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theme/theme1.xml" ContentType="application/vnd.openxmlformats-officedocument.theme+xml"/>
  <Override PartName="/xl/worksheets/sheet20.xml" ContentType="application/vnd.openxmlformats-officedocument.spreadsheetml.worksheet+xml"/>
  <Override PartName="/xl/worksheets/sheet19.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2.xml" ContentType="application/vnd.openxmlformats-officedocument.spreadsheetml.worksheet+xml"/>
  <Override PartName="/xl/worksheets/sheet10.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xl/comments1.xml" ContentType="application/vnd.openxmlformats-officedocument.spreadsheetml.comment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35" windowWidth="20115" windowHeight="9525" tabRatio="765" firstSheet="8" activeTab="19"/>
  </bookViews>
  <sheets>
    <sheet name="ADM13-01" sheetId="1" r:id="rId1"/>
    <sheet name="AME13-02" sheetId="14" r:id="rId2"/>
    <sheet name="AME13-04" sheetId="2" r:id="rId3"/>
    <sheet name="AME13-06" sheetId="3" r:id="rId4"/>
    <sheet name="CID13-01" sheetId="4" r:id="rId5"/>
    <sheet name="CON13-01" sheetId="5" r:id="rId6"/>
    <sheet name="FIN13-02" sheetId="6" r:id="rId7"/>
    <sheet name="GEO13-02" sheetId="7" r:id="rId8"/>
    <sheet name="GPS13-01" sheetId="8" r:id="rId9"/>
    <sheet name="GPS13-02" sheetId="9" r:id="rId10"/>
    <sheet name="GPS13-03" sheetId="10" r:id="rId11"/>
    <sheet name="GPS13-04" sheetId="11" r:id="rId12"/>
    <sheet name="GTH13-01" sheetId="12" r:id="rId13"/>
    <sheet name="GTH13-02" sheetId="13" r:id="rId14"/>
    <sheet name="JUR13-01" sheetId="15" r:id="rId15"/>
    <sheet name="LAB13-03" sheetId="16" r:id="rId16"/>
    <sheet name="OAP13-01" sheetId="17" r:id="rId17"/>
    <sheet name="OCI13-01" sheetId="18" r:id="rId18"/>
    <sheet name="SIG13-01" sheetId="19" r:id="rId19"/>
    <sheet name="SUB13-02" sheetId="20" r:id="rId20"/>
  </sheets>
  <calcPr calcId="145621"/>
</workbook>
</file>

<file path=xl/calcChain.xml><?xml version="1.0" encoding="utf-8"?>
<calcChain xmlns="http://schemas.openxmlformats.org/spreadsheetml/2006/main">
  <c r="B150" i="20" l="1"/>
  <c r="B81" i="20"/>
  <c r="B4" i="19"/>
  <c r="B1" i="19"/>
  <c r="O320" i="18" l="1"/>
  <c r="N320" i="18"/>
  <c r="M320" i="18"/>
  <c r="L320" i="18"/>
  <c r="K320" i="18"/>
  <c r="J320" i="18"/>
  <c r="I320" i="18"/>
  <c r="H320" i="18"/>
  <c r="G320" i="18"/>
  <c r="F320" i="18"/>
  <c r="E320" i="18"/>
  <c r="D320" i="18"/>
  <c r="O319" i="18"/>
  <c r="N319" i="18"/>
  <c r="M319" i="18"/>
  <c r="L319" i="18"/>
  <c r="K319" i="18"/>
  <c r="J319" i="18"/>
  <c r="I319" i="18"/>
  <c r="H319" i="18"/>
  <c r="G319" i="18"/>
  <c r="F319" i="18"/>
  <c r="E319" i="18"/>
  <c r="D319" i="18"/>
  <c r="O231" i="18"/>
  <c r="N231" i="18"/>
  <c r="M231" i="18"/>
  <c r="L231" i="18"/>
  <c r="K231" i="18"/>
  <c r="J231" i="18"/>
  <c r="I231" i="18"/>
  <c r="H231" i="18"/>
  <c r="G231" i="18"/>
  <c r="F231" i="18"/>
  <c r="E231" i="18"/>
  <c r="D231" i="18"/>
  <c r="O230" i="18"/>
  <c r="N230" i="18"/>
  <c r="M230" i="18"/>
  <c r="L230" i="18"/>
  <c r="K230" i="18"/>
  <c r="J230" i="18"/>
  <c r="I230" i="18"/>
  <c r="H230" i="18"/>
  <c r="G230" i="18"/>
  <c r="F230" i="18"/>
  <c r="E230" i="18"/>
  <c r="D230" i="18"/>
  <c r="B230" i="18"/>
  <c r="L182" i="18"/>
  <c r="K182" i="18"/>
  <c r="J182" i="18"/>
  <c r="I182" i="18"/>
  <c r="H182" i="18"/>
  <c r="G182" i="18"/>
  <c r="F182" i="18"/>
  <c r="D182" i="18"/>
  <c r="O181" i="18"/>
  <c r="N181" i="18"/>
  <c r="M181" i="18"/>
  <c r="L181" i="18"/>
  <c r="K181" i="18"/>
  <c r="J181" i="18"/>
  <c r="I181" i="18"/>
  <c r="H181" i="18"/>
  <c r="G181" i="18"/>
  <c r="F181" i="18"/>
  <c r="E181" i="18"/>
  <c r="D181" i="18"/>
  <c r="B181" i="18"/>
  <c r="O139" i="18"/>
  <c r="N139" i="18"/>
  <c r="M139" i="18"/>
  <c r="L139" i="18"/>
  <c r="K139" i="18"/>
  <c r="J139" i="18"/>
  <c r="I139" i="18"/>
  <c r="H139" i="18"/>
  <c r="G139" i="18"/>
  <c r="F139" i="18"/>
  <c r="E139" i="18"/>
  <c r="D139" i="18"/>
  <c r="O138" i="18"/>
  <c r="N138" i="18"/>
  <c r="M138" i="18"/>
  <c r="L138" i="18"/>
  <c r="K138" i="18"/>
  <c r="J138" i="18"/>
  <c r="I138" i="18"/>
  <c r="H138" i="18"/>
  <c r="G138" i="18"/>
  <c r="F138" i="18"/>
  <c r="E138" i="18"/>
  <c r="D138" i="18"/>
  <c r="B138" i="18"/>
  <c r="B5" i="18"/>
  <c r="B4" i="18"/>
  <c r="B3" i="18"/>
  <c r="B5" i="17" l="1"/>
  <c r="B4" i="17"/>
  <c r="B3" i="17"/>
  <c r="B1" i="17"/>
  <c r="H86" i="16"/>
  <c r="B5" i="15" l="1"/>
  <c r="B4" i="15"/>
  <c r="B3" i="15"/>
  <c r="B1" i="15"/>
  <c r="K375" i="14"/>
  <c r="J58" i="14"/>
  <c r="I58" i="14"/>
  <c r="H58" i="14"/>
  <c r="G58" i="14"/>
  <c r="B5" i="14"/>
  <c r="B4" i="14"/>
  <c r="B1" i="14"/>
  <c r="B188" i="12" l="1"/>
  <c r="B152" i="12"/>
  <c r="B112" i="12"/>
  <c r="B76" i="12"/>
  <c r="G67" i="11" l="1"/>
  <c r="F67" i="11"/>
  <c r="E67" i="11"/>
  <c r="D67" i="11"/>
  <c r="G63" i="11"/>
  <c r="F63" i="11"/>
  <c r="E63" i="11"/>
  <c r="D63" i="11"/>
  <c r="G61" i="11"/>
  <c r="F61" i="11"/>
  <c r="E61" i="11"/>
  <c r="D61" i="11"/>
  <c r="F44" i="11"/>
  <c r="E44" i="11"/>
  <c r="D44" i="11"/>
  <c r="B5" i="11"/>
  <c r="B4" i="11"/>
  <c r="B3" i="11"/>
  <c r="E59" i="10" l="1"/>
  <c r="F59" i="10" s="1"/>
  <c r="D58" i="10"/>
  <c r="B5" i="10"/>
  <c r="B4" i="10"/>
  <c r="B3" i="10"/>
  <c r="G59" i="10" l="1"/>
  <c r="G58" i="10" s="1"/>
  <c r="F58" i="10"/>
  <c r="E58" i="10"/>
  <c r="E64" i="9" l="1"/>
  <c r="G62" i="9"/>
  <c r="E62" i="9"/>
  <c r="G60" i="9"/>
  <c r="F60" i="9"/>
  <c r="E60" i="9"/>
  <c r="B5" i="9"/>
  <c r="B4" i="9"/>
  <c r="B3" i="9"/>
  <c r="B5" i="8" l="1"/>
  <c r="B4" i="8"/>
  <c r="B3" i="8"/>
  <c r="B1" i="8"/>
  <c r="J1584" i="7" l="1"/>
  <c r="J1583" i="7"/>
  <c r="J1570" i="7"/>
  <c r="J1569" i="7"/>
  <c r="B5" i="6"/>
  <c r="B4" i="6"/>
  <c r="B3" i="6"/>
  <c r="B1" i="6"/>
  <c r="B5" i="4" l="1"/>
  <c r="B4" i="4"/>
  <c r="B174" i="3"/>
  <c r="D172" i="3"/>
  <c r="E172" i="3" s="1"/>
  <c r="F172" i="3" s="1"/>
  <c r="G172" i="3" s="1"/>
  <c r="H172" i="3" s="1"/>
  <c r="I172" i="3" s="1"/>
  <c r="J172" i="3" s="1"/>
  <c r="K172" i="3" s="1"/>
  <c r="L172" i="3" s="1"/>
  <c r="M172" i="3" s="1"/>
  <c r="N172" i="3" s="1"/>
  <c r="O172" i="3" s="1"/>
  <c r="D170" i="3"/>
  <c r="E170" i="3" s="1"/>
  <c r="F170" i="3" s="1"/>
  <c r="G170" i="3" s="1"/>
  <c r="H170" i="3" s="1"/>
  <c r="I170" i="3" s="1"/>
  <c r="J170" i="3" s="1"/>
  <c r="K170" i="3" s="1"/>
  <c r="L170" i="3" s="1"/>
  <c r="M170" i="3" s="1"/>
  <c r="N170" i="3" s="1"/>
  <c r="O170" i="3" s="1"/>
  <c r="O169" i="3"/>
  <c r="N169" i="3"/>
  <c r="M169" i="3"/>
  <c r="F169" i="3"/>
  <c r="E169" i="3"/>
  <c r="D169" i="3"/>
  <c r="D168" i="3"/>
  <c r="G154" i="3"/>
  <c r="G169" i="3" s="1"/>
  <c r="F153" i="3"/>
  <c r="F168" i="3" s="1"/>
  <c r="E153" i="3"/>
  <c r="E168" i="3" s="1"/>
  <c r="B81" i="3"/>
  <c r="D79" i="3"/>
  <c r="E79" i="3" s="1"/>
  <c r="F79" i="3" s="1"/>
  <c r="G79" i="3" s="1"/>
  <c r="H79" i="3" s="1"/>
  <c r="I79" i="3" s="1"/>
  <c r="J79" i="3" s="1"/>
  <c r="K79" i="3" s="1"/>
  <c r="L79" i="3" s="1"/>
  <c r="M79" i="3" s="1"/>
  <c r="N79" i="3" s="1"/>
  <c r="O79" i="3" s="1"/>
  <c r="D77" i="3"/>
  <c r="E77" i="3" s="1"/>
  <c r="F77" i="3" s="1"/>
  <c r="G77" i="3" s="1"/>
  <c r="H77" i="3" s="1"/>
  <c r="I77" i="3" s="1"/>
  <c r="J77" i="3" s="1"/>
  <c r="K77" i="3" s="1"/>
  <c r="L77" i="3" s="1"/>
  <c r="M77" i="3" s="1"/>
  <c r="N77" i="3" s="1"/>
  <c r="O77" i="3" s="1"/>
  <c r="O76" i="3"/>
  <c r="N76" i="3"/>
  <c r="M76" i="3"/>
  <c r="F76" i="3"/>
  <c r="E76" i="3"/>
  <c r="D76" i="3"/>
  <c r="O75" i="3"/>
  <c r="N75" i="3"/>
  <c r="M75" i="3"/>
  <c r="L75" i="3"/>
  <c r="K75" i="3"/>
  <c r="D75" i="3"/>
  <c r="G61" i="3"/>
  <c r="G76" i="3" s="1"/>
  <c r="E60" i="3"/>
  <c r="E75" i="3" s="1"/>
  <c r="B5" i="2"/>
  <c r="B4" i="2"/>
  <c r="B1" i="2"/>
  <c r="H264" i="1"/>
  <c r="I264" i="1" s="1"/>
  <c r="J264" i="1" s="1"/>
  <c r="K264" i="1" s="1"/>
  <c r="L264" i="1" s="1"/>
  <c r="M264" i="1" s="1"/>
  <c r="N264" i="1" s="1"/>
  <c r="O264" i="1" s="1"/>
  <c r="H262" i="1"/>
  <c r="I262" i="1" s="1"/>
  <c r="J262" i="1" s="1"/>
  <c r="K262" i="1" s="1"/>
  <c r="L262" i="1" s="1"/>
  <c r="M262" i="1" s="1"/>
  <c r="N262" i="1" s="1"/>
  <c r="O262" i="1" s="1"/>
  <c r="J260" i="1"/>
  <c r="K260" i="1" s="1"/>
  <c r="L260" i="1" s="1"/>
  <c r="M260" i="1" s="1"/>
  <c r="N260" i="1" s="1"/>
  <c r="O260" i="1" s="1"/>
  <c r="I260" i="1"/>
  <c r="I258" i="1"/>
  <c r="H254" i="1"/>
  <c r="I254" i="1" s="1"/>
  <c r="H250" i="1"/>
  <c r="I250" i="1" s="1"/>
  <c r="J250" i="1" s="1"/>
  <c r="K250" i="1" s="1"/>
  <c r="L250" i="1" s="1"/>
  <c r="M250" i="1" s="1"/>
  <c r="N250" i="1" s="1"/>
  <c r="O250" i="1" s="1"/>
  <c r="F224" i="1"/>
  <c r="G224" i="1" s="1"/>
  <c r="H224" i="1" s="1"/>
  <c r="I224" i="1" s="1"/>
  <c r="J224" i="1" s="1"/>
  <c r="K224" i="1" s="1"/>
  <c r="L224" i="1" s="1"/>
  <c r="M224" i="1" s="1"/>
  <c r="N224" i="1" s="1"/>
  <c r="O224" i="1" s="1"/>
  <c r="E224" i="1"/>
  <c r="J220" i="1"/>
  <c r="G216" i="1"/>
  <c r="K214" i="1"/>
  <c r="L214" i="1" s="1"/>
  <c r="M214" i="1" s="1"/>
  <c r="N214" i="1" s="1"/>
  <c r="O214" i="1" s="1"/>
  <c r="I214" i="1"/>
  <c r="B154" i="1"/>
  <c r="H150" i="1"/>
  <c r="E149" i="1"/>
  <c r="F149" i="1" s="1"/>
  <c r="G149" i="1" s="1"/>
  <c r="H149" i="1" s="1"/>
  <c r="I149" i="1" s="1"/>
  <c r="J149" i="1" s="1"/>
  <c r="K149" i="1" s="1"/>
  <c r="L149" i="1" s="1"/>
  <c r="M149" i="1" s="1"/>
  <c r="N149" i="1" s="1"/>
  <c r="O149" i="1" s="1"/>
  <c r="F147" i="1"/>
  <c r="G147" i="1" s="1"/>
  <c r="H147" i="1" s="1"/>
  <c r="I147" i="1" s="1"/>
  <c r="J147" i="1" s="1"/>
  <c r="K147" i="1" s="1"/>
  <c r="L147" i="1" s="1"/>
  <c r="M147" i="1" s="1"/>
  <c r="N147" i="1" s="1"/>
  <c r="O147" i="1" s="1"/>
  <c r="E147" i="1"/>
  <c r="H146" i="1"/>
  <c r="F145" i="1"/>
  <c r="G145" i="1" s="1"/>
  <c r="H145" i="1" s="1"/>
  <c r="I145" i="1" s="1"/>
  <c r="J145" i="1" s="1"/>
  <c r="K145" i="1" s="1"/>
  <c r="L145" i="1" s="1"/>
  <c r="M145" i="1" s="1"/>
  <c r="N145" i="1" s="1"/>
  <c r="O145" i="1" s="1"/>
  <c r="E145" i="1"/>
  <c r="H144" i="1"/>
  <c r="G144" i="1"/>
  <c r="E143" i="1"/>
  <c r="F143" i="1" s="1"/>
  <c r="G143" i="1" s="1"/>
  <c r="H143" i="1" s="1"/>
  <c r="I143" i="1" s="1"/>
  <c r="J143" i="1" s="1"/>
  <c r="K143" i="1" s="1"/>
  <c r="L143" i="1" s="1"/>
  <c r="M143" i="1" s="1"/>
  <c r="N143" i="1" s="1"/>
  <c r="O143" i="1" s="1"/>
  <c r="F141" i="1"/>
  <c r="G141" i="1" s="1"/>
  <c r="H141" i="1" s="1"/>
  <c r="I141" i="1" s="1"/>
  <c r="J141" i="1" s="1"/>
  <c r="K141" i="1" s="1"/>
  <c r="L141" i="1" s="1"/>
  <c r="M141" i="1" s="1"/>
  <c r="N141" i="1" s="1"/>
  <c r="O141" i="1" s="1"/>
  <c r="E141" i="1"/>
  <c r="H140" i="1"/>
  <c r="G140" i="1"/>
  <c r="E139" i="1"/>
  <c r="F139" i="1" s="1"/>
  <c r="G139" i="1" s="1"/>
  <c r="H139" i="1" s="1"/>
  <c r="I139" i="1" s="1"/>
  <c r="J139" i="1" s="1"/>
  <c r="K139" i="1" s="1"/>
  <c r="L139" i="1" s="1"/>
  <c r="M139" i="1" s="1"/>
  <c r="N139" i="1" s="1"/>
  <c r="O139" i="1" s="1"/>
  <c r="F60" i="3" l="1"/>
  <c r="H61" i="3"/>
  <c r="G153" i="3"/>
  <c r="H154" i="3"/>
  <c r="H169" i="3" l="1"/>
  <c r="I154" i="3"/>
  <c r="H76" i="3"/>
  <c r="I61" i="3"/>
  <c r="H153" i="3"/>
  <c r="G168" i="3"/>
  <c r="F75" i="3"/>
  <c r="G60" i="3"/>
  <c r="H168" i="3" l="1"/>
  <c r="I153" i="3"/>
  <c r="G75" i="3"/>
  <c r="H60" i="3"/>
  <c r="I76" i="3"/>
  <c r="J61" i="3"/>
  <c r="I169" i="3"/>
  <c r="J154" i="3"/>
  <c r="J169" i="3" l="1"/>
  <c r="K154" i="3"/>
  <c r="J76" i="3"/>
  <c r="K61" i="3"/>
  <c r="H75" i="3"/>
  <c r="I60" i="3"/>
  <c r="J153" i="3"/>
  <c r="I168" i="3"/>
  <c r="J168" i="3" l="1"/>
  <c r="K153" i="3"/>
  <c r="I75" i="3"/>
  <c r="J60" i="3"/>
  <c r="J75" i="3" s="1"/>
  <c r="K76" i="3"/>
  <c r="L61" i="3"/>
  <c r="L76" i="3" s="1"/>
  <c r="K169" i="3"/>
  <c r="L154" i="3"/>
  <c r="L169" i="3" s="1"/>
  <c r="L153" i="3" l="1"/>
  <c r="K168" i="3"/>
  <c r="L168" i="3" l="1"/>
  <c r="M153" i="3"/>
  <c r="N153" i="3" l="1"/>
  <c r="M168" i="3"/>
  <c r="N168" i="3" l="1"/>
  <c r="O153" i="3"/>
  <c r="O168" i="3" s="1"/>
</calcChain>
</file>

<file path=xl/comments1.xml><?xml version="1.0" encoding="utf-8"?>
<comments xmlns="http://schemas.openxmlformats.org/spreadsheetml/2006/main">
  <authors>
    <author>Adriana</author>
    <author>fserrano</author>
  </authors>
  <commentList>
    <comment ref="A56" authorId="0">
      <text>
        <r>
          <rPr>
            <sz val="9"/>
            <color indexed="81"/>
            <rFont val="Tahoma"/>
            <family val="2"/>
          </rPr>
          <t xml:space="preserve">SEDE COMPARTIDA CON AGENCIA NACIONAL MINERA DE VALI Y MEDELLIN: 
</t>
        </r>
      </text>
    </comment>
    <comment ref="G220" authorId="1">
      <text>
        <r>
          <rPr>
            <b/>
            <sz val="8"/>
            <color indexed="81"/>
            <rFont val="Tahoma"/>
            <family val="2"/>
          </rPr>
          <t>fserrano:</t>
        </r>
        <r>
          <rPr>
            <sz val="8"/>
            <color indexed="81"/>
            <rFont val="Tahoma"/>
            <family val="2"/>
          </rPr>
          <t xml:space="preserve">
Se propone realizar la invitación enparalelo tanto para los bienes inmuebles (IGAC) como paa el mobiliario (particular)</t>
        </r>
      </text>
    </comment>
  </commentList>
</comments>
</file>

<file path=xl/sharedStrings.xml><?xml version="1.0" encoding="utf-8"?>
<sst xmlns="http://schemas.openxmlformats.org/spreadsheetml/2006/main" count="12049" uniqueCount="2260">
  <si>
    <t>Nombre de la actividad o grupo:</t>
  </si>
  <si>
    <t>Servicios Generales, inventarios e insumos</t>
  </si>
  <si>
    <t>Código:</t>
  </si>
  <si>
    <t>Líder:</t>
  </si>
  <si>
    <t>Fabio Arango</t>
  </si>
  <si>
    <t>Área:</t>
  </si>
  <si>
    <t>Secretaría General</t>
  </si>
  <si>
    <t>Financiación:</t>
  </si>
  <si>
    <t>Funcionamiento</t>
  </si>
  <si>
    <t>Proceso :</t>
  </si>
  <si>
    <t>Proceso de Servicios Administrativos</t>
  </si>
  <si>
    <t>PRODUCTO 1</t>
  </si>
  <si>
    <t>MANTENIMIENTO DE INFRAESTRUCTURA FISICA</t>
  </si>
  <si>
    <t>Peso del producto respecto al proyecto:</t>
  </si>
  <si>
    <t xml:space="preserve">SUBPRODUCTO </t>
  </si>
  <si>
    <t>Funcionarios involucrados en el cumplimiento de la meta</t>
  </si>
  <si>
    <t>Fabio Arango Osorio</t>
  </si>
  <si>
    <t>Contratistas involucrados en el cumplimiento de la meta</t>
  </si>
  <si>
    <t xml:space="preserve">Profesional </t>
  </si>
  <si>
    <t>Alexander Garavito Suárez</t>
  </si>
  <si>
    <t xml:space="preserve">Tecnico </t>
  </si>
  <si>
    <t>Francisco Javier Torres</t>
  </si>
  <si>
    <t>Asistencial Operativo</t>
  </si>
  <si>
    <t xml:space="preserve">Clase de indicador </t>
  </si>
  <si>
    <t>Peso</t>
  </si>
  <si>
    <t>Nombre del Indicador</t>
  </si>
  <si>
    <t>Tipo</t>
  </si>
  <si>
    <t>Clasificación</t>
  </si>
  <si>
    <t>Fórmula de cálculo</t>
  </si>
  <si>
    <t>Unidad de medida</t>
  </si>
  <si>
    <t>Meta Anual</t>
  </si>
  <si>
    <t>Periodicidad</t>
  </si>
  <si>
    <t>Responsable de reportar el indicador</t>
  </si>
  <si>
    <t>Cantidad de Producto</t>
  </si>
  <si>
    <t>Cumplimiento al plan de mantenimiento de infraestructura.</t>
  </si>
  <si>
    <t>Eficacia</t>
  </si>
  <si>
    <t>Gestión</t>
  </si>
  <si>
    <t>Σ PT/Pp*100</t>
  </si>
  <si>
    <t>%</t>
  </si>
  <si>
    <t>Mensual</t>
  </si>
  <si>
    <t>Descripción del Indicador</t>
  </si>
  <si>
    <t>Mide la entrega de los proyectos efectivamente terminados para la vigencia 2013. (Indicados en la página 2. Recursos)</t>
  </si>
  <si>
    <t>Identificación  de las variables de la fórmula</t>
  </si>
  <si>
    <r>
      <rPr>
        <b/>
        <sz val="10"/>
        <rFont val="Calibri"/>
        <family val="2"/>
        <scheme val="minor"/>
      </rPr>
      <t>PT =</t>
    </r>
    <r>
      <rPr>
        <sz val="10"/>
        <rFont val="Calibri"/>
        <family val="2"/>
        <scheme val="minor"/>
      </rPr>
      <t xml:space="preserve"> Proyectos Ejecutado       </t>
    </r>
    <r>
      <rPr>
        <b/>
        <sz val="10"/>
        <rFont val="Calibri"/>
        <family val="2"/>
        <scheme val="minor"/>
      </rPr>
      <t>Pp</t>
    </r>
    <r>
      <rPr>
        <sz val="10"/>
        <rFont val="Calibri"/>
        <family val="2"/>
        <scheme val="minor"/>
      </rPr>
      <t xml:space="preserve"> = Proyectos planeados</t>
    </r>
  </si>
  <si>
    <t>DATOS REQUERIDOS PARA EL CALCULO</t>
  </si>
  <si>
    <t>ORIGEN DE LOS DATOS</t>
  </si>
  <si>
    <t>Proyectos solicitados por los coordinadores y aprobados para ser ejecutados</t>
  </si>
  <si>
    <t>Formato F-SAD-MIF-004 +  F-SAD-MIF-005</t>
  </si>
  <si>
    <t xml:space="preserve">RESPONSABLE DE LA RECOPILACIÓN DE DATOS </t>
  </si>
  <si>
    <t>RESPONSABLE DEL ANÁLISIS</t>
  </si>
  <si>
    <t>Coordinador Grupor Servicios Administrativos</t>
  </si>
  <si>
    <t>Coordinador Grupo Servicios Administrativos</t>
  </si>
  <si>
    <t>Programación de Metas e Informe de Resultados</t>
  </si>
  <si>
    <t>Ene</t>
  </si>
  <si>
    <t>Feb</t>
  </si>
  <si>
    <t>Mar</t>
  </si>
  <si>
    <t>Abr</t>
  </si>
  <si>
    <t>May</t>
  </si>
  <si>
    <t>Jun</t>
  </si>
  <si>
    <t>Jul</t>
  </si>
  <si>
    <t>Ago</t>
  </si>
  <si>
    <t>Sep</t>
  </si>
  <si>
    <t>Oct</t>
  </si>
  <si>
    <t>Nov</t>
  </si>
  <si>
    <t>Dic</t>
  </si>
  <si>
    <t>Programado</t>
  </si>
  <si>
    <t>Ejecutado</t>
  </si>
  <si>
    <t>Avance en actividades</t>
  </si>
  <si>
    <t>Cumplimiento de actividades para mantenimiento de infraestructura.</t>
  </si>
  <si>
    <t>Ae / Ap* 100</t>
  </si>
  <si>
    <t>Porcentaje</t>
  </si>
  <si>
    <t>Describe el avande de todas las actividades involucradas en la ejecución del mantenimiento de infraestructura</t>
  </si>
  <si>
    <t>Definición de las variables de la fórmula</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</si>
  <si>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de línea base ó planeadas</t>
    </r>
  </si>
  <si>
    <t>Proyectos aprobados para ser ejecutados y presupuesto de mantenimiento aprobado</t>
  </si>
  <si>
    <t>Formato F-SAD-MIF-004 + Plan Operativo Anual aprobado + Resolución de presupuesto</t>
  </si>
  <si>
    <t>Actividades</t>
  </si>
  <si>
    <t>Revisión de documentación interna del proceso</t>
  </si>
  <si>
    <t>Diseño de obras Bogotá</t>
  </si>
  <si>
    <t>Realización de estudios previos, prepliegos</t>
  </si>
  <si>
    <t>Seguimiento a proceso contractual</t>
  </si>
  <si>
    <t>Manteniento GTR's sede compartida  ANM   (Cali y Medellín)</t>
  </si>
  <si>
    <r>
      <t>Mantenimiento</t>
    </r>
    <r>
      <rPr>
        <sz val="10"/>
        <color indexed="10"/>
        <rFont val="Calibri"/>
        <family val="2"/>
        <scheme val="minor"/>
      </rPr>
      <t xml:space="preserve"> </t>
    </r>
    <r>
      <rPr>
        <sz val="10"/>
        <rFont val="Calibri"/>
        <family val="2"/>
        <scheme val="minor"/>
      </rPr>
      <t>Infraestructura</t>
    </r>
    <r>
      <rPr>
        <sz val="10"/>
        <color indexed="10"/>
        <rFont val="Calibri"/>
        <family val="2"/>
        <scheme val="minor"/>
      </rPr>
      <t xml:space="preserve">  </t>
    </r>
    <r>
      <rPr>
        <sz val="10"/>
        <rFont val="Calibri"/>
        <family val="2"/>
        <scheme val="minor"/>
      </rPr>
      <t>OVS's</t>
    </r>
  </si>
  <si>
    <t>Mantenimiento obras menores Bogotá</t>
  </si>
  <si>
    <t>Supervisión obras</t>
  </si>
  <si>
    <t>Respuesta servicio</t>
  </si>
  <si>
    <t>Oportunidad en la respuesta a mantenimientos correctivos de infraestructura</t>
  </si>
  <si>
    <t>Eficiencia</t>
  </si>
  <si>
    <t>Tiempo promedio de respuesta expresado en horas</t>
  </si>
  <si>
    <t>Hora</t>
  </si>
  <si>
    <t>≤ 8</t>
  </si>
  <si>
    <t>Mide el tiempo promedio de respuesta de todas las solicitudes de servicio y se contrasta con el tiempo de servicio preestablecido (1 dia habil= 8 horas)</t>
  </si>
  <si>
    <r>
      <rPr>
        <b/>
        <sz val="10"/>
        <rFont val="Calibri"/>
        <family val="2"/>
        <scheme val="minor"/>
      </rPr>
      <t>Tp=</t>
    </r>
    <r>
      <rPr>
        <sz val="10"/>
        <rFont val="Calibri"/>
        <family val="2"/>
        <scheme val="minor"/>
      </rPr>
      <t xml:space="preserve"> Tiempo de respuesta promedio del servicio mensual expresado en horas                                    </t>
    </r>
    <r>
      <rPr>
        <b/>
        <sz val="10"/>
        <rFont val="Calibri"/>
        <family val="2"/>
        <scheme val="minor"/>
      </rPr>
      <t xml:space="preserve">                                                        </t>
    </r>
  </si>
  <si>
    <t>Solicitudes de reparación efectuadas por los usuarios y respuesta de solución</t>
  </si>
  <si>
    <t>Formato F-SAD-INF-003</t>
  </si>
  <si>
    <t xml:space="preserve">Programación de Metas </t>
  </si>
  <si>
    <t>0 ,41</t>
  </si>
  <si>
    <t>PRODUCTO 2</t>
  </si>
  <si>
    <t>ENCUESTA DE SATISFACCIÓN DE CLIENTES INTERNOS</t>
  </si>
  <si>
    <t>Marleny Cortes</t>
  </si>
  <si>
    <t>Miguel Angel Chia.</t>
  </si>
  <si>
    <t>Ricardo Neira</t>
  </si>
  <si>
    <t>Nubia Nuñez</t>
  </si>
  <si>
    <t>Vicente Ruiz</t>
  </si>
  <si>
    <t>Edgar Alvarez Cortes</t>
  </si>
  <si>
    <t>Categoria</t>
  </si>
  <si>
    <t>Avance de actividades</t>
  </si>
  <si>
    <t>Satisfacción del cliente interno</t>
  </si>
  <si>
    <t>Calificación de la encuesta de satisfacción</t>
  </si>
  <si>
    <t>Semestral</t>
  </si>
  <si>
    <t>Medir el grado de satisfacción de los usuarios internos de los Servicios Administrativos</t>
  </si>
  <si>
    <t>Acumulado de los servicios: Auditorios - Cafetería y aseo  - Fotocopiadora  - Transporte terrestre y aéreo - Vigilancia</t>
  </si>
  <si>
    <t>Resultados de las encuestas de satisfacción efectuadas por el Servicio Geológico Colombiano</t>
  </si>
  <si>
    <t>Encuestas de satisfacción</t>
  </si>
  <si>
    <t>PRODUCTO 3</t>
  </si>
  <si>
    <t>PLAN DE ACTIVIDADES DE SERVICIOS GENERALES Y ADMINISTRATIVOS (CAFETERÍA, VIGILANCIA, ASEO, PARQUE AUTOMOTOR) IMPLEMENTADO</t>
  </si>
  <si>
    <t>Cumplimiento de servicios administrativos y generales</t>
  </si>
  <si>
    <t>Ae/Ap x 100</t>
  </si>
  <si>
    <t>Describe el avance de todas las actividades involucradas en la ejecución de las actividades de servicios administrativos (cafeteria, vigilancia, aseo y parque automotor).</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</si>
  <si>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Actividades planeadas ó línea base</t>
    </r>
  </si>
  <si>
    <t>Presupuesto y POA aprobado 2013 + contratos suscritos + seguimiento a contratos tercerizados + informes de servicios internos</t>
  </si>
  <si>
    <t>Plan Operativo Anual 2013 + SECOP + informes de supervisión</t>
  </si>
  <si>
    <t>Revisión de documentación interna del proceso del servicio de aseo y cafetería</t>
  </si>
  <si>
    <t>Revisión de documentación interna del proceso de Mantto de vehículos</t>
  </si>
  <si>
    <t>Revisión de documentación interna del proceso del servicio de vigilancia</t>
  </si>
  <si>
    <t>Seguimiento al plan de actividades para la prestacion de servicios de Cafetería y Aseo</t>
  </si>
  <si>
    <t>Seguimiento al plan de actividades de Mantto preventivo de los vehículos</t>
  </si>
  <si>
    <t>Seguimiento al plan de actividades para la prestación de servicios de vigilancia</t>
  </si>
  <si>
    <t>Supervisión del contrato de Vigilancia</t>
  </si>
  <si>
    <t>Supervisión del contrato de Mantto de vehículos</t>
  </si>
  <si>
    <t>Supervisión del contrato de Cafetería y Aseo</t>
  </si>
  <si>
    <t>PRODUCTO 4</t>
  </si>
  <si>
    <t>SERVICIOS PRESTADOS OPORTUNAMENTE</t>
  </si>
  <si>
    <t xml:space="preserve">Tiempo de respuesta </t>
  </si>
  <si>
    <t>Oportunidad en la respuesta entre la solicitud del servicio  y el tiempo preestablecido.</t>
  </si>
  <si>
    <t>Tiempo de respuesta promedio expresado en días</t>
  </si>
  <si>
    <t>Día</t>
  </si>
  <si>
    <t>Compara el tiempo efectivo de respuesta a una solicitud de servicio con el tiempo preestablecido para el servicio (3 dias)</t>
  </si>
  <si>
    <r>
      <rPr>
        <b/>
        <sz val="10"/>
        <rFont val="Calibri"/>
        <family val="2"/>
        <scheme val="minor"/>
      </rPr>
      <t>Tp=</t>
    </r>
    <r>
      <rPr>
        <sz val="10"/>
        <rFont val="Calibri"/>
        <family val="2"/>
        <scheme val="minor"/>
      </rPr>
      <t xml:space="preserve"> Tiempo de respuesta promedio del servicio mensual expresado en dias                                    </t>
    </r>
    <r>
      <rPr>
        <b/>
        <sz val="10"/>
        <rFont val="Calibri"/>
        <family val="2"/>
        <scheme val="minor"/>
      </rPr>
      <t xml:space="preserve">                                                        Tmax= </t>
    </r>
    <r>
      <rPr>
        <sz val="10"/>
        <rFont val="Calibri"/>
        <family val="2"/>
        <scheme val="minor"/>
      </rPr>
      <t>Tiempo máximo de respuesta en dias</t>
    </r>
  </si>
  <si>
    <t>Solicitudes efectuadas por lo usuarios + informe de actividades de respuesta</t>
  </si>
  <si>
    <t>Informes de supervisión de los servicios diarios solicitados y ejecutados</t>
  </si>
  <si>
    <t>PRODUCTO 5</t>
  </si>
  <si>
    <t>BIENES DE LA ENTIDAD CONTROLADOS</t>
  </si>
  <si>
    <t>Fernando Serrano</t>
  </si>
  <si>
    <t>Edgar Camargo</t>
  </si>
  <si>
    <t>Control sobre todos los bienes del Instituto</t>
  </si>
  <si>
    <t>Bi/TB x 100</t>
  </si>
  <si>
    <t>Anual</t>
  </si>
  <si>
    <t>Indica el control de los bienes del Instituto</t>
  </si>
  <si>
    <r>
      <rPr>
        <b/>
        <sz val="10"/>
        <rFont val="Calibri"/>
        <family val="2"/>
        <scheme val="minor"/>
      </rPr>
      <t xml:space="preserve">Bi= </t>
    </r>
    <r>
      <rPr>
        <sz val="10"/>
        <rFont val="Calibri"/>
        <family val="2"/>
        <scheme val="minor"/>
      </rPr>
      <t xml:space="preserve">Número total real de bienes inventariados sobre los cuales el SGC tiene control </t>
    </r>
    <r>
      <rPr>
        <b/>
        <sz val="10"/>
        <rFont val="Calibri"/>
        <family val="2"/>
        <scheme val="minor"/>
      </rPr>
      <t>TB=</t>
    </r>
    <r>
      <rPr>
        <sz val="10"/>
        <rFont val="Calibri"/>
        <family val="2"/>
        <scheme val="minor"/>
      </rPr>
      <t xml:space="preserve"> Número total de bienes comprados por la entidad en el año 2013</t>
    </r>
  </si>
  <si>
    <t>Número total de bienes del Servicio Geológico Colombiano, número total de bienes a los cuales se les efectúa inventario</t>
  </si>
  <si>
    <t>SAFI - Informes de levantamiento de inventarios</t>
  </si>
  <si>
    <t xml:space="preserve"> Cumplimiento en las acciones de  toma física y actualización de inventario</t>
  </si>
  <si>
    <t>Actividades realizadas para lograr el 100% de inventario de bienes del Instituto en el nivel central.</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</si>
  <si>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</si>
  <si>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Toma física + bajas de bienes +avaluos</t>
  </si>
  <si>
    <t>SAFI + Informes de actividades mensuales del encargado de inventarios</t>
  </si>
  <si>
    <t>Toma física SGC</t>
  </si>
  <si>
    <t>Baja de bienes</t>
  </si>
  <si>
    <t>Avalúo de bienes</t>
  </si>
  <si>
    <t>Implementación código de barras</t>
  </si>
  <si>
    <t>Movimento rutinario de bienes</t>
  </si>
  <si>
    <t>PRODUCTO 6</t>
  </si>
  <si>
    <t>PLAN DE MANEJO AMBIENTAL PARA ÁREAS ADMINISTRATIVAS Y RESIDUOS ORDINARIOS IMPLEMENTADO</t>
  </si>
  <si>
    <t>Cumplimiento en el plan de gestión ambiental para áreas administrativas y residuos ordinarios.</t>
  </si>
  <si>
    <t>Pf / Pa*100</t>
  </si>
  <si>
    <t>numero</t>
  </si>
  <si>
    <t>Medir el nivel de cumplimiento del plan de gestión ambiental en temas administrativos y residuos ordinarios.</t>
  </si>
  <si>
    <r>
      <rPr>
        <b/>
        <sz val="10"/>
        <rFont val="Calibri"/>
        <family val="2"/>
        <scheme val="minor"/>
      </rPr>
      <t>Pf=</t>
    </r>
    <r>
      <rPr>
        <sz val="10"/>
        <rFont val="Calibri"/>
        <family val="2"/>
        <scheme val="minor"/>
      </rPr>
      <t xml:space="preserve"> Actividades realizadas                  </t>
    </r>
    <r>
      <rPr>
        <b/>
        <sz val="10"/>
        <rFont val="Calibri"/>
        <family val="2"/>
        <scheme val="minor"/>
      </rPr>
      <t xml:space="preserve">Pa= </t>
    </r>
    <r>
      <rPr>
        <sz val="10"/>
        <rFont val="Calibri"/>
        <family val="2"/>
        <scheme val="minor"/>
      </rPr>
      <t>Actividades programadas</t>
    </r>
  </si>
  <si>
    <t>Programas de gestión formulados + programas de gestión aplicables + Normatividad</t>
  </si>
  <si>
    <t>Leyes ambientales vigentes aplicables + Isolución</t>
  </si>
  <si>
    <t>Alineación Gestión Ambiental con Servicios Administrativos</t>
  </si>
  <si>
    <t>Formulación de objetivos ambientales</t>
  </si>
  <si>
    <t>Formulación de indicadores ambientales</t>
  </si>
  <si>
    <t>Formulación de metas ambientales</t>
  </si>
  <si>
    <t>Establecimiento de controles operacionales</t>
  </si>
  <si>
    <t>Documentación de controles operacionales</t>
  </si>
  <si>
    <t>Ejecución de controles operacionales para 2013</t>
  </si>
  <si>
    <t>Seguimiento al desempeño y ejecución</t>
  </si>
  <si>
    <t>Replanteo según resultados</t>
  </si>
  <si>
    <t>PRODUCTO 7</t>
  </si>
  <si>
    <t>BIENES DE LA ENTIDAD ASEGURADOS</t>
  </si>
  <si>
    <t>Seguro sobre todos los bienes del Instituto</t>
  </si>
  <si>
    <r>
      <rPr>
        <b/>
        <sz val="10"/>
        <rFont val="Calibri"/>
        <family val="2"/>
        <scheme val="minor"/>
      </rPr>
      <t xml:space="preserve">Bi= </t>
    </r>
    <r>
      <rPr>
        <sz val="10"/>
        <rFont val="Calibri"/>
        <family val="2"/>
        <scheme val="minor"/>
      </rPr>
      <t xml:space="preserve">Número total real de bienes asegurados sobre los cuales el SGC tiene control                                                                              </t>
    </r>
    <r>
      <rPr>
        <b/>
        <sz val="10"/>
        <rFont val="Calibri"/>
        <family val="2"/>
        <scheme val="minor"/>
      </rPr>
      <t>TB=</t>
    </r>
    <r>
      <rPr>
        <sz val="10"/>
        <rFont val="Calibri"/>
        <family val="2"/>
        <scheme val="minor"/>
      </rPr>
      <t xml:space="preserve"> Número total de bienes comprados y que deben ser asegurados por la entidad en el año 2013</t>
    </r>
  </si>
  <si>
    <t xml:space="preserve">Número total de bienes del Servicio Geológico Colombiano, número total de bienes que requieren seguro </t>
  </si>
  <si>
    <t xml:space="preserve"> Cumplimiento en las acciones aseguramiento</t>
  </si>
  <si>
    <t>Actividades realizadas para lograr que el 100% de bienes se encuentren asegurados</t>
  </si>
  <si>
    <r>
      <rPr>
        <b/>
        <sz val="10"/>
        <rFont val="Calibri"/>
        <family val="2"/>
        <scheme val="minor"/>
      </rPr>
      <t>Ae=</t>
    </r>
    <r>
      <rPr>
        <sz val="10"/>
        <rFont val="Calibri"/>
        <family val="2"/>
        <scheme val="minor"/>
      </rPr>
      <t xml:space="preserve"> Actividades ejecutadas       </t>
    </r>
    <r>
      <rPr>
        <b/>
        <sz val="10"/>
        <rFont val="Calibri"/>
        <family val="2"/>
        <scheme val="minor"/>
      </rPr>
      <t>Ap=</t>
    </r>
    <r>
      <rPr>
        <sz val="10"/>
        <rFont val="Calibri"/>
        <family val="2"/>
        <scheme val="minor"/>
      </rPr>
      <t xml:space="preserve"> Actividades planeadas ó línea base</t>
    </r>
  </si>
  <si>
    <t>Informes de actividades mensuales del encargado de inventarios, almacen y seguros</t>
  </si>
  <si>
    <t>Seguros Generales</t>
  </si>
  <si>
    <t>Seguros SOAT</t>
  </si>
  <si>
    <t>AME13-04</t>
  </si>
  <si>
    <t>Marta Lucia Calvache</t>
  </si>
  <si>
    <t>Redes de monitoreo</t>
  </si>
  <si>
    <t>Operación y ampliacion de la Red de estaciones sismologicas</t>
  </si>
  <si>
    <t>Jaime Raigosa</t>
  </si>
  <si>
    <t>Danilo Leon</t>
  </si>
  <si>
    <t>Ariel Portocarrero</t>
  </si>
  <si>
    <t>Juan Carlos Lizcano</t>
  </si>
  <si>
    <t>Jorge Andres De La Rosa</t>
  </si>
  <si>
    <t>Edgar Gil</t>
  </si>
  <si>
    <t>Robert Prada</t>
  </si>
  <si>
    <t>Byron Serrano</t>
  </si>
  <si>
    <t>Johnnatan E Fernandez</t>
  </si>
  <si>
    <t>Nuevas estaciones satelitales instaladas</t>
  </si>
  <si>
    <t>Cantidad de producto</t>
  </si>
  <si>
    <t>Estaciones instaladas/estaciones programadas</t>
  </si>
  <si>
    <t>Numero de nuevas estaciones</t>
  </si>
  <si>
    <t>trimestral</t>
  </si>
  <si>
    <t>Jaime Raigosa A</t>
  </si>
  <si>
    <t>Se contabiliza el numero de nuevas estaciones satelitales  instaladas durante el año</t>
  </si>
  <si>
    <t>1. Estaciones instaladas, 2. estaciones programadas</t>
  </si>
  <si>
    <t>Informes de instalacion de estaciones</t>
  </si>
  <si>
    <t>Informes de Grupo de electronica de la Red Sismologica sobre instalacion de nuevas estaciones, ubicado en el servidor Samba</t>
  </si>
  <si>
    <t>Coordinador Red Sismologica</t>
  </si>
  <si>
    <t>Porcentaje de avance en las actividades desarrolladas</t>
  </si>
  <si>
    <t>(avance de la actividad/lo programado)*100</t>
  </si>
  <si>
    <t>porcentaje</t>
  </si>
  <si>
    <t>mensual</t>
  </si>
  <si>
    <t>Jaime Raigosa Arango</t>
  </si>
  <si>
    <t>Se mide el avance de las actividades de acuerdo a las etapas previstas para el alcance de lo programado</t>
  </si>
  <si>
    <t>porcentajes de avance en la ejecucion de actividades</t>
  </si>
  <si>
    <t>Informes de avance de actividades de los grupos de electronica, analistas y sismologo, ubicados en el servidor Samba</t>
  </si>
  <si>
    <t>Responsable del grupo de electronica, analistas, sismologo</t>
  </si>
  <si>
    <t>Ampliacion de la Red Sismologica satelital</t>
  </si>
  <si>
    <t>Porcentaje de funcionamiento de la red satelital</t>
  </si>
  <si>
    <t>Calculo de respuesta y pruebas de los equipos</t>
  </si>
  <si>
    <t>Procesamiento de la información</t>
  </si>
  <si>
    <t>Las actividades establecidas en el cuadro anterior son de carácter obligatorio para los proyectos del servicio geológico que produzcan Cartografia Geológioca, Geoquimica y Geofísica (MAPAS). Las actividades fueron tomadas del procedimiento aprobado.</t>
  </si>
  <si>
    <t>Observaciones: Durante el mes de Septiembre se instaló 1 estación sismológica en Puerto Gaitán (Meta).</t>
  </si>
  <si>
    <t>Operación y ampliacion de la red de estaciones de la RNAC</t>
  </si>
  <si>
    <t>Maria Luisa Bermudez</t>
  </si>
  <si>
    <t>Carlos Lozano</t>
  </si>
  <si>
    <t>Jorge Correa</t>
  </si>
  <si>
    <t>Nuevas estaciones acelerograficas instaladas</t>
  </si>
  <si>
    <t>Coordinador grupo  Red Nacional de Acelerografos</t>
  </si>
  <si>
    <t>Informes mensuales avance en la ejecucion de actividades</t>
  </si>
  <si>
    <t>Informes de avance de Grupos de electronica, analistas y grupo de acelerografos, ubicados en el servidor Samba</t>
  </si>
  <si>
    <t>Grupo  Red Nacional de Acelerografos</t>
  </si>
  <si>
    <t>Nuevas estaciones acelerograficas</t>
  </si>
  <si>
    <t>Mantenimiento y recoleccion de datos de estaciones acelerograficas</t>
  </si>
  <si>
    <t>Boletin de movimiento fuerte</t>
  </si>
  <si>
    <t>Procesamiento de la informacion</t>
  </si>
  <si>
    <t>23 visitas de mantenimiento a las estaciones de acelerógrafos ubicadas en: Dabeiba, Valledupar, Colombia, Neiva, La Plata, San Agustín, Embalse Betania, Betania Est. Sismológica, Garzón, Buenaventura, Versalles, Trujillo, Calima, Dagua, Buga, Tuluá, Cali, Pasto (Enrique Jensen, Casa de la Ciencia y el Juego, Ciudadela Educativa, Gobernación y Ciudadela de la Paz)</t>
  </si>
  <si>
    <t>Sistema de informacion de la Red Sismologica Nacional</t>
  </si>
  <si>
    <t>SIG Red Sismologica Nacional de Colombia</t>
  </si>
  <si>
    <t>Hector Henry Chamucero</t>
  </si>
  <si>
    <t>Monica Yaneth Acosta</t>
  </si>
  <si>
    <t>Sistema de informacion de la RSNC</t>
  </si>
  <si>
    <t>Producto</t>
  </si>
  <si>
    <t>Numero de SIG</t>
  </si>
  <si>
    <t>Se debe desarrollar y entregar un sistema de informacion para la Red Sismologica Nacional, el cual incluye la Red Sismologica, Red Nacional de Acelerografos, Tectonica cuaternaria y Amenaza sismica y que este de acuerdo a los lineamientos, bases de datos y sistemas de informacion institucional, debidamente documentado</t>
  </si>
  <si>
    <t>Informes de avance de las actividades</t>
  </si>
  <si>
    <t>Informes de avance y final del grupo de sistemas de la Red Sismologica</t>
  </si>
  <si>
    <t>grupo de sistemas de la Red Sismologica</t>
  </si>
  <si>
    <t>Coordinador Red Sismologica Nacional</t>
  </si>
  <si>
    <t>Porcentaje de avance</t>
  </si>
  <si>
    <t>(Actividades desarrolladas/Actividades programadas)*100</t>
  </si>
  <si>
    <t>informe</t>
  </si>
  <si>
    <t>Porcentaje de avance en el desarrollo del SIG</t>
  </si>
  <si>
    <t>porcentajes de avance en la ejecucion  de las actividades</t>
  </si>
  <si>
    <t>informes del grupo de sistemas de la Red Sismologica, ubicados en el servidor Samba</t>
  </si>
  <si>
    <t>Base de datos tectonica cuaternaria</t>
  </si>
  <si>
    <t>SIG Red Sismologica Nacional</t>
  </si>
  <si>
    <t>Informe</t>
  </si>
  <si>
    <t xml:space="preserve">El Sistema de Información geográfico se encuentra en un 20% de su realización. En el trascurso de este mes, se desarrollo el cargue masivo de la sismicidad de registrada por la RSNC desde el año de 1993 hasta la fecha desde la base de datos Oracle institucional a la Geodatabase de SIGER; Para este cargue se realizaron filtros de validación que fueron registrados en un reporte de errores, tales como la magnitud, longitud, profundidad y latitud. Se siguen presentando demoras para la creación del servicio Web para el SIG, debido a problemas en la configuración del ArgisServer. Este aspecto ha retrasado el desarrollo y la implementación de la parte Web del SIG. Se realizó además el documento de análisis y diseño del SIG el cual ya se encuentra finalizado.
</t>
  </si>
  <si>
    <t>Conocimiento de la corteza y procesos de la fuente sismica</t>
  </si>
  <si>
    <t>Jaime Eraso</t>
  </si>
  <si>
    <t>Ruth Emilse Bolaños</t>
  </si>
  <si>
    <t>Patricia Pedraza</t>
  </si>
  <si>
    <t>Faustino Blanco</t>
  </si>
  <si>
    <t>Lina Paola Aguirre</t>
  </si>
  <si>
    <t xml:space="preserve">Informes </t>
  </si>
  <si>
    <t>semestral</t>
  </si>
  <si>
    <t>Se entregaran 3 informes de avance y tres informes finales, correspondientes a cada una de las investigaciones adelantadas en cada actividad</t>
  </si>
  <si>
    <t>Informes de avance y finales</t>
  </si>
  <si>
    <t>Informe ubicados en el servidor Samba</t>
  </si>
  <si>
    <t>Grupo de sismologia</t>
  </si>
  <si>
    <t>Se entregaran 3 informes, correspondientes a 1) Modelos de velocidades para 4 zonas del pais: Elaboracion de modelos de velocidades a traves de estudios de tomografia y de funcion receptora adelantados en 2010-2011 y complementado con estudios de funcion peceptora adelantados en 2013. 2) Modelo de la fuente sismica de la region de la falla Servitá a partir de informacion sismologica recogida con una red de estaciones portatiles instalada en 2012. 3) Estimacion de mecanismos focales por inversion del tensor de momento sismico de sismos asociados a zonas sismogenicas, utilizando registros de la Red Sismologica Nacional, con el fin de mejorar la dase de datos de tectonica cuaternaria</t>
  </si>
  <si>
    <t>Modelos de velocidades para 4 zonas del pais</t>
  </si>
  <si>
    <t>Modelo de la fuente sismica de la region de la falla Servitá</t>
  </si>
  <si>
    <t>Estimacion de mecanismos focales por inversion del tensor de momento sismico de sismos asociados a zonas sismogenicas</t>
  </si>
  <si>
    <t xml:space="preserve">Se modeló el sismo del 9 de Febrero de 2013 ocurrido en Guitarilla (Nariño) mediante la inversión del tensor momento con datos de la RSNC.   Algunos acelerógrafos no están orientados de acuerdo a la orientación usada en sismología y presentan problemas con los datos de tiempo suministrados por el GPS.                                                                                                                                                                             Se generaron cuatro modelos de velocidades a partir de la inversión simultanea de funciones receptoras y curvas de dispersión de  ondas de grupo de y fase para la parte central de la Cordillera Oriental en las estaciones el Rosal (ROSC), el Valle medio del Magdalena con la estación de Barranca (BRR) y en la parte suroccidental del país con la estación de Cufiño (GCUF) y la estación de Otavalo (OTAV).    Se contó con la asesoría del experto Dr. Marcelo Assumpcao de la Universidad de Sao Paulo (Brasil), en temas relacionados con la inversión de Funciones receptoras y curvas de dispersión, con esta asesoría se validaron los modelos obtenidos y se pudieron hacer mejoras a estos.          </t>
  </si>
  <si>
    <t>Investigación, monitoreo de la actividad volcánica</t>
  </si>
  <si>
    <t>AME13-06</t>
  </si>
  <si>
    <t>JOHN MAKARIO LONDOÑO</t>
  </si>
  <si>
    <t xml:space="preserve">Servicio geológico </t>
  </si>
  <si>
    <t>Inventario y Monitoreo de Geoamenazas y procesos en las capas superficiales de la tierra</t>
  </si>
  <si>
    <t>Redes de monitoreo volcánico</t>
  </si>
  <si>
    <t>Instalación, Operación y Mantenimiento de redes de monitoreo volcánico</t>
  </si>
  <si>
    <t>CARLOS ALBERTO ESTRADA</t>
  </si>
  <si>
    <t>Beatriz Elena Galvis Arenas</t>
  </si>
  <si>
    <t>BYRON FERNANDO GÁMEZ BUCHELI</t>
  </si>
  <si>
    <t>Alejandro Ospina Villamil</t>
  </si>
  <si>
    <t>ANDERSON ALEXIS CARDONA ÁVILA</t>
  </si>
  <si>
    <t>Cristian Mauricio López</t>
  </si>
  <si>
    <t>JAIME GONZÁLEZ DÍAZ</t>
  </si>
  <si>
    <t>Cesar Augusto Vega</t>
  </si>
  <si>
    <t>WILSON ALEXANDER TORRES TONGUINO</t>
  </si>
  <si>
    <t>John Jairo Ospina</t>
  </si>
  <si>
    <t>CRISTIAN CAMILO SANTACOLOMA SALGUERO</t>
  </si>
  <si>
    <t>Carolina Acosta Muñoz</t>
  </si>
  <si>
    <t>ADRIANA MICAELA ORTEGA ESTUPIÑAN</t>
  </si>
  <si>
    <t>Lina Constanza García Cano</t>
  </si>
  <si>
    <t>LOURDES NARVÁEZ MEDINA</t>
  </si>
  <si>
    <t>Luis Fernando López Florez</t>
  </si>
  <si>
    <t xml:space="preserve">BETTY SILVA PARRA </t>
  </si>
  <si>
    <t>Julian Orlando Peña</t>
  </si>
  <si>
    <t>GLORIA PATRICIA CORTÉS JIMENEZ</t>
  </si>
  <si>
    <t>Juliana Arango Maury</t>
  </si>
  <si>
    <t>ÁLVARO PABLO ACEVEDO NARANJO</t>
  </si>
  <si>
    <t>Oscar Hernán Montes</t>
  </si>
  <si>
    <t>RICARDO ARTURO MÉNDEZ FAJURY</t>
  </si>
  <si>
    <t>Andrés Hernando Narvaéz Zuñiga</t>
  </si>
  <si>
    <t>ADRIANA DEL PILAR AGUDELO RESTREPO</t>
  </si>
  <si>
    <t>Oscar Hernán Manzo</t>
  </si>
  <si>
    <t>DIEGO MAURICIO GÓMEZ MARTÍNEZ</t>
  </si>
  <si>
    <t>Jorge Armando Alpala</t>
  </si>
  <si>
    <t>ROBERTO ARMANDO TORRES CORREDOR</t>
  </si>
  <si>
    <t>Nicolás Oliveras</t>
  </si>
  <si>
    <t>JOHN MAKARIO LONDOÑO BONILLA</t>
  </si>
  <si>
    <t>Alma Jimena Casas</t>
  </si>
  <si>
    <t>RAFAEL ISAAC CARDENAS SANTACRUZ</t>
  </si>
  <si>
    <t>Diana Marcela Quintero</t>
  </si>
  <si>
    <t>PABLO GONZALO CHAMORRO CONSTAIN</t>
  </si>
  <si>
    <t>Carlos Andrés Laverde</t>
  </si>
  <si>
    <t>ANITA PATRICIA PONCE VILLAREAL</t>
  </si>
  <si>
    <t>Rosa Liliana Alpala Aguilar</t>
  </si>
  <si>
    <t>CARLOS WILDER LONDOÑO CALDAS</t>
  </si>
  <si>
    <t>Paola Alexandra Castro</t>
  </si>
  <si>
    <t>HERNÁN ALFREDO ZAMBRANO ARGOTI</t>
  </si>
  <si>
    <t>David Santiago Corchuelo</t>
  </si>
  <si>
    <t>LUZ ELENA CHAVES SALAZAR</t>
  </si>
  <si>
    <t>Dario Fernando Arcos Guerrero</t>
  </si>
  <si>
    <t>ROSA LILIANA GÓMEZ GÓMEZ</t>
  </si>
  <si>
    <t>Edgar Antonio Muñoz Hidalgo</t>
  </si>
  <si>
    <t>MILTON IVÁN ORDOÑEZ VILLOTA</t>
  </si>
  <si>
    <t>Jairo Antonio Ortiz Valencia</t>
  </si>
  <si>
    <t>AMPARO DEL SOCORRO CORAL RUIZ</t>
  </si>
  <si>
    <t>John Jehu Meneses</t>
  </si>
  <si>
    <t>GUSTAVO EFREN CARDONA COSSIO</t>
  </si>
  <si>
    <t>Jorge Edison Mora</t>
  </si>
  <si>
    <t xml:space="preserve">JOSÉ FABIO GÓMEZ MEJÍA </t>
  </si>
  <si>
    <t>Richard Andrés Mier Portilla</t>
  </si>
  <si>
    <t xml:space="preserve">ANA CECILIA RINCON BONILLA </t>
  </si>
  <si>
    <t>Raul Armando Puetaman</t>
  </si>
  <si>
    <t xml:space="preserve">LUIS EDUARDO VELEZ JIMENEZ </t>
  </si>
  <si>
    <t>Oscar Cadena Ibarra</t>
  </si>
  <si>
    <t>GUSTAVO GARZÓN</t>
  </si>
  <si>
    <t>Paola Andrea Narvaez</t>
  </si>
  <si>
    <t>Indira Molina</t>
  </si>
  <si>
    <t>INDIRA MOLINA</t>
  </si>
  <si>
    <t>Julieth Buitrago Bedoya</t>
  </si>
  <si>
    <t xml:space="preserve">David </t>
  </si>
  <si>
    <t>Lina Marcela Castaño</t>
  </si>
  <si>
    <t>Nuevas estaciones  instaladas</t>
  </si>
  <si>
    <t>∑ acumulado (Numero Estaciones instaladas / mes)</t>
  </si>
  <si>
    <t>Numero de nuevas estaciones/mes</t>
  </si>
  <si>
    <t>Coordinador Monitoreo Volcánico</t>
  </si>
  <si>
    <t>Se contabiliza el numero de nuevas estaciones  instaladas durante el año</t>
  </si>
  <si>
    <t>1. Numero Estaciones instaladas/mes</t>
  </si>
  <si>
    <t>Grupo de electronica de los OVS de Manizales, Popayán y Pasto</t>
  </si>
  <si>
    <t>Grupos de electrónica y monitoreo de los OVS</t>
  </si>
  <si>
    <t>Porcentaje ponderado de avance en las actividades desarrolladas</t>
  </si>
  <si>
    <t>∑ (Porcentaje de avance Programado mensual) x Peso de la actividad</t>
  </si>
  <si>
    <t>porcentaje ponderado</t>
  </si>
  <si>
    <t xml:space="preserve">% de avance en cada actividad de acuerdo a lo programado
</t>
  </si>
  <si>
    <t>Informes mensuales de ejecucion de actividades</t>
  </si>
  <si>
    <t>Grupos de electronica, grupos de monitoreo volcánico</t>
  </si>
  <si>
    <t>grupos de electronica, grupos de monitoreo</t>
  </si>
  <si>
    <t>John Makario Londono</t>
  </si>
  <si>
    <t>Instalación nuevas estaciones (%)</t>
  </si>
  <si>
    <t xml:space="preserve">Operación y Mantenimiento redes monitoreo volc (%) </t>
  </si>
  <si>
    <t>Procesamiento de la información. Actualización
Bases de datos  (%)</t>
  </si>
  <si>
    <t>TOTAL</t>
  </si>
  <si>
    <t>Boletines de actividad volcánica,  informes técnicos e Investigaciones Científicas sobre el fenómeno volcánico</t>
  </si>
  <si>
    <t>Especialista-SIG</t>
  </si>
  <si>
    <t>Lina Castañeda</t>
  </si>
  <si>
    <t>Monitoreo-Manizales</t>
  </si>
  <si>
    <t>Monitoreo-Popa2</t>
  </si>
  <si>
    <t>Julieth Buitrago</t>
  </si>
  <si>
    <t>Número de infomes elaborados y publicados</t>
  </si>
  <si>
    <t>∑ (Numero Informes elaborados  mensuales)</t>
  </si>
  <si>
    <t>Numero de informes elaborados/mes</t>
  </si>
  <si>
    <t>Se contabiliza el numero de informes elaborados durante el año</t>
  </si>
  <si>
    <t>1. Número de Informes elaborados/mes</t>
  </si>
  <si>
    <t>Informes de instalacion de estaciones, boletines de actividad, informes técnicos, investigaciones científicas</t>
  </si>
  <si>
    <t>Grupo de electronica de los OVS, grupo de monitoreo de los OVS</t>
  </si>
  <si>
    <t>Coordinador de monitoreo volcánico</t>
  </si>
  <si>
    <t>Porcentaje ponderado de avance  en elaboración de boletines e informes mensuales</t>
  </si>
  <si>
    <t>∑(% avance de la actividad programado mensual)*peso de la actividad</t>
  </si>
  <si>
    <t xml:space="preserve"> </t>
  </si>
  <si>
    <t>Grupos de electronica, monitoreo, socialización</t>
  </si>
  <si>
    <t>Responsable del grupo de electronica,, monitoreo, socialización</t>
  </si>
  <si>
    <t>coordinador monitoreo volcánico, grupo de monitoreo</t>
  </si>
  <si>
    <t>Boletines, informes técnicos de actividad volcánica, Inf. Funcionamiento estaciones</t>
  </si>
  <si>
    <t>Infomes de Socialización de la Información</t>
  </si>
  <si>
    <t>Infomes de investigaciones científicas</t>
  </si>
  <si>
    <t>DESCRIPCION AVANCE METAS FISICAS</t>
  </si>
  <si>
    <r>
      <rPr>
        <b/>
        <sz val="12"/>
        <rFont val="Arial"/>
        <family val="2"/>
      </rPr>
      <t>COMENTARIOS:</t>
    </r>
    <r>
      <rPr>
        <sz val="12"/>
        <rFont val="Arial"/>
        <family val="2"/>
      </rPr>
      <t xml:space="preserve">
</t>
    </r>
    <r>
      <rPr>
        <b/>
        <sz val="12"/>
        <rFont val="Arial"/>
        <family val="2"/>
      </rPr>
      <t>MARZO:</t>
    </r>
    <r>
      <rPr>
        <sz val="12"/>
        <rFont val="Arial"/>
        <family val="2"/>
      </rPr>
      <t xml:space="preserve">-Se instalaron </t>
    </r>
    <r>
      <rPr>
        <b/>
        <sz val="12"/>
        <rFont val="Arial"/>
        <family val="2"/>
      </rPr>
      <t>8 estaciones</t>
    </r>
    <r>
      <rPr>
        <sz val="12"/>
        <rFont val="Arial"/>
        <family val="2"/>
      </rPr>
      <t xml:space="preserve"> de las 12 previstas: 3 Estaciones en el </t>
    </r>
    <r>
      <rPr>
        <b/>
        <sz val="12"/>
        <rFont val="Arial"/>
        <family val="2"/>
      </rPr>
      <t>OVSM</t>
    </r>
    <r>
      <rPr>
        <sz val="12"/>
        <rFont val="Arial"/>
        <family val="2"/>
      </rPr>
      <t>: 1 BA, 1 Inc. Elect., 1 Cam. Web. Las tres en el VNT. 4 Estaciones en el</t>
    </r>
    <r>
      <rPr>
        <b/>
        <sz val="12"/>
        <rFont val="Arial"/>
        <family val="2"/>
      </rPr>
      <t xml:space="preserve"> OVSPO</t>
    </r>
    <r>
      <rPr>
        <sz val="12"/>
        <rFont val="Arial"/>
        <family val="2"/>
      </rPr>
      <t xml:space="preserve">: 1 Inc. E., 1 GNSS, 2 estac. SP en el V. Puracé. 1 Estac.  en el </t>
    </r>
    <r>
      <rPr>
        <b/>
        <sz val="12"/>
        <rFont val="Arial"/>
        <family val="2"/>
      </rPr>
      <t>OVSP</t>
    </r>
    <r>
      <rPr>
        <sz val="12"/>
        <rFont val="Arial"/>
        <family val="2"/>
      </rPr>
      <t xml:space="preserve">: 1 nueva fuente termal. En total  </t>
    </r>
    <r>
      <rPr>
        <b/>
        <sz val="12"/>
        <rFont val="Arial"/>
        <family val="2"/>
      </rPr>
      <t>7 estac. Telemétricas y 1 NT</t>
    </r>
    <r>
      <rPr>
        <sz val="12"/>
        <rFont val="Arial"/>
        <family val="2"/>
      </rPr>
      <t xml:space="preserve">.
Debido al Paro Cafetero no fue posible instalar todas las estaciones programadas.
</t>
    </r>
    <r>
      <rPr>
        <b/>
        <sz val="12"/>
        <rFont val="Arial"/>
        <family val="2"/>
      </rPr>
      <t xml:space="preserve">ABRIL:
</t>
    </r>
    <r>
      <rPr>
        <sz val="12"/>
        <rFont val="Arial"/>
        <family val="2"/>
      </rPr>
      <t xml:space="preserve">Se instalaron </t>
    </r>
    <r>
      <rPr>
        <b/>
        <sz val="12"/>
        <rFont val="Arial"/>
        <family val="2"/>
      </rPr>
      <t xml:space="preserve">9 estaciones Telemétricas </t>
    </r>
    <r>
      <rPr>
        <sz val="12"/>
        <rFont val="Arial"/>
        <family val="2"/>
      </rPr>
      <t xml:space="preserve">de las 16 previstas: 7 Estaciones en el OVSM: 1 BA_VNSI,  2 Inc. Elect_VNR_VNSI, 1 SP_VCB,  2 GNSS _VCM, 1 Acústico VNR. 2 Estaciones en el OVSPO: 2 GNSS:1 GNSS en el Puracé, 1 GNSS OSO Volcán Sotará. Debido a problemas de demora en entrega de equipos por falta de los proveedores de las compras con el préstamo del BM, no pse pudieron instalar dos estaciones en el OVSPO. Por otra parte, problemas con las comunidades indígenas en la zona del Volcán Cumbal, no fue posible realizar las instalaciones planeadas por parte del OVSP para éste mes.
</t>
    </r>
    <r>
      <rPr>
        <b/>
        <sz val="12"/>
        <rFont val="Arial"/>
        <family val="2"/>
      </rPr>
      <t>MAYO:</t>
    </r>
    <r>
      <rPr>
        <sz val="12"/>
        <rFont val="Arial"/>
        <family val="2"/>
      </rPr>
      <t xml:space="preserve">
Se instalaron </t>
    </r>
    <r>
      <rPr>
        <b/>
        <sz val="12"/>
        <rFont val="Arial"/>
        <family val="2"/>
      </rPr>
      <t>2 estaciones telemétricas</t>
    </r>
    <r>
      <rPr>
        <sz val="12"/>
        <rFont val="Arial"/>
        <family val="2"/>
      </rPr>
      <t xml:space="preserve"> y ninguna No telemétrica de las 11 previstas: </t>
    </r>
    <r>
      <rPr>
        <b/>
        <sz val="12"/>
        <rFont val="Arial"/>
        <family val="2"/>
      </rPr>
      <t>OVSM</t>
    </r>
    <r>
      <rPr>
        <sz val="12"/>
        <rFont val="Arial"/>
        <family val="2"/>
      </rPr>
      <t xml:space="preserve">: un (1) acelerógrafo en el VNR (Recreo). </t>
    </r>
    <r>
      <rPr>
        <b/>
        <sz val="12"/>
        <rFont val="Arial"/>
        <family val="2"/>
      </rPr>
      <t>OVSP</t>
    </r>
    <r>
      <rPr>
        <sz val="12"/>
        <rFont val="Arial"/>
        <family val="2"/>
      </rPr>
      <t xml:space="preserve">: un (1) Inclinómetro Electrónico en el Volcán Doña Juana. 
Las causas del no cumplimiento fueron: - El plan de comisiones para el mes de mayo tuvo algunas demoras en el trámite en Bogotá. - Hubo demoras en la obtención de permisos para la instalación de estaciones. - Robo de  dos estaciones en Popayán, lo que hizo cambiar los planes.
</t>
    </r>
    <r>
      <rPr>
        <b/>
        <sz val="12"/>
        <rFont val="Arial"/>
        <family val="2"/>
      </rPr>
      <t xml:space="preserve">JUNIO:
</t>
    </r>
    <r>
      <rPr>
        <sz val="12"/>
        <rFont val="Arial"/>
        <family val="2"/>
      </rPr>
      <t xml:space="preserve">Se instalaron </t>
    </r>
    <r>
      <rPr>
        <b/>
        <sz val="12"/>
        <rFont val="Arial"/>
        <family val="2"/>
      </rPr>
      <t>5 estaciones telemétricas</t>
    </r>
    <r>
      <rPr>
        <sz val="12"/>
        <rFont val="Arial"/>
        <family val="2"/>
      </rPr>
      <t xml:space="preserve"> y ninguna no telemétrica de las 9 propuestas: </t>
    </r>
    <r>
      <rPr>
        <b/>
        <sz val="12"/>
        <rFont val="Arial"/>
        <family val="2"/>
      </rPr>
      <t xml:space="preserve">OVSM: </t>
    </r>
    <r>
      <rPr>
        <sz val="12"/>
        <rFont val="Arial"/>
        <family val="2"/>
      </rPr>
      <t xml:space="preserve">1 GPS, 1 monitor Flujos de lodo  en el VNR, 1 sismológica CP San Diego. </t>
    </r>
    <r>
      <rPr>
        <b/>
        <sz val="12"/>
        <rFont val="Arial"/>
        <family val="2"/>
      </rPr>
      <t>OVSPO:</t>
    </r>
    <r>
      <rPr>
        <sz val="12"/>
        <rFont val="Arial"/>
        <family val="2"/>
      </rPr>
      <t xml:space="preserve"> 1 Magnetómetro. </t>
    </r>
    <r>
      <rPr>
        <b/>
        <sz val="12"/>
        <rFont val="Arial"/>
        <family val="2"/>
      </rPr>
      <t>OVSP:</t>
    </r>
    <r>
      <rPr>
        <sz val="12"/>
        <rFont val="Arial"/>
        <family val="2"/>
      </rPr>
      <t xml:space="preserve"> 1 Campo eléctrico en el VG. Hubo demoras en la adquisición de algunos elementos necesarios para instalación de estaciones en Popayán.
</t>
    </r>
    <r>
      <rPr>
        <b/>
        <sz val="12"/>
        <rFont val="Arial"/>
        <family val="2"/>
      </rPr>
      <t>JULIO:</t>
    </r>
    <r>
      <rPr>
        <sz val="12"/>
        <rFont val="Arial"/>
        <family val="2"/>
      </rPr>
      <t xml:space="preserve">
Se instalaron </t>
    </r>
    <r>
      <rPr>
        <b/>
        <sz val="12"/>
        <rFont val="Arial"/>
        <family val="2"/>
      </rPr>
      <t>9 estaciones telemétricas</t>
    </r>
    <r>
      <rPr>
        <sz val="12"/>
        <rFont val="Arial"/>
        <family val="2"/>
      </rPr>
      <t xml:space="preserve"> y ninguna no telemétrica de las 11 previstas: </t>
    </r>
    <r>
      <rPr>
        <b/>
        <sz val="12"/>
        <rFont val="Arial"/>
        <family val="2"/>
      </rPr>
      <t xml:space="preserve">OVSM: </t>
    </r>
    <r>
      <rPr>
        <sz val="12"/>
        <rFont val="Arial"/>
        <family val="2"/>
      </rPr>
      <t xml:space="preserve">1 Estac. sísmica BA en C. Bravo y un 1 Acelerógrafo en el VNR. </t>
    </r>
    <r>
      <rPr>
        <b/>
        <sz val="12"/>
        <rFont val="Arial"/>
        <family val="2"/>
      </rPr>
      <t>OVSPO:</t>
    </r>
    <r>
      <rPr>
        <sz val="12"/>
        <rFont val="Arial"/>
        <family val="2"/>
      </rPr>
      <t xml:space="preserve">  1 Estac. sísmica BA en Paletará, y 1 estac. telem. gas Radón en V. Puracé. </t>
    </r>
    <r>
      <rPr>
        <b/>
        <sz val="12"/>
        <rFont val="Arial"/>
        <family val="2"/>
      </rPr>
      <t>OVSP:</t>
    </r>
    <r>
      <rPr>
        <sz val="12"/>
        <rFont val="Arial"/>
        <family val="2"/>
      </rPr>
      <t xml:space="preserve"> 2 Estac. sísmicas BA en V. Doña Juana, 1 estac. sísmica BA en V. Ánimas. 1 Estac. Telem. de Magnetometría en el V. Galeras, 1 Inclinómetro elec. telemétrico en el V. Ánimas. 
</t>
    </r>
    <r>
      <rPr>
        <b/>
        <sz val="12"/>
        <rFont val="Arial"/>
        <family val="2"/>
      </rPr>
      <t>AGOSTO:
No se instalaron</t>
    </r>
    <r>
      <rPr>
        <sz val="12"/>
        <rFont val="Arial"/>
        <family val="2"/>
      </rPr>
      <t xml:space="preserve"> nuevas estaciones telemétricas ni no telemétricas durante Agosto en ningún observatorio, sin embargo, en el </t>
    </r>
    <r>
      <rPr>
        <b/>
        <sz val="12"/>
        <rFont val="Arial"/>
        <family val="2"/>
      </rPr>
      <t>OVSP</t>
    </r>
    <r>
      <rPr>
        <sz val="12"/>
        <rFont val="Arial"/>
        <family val="2"/>
      </rPr>
      <t xml:space="preserve">  se instaló una nueva repetidora (Mocondiino) para recibir las señales de las estaciones del V. Ánimas. El Paro agrario y camionero imposibilitaron realizar las tareas propuestas de manera apropiada.
</t>
    </r>
    <r>
      <rPr>
        <b/>
        <sz val="12"/>
        <rFont val="Arial"/>
        <family val="2"/>
      </rPr>
      <t xml:space="preserve">SEPTIEMBRE:
</t>
    </r>
    <r>
      <rPr>
        <sz val="12"/>
        <rFont val="Arial"/>
        <family val="2"/>
      </rPr>
      <t xml:space="preserve">Se instalaron </t>
    </r>
    <r>
      <rPr>
        <b/>
        <sz val="12"/>
        <rFont val="Arial"/>
        <family val="2"/>
      </rPr>
      <t>7 nuevas estaciones telemétricas</t>
    </r>
    <r>
      <rPr>
        <sz val="12"/>
        <rFont val="Arial"/>
        <family val="2"/>
      </rPr>
      <t xml:space="preserve"> y ninguna no telemétrica: </t>
    </r>
    <r>
      <rPr>
        <b/>
        <sz val="12"/>
        <rFont val="Arial"/>
        <family val="2"/>
      </rPr>
      <t>OVSM:</t>
    </r>
    <r>
      <rPr>
        <sz val="12"/>
        <rFont val="Arial"/>
        <family val="2"/>
      </rPr>
      <t xml:space="preserve">1 Estación sismológica CP en VNR. </t>
    </r>
    <r>
      <rPr>
        <b/>
        <sz val="12"/>
        <rFont val="Arial"/>
        <family val="2"/>
      </rPr>
      <t>OVSPO:</t>
    </r>
    <r>
      <rPr>
        <sz val="12"/>
        <rFont val="Arial"/>
        <family val="2"/>
      </rPr>
      <t xml:space="preserve"> 4 estaciones, correspondientes a dos estaciones multiparamétricas (CO2 + Radón y CO2+cámara Web) en el V Puracé.</t>
    </r>
    <r>
      <rPr>
        <b/>
        <sz val="12"/>
        <rFont val="Arial"/>
        <family val="2"/>
      </rPr>
      <t xml:space="preserve"> OVSP:</t>
    </r>
    <r>
      <rPr>
        <sz val="12"/>
        <rFont val="Arial"/>
        <family val="2"/>
      </rPr>
      <t xml:space="preserve"> Se instalaron 2 estaciones BA en el volcán Azufral.</t>
    </r>
  </si>
  <si>
    <t>Gestión de Control Interno Disciplinario</t>
  </si>
  <si>
    <t>CID13-01</t>
  </si>
  <si>
    <t>IVAN A. SARMIENTO GALVIS</t>
  </si>
  <si>
    <t>Apoyo</t>
  </si>
  <si>
    <t xml:space="preserve"> ACTOS ADMINISTRATIVOS QUE DEFINEN EL TRAMITE DISCIPLINARIO</t>
  </si>
  <si>
    <t>LYDA CRISTINA DUARTE PÉREZ</t>
  </si>
  <si>
    <t>YOVANNY ENRIQUE TORRES CRUZ</t>
  </si>
  <si>
    <t>MARIA FERNANDA CASTILLO RODRIGUEZ</t>
  </si>
  <si>
    <t xml:space="preserve">PASTOR RIAÑO VALENCIA </t>
  </si>
  <si>
    <t>Cumplimiento en Actos administrativos que definen el trámite procesal</t>
  </si>
  <si>
    <t>EFICACIA</t>
  </si>
  <si>
    <t>GESTION</t>
  </si>
  <si>
    <t>Σ (Actos Adminsitrativos que definen el trámite disciplinario)</t>
  </si>
  <si>
    <t>Número</t>
  </si>
  <si>
    <t>Profesional Especializado Grado 18</t>
  </si>
  <si>
    <t>El numero de procesos activos que tiene a cargo el Grupo, a la fecha de 104, con diferentes etapas procesales y teniendo en cuenta el Grupo cuenta con 3 abogados y 1 secretaria quienes deben iniciar,impulsar y proferir decisiones de fondo dentro de los términos previstos por la Ley 734 de 2002, se calcula la gestión teniendo en cuenta todas las actuaciones procesales que deben surtirse dentro de cada expediente, lo que permite medir la EFICIENCIA Y EFICACIA DEL GRUPO</t>
  </si>
  <si>
    <t>Los actos administrativos son acordes a la programacion de expedientes y son  directamente proporcional al numero de abogados con los cuales se cuente durante el periodo</t>
  </si>
  <si>
    <t>Numero de indagaciones preliminares, numero de investigaciones formales y numero de actos administrativos</t>
  </si>
  <si>
    <t xml:space="preserve">base de datos de procesos disciplinarios y libro radicador </t>
  </si>
  <si>
    <t>Secretaria</t>
  </si>
  <si>
    <t>% Cumplimiento</t>
  </si>
  <si>
    <t>OPORTUNIDAD EN EL CUMPLIMIENTO DE LAS ACTUACIONES PROCESALES</t>
  </si>
  <si>
    <t>YIOVANNY ENRIQUE TORRES CRUZ</t>
  </si>
  <si>
    <t>PASTOR RIAÑO VALENCIA</t>
  </si>
  <si>
    <t>Oportunidad en el cumplimiento de las actuaciones procesales</t>
  </si>
  <si>
    <t xml:space="preserve">GESTION </t>
  </si>
  <si>
    <t xml:space="preserve"> Σ (Actuaciones Procesales)</t>
  </si>
  <si>
    <t>Actuaciones Procesales</t>
  </si>
  <si>
    <t xml:space="preserve">Mensual </t>
  </si>
  <si>
    <t>Profesional Especializado 18</t>
  </si>
  <si>
    <t>Actividades procesales en las que se sustenta el desarrollo para el logro de las metas programadas</t>
  </si>
  <si>
    <t>Numero de actuaciones procesales</t>
  </si>
  <si>
    <t>base de datos de procesos disciplinarios y libro radicador</t>
  </si>
  <si>
    <t xml:space="preserve">Secretaria </t>
  </si>
  <si>
    <t>VARIACIÓN EN LA APERTURA DE INVESTIGACIONES DISCIPLINARIAS</t>
  </si>
  <si>
    <t>VARIACION EN LA APERTURA DE INVESTIGACIONES DISCIPLINARIAS</t>
  </si>
  <si>
    <t>OPORTUNIDAD</t>
  </si>
  <si>
    <t>(Número de investigaciones disciplinarias abocadas año actual -Número de investigaciones disciplinarias abocadas año anterior) / Número de investigaciones disciplinarias abocadas año anterior*100</t>
  </si>
  <si>
    <t>variación en la apertura de investigaciones disciplinarias como resultado de las acciones preventivas disciplinarias</t>
  </si>
  <si>
    <t>Numero de indagaciones preliminares, numero de investigaciones formales abocadas en el año 2013/ las abocadas en el 2012</t>
  </si>
  <si>
    <t>base de datos y quejas radicadas</t>
  </si>
  <si>
    <t>INVESTIGACIONES APERTURADAS</t>
  </si>
  <si>
    <t>PORCENTAJE</t>
  </si>
  <si>
    <t xml:space="preserve">Contratación Institucional </t>
  </si>
  <si>
    <t>CON13-01</t>
  </si>
  <si>
    <t>Ivan Sarmiento Galvis</t>
  </si>
  <si>
    <t>Coordinación Grupo de Contratos y Convenios</t>
  </si>
  <si>
    <t>Proceso de contratación de bienes y servicios</t>
  </si>
  <si>
    <t>INFORME DE SEGUIMIENTO DEL PLAN DE COMPRAS Y CONTRATACIÓN</t>
  </si>
  <si>
    <t xml:space="preserve">Jonathan Olarte - Asistencial </t>
  </si>
  <si>
    <t xml:space="preserve">Luz Marina Cortes - Secretaria Ejecutiva Grado 20 </t>
  </si>
  <si>
    <t xml:space="preserve">Ana Paola Rodriguez - Asistencial Secretarial </t>
  </si>
  <si>
    <t xml:space="preserve">Gloria Castrillon - Tecnico Operativo Grado 14 </t>
  </si>
  <si>
    <t xml:space="preserve">Ana Mercedes Parra - Tecnico 0 </t>
  </si>
  <si>
    <t xml:space="preserve">Carolina Manrique - Tecnico 0 </t>
  </si>
  <si>
    <t xml:space="preserve">Ana Maria Briceño - Profesional 2 </t>
  </si>
  <si>
    <t xml:space="preserve">Robinson Quintero - Tecnico </t>
  </si>
  <si>
    <t xml:space="preserve">Ivonne Gomez - Profesional 0 </t>
  </si>
  <si>
    <t xml:space="preserve">Roberto Brochero - Profesional 0  </t>
  </si>
  <si>
    <t>Edwin Arteaga - Profesional</t>
  </si>
  <si>
    <t xml:space="preserve">Catalina Suarez - Profesional 2 </t>
  </si>
  <si>
    <t>Nydia Moreno</t>
  </si>
  <si>
    <t>Jhon Jairo Corredor - Profesional 4</t>
  </si>
  <si>
    <t>Jaime Durán</t>
  </si>
  <si>
    <t>Cumplimiento de plan de compras de bienes y servicios</t>
  </si>
  <si>
    <t>A/B*100</t>
  </si>
  <si>
    <t>Coordinador del Grupo de Contratos y Convenios</t>
  </si>
  <si>
    <t>Establecer el Nº de procesos de contratación que, conforme al cronograma establecido en el plan de compras de la entidad, son radicados oportunamente.</t>
  </si>
  <si>
    <t>Ejecutar plan de compras y contratación de acuerdo a lo planeado</t>
  </si>
  <si>
    <t>A: Nº de procesos que inician su contratación según lo programado en el plan de compras
B: Nº de procesos de contratación programados en el plan de compras</t>
  </si>
  <si>
    <t xml:space="preserve">Nº de procesos que inician su contratación según lo programado en el plan de compras, Nº de procesos de contratación programados en el plan de compras </t>
  </si>
  <si>
    <t>Plan de compras y contratación, Sistema de información de contratos</t>
  </si>
  <si>
    <t>Técnico encargado del Grupo de Contratos y Convenios</t>
  </si>
  <si>
    <t xml:space="preserve">Coordinador de Contratos y Convenios </t>
  </si>
  <si>
    <t xml:space="preserve">LINEAS BASE Y TIEMPOS DE RESPUESTA POR CADA MODALIDAD DE SELECCIÓN  </t>
  </si>
  <si>
    <t>Oportunidad en la realización de procesos contractuales</t>
  </si>
  <si>
    <t>Total procesos que cumplen con los tiempos estipulados / total de procesos terminados</t>
  </si>
  <si>
    <t>Establecer el cumplimiento de la oportunidad de los procesos contractuales de la Entidad</t>
  </si>
  <si>
    <t>Modalidades de selección</t>
  </si>
  <si>
    <t>Modalidades de selección, Peso ponderado de las modalidades de selcción</t>
  </si>
  <si>
    <t>Sistema de información de contratos</t>
  </si>
  <si>
    <t xml:space="preserve">SISTEMA DE INFORMACIÓN DE CONTRATACIÓN IMPLEMENTADO </t>
  </si>
  <si>
    <t>Cumplimiento en la implementación del sistema de información para el proceso de contratación de bienes y servicios</t>
  </si>
  <si>
    <t>A/B* 100</t>
  </si>
  <si>
    <t>Medir el cumplimiento del plan definido para la implementación del sistema de información para el preceso de contratación de bienes y servicios</t>
  </si>
  <si>
    <t>A: actividades ejecutadas según plan
B: actividades programadas</t>
  </si>
  <si>
    <t>Actividades ejecutadas según plan definido para la implemntación del sistema de información, actividades programadas en el mismo plan</t>
  </si>
  <si>
    <t>Informe de avance, Plan para la implemantación del sistema de información</t>
  </si>
  <si>
    <t>Coordinador Contratos y Convenios</t>
  </si>
  <si>
    <t>ESTANDARIZACIÓN Y DIVULGACIÓN DE PROCEDIMIENTOS CONTRACTUALES PARA EL RÉGIMEN DE CIENCIA Y TECNOLOGÍA</t>
  </si>
  <si>
    <t>Laura Córdoba Reyes - Profesional 0</t>
  </si>
  <si>
    <t>Cumplimiento en el programa de estandarización para el régimen de ciencia y tecnología</t>
  </si>
  <si>
    <t>Secretario General</t>
  </si>
  <si>
    <t>Establecer el nivel de cumplimiento del programa de estandarización de procesos para el régimen de ciencia y tecnología</t>
  </si>
  <si>
    <t>A: Actividades ejecutadas según programa
B:  Actividades programadas</t>
  </si>
  <si>
    <t>Actividades ejecutadas según programa de estandarización de procesos para el régimen de ciencia y tecnología, Actividades programadas en el mismo plan</t>
  </si>
  <si>
    <t>Informe de avance,  Programa de estandarización de procesos para el régimen de ciencia y tecnología</t>
  </si>
  <si>
    <t>Apoyo de la Secretaría General</t>
  </si>
  <si>
    <t>FIN13-02</t>
  </si>
  <si>
    <t>Gestión de Recursos Financieros</t>
  </si>
  <si>
    <t>INFORMES CONTABLES DE LEY</t>
  </si>
  <si>
    <t>CLAUDIA INES GARCIA COLORADO</t>
  </si>
  <si>
    <t>EDILSE SANCHEZ DAVILA</t>
  </si>
  <si>
    <t>Cumplimiento en la entrega de Informes contables de Ley</t>
  </si>
  <si>
    <t>Σ acumudala de informes contables de Ley entregados</t>
  </si>
  <si>
    <t>Coordinador Grupo de Contabilidad</t>
  </si>
  <si>
    <t>Este indicador mide el grado de cumplimiento de las metas definidas.</t>
  </si>
  <si>
    <t>No aplica</t>
  </si>
  <si>
    <t>Informes efectivamente presentados</t>
  </si>
  <si>
    <t>Cuadro de control de contabilidad/carpeta contabilidad/POA</t>
  </si>
  <si>
    <t>Secretaria U.R.F.</t>
  </si>
  <si>
    <t>Coordinador de Grupo contabilidad y jefe Unidad de Recursos Financieros</t>
  </si>
  <si>
    <t>Oportunidad en la entrega de informes financieros</t>
  </si>
  <si>
    <t>(Fecha programada de entrega de estados financieros - Fecha oficio de entrega estados financieros)</t>
  </si>
  <si>
    <t>Días</t>
  </si>
  <si>
    <t>Fecha programada corresponde a la fecha límite en la cual debe hacerse entrega de los informes financieros
Fecha de oficio, corresponde a la fecha real en la que se hace entrega del informe financiero.</t>
  </si>
  <si>
    <t>Mide la entrega oportuna de los informes financieros, de acuerdo con las fechas programadas para ello.</t>
  </si>
  <si>
    <t>Recolección y análisis de información preliminar</t>
  </si>
  <si>
    <t>Socialización</t>
  </si>
  <si>
    <t>Interpretación de información y mapa preliminar</t>
  </si>
  <si>
    <t>Ejecución de trabajo de campo, selección y organización de muestras</t>
  </si>
  <si>
    <t>Procesamiento, integración de datos y análisis de información</t>
  </si>
  <si>
    <t>Elaboración de mapa preliminar</t>
  </si>
  <si>
    <t>Elaboración de productos</t>
  </si>
  <si>
    <t>Revisión y verificación</t>
  </si>
  <si>
    <t>Entrega para oficialización y ajustes</t>
  </si>
  <si>
    <t>Divulgación y socialización</t>
  </si>
  <si>
    <t>PARTIDAS DEPURADAS EN EL MES</t>
  </si>
  <si>
    <t>Lyllan Bernal Buitrago</t>
  </si>
  <si>
    <t>Flor Marina Díaz Triana</t>
  </si>
  <si>
    <t>Avance de Actividades</t>
  </si>
  <si>
    <t>Oportunidad en la depuracion de partidas por identificar</t>
  </si>
  <si>
    <t>Gestion</t>
  </si>
  <si>
    <t>Número de partidas depuradas oportunamente/Número de partidas identificadas</t>
  </si>
  <si>
    <t>Trimestral</t>
  </si>
  <si>
    <t xml:space="preserve">Coordinador Grupo de Tesoreria </t>
  </si>
  <si>
    <t>Informe de partidas identificadas</t>
  </si>
  <si>
    <t>Conciliación bancaria y extracto bancario</t>
  </si>
  <si>
    <t>Datos SIIF Contabilidad</t>
  </si>
  <si>
    <t>Contratista de Tesorería</t>
  </si>
  <si>
    <t>LEGALIZACION DE COMISIONES</t>
  </si>
  <si>
    <t>Martha Jeannette Capera</t>
  </si>
  <si>
    <t>Andrés Ramírez García</t>
  </si>
  <si>
    <t>Santos Albadan Cruz</t>
  </si>
  <si>
    <t>Sindy Milena Sepúlveda</t>
  </si>
  <si>
    <t>Tiempo de respuesta</t>
  </si>
  <si>
    <t>Cierre de legalización en Financiera</t>
  </si>
  <si>
    <t xml:space="preserve">∑ ( Fecha recibe en el grupo de recursos financieros la comisión a legalizar - Fecha en la cual el Grupo de Recursos financieros legaliza la comisión)/Número de comisiones legalizadas.  </t>
  </si>
  <si>
    <t xml:space="preserve">Medir el tiempo promedio de para legalizar la comisión  una vez recibida por el Grupo de Recursos Financieros. </t>
  </si>
  <si>
    <t>Legalizaciones recibidas y cerradas</t>
  </si>
  <si>
    <t>Soporte de legalización</t>
  </si>
  <si>
    <t>Grupo de legalizaciones</t>
  </si>
  <si>
    <t>Se incluyen los siguientes productos de acuerdo con el despliegue estratégico del proceso.</t>
  </si>
  <si>
    <t>PRODUCTO #</t>
  </si>
  <si>
    <t>Resultado de las actividades de la ejecución presupuestal</t>
  </si>
  <si>
    <t>Francisca Guarnizo</t>
  </si>
  <si>
    <t>Malka Yesenia Franco Mamanche</t>
  </si>
  <si>
    <t>Cumplimiento de actividades</t>
  </si>
  <si>
    <t>Cumplimiento de actividades para la ejecución presupuestal</t>
  </si>
  <si>
    <t>∑(% pesoXcumplimiento oportuno de actividades)</t>
  </si>
  <si>
    <t>Coordinador Grupo de Presupuesto</t>
  </si>
  <si>
    <t>Mide el cumplimiento de las actividades propias de la ejecución presupuestal</t>
  </si>
  <si>
    <t>Promedio del cumplimiento de las actividades</t>
  </si>
  <si>
    <t>Información de cumplimiento de actividades de: Desagregación del presupuesto y registro en el SIIF; revisión de apropiación; Expedición, revisión y firma de CDP y RP; Resolución de comisiones; Trámite de Legalización de comisiones; Reservas; Informes; Cajas menores y Anteproyecto de presupuesto</t>
  </si>
  <si>
    <t>Informes del aplicativo SIIF y web-safi, consolidado de los formatos para el anteproyecto de presupuesto</t>
  </si>
  <si>
    <t>Coordinador Grupo de Presupuesto - Jefe Unidad de Recursos Financieros.</t>
  </si>
  <si>
    <t>Plan Anualizado de Caja - PAC</t>
  </si>
  <si>
    <t>AVANCE DE ACTIVIDADES</t>
  </si>
  <si>
    <t>Cumplimiento del Programa Anual Mensualizado de Caja - PAC</t>
  </si>
  <si>
    <r>
      <rPr>
        <sz val="12"/>
        <rFont val="Calibri"/>
        <family val="2"/>
      </rPr>
      <t>((∑</t>
    </r>
    <r>
      <rPr>
        <sz val="9.6"/>
        <rFont val="Arial"/>
        <family val="2"/>
      </rPr>
      <t xml:space="preserve"> de los Pagos  de Recusros Propios y Rezago (Cuentas por pagar + Reservas)realizados en el tiempo transcurrido en la Vigecia) / Total del Pac)*100</t>
    </r>
  </si>
  <si>
    <t>Coordinador de Tesoreria y Jefe de la Unidad de Recursos Financieros</t>
  </si>
  <si>
    <t>Mide el cumplimiento del PAC aprobado, de acuerdo con su ejecucuón real.</t>
  </si>
  <si>
    <t>PAC ejecutado:  Plan anualizado y mensualizado de caja ejecutado realmente en el periodo
PAC programado: Plan anualizado y mensualizado de caja proyectado para el periodo</t>
  </si>
  <si>
    <t>Programa Anual Mensualizado de Caja</t>
  </si>
  <si>
    <t>Cumplimiento de tiempo de pago</t>
  </si>
  <si>
    <t>(∑ (Fecha pago - Fecha recepción solicitud compromiso de pago)) / ∑ No. Cuentas canceladas</t>
  </si>
  <si>
    <t>Mide el cumplimiento de la realización de pagos en días promedio</t>
  </si>
  <si>
    <t>Fecha en la que se realiza el pago.
Fecha en la que se recibe el compromiso de pago para su realización
Pagos reales realizados en el periodo a evaluar</t>
  </si>
  <si>
    <t>Fechas de Compromiso y realización de pagos</t>
  </si>
  <si>
    <t>Estados Financieros</t>
  </si>
  <si>
    <t>Razonabilidad Financiera</t>
  </si>
  <si>
    <t>Efectividad</t>
  </si>
  <si>
    <t>Identifica el estado real de la situación financiera de la entidad, de acuerdo con los niveles de aceptabilidad establecidos por la Contraloría General de la Nación</t>
  </si>
  <si>
    <t>Informe de la Contraloría General de la Nación</t>
  </si>
  <si>
    <t>Investigaciones en Geociencias Básicas</t>
  </si>
  <si>
    <t xml:space="preserve">Código: </t>
  </si>
  <si>
    <t>GEO 13 02</t>
  </si>
  <si>
    <t>Leopoldo González</t>
  </si>
  <si>
    <t>Geología Básica</t>
  </si>
  <si>
    <t>Ampliación del conocimiento geológico y del potencial de recursos del subsuelo de la nación</t>
  </si>
  <si>
    <t>Actividad</t>
  </si>
  <si>
    <t xml:space="preserve">Mapas Geológicos, Geofísicos y Geoquímicos regionales </t>
  </si>
  <si>
    <t>Categoría</t>
  </si>
  <si>
    <t xml:space="preserve"> Avance en el levantamiento  de la cartografía Geológica regional</t>
  </si>
  <si>
    <t>∑ (Porcentaje de avance Resultado a la fecha x Peso de la actividad)/
∑ (Porcentaje de avance Programado a la fecha x Peso de la actividad*100</t>
  </si>
  <si>
    <t>Porcentaje del nivel de avance en la cartografía geológica regional a escala 1:100.000 en la presente vigencia</t>
  </si>
  <si>
    <t xml:space="preserve">Porcentaje de avance Resultado a la fecha= % de avance en la construcción de cartografía geológica regional en el tiempo determinado 
Porcentaje de avance Programado a la fecha= Avance proyectado de la construcción de cartografía geológica regional. </t>
  </si>
  <si>
    <t>Informes de avance de actividades de los integrantes del grupo</t>
  </si>
  <si>
    <t>Trabajo de investigación individual o grupal de los integrantes del grupo</t>
  </si>
  <si>
    <t>Líder del proyecto y Grupo de trabajo</t>
  </si>
  <si>
    <t>Subdirección Geología Básica</t>
  </si>
  <si>
    <t>0.00</t>
  </si>
  <si>
    <t>0.02</t>
  </si>
  <si>
    <t>0.04</t>
  </si>
  <si>
    <t>0.06</t>
  </si>
  <si>
    <t>0.1</t>
  </si>
  <si>
    <t>0.2</t>
  </si>
  <si>
    <t>0.3</t>
  </si>
  <si>
    <t>0.5</t>
  </si>
  <si>
    <t>0.7</t>
  </si>
  <si>
    <t>0.8</t>
  </si>
  <si>
    <t>0.9</t>
  </si>
  <si>
    <t>Descripción del avance</t>
  </si>
  <si>
    <r>
      <rPr>
        <b/>
        <sz val="12"/>
        <rFont val="Arial"/>
        <family val="2"/>
      </rPr>
      <t>Primer Trimestre</t>
    </r>
    <r>
      <rPr>
        <sz val="12"/>
        <rFont val="Arial"/>
        <family val="2"/>
      </rPr>
      <t>: A pesar de que se ha cumplido con el desarrollo de las actividades proyectadas, se han tenido algunas dificultades  asociadas a que por diversos factores, los contratos de prestación de servicios no han salido en el tiempo previsto.</t>
    </r>
  </si>
  <si>
    <r>
      <rPr>
        <b/>
        <sz val="12"/>
        <rFont val="Arial"/>
        <family val="2"/>
      </rPr>
      <t>ABRIL:</t>
    </r>
    <r>
      <rPr>
        <sz val="12"/>
        <rFont val="Arial"/>
        <family val="2"/>
      </rPr>
      <t xml:space="preserve"> Se está adelantando la preparación de los estudios previos para la contratación del proyecto</t>
    </r>
  </si>
  <si>
    <r>
      <rPr>
        <b/>
        <sz val="12"/>
        <rFont val="Arial"/>
        <family val="2"/>
      </rPr>
      <t>MAYO</t>
    </r>
    <r>
      <rPr>
        <sz val="12"/>
        <rFont val="Arial"/>
        <family val="2"/>
      </rPr>
      <t>: Durante Mayo de 2013 no e hizo entrega de kilómetros, sin embargo se avanzó en los procesos contractuales que tendrán como resultado levantamiento de información geoquímica.</t>
    </r>
  </si>
  <si>
    <r>
      <rPr>
        <b/>
        <sz val="12"/>
        <rFont val="Arial"/>
        <family val="2"/>
      </rPr>
      <t>JUNIO</t>
    </r>
    <r>
      <rPr>
        <sz val="12"/>
        <rFont val="Arial"/>
        <family val="2"/>
      </rPr>
      <t>: El proceso de contratación de la cartografía geológica, contempla el muestreo para geoquímica indicativa, para lo cual los tiempos están fijados en la cartografía geológica. Este proceso sigue en curso.</t>
    </r>
  </si>
  <si>
    <r>
      <rPr>
        <b/>
        <sz val="12"/>
        <rFont val="Arial"/>
        <family val="2"/>
      </rPr>
      <t>JULIO</t>
    </r>
    <r>
      <rPr>
        <sz val="12"/>
        <rFont val="Arial"/>
        <family val="2"/>
      </rPr>
      <t>: Con relación a la contratación de cartografía geológica, se realizaron las siguientes actividades:
- Se recibieron las observaciones por parte de las empresas interesadas en participar 
- Se publicaron las respuestas de las observaciones a las bases
- Se recibieron las manifestaciones de interés en la participación en el proceso
Hay que tener presente el objetivo que es adelantar la cartografía geológica en 50 planchas a escala 1:100.000 en el territorio colombiano, correspondiente a 108.000 km2
2 - Se abrió el Concurso de Méritos para la contratación de la Interventoría a la cartografía geológica
3 - Con respecto a la cartografía de las planchas 53, 87 y 88, que se están realizando como proyectos internos, por parte del SGC,, se realizaron en el mes de julio 88 dos comisiones de campo y en las 53 y 87 se realizó la primera comisión de campo</t>
    </r>
  </si>
  <si>
    <r>
      <rPr>
        <b/>
        <sz val="12"/>
        <rFont val="Arial"/>
        <family val="2"/>
      </rPr>
      <t>AGOSTO:</t>
    </r>
    <r>
      <rPr>
        <sz val="12"/>
        <rFont val="Arial"/>
        <family val="2"/>
      </rPr>
      <t xml:space="preserve"> Durante el mes de agosto, se realizaron las siguientes actividades relacionadas con el proceso por contratación directa que adelanta el SGC, sobre cartografía geológica, cuyo objetivo cual es el de adelantar la cartografía geológica en 50 planchas a escala 1:100.000 en el territorio colombiano, correspondiente a 108.483 km2, con proyectos internos y con FONADE.
1 - Cartografía geológica
- Se recibieron las manifestaciones de interés en la participación en el proceso
- Se solicitaron las ofertas
- Se realizó la audiencia con los integrantes de la lista limitada
- Se recibieron ofertas por parte de los integrantes de la lista
- Se seleccionaron las empresas a realizar la cartografía
2 - Interventoría - Concurso de Méritos para la cartografía geológica
- Observaciones al proyecto de pliego
 - Respuesta a las observaciones
- Publicación del acto para la apertura del Concurso de Méritos CM
- Realización de audiencia
- Recepción de observaciones y respuesta
3 - Proyectos internos cartografía de las planchas 53, 87 y 88
se realizó en el mes de agosto una comisión de campo correspondiente a la plancha 87 y se adelantaron actividades de oficina en mapas, columnas y cortes geológicos entre otros.
4 - Proyectos de cartografía con FONADE
En el mes de agosto se reportó que las dos empresas que ganaron la Licitación, estuvieron en actividades de campo de acuerdo con el cronograma, bloques 6 y 8 en el Vichada
</t>
    </r>
  </si>
  <si>
    <r>
      <rPr>
        <b/>
        <sz val="12"/>
        <rFont val="Arial"/>
        <family val="2"/>
      </rPr>
      <t>SEPTIEMBRE:</t>
    </r>
    <r>
      <rPr>
        <sz val="12"/>
        <rFont val="Arial"/>
        <family val="2"/>
      </rPr>
      <t xml:space="preserve"> Durante el mes de septiembre, se realizaron las siguientes actividades relacionadas con actividades en cartografía geológica
1 - Cartografía geológica en 50 planchas a escala 1:100.000 en el territorio colombiano, correspondiente a 108.000 km2, 
Se firmaron los contratos 511 correspondiente al Grupo 1 (zonas norte y este) y el contrato 512 correspondiente al Grupo 2 (zonas sur A y sur B)
2 - Interventoría - Concurso de Méritos para la cartografía geológica
- Se recibieron y aceptaron las ofertas
- Quedó pendiente la suscripción del contrato
3 - Proyectos internos cartografía de las planchas 87 y 88
En el mes de septiembre se realizaron actividades de campo correspondiente a la plancha 87 y se adelantaron actividades de oficina en corrección de mapas, columnas y cortes geológicos entre otros.
4 - Proyectos de cartografía con FONADE
En el mes de septiembre las dos empresas que están realizando la cartografía (contrato con FONADE) Geominas - Gemi y Llanos Orientales, estuvieron realizando actividades de campo en cercanías al parque El Tuparro en el Vichada</t>
    </r>
  </si>
  <si>
    <t>OCTUBRE:</t>
  </si>
  <si>
    <t>NOVIEMBRE:</t>
  </si>
  <si>
    <r>
      <t>DICIEMBRE:</t>
    </r>
    <r>
      <rPr>
        <sz val="12"/>
        <rFont val="Arial"/>
        <family val="2"/>
      </rPr>
      <t xml:space="preserve"> </t>
    </r>
  </si>
  <si>
    <t>Mapas geológicos a escala de semidetalle (escala 1:50.000)</t>
  </si>
  <si>
    <t xml:space="preserve"> Avance en el levantamiento  de la cartografía Geológica semidetallada</t>
  </si>
  <si>
    <t>Porcentaje del nivel de avance en la actualización de la cartografía geológica semidetallada a escala 1:50.000 en la presente vigencia</t>
  </si>
  <si>
    <t xml:space="preserve">Porcentaje de avance Resultado a la fecha= % de avance en la actualización de cartografía geológica semidetallada en el tiempo determinado.
Porcentaje de avance Programado a la fecha= Avance proyectado de la actualización de cartografía geológica semidetallada. </t>
  </si>
  <si>
    <r>
      <rPr>
        <b/>
        <sz val="12"/>
        <rFont val="Arial"/>
        <family val="2"/>
      </rPr>
      <t>ABRIL:</t>
    </r>
    <r>
      <rPr>
        <sz val="12"/>
        <rFont val="Arial"/>
        <family val="2"/>
      </rPr>
      <t xml:space="preserve"> El producto está relacionado con el empalme de las planchas 243 y 224. Se ha efectuado la revisión general de las unidades geológicas y se ha iniciado su caracterización. La memoria está en progreso.</t>
    </r>
  </si>
  <si>
    <r>
      <rPr>
        <b/>
        <sz val="12"/>
        <rFont val="Arial"/>
        <family val="2"/>
      </rPr>
      <t>MAYO</t>
    </r>
    <r>
      <rPr>
        <sz val="12"/>
        <rFont val="Arial"/>
        <family val="2"/>
      </rPr>
      <t>: Se efectuaron actividades relacionadas con análisis geomorfológico de la zona de estudio</t>
    </r>
  </si>
  <si>
    <r>
      <t xml:space="preserve">JUNIO: </t>
    </r>
    <r>
      <rPr>
        <sz val="12"/>
        <rFont val="Arial"/>
        <family val="2"/>
      </rPr>
      <t>Análisis geomorfológico y redacción de los primeros capítulos del informe técnico</t>
    </r>
  </si>
  <si>
    <r>
      <t xml:space="preserve">JULIO: </t>
    </r>
    <r>
      <rPr>
        <sz val="12"/>
        <rFont val="Arial"/>
        <family val="2"/>
      </rPr>
      <t>Continuación de Foto Interpretación y redacción de informe técnico. Por otro lado se efectuó la preparación de trabajo de campo a desarrollarse en el mes de Agosto.</t>
    </r>
  </si>
  <si>
    <r>
      <rPr>
        <b/>
        <sz val="12"/>
        <rFont val="Arial"/>
        <family val="2"/>
      </rPr>
      <t>AGOSTO:</t>
    </r>
    <r>
      <rPr>
        <sz val="12"/>
        <rFont val="Arial"/>
        <family val="2"/>
      </rPr>
      <t xml:space="preserve"> Se llevó a cabo 9 días de trabajo de campo donde se efectuó la caracterización de unidades de los abanicos de Quindío y Risaralda en términos sedimentológicos.</t>
    </r>
  </si>
  <si>
    <r>
      <rPr>
        <b/>
        <sz val="12"/>
        <rFont val="Arial"/>
        <family val="2"/>
      </rPr>
      <t>SEPTIEMBRE:</t>
    </r>
    <r>
      <rPr>
        <sz val="12"/>
        <rFont val="Arial"/>
        <family val="2"/>
      </rPr>
      <t xml:space="preserve"> Se desarrolló el procesamiento de la información recolectada en el trabajo de campo lo cual fue incluido en  las memorias del proyecto</t>
    </r>
  </si>
  <si>
    <t>Mapas temáticos geomorfológicos, tectónicos, vulcanológicos, hidrogeológicos, de aguas subterráneas, de recursos geotérmicos, entre otros.</t>
  </si>
  <si>
    <t>Cumplimiento  de mapas  temáticos.</t>
  </si>
  <si>
    <t>Realización de mapas temáticos (volcanes, geología marina, geomorfología, tectónica, etc.) a diferentes escalas  para el conocimiento geológico e insumo para la exploración de recursos minerales.</t>
  </si>
  <si>
    <t>1. Porcentaje de avance Resultado a la fecha
2. Porcentaje de avance Programado a la fecha</t>
  </si>
  <si>
    <r>
      <rPr>
        <b/>
        <sz val="12"/>
        <rFont val="Arial"/>
        <family val="2"/>
      </rPr>
      <t>ABRIL:</t>
    </r>
    <r>
      <rPr>
        <sz val="12"/>
        <rFont val="Arial"/>
        <family val="2"/>
      </rPr>
      <t xml:space="preserve"> Se realizaron actividades de campo con el objeto de recolectar información de acuerdo con la temática.</t>
    </r>
  </si>
  <si>
    <r>
      <rPr>
        <b/>
        <sz val="12"/>
        <rFont val="Arial"/>
        <family val="2"/>
      </rPr>
      <t>MAYO</t>
    </r>
    <r>
      <rPr>
        <sz val="12"/>
        <rFont val="Arial"/>
        <family val="2"/>
      </rPr>
      <t>: En el tema tectónico se tienen problemas con el avance por incumplimiento en la entrega de fotografías e información de sensores remotos. Por su parte en vulcanología el avance se encuentra según lo proyectado respecto a la Interpretación de la información previa, Elaboración y revisión del mapa preliminar del VNRuiz y Elaboración de productos asociados. En relación al tema hidrogeológico, se adelantó el inventario de puntos de agua, evaluación hidráulica mediante pruebas de bombeo, evaluación geológica para aguas subterráneas, Evaluación hidrológica-recarga al acuífero glacis Quindío-Pereira. Finalmente en recursos geotérmicos se efectuó el diagnóstico preliminar de requerimientos para generación del modelo lógico del Subsistema de Información Geotérmico, la adquisición de información magnetotelúrica en 14 estaciones en el Volcán Machín y un avance en inventario de nacional de manantiales termales.</t>
    </r>
  </si>
  <si>
    <r>
      <t xml:space="preserve">JUNIO: </t>
    </r>
    <r>
      <rPr>
        <sz val="12"/>
        <rFont val="Arial"/>
        <family val="2"/>
      </rPr>
      <t>En las investigaciones en Tectónica, se mantienen los inconvenientes con el suministro por parte del IGAC de las fotografías aéreas, donde se han realizado las gestiones respectivas pero aun no se ha tenido respuesta positiva. Vulcanología avanza en el tema de Procesamiento, integración de datos y análisis de información, y Revisión y verificación de información, además se adelanto la segunda fase del trabajo de campo. En el tema hidrológico, continúa el inventario de puntos de agua, la evaluación hidráulica mediante pruebas de bombeo, evaluación geológica para aguas subterráneas, Evaluación hidrológica-recarga al acuífero glacis Quindiío- Pereira. En relación a recursos geotérmicos continúa el avance en el inventario de manantiales termales de Colombia</t>
    </r>
  </si>
  <si>
    <r>
      <rPr>
        <b/>
        <sz val="12"/>
        <rFont val="Arial"/>
        <family val="2"/>
      </rPr>
      <t xml:space="preserve">JULIO: </t>
    </r>
    <r>
      <rPr>
        <sz val="12"/>
        <rFont val="Arial"/>
        <family val="2"/>
      </rPr>
      <t xml:space="preserve">En tectónica se avanzó en la fotointerpretación y alistamiento del trabajo de campo programado para Agosto. Por otro lado se mantienen los inconvenientes asociados a la falta de las fotos aéreas solicitadas al IGAC. 
En lo relacionado con vulcanología se efectuaron actividades de ejecución de trabajo de campo, selección y organización de muestras y la  Elaboración de mapa preliminar. 
En Hidrología se efectuó la captura y análisis de información en campo (Inventario de puntos de agua (pozos, aljibes, manantiales), interpretación de datos de registros físicos y sevs en los municipios Manaure, Uribía, Maicao. Por otro lado se efectuó la elaboración de estudios técnicos de sectores o bloques de la costa atlántica, eje cafetero y Boyacá. 
En lo relacionado con Geotermia se realizado loa conclusión del documento de revisión y diagnóstico de información y, avances en el levantamiento de requerimientos para generación del modelo lógico de datos geotérmicos. Dentro de la investigación geotérmica en Paipa se avanzó en la adquisición de información magnetotelúrica con una  comisión para muestreo para análisis termocronológico y avance en descripción de núcleos de perforación. En la investigación geotérmica en el Mar de San Diego se analizó la  información estructural a partir de sensores remotos y avance en la segunda comisión de reconocimiento. </t>
    </r>
  </si>
  <si>
    <r>
      <rPr>
        <b/>
        <sz val="12"/>
        <rFont val="Arial"/>
        <family val="2"/>
      </rPr>
      <t>AGOSTO:</t>
    </r>
    <r>
      <rPr>
        <sz val="12"/>
        <rFont val="Arial"/>
        <family val="2"/>
      </rPr>
      <t xml:space="preserve">  En tectónica el reconocimiento de campo fue interrumpido abruptamente por graves problemas de orden publico.  Se hará una reprogramación del trabajo de campo.
En vulcanología, se avanza en el procesamiento, integración de datos y análisis de información.
Las actividades de hidrología están relacionadas con: georeferenciación puntos de agua, inicio protocolo análisis físico químico de muestras de agua subterráneas en el laboratorio, interpretación y análisis de sondeos eléctricos verticales, consolidación del modelo geológico-geofísico para prospectar pozos de exploración, elaboración estudios previos, estudios de mercado para el proceso de contratación de 8 pozos exploratorios.  Finalmente la socialización de los proyectos ante las Corporaciones ( CARDER,CRQ_CORPOGUAJIRA-CORPAMAG-COLCIENCIAS-MINMINAS, MINAMBIENTE-ALCALDIAS-COMUNIDADES INDIGENAS) y la población de las áreas de estudio  mediante captura de información hidrogeológica en campo.
En cuanto a Geotermia  en lo relacionado con Inventario de manantiales termales de Colombia se avanzó en contrato para desarrollo del aplicativo Web hasta la generación de los primera versión de los documentos de diseño. En el sistema de información Geotérmica se concluyó el documento de revisión y diagnóstico de información y avances en el levantamiento de requerimientos para generación del modelo lógico de datos geotérmicos. la investigación geotérmica en Paipa avanzó en la  descripción de núcleos de perforación. La Investigación geotérmica en el Mar de San Diego tuvo la segunda comisión de reconocimiento, organización de muestras y preparación para envío a los laboratorios. Por otro lado se tuvo una campaña adicional adquisición información magnetotelúrica, se adquirió información en 20 estaciones adicionales, en el Nevado del Ruiz.</t>
    </r>
  </si>
  <si>
    <r>
      <t xml:space="preserve">SEPTIEMBRE: </t>
    </r>
    <r>
      <rPr>
        <sz val="12"/>
        <rFont val="Arial"/>
        <family val="2"/>
      </rPr>
      <t xml:space="preserve">En Morfodinámica de la  línea de costa se realizó la segunda toma de Perfiles de costa (invierno)  en sector comprendido entre Palomino, Ciénaga Sabaletes y Riohacha (Guajira). Además se atendieron eventos en las ciudades de Cartagena y Barranquilla (Seminario Nacional de Ciencias y Tecnología del Mar - SENALMAR, del 16 al 20 de septiembre y el Simposio de Humedales "Aspectos Físicos asociados a  la delimitación de humedales" realizado por el Instituto Humboldt en la ciudad de Barranquilla del 18 al 20 de Septiembre.
En tectónica el impacto de la terminación anticipada del contrato de P. Montaño, la falta de la impresión de fotos aéreas, ha impedido el avance de la actividad..
En vulcanología, el avance logrado se relaciona con la realización de algunos ajustes en la programación de las actividades, concretamente en lo relacionado con la Ejecución de trabajo de campo, selección y organización de muestras, ya que dicha actividad ha sido ejecutada en su totalidad, por lo tanto el porcentaje de avance en otras actividades (Elaboración de productos, y  Revisión y verificación) debió ser ajustado; mientras que actividades como la Elaboración de mapa preliminar se cumplieron según lo programado originalmente. 
Las actividades de hidrología están relacionadas con: Procesamiento y calculo de alturas ortométricas de los pozos georeferenciados para el modelo de flujo de las aguas subterráneas del área. Consolidación del modelo geológico-geofísico para prospectar pozos de exploratorios en los mucnipios de la Tebaida (Quindío y Pereira ( Risaralda). El Laboratorio de Aguas continua el análisis físico-químico de los iones y cationes mayoritarios tomadas en puntos de aguas característicos ( pozos, aljibes o manantiales ) del sistema acuífero ABANICO QUINDÍO-PEREIRA. Por otro lado se realizó la evaluación Modelo Hidrogeológico áreas de Maicao, Manaure y Uribía, inventario de puntos de agua y captura de datos físico químicos en puntos de agua ( pozos y aljibes) de interés sector de Maicao. Finalmente se culmina el proceso de selección para contratación directa ( ciencia y tecnología e innovación) de compañías de perforación de ocho pozos en el sector guajira , sector  eje cafetero y sector zona centro de Boyacá. Se evalúan sitios potenciales para perforar los pozos exploratorios según criterios hidrogeológicos, logísticos, de acceso y disponibilidad de agua. Gestión trámite ambiental-permiso de exploración de pozos ante CORPOGUAJIRA, CRQ, CARDER Y CORPOBOYACA 
En cuanto a Geotermia  en lo relacionado con Inventario de manantiales termales de Colombia se avanzó en contrato para desarrollo del aplicativo Web, en el prototipo del aplicativo y en el diseño de la interfaz,  con participación del grupo de trabajo.  En cuanto al Sistema de información Geotérmica hubo avances en el informe de levantamiento de requerimientos y en la formulación del modelo lógico de datos geotérmicos. En Investigación geotérmica en Paipa se concluyó la descripción de núcleos de tres pozos y se inició la preparación del informe correspondiente. Investigación geotérmica en el Volcán Azufral. Se avanzó en la integración de información para la formulación del modelo conceptual y se concluyó la socialización programada con las comunidades indígenas para esta vigencia, lo cual permitió llevar acabo la  campaña de adquisición de información magnetotelúrica en 22 estaciones. Finamente en la investigación geotérmica en el Mar de San Diego se organizaron y seleccionaron muestras recolectadas en la segunda campaña, se remitieron muestras para análisis de laboratorio. Por toro lado persiste la dificultad descrita, para adquirir los equipos de radón.
</t>
    </r>
  </si>
  <si>
    <t>Publicaciones</t>
  </si>
  <si>
    <t>Cumplimiento de publicaciones para generar conocimiento geocientifico básico.</t>
  </si>
  <si>
    <t>(N° de Publicaciones realizadas / N° de publicaciones programadas)*100</t>
  </si>
  <si>
    <t>ANUAL</t>
  </si>
  <si>
    <t>El indicador mide las publicaciones con los resultados de los proyectos de investigación.</t>
  </si>
  <si>
    <t>N° de Publicaciones Programadas= Publicaciones que se estimas a realizar en el periodo
N° de Publicaciones ejecutadas = Sumatoria de las Publicaciones con los resultados de los proyectos de investigación.</t>
  </si>
  <si>
    <t>Publicaciones  con los resultados de los proyectos de investigación</t>
  </si>
  <si>
    <t>Información del responsable del área de trabajo</t>
  </si>
  <si>
    <r>
      <rPr>
        <b/>
        <sz val="12"/>
        <rFont val="Arial"/>
        <family val="2"/>
      </rPr>
      <t>ABRIL:</t>
    </r>
    <r>
      <rPr>
        <sz val="12"/>
        <rFont val="Arial"/>
        <family val="2"/>
      </rPr>
      <t xml:space="preserve"> El congreso de Geología en el mes de julio, los artículos serán presentados y publicados en dicho evento. Los artículos ya fueron enviados al comité técnico del Congreso</t>
    </r>
  </si>
  <si>
    <r>
      <rPr>
        <b/>
        <sz val="12"/>
        <rFont val="Arial"/>
        <family val="2"/>
      </rPr>
      <t>MAYO</t>
    </r>
    <r>
      <rPr>
        <sz val="12"/>
        <rFont val="Arial"/>
        <family val="2"/>
      </rPr>
      <t>: Se efectuaron ajustes técnicos a los resúmenes de los artículos científicos conforme los lineamientos dados por el Congreso Nacional de Geología</t>
    </r>
  </si>
  <si>
    <r>
      <t xml:space="preserve">JUNIO: </t>
    </r>
    <r>
      <rPr>
        <sz val="12"/>
        <rFont val="Arial"/>
        <family val="2"/>
      </rPr>
      <t>Se tiene el cronograma preliminar de las diferentes ponencias cuyos artículos serán publicados en las memorias del congreso</t>
    </r>
  </si>
  <si>
    <r>
      <rPr>
        <b/>
        <sz val="12"/>
        <rFont val="Arial"/>
        <family val="2"/>
      </rPr>
      <t xml:space="preserve">JULIO: </t>
    </r>
    <r>
      <rPr>
        <sz val="12"/>
        <rFont val="Arial"/>
        <family val="2"/>
      </rPr>
      <t>Se presentaron 13 ponencias en el Congreso Nacional de Geología, los cuales serán publicados en las memorias del evento.</t>
    </r>
  </si>
  <si>
    <r>
      <rPr>
        <b/>
        <sz val="12"/>
        <rFont val="Arial"/>
        <family val="2"/>
      </rPr>
      <t>AGOSTO:</t>
    </r>
    <r>
      <rPr>
        <sz val="12"/>
        <rFont val="Arial"/>
        <family val="2"/>
      </rPr>
      <t xml:space="preserve"> Cumplido el cronograma de presentación de las investigaciones en el Congreso Nacional de Geología, para el mes de agosto no hubo publicaciones</t>
    </r>
  </si>
  <si>
    <r>
      <rPr>
        <b/>
        <sz val="12"/>
        <rFont val="Arial"/>
        <family val="2"/>
      </rPr>
      <t>SEPTIEMBRE:</t>
    </r>
    <r>
      <rPr>
        <sz val="12"/>
        <rFont val="Arial"/>
        <family val="2"/>
      </rPr>
      <t xml:space="preserve"> Cumplido el cronograma de presentación de las investigaciones en el Congreso Nacional de Geología, para el mes de Septiembre no hubo publicaciones</t>
    </r>
  </si>
  <si>
    <t>Subactividad 1</t>
  </si>
  <si>
    <t>Cartografía geológica Regional</t>
  </si>
  <si>
    <t>Peso de la Sub Actividad respecto a la Actividad:</t>
  </si>
  <si>
    <t>Cartografía Geológica - Planchas 53, 87, 88, a escala 1:100.000</t>
  </si>
  <si>
    <t>Peso del producto  respecto a la Subactividad:</t>
  </si>
  <si>
    <t>Alberto Ochoa</t>
  </si>
  <si>
    <t>Paula Andrea Ríos</t>
  </si>
  <si>
    <t>Ana Milena Cardozo</t>
  </si>
  <si>
    <t>Adrián Oviedo Reyes</t>
  </si>
  <si>
    <t>Mauricio Pardo</t>
  </si>
  <si>
    <t>Gerson David García</t>
  </si>
  <si>
    <t>David Tovar</t>
  </si>
  <si>
    <t>Efrén Gómez</t>
  </si>
  <si>
    <t>Leixon lozano</t>
  </si>
  <si>
    <t>Edgar Andrés Martínez</t>
  </si>
  <si>
    <t>Avance acumulado en Km2 de levantamiento de cartografía geológica a escala 1:100.000</t>
  </si>
  <si>
    <t xml:space="preserve"> ∑ de Km2 de levantamiento de cartografía geológica a escala 1:100.000 realizado</t>
  </si>
  <si>
    <t>Km2</t>
  </si>
  <si>
    <t>Realización de cartografía regional a escala 1:100000 para el conocimiento geológico e insumo para la exploración de recursos minerales</t>
  </si>
  <si>
    <r>
      <t xml:space="preserve">1 Número de planchas geológicas a escala 1:100000 elaboradas 
2. Número de planchas geológicas a escala 1:100000 proyectadas
</t>
    </r>
    <r>
      <rPr>
        <b/>
        <u/>
        <sz val="12"/>
        <rFont val="Arial"/>
        <family val="2"/>
      </rPr>
      <t>Km2 de levantamiento de cartografía geológica a escala 1:100.000 realizado</t>
    </r>
  </si>
  <si>
    <t xml:space="preserve">Líder del proyecto </t>
  </si>
  <si>
    <t>Avance acumulado</t>
  </si>
  <si>
    <t>(Actividades ejecutadas/ Actividades programadas)/100</t>
  </si>
  <si>
    <t>Con los datos suministrados en el indicador de cantidad de producto se formulara un indicador de productividad, el cual se establecerá automáticamente en el software de planeación una vez se haya cargado la información</t>
  </si>
  <si>
    <t>1. Actividades ejecutadas
2. Actividades programadas</t>
  </si>
  <si>
    <t>Computadores Oficina Alberto Ochoa, SINGEO y Biblioteca</t>
  </si>
  <si>
    <t>Las actividades establecidas en el cuadro anterior son de carácter obligatorio para los proyectos del servicio geológico que produzcan Cartografía Geológica, Geoquímica y Geofísica (MAPAS). Las actividades fueron tomadas del procedimiento aprobado.</t>
  </si>
  <si>
    <r>
      <rPr>
        <b/>
        <sz val="12"/>
        <rFont val="Arial"/>
        <family val="2"/>
      </rPr>
      <t>Primer Trimestre</t>
    </r>
    <r>
      <rPr>
        <sz val="12"/>
        <rFont val="Arial"/>
        <family val="2"/>
      </rPr>
      <t xml:space="preserve">: </t>
    </r>
  </si>
  <si>
    <r>
      <rPr>
        <b/>
        <sz val="12"/>
        <rFont val="Arial"/>
        <family val="2"/>
      </rPr>
      <t>ABRIL:</t>
    </r>
    <r>
      <rPr>
        <sz val="12"/>
        <rFont val="Arial"/>
        <family val="2"/>
      </rPr>
      <t xml:space="preserve"> Se ha cumplido el cronograma propuesto</t>
    </r>
  </si>
  <si>
    <r>
      <rPr>
        <b/>
        <sz val="12"/>
        <rFont val="Arial"/>
        <family val="2"/>
      </rPr>
      <t>MAYO</t>
    </r>
    <r>
      <rPr>
        <sz val="12"/>
        <rFont val="Arial"/>
        <family val="2"/>
      </rPr>
      <t>: Se ha cumplido el cronograma propuesto</t>
    </r>
  </si>
  <si>
    <r>
      <t xml:space="preserve">JUNIO: </t>
    </r>
    <r>
      <rPr>
        <sz val="12"/>
        <rFont val="Arial"/>
        <family val="2"/>
      </rPr>
      <t>No se ha podido acceder a la zona de la plancha 53 por encontrarse inundada la zona, el lo que respecta a las planchas 87 y 88 se ha cumplido el cronograma</t>
    </r>
  </si>
  <si>
    <r>
      <t xml:space="preserve">JULIO: </t>
    </r>
    <r>
      <rPr>
        <sz val="12"/>
        <rFont val="Arial"/>
        <family val="2"/>
      </rPr>
      <t>Se ha integrado la información obtenida en campo, en el mes de julio no se realizó trabajo de campo ya que la zona estaba afectada por el paro campesino de Tibu, algunas vías estaban bloqueadas y no existía garantía para realizar comisión.</t>
    </r>
  </si>
  <si>
    <r>
      <rPr>
        <b/>
        <sz val="12"/>
        <rFont val="Arial"/>
        <family val="2"/>
      </rPr>
      <t>AGOSTO:</t>
    </r>
    <r>
      <rPr>
        <sz val="12"/>
        <rFont val="Arial"/>
        <family val="2"/>
      </rPr>
      <t xml:space="preserve"> se realizó la segunda campaña de campo para las planchas 87 y 88. </t>
    </r>
    <r>
      <rPr>
        <b/>
        <sz val="12"/>
        <rFont val="Arial"/>
        <family val="2"/>
      </rPr>
      <t>Para la zona que cubre la plancha 53 Magangue, se tiene problemas de orden público, para lo cual las autoridades y los líderes de la región recomiendan no trabajar en la zona por el momento.</t>
    </r>
  </si>
  <si>
    <r>
      <rPr>
        <b/>
        <sz val="12"/>
        <rFont val="Arial"/>
        <family val="2"/>
      </rPr>
      <t>SEPTIEMBRE:</t>
    </r>
    <r>
      <rPr>
        <sz val="12"/>
        <rFont val="Arial"/>
        <family val="2"/>
      </rPr>
      <t xml:space="preserve"> Se avanza en la captura de información de las planchas 87 y 88. A la fecha ha sido imposible realizar el trabajo de campo en la plancha 53 Magangue, las comunidades no han dado el permiso por problemas de orden público.</t>
    </r>
  </si>
  <si>
    <t>Morfodinámica de la  línea de costa comprendida entre Ciénaga (Magdalena) y Riohacha (Guajira)</t>
  </si>
  <si>
    <t>Edgar Joaquín Carrillo Lombana</t>
  </si>
  <si>
    <t xml:space="preserve">Profesional grado 0 </t>
  </si>
  <si>
    <t>Gabriel Ruge Díaz</t>
  </si>
  <si>
    <t>Perfiles realizados en el sector comprendido entre Ciénaga y Rioacha</t>
  </si>
  <si>
    <t xml:space="preserve"> ∑ de perfiles realizados en la zona de estudio</t>
  </si>
  <si>
    <t xml:space="preserve">Unidad </t>
  </si>
  <si>
    <t>anual</t>
  </si>
  <si>
    <t>EDGAR CARRILLO LOMBANA</t>
  </si>
  <si>
    <t>Este indicador se establece para cada uno de los perfiles a identificar y tiene que ver con:
Caracterización morfológica, geológica (puntual), medición topográfica y de variables oceanográficas, clasificación granulométrica y sedimentológica,</t>
  </si>
  <si>
    <t>Perfiles realizados en la zona de estudio</t>
  </si>
  <si>
    <t>Elaboración de perfiles, toma de muestras de campo, caracterización granulométrica, elaboración base de datos</t>
  </si>
  <si>
    <t>Computador de Edgar Joaquin Carrillo y de Gabriel Ruge Díaz, SINGEO y Biblioteca</t>
  </si>
  <si>
    <t>EDGAR JOAQUIN CARRILLO LOMBANA</t>
  </si>
  <si>
    <t>Grupo de trabajo</t>
  </si>
  <si>
    <t>Número de mapas elaborados
Número de mapas proyectados</t>
  </si>
  <si>
    <t>Tablas de datos, archivos nativos, informes, mapa-imágenes</t>
  </si>
  <si>
    <t>EDGAR JOAQUÍN CARRILLO LOMBANA</t>
  </si>
  <si>
    <t>Revisión información disponible, visita reconocimiento y socialización</t>
  </si>
  <si>
    <t>Toma de datos en perfiles de playa (invierno - verano) del sector comprendido entre Ciénaga, Punta Brava, Santa Marta y la Bahía de Neguanje (Magdalena).</t>
  </si>
  <si>
    <t>Consolidación información tomada del sector comprendido entre Ciénaga, Punta Brava, Santa Marta y la Bahía de Neguanje (Magdalena). Inclusión en la base de datos (plataforma WEB) para la Presentación Dinámica para Consulta de Información Geomorfodinámica.</t>
  </si>
  <si>
    <t>Toma de datos en perfiles de playa (invierno - verano) del sector  comprendido entre La Bahía de Neguanje (Magdalena) y Palomino, Ciénaga Sabaletes y Riohacha (Guajira).</t>
  </si>
  <si>
    <t>Consolidación información tomada del sector comprendido entre  La Ensenada de Neguanje (Magdalena) y Palomino, Ciénaga Sabaletes y Riohacha (Guajira). Inclusión en la base de datos (plataforma WEB) para la Presentación Dinámica para Consulta de Informe</t>
  </si>
  <si>
    <t>Análisis Mineralógico de muestras colectadas en campo. Inclusión en la base de datos (plataforma WEB) para la Presentación Dinámica para Consulta de Información Geomorfodinámica del Litoral Caribe Colombiano.</t>
  </si>
  <si>
    <t>Análisis Granulométrico y caracterización sedimentológica de muestras colectadas en campo.  Inclusión en la base de datos (plataforma WEB) para la Presentación Dinámica para Consulta de Información Geomorfodinámica del Litoral Caribe Colombiano.</t>
  </si>
  <si>
    <t>Elaboración informe, mapas y base de datos preliminares. Inclusión en la base de datos (plataforma WEB) para la Presentación Dinámica para Consulta de Información Geomorfodinámica del Litoral Caribe Colombiano.</t>
  </si>
  <si>
    <t>Edición y presentación final de productos.</t>
  </si>
  <si>
    <r>
      <rPr>
        <b/>
        <sz val="12"/>
        <rFont val="Arial"/>
        <family val="2"/>
      </rPr>
      <t>Primer Trimestre</t>
    </r>
    <r>
      <rPr>
        <sz val="12"/>
        <rFont val="Arial"/>
        <family val="2"/>
      </rPr>
      <t>: Se adelanto el proceso de socialización  en entidades gubernamentales tales como: Corporaciones Regionales, Capitanías de Puerto y Comisarias de Policía, dentro del área de influencia del sector comprendido entre Ciénaga (Magdalena) y Riohacha (La Guajira)</t>
    </r>
  </si>
  <si>
    <r>
      <rPr>
        <b/>
        <sz val="12"/>
        <rFont val="Arial"/>
        <family val="2"/>
      </rPr>
      <t>ABRIL:</t>
    </r>
    <r>
      <rPr>
        <sz val="12"/>
        <rFont val="Arial"/>
        <family val="2"/>
      </rPr>
      <t xml:space="preserve"> Se realizó la toma de Perfiles de costa (verano)  y la toma de muestras de arenas de playas para estudios granulométricos y mineralógicos en sector comprendido entre Bahía Taganga y el Cgto. De Buritaca (Municipio de Santa Marta - Magdalena).  Se estableció contacto con la Universidad de Cartagena y se dejó un borrador para estudiar la posibilidad de firmar un contrato para la ejecución del monitoreo en la jurisdicción de la línea de costa del Dpto. de Bolívar. Igualmente se trató el mismo tema con PNNC. </t>
    </r>
  </si>
  <si>
    <r>
      <rPr>
        <b/>
        <sz val="12"/>
        <rFont val="Arial"/>
        <family val="2"/>
      </rPr>
      <t>MAYO</t>
    </r>
    <r>
      <rPr>
        <sz val="12"/>
        <rFont val="Arial"/>
        <family val="2"/>
      </rPr>
      <t>: Se inició la consolidación de la información tomada del sector comprendido entre Ciénaga, Punta Brava, Santa Marta, la Bahía de Neguanje y el Cgto. de Buritaca (Magdalena). Igualmente se programó la segunda campaña de campo pero a fecha 20 de Mayo aún no se había podido gestionar la resolución debido a un inadecuado seguimiento a la parte presupuestal de los proyectos.</t>
    </r>
  </si>
  <si>
    <r>
      <t>JUNIO</t>
    </r>
    <r>
      <rPr>
        <sz val="12"/>
        <rFont val="Arial"/>
        <family val="2"/>
      </rPr>
      <t>: se realizó la toma de Perfiles de costa (verano)  y la toma de muestras de arenas de playas para estudios granulométricos y mineralógicos en sector comprendido entre  Palomino, Ciénaga Sabaletes y Riohacha (Guajira).</t>
    </r>
  </si>
  <si>
    <r>
      <t xml:space="preserve">JULIO: </t>
    </r>
    <r>
      <rPr>
        <sz val="12"/>
        <rFont val="Arial"/>
        <family val="2"/>
      </rPr>
      <t>Se inició la consolidación de la información tomada del sector comprendido entre el Cgto. de Buritaca (Magdalena), Palomino y Riohacha (La Guajira). De otra parte se gestionó, en gran parte, la organización del First International Technical Workshop in MarineGeology and Coastal Engineering. También se continuó con la organización y preparación de las muestras de arenas de playas para los estudios granulométricos, mineralógicos y sedimentológicos en los laboratorios del CAN.</t>
    </r>
  </si>
  <si>
    <r>
      <rPr>
        <b/>
        <sz val="12"/>
        <rFont val="Arial"/>
        <family val="2"/>
      </rPr>
      <t>AGOSTO:</t>
    </r>
    <r>
      <rPr>
        <sz val="12"/>
        <rFont val="Arial"/>
        <family val="2"/>
      </rPr>
      <t xml:space="preserve"> Se continuó con la consolidación de la información tomada del sector comprendido entre el Cgto. de Buritaca (Magdalena), Palomino y Riohacha (La Guajira) y con la organización del First International Technical Workshop in Marine Geology and Coastal Engineering. De otra parte se preparó la presentación para el seminario sobre costas SENALMAR a realizarse en Cartagena del 16 al 20 de Septiembre de 2013 y se participó en Bogotá en el simposio Criterios para la delimitación de humedales en Colombia, una cosntrucción colectiva organizada por el Instituto Alexander Von Humboldt. De igual forma se organizó y gestionó la solicitud para realizar la tercera comisión de campo para toma de datos de perfiles de costa, la cual por razones de logística y orden público se programó para el sector Riohacha (Guajira) y Buritaca (Magdalena), en vez de Buritaca - Ciénaga (Magdalena).</t>
    </r>
  </si>
  <si>
    <r>
      <rPr>
        <b/>
        <sz val="12"/>
        <rFont val="Arial"/>
        <family val="2"/>
      </rPr>
      <t>SEPTIEMBRE:</t>
    </r>
    <r>
      <rPr>
        <sz val="12"/>
        <rFont val="Arial"/>
        <family val="2"/>
      </rPr>
      <t xml:space="preserve"> se realizó la segunda toma de Perfiles de costa (invierno)  en sector comprendido entre Palomino, Ciénaga Sabaletes y Riohacha (Guajira). Además se atendieron eventos en las ciudades de Cartagena y Barranquilla (Seminario Nacional de Ciencias y Tecnología del Mar - SENALMAR, del 16 al 20 de septiembre y el Simposio de Humedales "Aspectos Físicos asociados a a la delimitación de humedales" realizado por el Instituto Humboldt en la ciudad de Barranquilla del 18 al 20 de Septiembre.</t>
    </r>
  </si>
  <si>
    <t>Cartografía geológica y geoquímica Regional</t>
  </si>
  <si>
    <t>Investigaciones Geológicas Marinas y Costeras Colombianas - Cartografía Geomorfológica de las planchas escala 1:25.000. 43bis IV-D, 50-II-A, 50-II-B, 50-II-C, 50-II-D, 51-1-A, 50-III-B, 50-IV-A</t>
  </si>
  <si>
    <t>Líder proyecto - Henry Carvajal</t>
  </si>
  <si>
    <t>Jaime Orlando Martínez</t>
  </si>
  <si>
    <t>Diana Melissa Barrera</t>
  </si>
  <si>
    <t>Geólogo con experiencia en cartografía geomorfológica</t>
  </si>
  <si>
    <t>Profesional Tecnólogo con experiencia en digitalización</t>
  </si>
  <si>
    <t>Cantidad producto</t>
  </si>
  <si>
    <t xml:space="preserve"># Productos obtenidos/# Productos programados </t>
  </si>
  <si>
    <t>Planchas e informe</t>
  </si>
  <si>
    <t>Profesional Especializado 19</t>
  </si>
  <si>
    <t>8 Planchas geomorfológicas y memoria explicativa global</t>
  </si>
  <si>
    <t xml:space="preserve"> 1. # Productos obtenidos
2. # Productos programados </t>
  </si>
  <si>
    <t>Computador José Henry Carvajal, SINGEO y Biblioteca</t>
  </si>
  <si>
    <t>Líder del proyecto</t>
  </si>
  <si>
    <t>Computador Henry Carvajal, SINGEO y Biblioteca</t>
  </si>
  <si>
    <r>
      <t>Investigaciones Geológicas Marinas y Costeras Colombianas - Cartografía Geomorfológica de las planchas escala 1:25.000. 43bis IV-D, 50-II-A, 50-II-B, 50-II-C, 50-II-D, 51-1-A, 50-III-B, 50-IV-A</t>
    </r>
    <r>
      <rPr>
        <b/>
        <sz val="14"/>
        <rFont val="Arial"/>
        <family val="2"/>
      </rPr>
      <t xml:space="preserve"> (SEPTIEMBRE - 2013)</t>
    </r>
  </si>
  <si>
    <r>
      <rPr>
        <b/>
        <sz val="12"/>
        <rFont val="Arial"/>
        <family val="2"/>
      </rPr>
      <t>Primer Trimestre</t>
    </r>
    <r>
      <rPr>
        <sz val="12"/>
        <rFont val="Arial"/>
        <family val="2"/>
      </rPr>
      <t>: Durante el trimestre Enero - Marzo se adelantaron actividades de: Preparación Plan Operativo 2013,  elaboración de documentación y justificaciones , CDPs de contratos para el proyecto (Melissa Barrera), recolección y obtención de información de fotografías aéreas existentes DE LA ZONA DE ESTUDIO en  IGAC, se relacionó la información de fotos aéreas mas recientes, imágenes de satélite SPOT,y ASTER de la región estudiada y se hizo solicitud de la información siguiendo conducto regular Institucional. Se llevaron a cabo cartas de la socialización de las actividades y resultados del proyecto en Alcaldías, gobernación de Córdoba, corporación del valle del Sinú y San Jorge (CVS). Se empezó la revisión y ajustes de la documentación producto del 2012 (fotointerpretación - informes preliminares.</t>
    </r>
    <r>
      <rPr>
        <b/>
        <sz val="12"/>
        <rFont val="Arial"/>
        <family val="2"/>
      </rPr>
      <t xml:space="preserve"> Adicionalmente se adelantaron actividades de atención de emergencia por erupción del "volcán de lodo del Rodeo (informe en proceso de elaboración y se asistió a reunión taller de estandarización de información geomorfológica aplicados a remoción en masa. Así mismo se elaboraron Planes estratégicos de Geología marina y geomorfología, se dio respuesta a 5 derechos de petición y consultas técnicas conceptuales INCONVENIENTES:</t>
    </r>
    <r>
      <rPr>
        <sz val="12"/>
        <rFont val="Arial"/>
        <family val="2"/>
      </rPr>
      <t xml:space="preserve">  Incertidumbre  la re estructuración del Servicio Geológico Colombiano en Proceso y la gran afluencia de solicitudes de información y derechos de petición, y la atención de emergencia que demandan mucho tiempo.</t>
    </r>
  </si>
  <si>
    <r>
      <rPr>
        <b/>
        <sz val="12"/>
        <rFont val="Arial"/>
        <family val="2"/>
      </rPr>
      <t>ABRIL:</t>
    </r>
    <r>
      <rPr>
        <sz val="12"/>
        <rFont val="Arial"/>
        <family val="2"/>
      </rPr>
      <t xml:space="preserve"> Se adelantó durante este mes, el análisis de información temática pre existente de la zona de estudio. Igualmente se inicio  la interpretación y georeferenciación de fotografías aéreas (6) correspondientes al sector de Moñitos (Parte de Planchas 43bs-IV-D, 50-II-B Y 50-III-D. Adicionalmente se prosiguió con la elaboración del informe de atención de emergencia de  la erupción del "volcán de lodo" El Rodeo, Asistencia a las reuniones de SNALMAR y comité técnico Nacional ERFEN, Asesoría al grupo de remoción en masa con la elaboración de glosario de Geoformas según el ambiente geomórfico. </t>
    </r>
    <r>
      <rPr>
        <b/>
        <sz val="12"/>
        <rFont val="Arial"/>
        <family val="2"/>
      </rPr>
      <t>INCONVENIENTES</t>
    </r>
    <r>
      <rPr>
        <sz val="12"/>
        <rFont val="Arial"/>
        <family val="2"/>
      </rPr>
      <t>: Las actividades se atrasan debido a la participación en eventos y compromisos interinstitucionales que demandan la atención del líder de la actividad.</t>
    </r>
  </si>
  <si>
    <r>
      <rPr>
        <b/>
        <sz val="12"/>
        <rFont val="Arial"/>
        <family val="2"/>
      </rPr>
      <t>MAYO</t>
    </r>
    <r>
      <rPr>
        <sz val="12"/>
        <rFont val="Arial"/>
        <family val="2"/>
      </rPr>
      <t xml:space="preserve">: En el transcurso del mes de mayo, se adelantó la socialización de las actividades de las investigaciones Geológicas marinas y costeras en la región en estudio, visitando la CVS, y las alcaldías de Puerto Escondido, Moñitos y San Bernardo del Viento en el departamento de Córdoba. Igualmente, se hizo el traspaso de la información de fotos aéreas interpretadas a las planchas análogas (2 planchas llenas la mitad), se hizo informe de la comisión de reconocimiento y se inicio la base de datos con información de las estaciones de campo. Adicionalmente se prosiguió con revisión y ajustes cartográficos de las planchas realizadas previamente, ajustes de memorias explicativas. </t>
    </r>
    <r>
      <rPr>
        <b/>
        <sz val="12"/>
        <rFont val="Arial"/>
        <family val="2"/>
      </rPr>
      <t>INCONVENIENTES:</t>
    </r>
    <r>
      <rPr>
        <sz val="12"/>
        <rFont val="Arial"/>
        <family val="2"/>
      </rPr>
      <t xml:space="preserve"> Durante el mes se adelantaron otras actividades al margen del proyecto como recopilación y organización de información para Cancillería y se finalizó informe de atención de emergencia por erupción "volcán de lodo" El Rodeo. Se presentan retrasos en la entrega de información cartográfica por parte de IGAC a través de Geoinformación.</t>
    </r>
  </si>
  <si>
    <r>
      <rPr>
        <b/>
        <sz val="12"/>
        <rFont val="Arial"/>
        <family val="2"/>
      </rPr>
      <t xml:space="preserve">JUNIO: </t>
    </r>
    <r>
      <rPr>
        <sz val="12"/>
        <rFont val="Arial"/>
        <family val="2"/>
      </rPr>
      <t xml:space="preserve">En este mes se prosiguió con la interpretación de fotografías aéreas correspondientes a cuatro (4) fotografías aéreas correspondientes a los vuelos C-2029 (año 1981) y C-2379 (año 1989), que cubren el área de las planchas 50-IV-A, 50-II-B, 50-II-D, escala 1:25.000. Así mismo se llevó a cabo la georeferenciación y la obtención de foto mapas escala 1:25000 para traslado de información. Adicionalmente se adelantaron las actividades de corrección y ajustes de las planchas geomorfológica  43-III-A, 43-III-C Y 43-III-D, 43-III-B, 43-III-D Y 43-IV-C, elaboradas en años anteriores. </t>
    </r>
    <r>
      <rPr>
        <b/>
        <sz val="12"/>
        <rFont val="Arial"/>
        <family val="2"/>
      </rPr>
      <t>INCONVENIENTES:</t>
    </r>
    <r>
      <rPr>
        <sz val="12"/>
        <rFont val="Arial"/>
        <family val="2"/>
      </rPr>
      <t xml:space="preserve"> Se adelantaron otras actividades adicionales como asesorías geomorfológicas al grupo de remoción en masa, y adelanta la elaboración de documentos para el Congreso Colombiano de Geología.</t>
    </r>
  </si>
  <si>
    <r>
      <rPr>
        <b/>
        <sz val="12"/>
        <rFont val="Arial"/>
        <family val="2"/>
      </rPr>
      <t xml:space="preserve">JULIO: </t>
    </r>
    <r>
      <rPr>
        <sz val="12"/>
        <rFont val="Arial"/>
        <family val="2"/>
      </rPr>
      <t xml:space="preserve">Se adelantaron las actividades de traspaso de información de la fotografías aéreas a las planchas escala 1:25.000,  50-IV-A, 50-II-B, 50-II-D y se iniciaron las actividades de campo para la comprobación y toma de datos geomorfológicos y geológicos . Se iniciaron los ajustes cartográficos de la plancha 37-I-D. </t>
    </r>
    <r>
      <rPr>
        <b/>
        <sz val="12"/>
        <rFont val="Arial"/>
        <family val="2"/>
      </rPr>
      <t xml:space="preserve">INCONVENIENTES: </t>
    </r>
    <r>
      <rPr>
        <sz val="12"/>
        <rFont val="Arial"/>
        <family val="2"/>
      </rPr>
      <t>Se llevaron a cabo actividades externas al proyecto, asociadas con la presentación de resultados en el Congreso Colombiano de Geología y se asistió a las reuniones en el marco de la organización del Seminario de ciencias y tecnologías del mar y del comité Técnico Nacional sobre el estudio del fenómeno del Niño ERFEN.</t>
    </r>
  </si>
  <si>
    <r>
      <rPr>
        <b/>
        <sz val="12"/>
        <rFont val="Arial"/>
        <family val="2"/>
      </rPr>
      <t>AGOSTO:</t>
    </r>
    <r>
      <rPr>
        <sz val="12"/>
        <rFont val="Arial"/>
        <family val="2"/>
      </rPr>
      <t xml:space="preserve"> Durante este mes, se finalizaron las primeras actividades de campo programadas, en total se llevaron 235 estaciones de campo con la toma de datos estructurales, litológicos y geomorfológicos. Igualmente se avanzó en un 70 % el la elaboración en EXCEL de la tabla de atributos de estaciones de campo y se elaboró informe de actividades y resultados preliminares de campo. Adicionalmente se terminaron las correcciones de la cartografía geomorfológica adelantada en años anteriores de la planchas 37-I-D,  36-II-C Y 36-IV-A. Igualmente se asistió al Congreso colombiano de Geología y a la reunión del comité de organización de XV Seminario de ciencias y tecnologías del Mar. </t>
    </r>
    <r>
      <rPr>
        <b/>
        <sz val="12"/>
        <rFont val="Arial"/>
        <family val="2"/>
      </rPr>
      <t>INCONVENIENTES:</t>
    </r>
    <r>
      <rPr>
        <sz val="12"/>
        <rFont val="Arial"/>
        <family val="2"/>
      </rPr>
      <t xml:space="preserve"> Se sigue participando en actividades externas a las actividades del proyecto y asesoría en geomorfología en otros proyectos Institucionales.</t>
    </r>
  </si>
  <si>
    <r>
      <rPr>
        <b/>
        <sz val="12"/>
        <rFont val="Arial"/>
        <family val="2"/>
      </rPr>
      <t>SEPTIEMBRE:</t>
    </r>
    <r>
      <rPr>
        <sz val="12"/>
        <rFont val="Arial"/>
        <family val="2"/>
      </rPr>
      <t xml:space="preserve"> En este mes se finalizó la base de datos preliminar con la información obtenida de en las estaciones de campo. Igualmente se adelantó la fotointerpretación de las fotografías del sector Moñitos - Pto Rey (10 Fotos), que cubren parcialmente  las planchas 43bis-IV-D, 50-II-A, 50-II-B, 50-II-C Y 50-II-D. Adicionalmente se adelantó la revisión de las planchas del departamento de Sucre (37-I-D,  36-II-C Y 36-IV-A) y se adelantó la socialización de resultados obtenidos previamente con la asistencia al XV seminario de Ciencias y Tecnologías del mar - SENALMAR, con la presentación de la ponencia "Incidencias del diapirismo de lodo en la estabilidad de la línea de costa del caribe central Colombiano". </t>
    </r>
    <r>
      <rPr>
        <b/>
        <sz val="12"/>
        <rFont val="Arial"/>
        <family val="2"/>
      </rPr>
      <t>INCONVENIENTES: Falta la entrega de cartografía base de la parte sur de la zona de estudio.</t>
    </r>
    <r>
      <rPr>
        <sz val="12"/>
        <rFont val="Arial"/>
        <family val="2"/>
      </rPr>
      <t xml:space="preserve"> Participación y preparación de respuestas a solicitudes de visitas técnicas de emergencia - y participación en reuniones del Comité Técnico de organización del SENALMAR.</t>
    </r>
  </si>
  <si>
    <t>Subactividad 2</t>
  </si>
  <si>
    <t>ESTUDIOS GEOLOGICOS ESPECIALES</t>
  </si>
  <si>
    <t>Memoria planchas 62, 83,  ajustes memoria 114 y Dataciones radiométricas y análisis lito geoquímico de rocas ígneas y metamórficas  - Zona  cordilleras Central, Occidental y Valle superior del Magdalena</t>
  </si>
  <si>
    <t>Peso del producto respecto a la Subactividad</t>
  </si>
  <si>
    <t>Gabriel Rodríguez</t>
  </si>
  <si>
    <t>1 geólogo con doctorado</t>
  </si>
  <si>
    <t>Gilberto Zapata</t>
  </si>
  <si>
    <t>1 geólogo</t>
  </si>
  <si>
    <t>José Gilberto Bermúdez</t>
  </si>
  <si>
    <t>María Isabel Arango</t>
  </si>
  <si>
    <t xml:space="preserve">Manuel Castro </t>
  </si>
  <si>
    <t>Faustino Mosquera</t>
  </si>
  <si>
    <t>Memorias planchas 62, 83, 114</t>
  </si>
  <si>
    <t>∑ de memorias de planchas elaboradas</t>
  </si>
  <si>
    <t>Memorias (M)</t>
  </si>
  <si>
    <t>Informe final geológico de la plancha  62</t>
  </si>
  <si>
    <t>NI:Informes entregados</t>
  </si>
  <si>
    <t>Informes entregado a subdirección para revisión</t>
  </si>
  <si>
    <t>Computador Gabriel Rodríguez, SINGEO y Biblioteca</t>
  </si>
  <si>
    <t>AA/ATP *100</t>
  </si>
  <si>
    <t>Estimación del avance en actividades proyectadas</t>
  </si>
  <si>
    <t>AA = Avance alcanzado
ATP = Avance proyectado</t>
  </si>
  <si>
    <t>Tablas de datos, archivos nativos, informes,  muestras colectadas</t>
  </si>
  <si>
    <t>1oo</t>
  </si>
  <si>
    <r>
      <rPr>
        <b/>
        <sz val="12"/>
        <rFont val="Arial"/>
        <family val="2"/>
      </rPr>
      <t>Primer Trimestre</t>
    </r>
    <r>
      <rPr>
        <sz val="12"/>
        <rFont val="Arial"/>
        <family val="2"/>
      </rPr>
      <t>: Se entregó la memoria de la plancha 83 a la subdirección de Geología Básica y los anexos; se esta terminando de escribir la memoria de la plancha 62, se está a la espera del informe de paleontología, se inició la revisión de la memoria y mapa de la plancha 114 Dabeiba</t>
    </r>
  </si>
  <si>
    <r>
      <rPr>
        <b/>
        <sz val="12"/>
        <rFont val="Arial"/>
        <family val="2"/>
      </rPr>
      <t>ABRIL:</t>
    </r>
    <r>
      <rPr>
        <sz val="12"/>
        <rFont val="Arial"/>
        <family val="2"/>
      </rPr>
      <t xml:space="preserve">  Comisión plancha 114 - levantamiento Fm Guineales, Recopilación de información sobre cuerpos ígneos jurásicos del Valle Superior del Magdalena, Se recibió informe parcial de paleontología plancha 62; entrega de 4 resúmenes para presentar en el Congreso de Geología. Publicación articulo científico "OCURRENCE OF GRANULITES IN THE NORTHERN PART OF THE WESTERN CORDILLERA OF COLOMBIA" Revista Boletín Geológico. Envío de muestras a diferentes laboratorios de la plancha 114.</t>
    </r>
  </si>
  <si>
    <r>
      <rPr>
        <b/>
        <sz val="12"/>
        <rFont val="Arial"/>
        <family val="2"/>
      </rPr>
      <t>MAYO</t>
    </r>
    <r>
      <rPr>
        <sz val="12"/>
        <rFont val="Arial"/>
        <family val="2"/>
      </rPr>
      <t>: Se enviaron las muestras colectadas en la Fm Guineales a los diferentes  laboratorios del SGC, Se describió la columna de la Fm Guineales, se inicio la corrección de la Memoria y mapa de la plancha 114, Se corrigió la memoria de la plancha 83 y se esta a la espera del informe de la paleontología de la Fm Ciénaga de Oro, Se inicio la separación de circones para geocronología. Se inició la búsqueda de la información de secciones delgadas de las planchas del VSM que estaban guardadas en Ibagué y se esta haciendo las bases de datos de secciones delgadas de estas planchas</t>
    </r>
  </si>
  <si>
    <r>
      <rPr>
        <b/>
        <sz val="12"/>
        <rFont val="Arial"/>
        <family val="2"/>
      </rPr>
      <t>JUNIO: S</t>
    </r>
    <r>
      <rPr>
        <sz val="12"/>
        <rFont val="Arial"/>
        <family val="2"/>
      </rPr>
      <t>e recibió el borrador del informe de la paleontología de la Fm Ciénaga de Oro, se espera en julio incorporarlo al informe final y entregar este a la subdirección, aun no se reciben los resultados de laboratorio de las muestras colectadas en la plancha 114, se hizo una comisión al Valle Superior del Magdalena y se colectaron muestras de algunos cuerpos jurásicos para petrografía, geocronología y lito geoquímica, se oficializo la memoria y el mapa de la plancha 83, se oficializó el Catalogo de la Granodiorita de Piedrancha y se publicó en el Boletín de Geología de la UIS  el articulo "PETROGRÁFIA, GEOQUÍMICA Y EDAD DE LA GRANODIORITA DE FARALLONES Y LAS ROCAS VOLCÁNICAS ASOCIADAS."</t>
    </r>
  </si>
  <si>
    <r>
      <rPr>
        <b/>
        <sz val="12"/>
        <rFont val="Arial"/>
        <family val="2"/>
      </rPr>
      <t xml:space="preserve">JULIO: </t>
    </r>
    <r>
      <rPr>
        <sz val="12"/>
        <rFont val="Arial"/>
        <family val="2"/>
      </rPr>
      <t>Se envió a  los laboratorios de Bogotá 74 muestras de roca para sección delgada, 74 muestras para análisis litogeoquimico y para el laboratorio de Medellín 36 muestras para concentración y separación de circones, se entrego a la subdirección la memoria de la plancha 62, se analizo las secciones delgadas de la columna de la Fm Guineales, se separaron 25 muestras de circones para datación U/Pb, se hizo cuatro presentaciones en el Congreso de Geología</t>
    </r>
  </si>
  <si>
    <r>
      <rPr>
        <b/>
        <sz val="12"/>
        <rFont val="Arial"/>
        <family val="2"/>
      </rPr>
      <t>AGOSTO:</t>
    </r>
    <r>
      <rPr>
        <sz val="12"/>
        <rFont val="Arial"/>
        <family val="2"/>
      </rPr>
      <t xml:space="preserve"> Se publicó en la Revista de Ciencias de La Tierra los artículos "ANÁLISIS COMPARATIVO ENTRE LA FORMACIÓN BARROSO Y EL COMPLEJO QUEBRADAGRANDE: UN ARCO VOLCÁNICO TOLEÍTICO-CALCOALCALINO, SEGMENTADO POR EL SISTEMA DE FALLAS DE ROMERAL EN LOS ANDES DEL NORTE?"  y  "FORMACIÓN BARROSO:  ARCO VOLCANICO TOLEITICO Y DIABASAS DE SAN JOSE DE URAMA: UN PRISMA ACRECIONARIO T-MORB EN EL SEGMENTO NORTE DE LA CORDILLERA OCCIDENTAL DE COLOMBIA", Se realizo el curso de entrenamiento en (Principios de Geocronología dictado por el Dr Uwe Martens en la sede Regional de Medellín del 12 al 16 de agosto, se trabaja en el informe final de la plancha 114, y se iniciaron las bases de datos de secciones delgadas de las planchas 323, 302, 366 dentro del proyecto de magmatismo jurásico del Valle Superior del Magdalena y Cuenca del Putumayo que hace parte del proyecto Estudios Geológicos especiales. Se continuo solicitando por cuarto mes la compra de cámara para microscopio petrográfico que se requiere para terminar los informes y aún no la compran. Se recibieron 41 secciones delgadas del laboratorio de Bogotá.</t>
    </r>
  </si>
  <si>
    <r>
      <rPr>
        <b/>
        <sz val="12"/>
        <rFont val="Arial"/>
        <family val="2"/>
      </rPr>
      <t>SEPTIEMBRE:</t>
    </r>
    <r>
      <rPr>
        <sz val="12"/>
        <rFont val="Arial"/>
        <family val="2"/>
      </rPr>
      <t xml:space="preserve"> Se edito la menoría de la plancha 114, se espera entregarla en octubre, , se continuo con la elaboración de bases de datos de secciones delgadas de las planchas 323, 302, 366, 365, 282, 322,  dentro del proyecto de magmatismo jurásico del Valle Superior del Magdalena y Cuenca del Putumayo que hace parte del proyecto Estudios Geológicos especiales. Se continuo solicitando por quinto mes la compra de cámara para microscopio petrográfico que se requiere para terminar los informes y aún no la compran, (No nos explicamos porque tanta demora), se gestiona el contrato con la UNAM para la datación de 40 muestras método U/Pb, a la espera que Contratos y convenios agilice el trámite. Se hizo la segunda comisión de campo de 16,5 días al  centro y sur del departamento del Huila, se continuo con la separación de circones para datación radiométrica.</t>
    </r>
  </si>
  <si>
    <t>Subactividad 3</t>
  </si>
  <si>
    <t>Mapa Geológico de Colombia</t>
  </si>
  <si>
    <t>DIVULGACIÓN Y PRODUCCIÓN EN IMPRENTA DE LOS PRODUCTOS DEL MAPA GEOLÓGICO DE COLOMBIA-MGC</t>
  </si>
  <si>
    <t>Jorge Gómez Tapias</t>
  </si>
  <si>
    <t>Fernando Alirio Alcárcel Gutiérrez</t>
  </si>
  <si>
    <t>Nohora Emma Montes Ramírez</t>
  </si>
  <si>
    <t>Diseñador gráfico</t>
  </si>
  <si>
    <t>Ingeniera Topográfica especialista en SIG</t>
  </si>
  <si>
    <t>Clase de indicador</t>
  </si>
  <si>
    <t>Avance en la ejecución de las actividades</t>
  </si>
  <si>
    <r>
      <rPr>
        <sz val="12"/>
        <rFont val="Calibri"/>
        <family val="2"/>
      </rPr>
      <t>∑</t>
    </r>
    <r>
      <rPr>
        <sz val="9.6"/>
        <rFont val="Arial"/>
        <family val="2"/>
      </rPr>
      <t>(Actividades ejecutadas acumuladas/Actividades programadas acumuladas)*peso de la actividad</t>
    </r>
  </si>
  <si>
    <t>28 mapas producidos y 1 memoria en IMPRENTA.</t>
  </si>
  <si>
    <t>Actividades ejecutadas acumuladas: Avance acumulado en la ejecución de las actividades a la fecha de reporte.
Actividades programadas acumuladas: Avance programado a la fecha del reporte.</t>
  </si>
  <si>
    <t>El avance en los informes técnicos de las actividades programadas</t>
  </si>
  <si>
    <t>Mapas en ArcGIS con sus respectivas bases de datos.</t>
  </si>
  <si>
    <t>Diagramación de la memoria del Mapa Geológico de Colombia y los Estándares cartográficos para mapas geológicos a escalas 1M, 500K, 100K, 25K y 10K</t>
  </si>
  <si>
    <t>Preparación de los archivos del MGC, AGC y GMC a enviar a Imprenta Nacional</t>
  </si>
  <si>
    <t>Preparación de la presentación de Lanzamiento del MGC</t>
  </si>
  <si>
    <t>Lanzamiento Mapa Geológico de Colombia</t>
  </si>
  <si>
    <r>
      <rPr>
        <b/>
        <sz val="12"/>
        <rFont val="Arial"/>
        <family val="2"/>
      </rPr>
      <t>ABRIL:</t>
    </r>
    <r>
      <rPr>
        <sz val="12"/>
        <rFont val="Arial"/>
        <family val="2"/>
      </rPr>
      <t xml:space="preserve"> Se estableció un primer borrador de diagramación de la memoria del MGC y del libro de Estándares Cartográficos para mapas geológicos. Se movió la fecha de lanzamiento del MGC para el mes de octubre.</t>
    </r>
  </si>
  <si>
    <r>
      <rPr>
        <b/>
        <sz val="12"/>
        <rFont val="Arial"/>
        <family val="2"/>
      </rPr>
      <t>MAYO</t>
    </r>
    <r>
      <rPr>
        <sz val="12"/>
        <rFont val="Arial"/>
        <family val="2"/>
      </rPr>
      <t>: Se definió los estilos de la bibliografía de la memoria.</t>
    </r>
  </si>
  <si>
    <r>
      <rPr>
        <b/>
        <sz val="12"/>
        <rFont val="Arial"/>
        <family val="2"/>
      </rPr>
      <t xml:space="preserve">JUNIO: </t>
    </r>
    <r>
      <rPr>
        <sz val="12"/>
        <rFont val="Arial"/>
        <family val="2"/>
      </rPr>
      <t>Se definió la salida del Catálogo de dataciones radiométricas de Colombia. Se recibieron cotizaciones para sacar en imprenta del Mapa Geológico de Colombia.</t>
    </r>
  </si>
  <si>
    <r>
      <t>JULIO:</t>
    </r>
    <r>
      <rPr>
        <sz val="12"/>
        <rFont val="Arial"/>
        <family val="2"/>
      </rPr>
      <t xml:space="preserve"> Se empezó a diagramar el Catálogo de dataciones radiométricas de Colombia.</t>
    </r>
  </si>
  <si>
    <r>
      <rPr>
        <b/>
        <sz val="12"/>
        <rFont val="Arial"/>
        <family val="2"/>
      </rPr>
      <t>AGOSTO:</t>
    </r>
    <r>
      <rPr>
        <sz val="12"/>
        <rFont val="Arial"/>
        <family val="2"/>
      </rPr>
      <t xml:space="preserve"> Se definieron los estilos de las portadas de los libros que están diagramando.</t>
    </r>
  </si>
  <si>
    <r>
      <rPr>
        <b/>
        <sz val="12"/>
        <rFont val="Arial"/>
        <family val="2"/>
      </rPr>
      <t>SEPTIEMBRE:</t>
    </r>
    <r>
      <rPr>
        <sz val="12"/>
        <rFont val="Arial"/>
        <family val="2"/>
      </rPr>
      <t xml:space="preserve"> Estas listos los primeros dos capítulos de la memoria del Mapa Geológico de Colombia</t>
    </r>
  </si>
  <si>
    <t>DATACIONES RADIOMÉTRICAS DEL BASAMENTO DE LA CORDILLERA CENTRAL FASE 1</t>
  </si>
  <si>
    <t>Profesional para preparar muestras</t>
  </si>
  <si>
    <t>40 muestras con sus zircones separados. Informe de columna estratigráfica.</t>
  </si>
  <si>
    <t>Captura de datos en Campo y generación de información a través del análisis de los mismos. Computador de Jorge Gómez, SINGEO y Biblioteca</t>
  </si>
  <si>
    <t>Preparación de las muestras para extracción de zircones</t>
  </si>
  <si>
    <t>Levantamiento de columna estratigráfica de La Fm. Luisa</t>
  </si>
  <si>
    <r>
      <rPr>
        <b/>
        <sz val="12"/>
        <rFont val="Arial"/>
        <family val="2"/>
      </rPr>
      <t>ABRIL:</t>
    </r>
    <r>
      <rPr>
        <sz val="12"/>
        <rFont val="Arial"/>
        <family val="2"/>
      </rPr>
      <t xml:space="preserve"> Se requiere contratar un laboratorista para hacer el procesamiento de las muestras de roca de la Cordillera Central.</t>
    </r>
  </si>
  <si>
    <r>
      <rPr>
        <b/>
        <sz val="12"/>
        <rFont val="Arial"/>
        <family val="2"/>
      </rPr>
      <t>MAYO</t>
    </r>
    <r>
      <rPr>
        <sz val="12"/>
        <rFont val="Arial"/>
        <family val="2"/>
      </rPr>
      <t xml:space="preserve">: </t>
    </r>
  </si>
  <si>
    <r>
      <t xml:space="preserve">JUNIO: </t>
    </r>
    <r>
      <rPr>
        <sz val="12"/>
        <rFont val="Arial"/>
        <family val="2"/>
      </rPr>
      <t>Se colectaron muestras de rocas metamórficas de ortoneises y rocas de la Formación Silgará en el departamento de Santander para geocronología. En charla con Héctor Encizao mencionó que la separación de circones solo se podrá empezar hacer en junio de este año.</t>
    </r>
  </si>
  <si>
    <r>
      <t xml:space="preserve">JULIO: </t>
    </r>
    <r>
      <rPr>
        <sz val="12"/>
        <rFont val="Arial"/>
        <family val="2"/>
      </rPr>
      <t>Se sacaron las secciones delgadas de las muestras de la Fm. Silgará y se mandaron a cortar las muestras de la comisión de junio de la Fm. Silgará.</t>
    </r>
  </si>
  <si>
    <r>
      <rPr>
        <b/>
        <sz val="12"/>
        <rFont val="Arial"/>
        <family val="2"/>
      </rPr>
      <t>AGOSTO:</t>
    </r>
    <r>
      <rPr>
        <sz val="12"/>
        <rFont val="Arial"/>
        <family val="2"/>
      </rPr>
      <t xml:space="preserve">  Hasta el mes de octubre no está disponible el laboratorio para la preparación de los circones por lo que esta actividad está paralizada. Se acordó con el Dr. Leopoldo González Subdirector de Geología Básica que se cancelaba la rezliación de la columna estratigráfica de la Formación Luisa debido a que se va entregar el Catálogo de dataciones radiométricas de Colombia actualizada a 2013.</t>
    </r>
  </si>
  <si>
    <r>
      <rPr>
        <b/>
        <sz val="12"/>
        <rFont val="Arial"/>
        <family val="2"/>
      </rPr>
      <t>SEPTIEMBRE:</t>
    </r>
    <r>
      <rPr>
        <sz val="12"/>
        <rFont val="Arial"/>
        <family val="2"/>
      </rPr>
      <t xml:space="preserve"> A la espera del molido de la separación de los circones de parte del grupo de laboratorios.</t>
    </r>
  </si>
  <si>
    <t>MAPA GEOLÓGICO DE COLOMBIA</t>
  </si>
  <si>
    <t>Producto 3</t>
  </si>
  <si>
    <t xml:space="preserve">Granitoides cretácicos del Occidente Colombiano (Buga, Mistrató, Irra, Buriticá y Sabanalarga) Geoquímica, Estructura y Origen.
Fase I: Cartografía y petrografía del Batolito de Buga.
</t>
  </si>
  <si>
    <t>José Álvaro Nivia Guevara</t>
  </si>
  <si>
    <t>Geólogo sénior Contratista 1 (Myriam López)</t>
  </si>
  <si>
    <t>Geólogo junior  Contratista 2</t>
  </si>
  <si>
    <t>Mapa geológico y estructural escala '1:25.000: planchas 280-II-A, 280-II-C y 280-IV-A.1:25000</t>
  </si>
  <si>
    <t>∑Número de mapas e informes obtenidos</t>
  </si>
  <si>
    <t>Mapa e informe</t>
  </si>
  <si>
    <t>Fase I: Batolito de Buga. Cartografía regional detallada a escala 1:25.000 de sectores escogidos alrededor del Batolito de Buga. Mapa geológicos e informes, mapas estructurales que representan la disposición de los diferentes materiales geológico. Informe</t>
  </si>
  <si>
    <t xml:space="preserve">Número de mapas e informes obtenidos
</t>
  </si>
  <si>
    <t>Trabajo de investigación individual o grupal de los integrantes del grupo, computador de José Álvaro Nivia Guevara, SINGEO y Biblioteca</t>
  </si>
  <si>
    <t>Avance en la elaboración del Mapa geológico y estructural escala '1:25.000: planchas 280-II-A, 280-II-C y 280-IV-A.1:25000</t>
  </si>
  <si>
    <t>N°de actividad ejecutadas / N° actividades programadas</t>
  </si>
  <si>
    <t>% de avance</t>
  </si>
  <si>
    <t>José Álvaro Nivai Guevara</t>
  </si>
  <si>
    <t>Cartografía regional detallada a escala 1:25.000 de sectores escogidos alrededor del Batolito de Buga. Mapa geológicos e informes, mapas estructurales que representan la disposición de los diferentes materiales geológico. Informe que describe la Estructura</t>
  </si>
  <si>
    <t>1. Avance en la elaboración del Mapa e Informe
2. Mapa e Informe proyectado</t>
  </si>
  <si>
    <t xml:space="preserve">Revisión bibliográfica. </t>
  </si>
  <si>
    <t>Adquisición de material cartográfico (analógico y digital)</t>
  </si>
  <si>
    <t xml:space="preserve">Interpretación fotogeológica </t>
  </si>
  <si>
    <t>Recolección y revisión del material litológico disponible</t>
  </si>
  <si>
    <t>Socialización.</t>
  </si>
  <si>
    <t xml:space="preserve">Comisiones de trabajo de campo. </t>
  </si>
  <si>
    <t>Organización de la información colectada.</t>
  </si>
  <si>
    <t xml:space="preserve">Petrografía. </t>
  </si>
  <si>
    <t xml:space="preserve">Análisis estructural. </t>
  </si>
  <si>
    <t>Informe Fase I del proyecto</t>
  </si>
  <si>
    <r>
      <rPr>
        <b/>
        <sz val="12"/>
        <rFont val="Arial"/>
        <family val="2"/>
      </rPr>
      <t>Primer Trimestre</t>
    </r>
    <r>
      <rPr>
        <sz val="12"/>
        <rFont val="Arial"/>
        <family val="2"/>
      </rPr>
      <t>: Contratación de personal. Revisión bibliográfica extendida por problemas de imposibilidad de obtener la información requerida al IGAC.</t>
    </r>
  </si>
  <si>
    <r>
      <rPr>
        <b/>
        <sz val="12"/>
        <rFont val="Arial"/>
        <family val="2"/>
      </rPr>
      <t>ABRIL:</t>
    </r>
    <r>
      <rPr>
        <sz val="12"/>
        <rFont val="Arial"/>
        <family val="2"/>
      </rPr>
      <t xml:space="preserve"> Revisión de literatura relacionada con las rocas que afloran en el área del trabajo. Preparación de un mapa geológico regional digital de compilación del estado actual del conocimiento relacionado.</t>
    </r>
  </si>
  <si>
    <r>
      <rPr>
        <b/>
        <sz val="12"/>
        <rFont val="Arial"/>
        <family val="2"/>
      </rPr>
      <t>MAYO</t>
    </r>
    <r>
      <rPr>
        <sz val="12"/>
        <rFont val="Arial"/>
        <family val="2"/>
      </rPr>
      <t>: Organización de material cartográfico y fotointerpretación. Comisión de socialización: recorrido general del área y entrevistas con autoridades municipales, JACs  y con residentes del área.</t>
    </r>
  </si>
  <si>
    <t>JUNIO: Preparación de mapas digitales por restitución de la información fotointerpretada. Comisión de campo de cartografía regional a escala 1:25000</t>
  </si>
  <si>
    <t>JULIO: Selección y envío de muestras de roca para la preparación de secciones delgadas. Comisión de campo de cartografía regional a escala 1:25000</t>
  </si>
  <si>
    <r>
      <rPr>
        <b/>
        <sz val="12"/>
        <rFont val="Arial"/>
        <family val="2"/>
      </rPr>
      <t>AGOSTO:</t>
    </r>
    <r>
      <rPr>
        <sz val="12"/>
        <rFont val="Arial"/>
        <family val="2"/>
      </rPr>
      <t xml:space="preserve"> Se tiene organizada la información colectada a la fecha pero solo parcialmente debido a que el trabajo planificado está represado  dependiendo de la elaboración de unas secciones delgadas de roca. Finalizada la primera comisión (30/06/2013) se revisaron y describieron las muestras que requerían análisis microscópico y se enviaron al laboratorio (12/07/2013) solicitando este trabajo. La descripción de este material con base en estas preparaciones es indispensable para continuar las actividades del proyecto: selección optimizada del material de la segunda comisión (organización de la información colectada), desde luego su descripción (petrografía),  el análisis estructural y las condiciones que dieron origen a las rocas en estudio (Informe del proyecto). El coordinador de laboratorios a quien hemos comentado esta situación nos ha explicado la existencia de turnos y nos ha ofrecido una alternativa parcial de entrega para el 15 de septiembre. </t>
    </r>
  </si>
  <si>
    <r>
      <rPr>
        <b/>
        <sz val="12"/>
        <rFont val="Arial"/>
        <family val="2"/>
      </rPr>
      <t>SEPTIEMBRE:</t>
    </r>
    <r>
      <rPr>
        <sz val="12"/>
        <rFont val="Arial"/>
        <family val="2"/>
      </rPr>
      <t xml:space="preserve"> El inconveniente principal que tiene atrasadas las actividades del proyecto, es la petrografía, que a la fecha debería estar adelantada en un 70%, pero que no se ha iniciado, porque en septiembre tampoco se recibieron las secciones delgadas de roca necesarias para adelantar dicha actividad. Este mes se adelantó una comisión de campo de cartografía regional a escala 1:25.000 y se está llevando a cabo en la organización requerida para el análisis de la información estructural.</t>
    </r>
  </si>
  <si>
    <t>SUBACTIVIDAD 4</t>
  </si>
  <si>
    <t>Investigaciones en Tectónica</t>
  </si>
  <si>
    <t>Mapa Tectónico del sector Puerto Wiches - Gamarra. Valle Medio del Magdalena</t>
  </si>
  <si>
    <t>Jaime A, Romero L.</t>
  </si>
  <si>
    <t>Geólogo Estructural-ArcGis</t>
  </si>
  <si>
    <t xml:space="preserve">Elaboración de Mapa Tectónico </t>
  </si>
  <si>
    <t>∑Número de mapas y memorias obtenidos</t>
  </si>
  <si>
    <t>Mapa y Memoria</t>
  </si>
  <si>
    <t>Jaime A. Romero L.</t>
  </si>
  <si>
    <t xml:space="preserve">Mapa Tectónico con Sismicidad y leyenda explicativa. La escala será 1:100.000 o menor atendiendo requerimientos del Cliente. </t>
  </si>
  <si>
    <t xml:space="preserve">Número de mapas y Memoria obtenidos.          </t>
  </si>
  <si>
    <t xml:space="preserve">Información existente, informes de avance y datos nuevos en sectores críticos  </t>
  </si>
  <si>
    <t>Base de Datos Cartografía Geológica Básica y reconocimientos de campo, SINGEO y Biblioteca</t>
  </si>
  <si>
    <t>Avance en la elaboración de Mapa Tectónico</t>
  </si>
  <si>
    <t>Actividades ejecutadas / Actividades programadas</t>
  </si>
  <si>
    <t xml:space="preserve">Avance en la elaboración del Mapa Tectónico con Sismicidad y leyenda explicativa, del Corredor Neiva Girardot - Cordillera Oriental. La escala será 1:200.000. </t>
  </si>
  <si>
    <t>1- Número de mapas y Memoria obtenidos.                   2-Número de mapas y memorias programados</t>
  </si>
  <si>
    <t>Informes de avance de Actividades de los integrantes del Grupo</t>
  </si>
  <si>
    <t>Trabajo de investigación y levantamiento de campos, SINGEO y Biblioteca</t>
  </si>
  <si>
    <r>
      <t xml:space="preserve">Ejecución de </t>
    </r>
    <r>
      <rPr>
        <b/>
        <sz val="9"/>
        <rFont val="Arial"/>
        <family val="2"/>
      </rPr>
      <t>trabajo de campo</t>
    </r>
    <r>
      <rPr>
        <sz val="9"/>
        <rFont val="Arial"/>
        <family val="2"/>
      </rPr>
      <t>, colección y organización de datos. Tablas excel</t>
    </r>
  </si>
  <si>
    <t>Alimentar Base deDatos. procesar, integración de datos y análisis de información</t>
  </si>
  <si>
    <r>
      <rPr>
        <b/>
        <sz val="12"/>
        <rFont val="Arial"/>
        <family val="2"/>
      </rPr>
      <t>ABRIL:</t>
    </r>
    <r>
      <rPr>
        <sz val="12"/>
        <rFont val="Arial"/>
        <family val="2"/>
      </rPr>
      <t xml:space="preserve">  El avance bajo de lo ejecutado respecto de lo programado ha estado controlado por la suscripción de los contratos de 2 geólogos a partir de abril 12 y 22 /2013.</t>
    </r>
  </si>
  <si>
    <r>
      <rPr>
        <b/>
        <sz val="12"/>
        <rFont val="Arial"/>
        <family val="2"/>
      </rPr>
      <t>MAYO</t>
    </r>
    <r>
      <rPr>
        <sz val="12"/>
        <rFont val="Arial"/>
        <family val="2"/>
      </rPr>
      <t>:  La solicitud de la información  de sensores remotos (15/may/13: fotos aéreas) no ha permitido iniciar de manera oportuna el avance de la actividad.</t>
    </r>
  </si>
  <si>
    <r>
      <t>JUNIO:</t>
    </r>
    <r>
      <rPr>
        <sz val="12"/>
        <rFont val="Arial"/>
        <family val="2"/>
      </rPr>
      <t xml:space="preserve"> Aún no tenemos fotos aéreas.</t>
    </r>
    <r>
      <rPr>
        <b/>
        <sz val="12"/>
        <rFont val="Arial"/>
        <family val="2"/>
      </rPr>
      <t xml:space="preserve"> </t>
    </r>
    <r>
      <rPr>
        <sz val="12"/>
        <rFont val="Arial"/>
        <family val="2"/>
      </rPr>
      <t>La comisión del reconocimiento "socialización" entre autoridades locales, permitió evaluar la logística de las trabajo de campo.</t>
    </r>
  </si>
  <si>
    <r>
      <rPr>
        <b/>
        <sz val="12"/>
        <rFont val="Arial"/>
        <family val="2"/>
      </rPr>
      <t xml:space="preserve">JULIO: </t>
    </r>
    <r>
      <rPr>
        <sz val="12"/>
        <rFont val="Arial"/>
        <family val="2"/>
      </rPr>
      <t xml:space="preserve"> </t>
    </r>
    <r>
      <rPr>
        <sz val="11.5"/>
        <rFont val="Arial"/>
        <family val="2"/>
      </rPr>
      <t>La falta de las fotos aéreas ha bloqueado el avance de la actividad. Una geóloga solicitó la terminación anticipada del contrato. Se hace necesario reformular alcances.!!</t>
    </r>
  </si>
  <si>
    <r>
      <rPr>
        <b/>
        <sz val="12"/>
        <rFont val="Arial"/>
        <family val="2"/>
      </rPr>
      <t>AGOSTO:</t>
    </r>
    <r>
      <rPr>
        <sz val="12"/>
        <color indexed="60"/>
        <rFont val="Arial"/>
        <family val="2"/>
      </rPr>
      <t xml:space="preserve"> La terminación anticipada del contrato de la Geóloga P. Montaño. Ha impactado el desarrollo la actividad. La Subdirección esta considerando nueva contratación (?)</t>
    </r>
  </si>
  <si>
    <r>
      <rPr>
        <b/>
        <sz val="12"/>
        <rFont val="Arial"/>
        <family val="2"/>
      </rPr>
      <t>SEPTIEMBRE:</t>
    </r>
    <r>
      <rPr>
        <sz val="12"/>
        <rFont val="Arial"/>
        <family val="2"/>
      </rPr>
      <t xml:space="preserve"> </t>
    </r>
    <r>
      <rPr>
        <sz val="12"/>
        <color indexed="60"/>
        <rFont val="Arial"/>
        <family val="2"/>
      </rPr>
      <t>El impacto de la terminación anticipada del contrato de P. Montaño, la falta de la impresión de fotos aéreas, ha impedido el avance de la actividad.</t>
    </r>
  </si>
  <si>
    <t>Mapa Tectónico del Cuaternario, Andes Sur de Colombia.</t>
  </si>
  <si>
    <t>Geólogo 1</t>
  </si>
  <si>
    <t>Eliana Torres</t>
  </si>
  <si>
    <t xml:space="preserve">Ingeniero Sistemas experto ArcGis </t>
  </si>
  <si>
    <t>Mapa Tectónico del Cuaternario del Departamento de Nariño.</t>
  </si>
  <si>
    <t>Número de mapas obtenidos/número de mapas programados</t>
  </si>
  <si>
    <t>Mapa Tectónico: Fallas y pliegues activos durante el Cuaternario y depósitos cuaternarios deformados por tectónica. Paleosismicidad.</t>
  </si>
  <si>
    <t>Cartografía de trazos de Falla y datos nuevos geológicos</t>
  </si>
  <si>
    <t>Cartografía Geológica Básica del S.G.C. y reconocimientos de Campo</t>
  </si>
  <si>
    <t>Cumplimiento Mapa Tectónico del Cuaternario del Departamento de Nariño.</t>
  </si>
  <si>
    <t>Ejecución de trabajo de campo, colección y organización de datos. Tablas excel</t>
  </si>
  <si>
    <t>Procesamiento, integración de datos y análisis de información Alimentar Base deDatos.</t>
  </si>
  <si>
    <r>
      <rPr>
        <b/>
        <sz val="12"/>
        <rFont val="Arial"/>
        <family val="2"/>
      </rPr>
      <t>ABRIL:</t>
    </r>
    <r>
      <rPr>
        <sz val="12"/>
        <rFont val="Arial"/>
        <family val="2"/>
      </rPr>
      <t xml:space="preserve"> El avance bajo de lo ejecutado respecto a lo programado ha estado controlado por la suscripción del contrato de un Geólogo a partir de abril 26/2013</t>
    </r>
  </si>
  <si>
    <r>
      <rPr>
        <b/>
        <sz val="12"/>
        <rFont val="Arial"/>
        <family val="2"/>
      </rPr>
      <t>MAYO</t>
    </r>
    <r>
      <rPr>
        <sz val="12"/>
        <rFont val="Arial"/>
        <family val="2"/>
      </rPr>
      <t>: El tema del retraso en la entrega del material de fotos aéreas ha retrasado el avance de la actividad.</t>
    </r>
  </si>
  <si>
    <r>
      <rPr>
        <b/>
        <sz val="12"/>
        <rFont val="Arial"/>
        <family val="2"/>
      </rPr>
      <t>JUNIO:</t>
    </r>
    <r>
      <rPr>
        <sz val="12"/>
        <rFont val="Arial"/>
        <family val="2"/>
      </rPr>
      <t xml:space="preserve"> El retraso del material de fotos aéreas sigue durante todo el mes. El avance en la actividad se da en la integración en ARCGIS.</t>
    </r>
  </si>
  <si>
    <r>
      <rPr>
        <b/>
        <sz val="12"/>
        <rFont val="Arial"/>
        <family val="2"/>
      </rPr>
      <t xml:space="preserve">JULIO: </t>
    </r>
    <r>
      <rPr>
        <sz val="12"/>
        <rFont val="Arial"/>
        <family val="2"/>
      </rPr>
      <t>Se avanzó en la fotointerpretación. El trabajo de campo se tiene listo para Agosto. Hemos tenido información de restricciones para el reconocimiento de campo (?).</t>
    </r>
  </si>
  <si>
    <r>
      <rPr>
        <b/>
        <sz val="12"/>
        <rFont val="Arial"/>
        <family val="2"/>
      </rPr>
      <t>AGOSTO:</t>
    </r>
    <r>
      <rPr>
        <sz val="12"/>
        <color indexed="60"/>
        <rFont val="Arial"/>
        <family val="2"/>
      </rPr>
      <t xml:space="preserve"> El reconocimiento de campo fue interrumpido abruptamente por graves problemas de orden publico y obligados a salir por con dificultad. Se reprogramará.</t>
    </r>
  </si>
  <si>
    <r>
      <rPr>
        <b/>
        <sz val="12"/>
        <rFont val="Arial"/>
        <family val="2"/>
      </rPr>
      <t>SEPTIEMBRE:</t>
    </r>
    <r>
      <rPr>
        <sz val="12"/>
        <rFont val="Arial"/>
        <family val="2"/>
      </rPr>
      <t xml:space="preserve"> </t>
    </r>
    <r>
      <rPr>
        <sz val="12"/>
        <color indexed="60"/>
        <rFont val="Arial"/>
        <family val="2"/>
      </rPr>
      <t>La socialización de trabajo de campo ha condicionado el desarrollo de esta fase. Se ha concertado para el próximo mes una reunión con autoridades indígenas.</t>
    </r>
  </si>
  <si>
    <t>Subactividad 5</t>
  </si>
  <si>
    <t>Geología de Volcanes</t>
  </si>
  <si>
    <t>Producto 1</t>
  </si>
  <si>
    <t>Mapa geológico e informe del volcán Nevado del Ruiz a Escala 1:25000</t>
  </si>
  <si>
    <t>Ana María Correa Tamayo</t>
  </si>
  <si>
    <t>Lilly Maritza Martínez Tabares</t>
  </si>
  <si>
    <t>Bernardo Alonso Pulgarín Alzate</t>
  </si>
  <si>
    <t>Indira Zuluaga Mazo</t>
  </si>
  <si>
    <t>Julián Andrés Ceballos Hernández</t>
  </si>
  <si>
    <t>Luis Gerónimo Valencia Ramírez</t>
  </si>
  <si>
    <t>Blanca Liliana Narváez Marulanda</t>
  </si>
  <si>
    <t>Jesús Bernardo Rueda</t>
  </si>
  <si>
    <t>Mapa geológico del volcán Nevado del Ruiz. Escala 1:25000</t>
  </si>
  <si>
    <t>Mapa geológico e informe, mapa temático que representa los diferentes materiales geológicos aflorantes en una porción de la superficie terrestre (en este caso, donde se encuentran depósitos del Volcán Nevado del Ruiz) y el respectivo informe que describe l</t>
  </si>
  <si>
    <t>1 Número de mapas e informes obtenidos</t>
  </si>
  <si>
    <t>Avance en la elaboración del Mapa geológico del volcán Nevado del Ruiz. Escala 1:25000 e Informe</t>
  </si>
  <si>
    <t>Avance en la elaboración del Mapa e Informe/Mapa e Informe proyectado</t>
  </si>
  <si>
    <t>Trabajo de investigación individual o grupal de los integrantes del grupo, computador de Ana María Correa Tamayo, SINGEO y Biblioteca</t>
  </si>
  <si>
    <r>
      <t xml:space="preserve">Las actividades establecidas en el cuadro anterior son de carácter obligatorio para los proyectos del </t>
    </r>
    <r>
      <rPr>
        <sz val="12"/>
        <color indexed="10"/>
        <rFont val="Arial"/>
        <family val="2"/>
      </rPr>
      <t>S</t>
    </r>
    <r>
      <rPr>
        <sz val="12"/>
        <rFont val="Arial"/>
        <family val="2"/>
      </rPr>
      <t xml:space="preserve">ervicio </t>
    </r>
    <r>
      <rPr>
        <sz val="12"/>
        <color indexed="10"/>
        <rFont val="Arial"/>
        <family val="2"/>
      </rPr>
      <t>G</t>
    </r>
    <r>
      <rPr>
        <sz val="12"/>
        <rFont val="Arial"/>
        <family val="2"/>
      </rPr>
      <t>eológico que produzcan Cartografía Geológica, Geoquímica y Geofísica (MAPAS). Las actividades fueron tomadas del procedimiento aprobado.</t>
    </r>
  </si>
  <si>
    <r>
      <rPr>
        <b/>
        <sz val="12"/>
        <rFont val="Arial"/>
        <family val="2"/>
      </rPr>
      <t>Primer Trimestre</t>
    </r>
    <r>
      <rPr>
        <sz val="12"/>
        <rFont val="Arial"/>
        <family val="2"/>
      </rPr>
      <t>: El avance logrado corresponde a la Interpretación de información previa, y preparación y revisión del mapa preliminar del VNRuiz. Las dificultades que debieron ser superadas en la ejecución de las actividades fueron: Demora en la contratación del geólogo Jesús Rueda y el impedimento de vincular a un quinto contratista.</t>
    </r>
  </si>
  <si>
    <r>
      <t xml:space="preserve">ABRIL: </t>
    </r>
    <r>
      <rPr>
        <sz val="12"/>
        <rFont val="Arial"/>
        <family val="2"/>
      </rPr>
      <t>En este mes se alcanzó la consolidación de lo proyectado respecto a la Interpretación de la información previa, y preparación y revisión del mapa preliminar del VNRuiz. Así mismo se llevó a cabo la Primera comisión de campo al VNRuiz, y demás actividades relacionadas. Por último el avance en el Procesamiento, integración de datos y análisis de información se realizó según lo esperado. Dificultades en el desarrollo normal de lo programado: Demora en la emisión de resoluciones para comisión de campo, demora en la consignación de viáticos y gastos de viaje respectivos, lo cual atrasó el inicio de las actividades de campo. Además debido al incremento en la actividad sísmica del VNRuiz se debió reprogramar el itinerario de campo.</t>
    </r>
  </si>
  <si>
    <r>
      <t>MAYO:</t>
    </r>
    <r>
      <rPr>
        <sz val="12"/>
        <rFont val="Arial"/>
        <family val="2"/>
      </rPr>
      <t xml:space="preserve"> Hasta este mes se ha logrado el avance según lo proyectado respecto a la Interpretación de la información previa, Elaboración y revisión del mapa preliminar del VNRuiz y Elaboración de productos asociados. En cuanto al Trabajo de campo se decidió ajustar lo programado originalmente, en función del desarrollo de las actividades propias del proyecto y de otras actividades a las cuales los integrantes del grupo también deben responder por lo cual se reprogramó la Ejecución de trabajo de campo, selección y organización de muestras. Se puede afirmar que durante este mes no se presentaron mayores dificultades en el desarrollo normal de lo programado, al no considerarse como tales el hecho de que además de las actividades relacionadas con este producto, los integrantes del grupo han llevado a cabo otras labores inherentes al desempeño de su cargo como funcionarios o contratistas del SGC.</t>
    </r>
  </si>
  <si>
    <r>
      <t xml:space="preserve">JUNIO: </t>
    </r>
    <r>
      <rPr>
        <sz val="12"/>
        <rFont val="Arial"/>
        <family val="2"/>
      </rPr>
      <t>El avance conseguido hasta este mes en relación al Procesamiento, integración de datos y análisis de información, y Revisión y verificación está acorde con lo programado originalmente. Teniendo en cuenta el ajuste que se decidió hacer respecto al plan inicial, desde el mes anterior, en el mes de Junio se llevo a cabo la Segunda comisión de campo al VNRuiz y las demás actividades relacionadas, lográndose incluso un adelanto en la Ejecución de trabajo de campo, selección y organización de muestras, y en la  Elaboración de mapa preliminar respecto a lo programado para el mes de Julio. Dificultades en el desarrollo normal de lo programado: Dificultad en la consecución de auxiliares de campo para el desarrollo de Trabajo de campo, debido a que había poco personal (jornaleros) disponible en la zona.</t>
    </r>
  </si>
  <si>
    <r>
      <t xml:space="preserve">JULIO: </t>
    </r>
    <r>
      <rPr>
        <sz val="12"/>
        <rFont val="Arial"/>
        <family val="2"/>
      </rPr>
      <t>En general el avance hasta el mes de Julio está conforme con lo programado inicialmente en lo que tiene que ver con la Elaboración de productos. Respecto a otras actividades, cuyo desarrollo estaba programado para este mes, como son la Ejecución de trabajo de campo, selección y organización de muestras y la  Elaboración de mapa preliminar, y cuya ejecución debió ser adelantada por ajustes en la programación, el avance quedó reflejado en el mes de Junio. Durante este mes no se presentaron mayores dificultades en el desarrollo normal de lo programado, pues no se considera como tales el hecho de que además de las actividades relacionadas con este producto, los integrantes del grupo han debido llevar a cabo otras labores inherentes al desempeño de su cargo como funcionarios o contratistas del SGC.</t>
    </r>
  </si>
  <si>
    <r>
      <rPr>
        <b/>
        <sz val="12"/>
        <rFont val="Arial"/>
        <family val="2"/>
      </rPr>
      <t xml:space="preserve">AGOSTO: </t>
    </r>
    <r>
      <rPr>
        <sz val="12"/>
        <rFont val="Arial"/>
        <family val="2"/>
      </rPr>
      <t>Durante este mes el avance ha marchado muy cerca de lo programado originalmente, en lo que está relacionado con el Procesamiento, integración de datos y análisis de información; no se presentaron grandes dificultades, excepto por el hecho de que algunos de los integrantes del grupo deben llevar a cabo otras labores inherentes al desempeño de su cargo como funcionarios o contratistas del SGC (p.e. apoyo técnico a la Subdirección de Amenazas Geológicas);además hubo una circunstancia de fuerza mayor, y lejana a la voluntad de los integrantes del grupo y demás instancias, que hizo pensar que esta actividad se iba a ver seriamente afectada (el fallecimiento del encargado de la preparación de las muestras para análisis granulométrico de el OVS de Manizales), pero se logró encontrar una solución temporal con la cual se espera sea reducido el impacto de esta delicada situación.</t>
    </r>
  </si>
  <si>
    <r>
      <rPr>
        <b/>
        <sz val="12"/>
        <rFont val="Arial"/>
        <family val="2"/>
      </rPr>
      <t>SEPTIEMBRE:</t>
    </r>
    <r>
      <rPr>
        <sz val="12"/>
        <rFont val="Arial"/>
        <family val="2"/>
      </rPr>
      <t xml:space="preserve"> El avance logrado durante el mes de Septiembre en general  corresponde aproximadamente a lo esperado, pues se realizaron algunos ajustes en la programación de las actividades, concretamente en lo relacionado con la Ejecución de trabajo de campo, selección y organización de muestras, ya que dicha actividad ha sido ejecutada en su totalidad (100% al mes de Septiembre), por lo tanto el porcentaje de avance en otras actividades (Elaboración de productos, y  Revisión y verificación) debió ser ajustado; mientras que actividades como la Elaboración de mapa preliminar se cumplieron según lo programado originalmente. Como en meses anteriores se puede afirmar que no se presentaron dificultades mayores en el desarrollo normal de las actividades programadas, ya que no se considera como dificultad el hecho de que los integrantes del grupo llevan a cabo otras labores inherentes al desempeño de su cargo como funcionarios o contratistas del SGC diferentes a las relacionadas con el desarrollo de este producto.</t>
    </r>
  </si>
  <si>
    <t>Subactividad 6</t>
  </si>
  <si>
    <t>Investigación y exploración de Aguas subterráneas</t>
  </si>
  <si>
    <t>Gloria Hincapié</t>
  </si>
  <si>
    <t>Diego Alejandro Ruiz Fontecha - Geólogo</t>
  </si>
  <si>
    <t>Carlos Julio Morales</t>
  </si>
  <si>
    <t>Sonia Marcela Pacheco - Ing. Geóloga</t>
  </si>
  <si>
    <t>Hugo Cañas Cervantes</t>
  </si>
  <si>
    <t>Jairo Alfredo Veloza Franco - Ing. Geólogo</t>
  </si>
  <si>
    <t>Miguel Garzón</t>
  </si>
  <si>
    <t xml:space="preserve">Johanna Gutiérrez Castro - Ing. Topográfica </t>
  </si>
  <si>
    <t>Joel Rivas Cortes</t>
  </si>
  <si>
    <t>Andrea Milena Téllez Beltrán - Geóloga</t>
  </si>
  <si>
    <t>Olga de Bermoudes</t>
  </si>
  <si>
    <t>Álvaro Gómez Elorza</t>
  </si>
  <si>
    <t>Diego Armando Espinosa Delgado</t>
  </si>
  <si>
    <t>Julio Enrique Becerra</t>
  </si>
  <si>
    <t>Sonia Alvarado Ballesteros</t>
  </si>
  <si>
    <t>Modelos hidrogeológicos de Colombia: Eje Cafetero (Quindío Risaralda)</t>
  </si>
  <si>
    <t>Porcentaje de avance en la ejecución de las actividades</t>
  </si>
  <si>
    <t>Informe Técnico y Mapa Hidrogeológico con modelo conceptual. Se traen actividades de 2012, ya que es un producto proyectado a dos años. Área en proceso de trabajo 1.845 km°</t>
  </si>
  <si>
    <t>Captura de datos en Campo y generación de información a través del análisis de los mismos</t>
  </si>
  <si>
    <t>Funcionarios y contratistas involucrados</t>
  </si>
  <si>
    <t>Gloria Hincapié, Hugo Cañas, Carlos Julio Morales, Olga de Bermoudes, Miguel Garzón, Jairo Veloza</t>
  </si>
  <si>
    <t>Mediciones hidrogeológicas</t>
  </si>
  <si>
    <t>Nivelación topográfica</t>
  </si>
  <si>
    <t>Análisis hidrogeoquímico</t>
  </si>
  <si>
    <t>Análisis hidrogeológico</t>
  </si>
  <si>
    <t>Elaboración de informe y mapas</t>
  </si>
  <si>
    <t>Edición de informe y mapas</t>
  </si>
  <si>
    <r>
      <t>ABRIL:</t>
    </r>
    <r>
      <rPr>
        <b/>
        <sz val="10"/>
        <rFont val="Arial"/>
        <family val="2"/>
      </rPr>
      <t xml:space="preserve"> </t>
    </r>
    <r>
      <rPr>
        <b/>
        <sz val="9"/>
        <rFont val="Arial"/>
        <family val="2"/>
      </rPr>
      <t>Inventario de puntos de agua (pozos, aljibes, manantiales),evaluación hidráulica mediante pruebas de bombeo, evaluación geológica para aguas subterráneas, Evaluación hidrológica-recarga al acuífero glacis Quindío-Pereira.</t>
    </r>
  </si>
  <si>
    <r>
      <t xml:space="preserve">MAYO: </t>
    </r>
    <r>
      <rPr>
        <b/>
        <sz val="9"/>
        <rFont val="Arial"/>
        <family val="2"/>
      </rPr>
      <t>Inventario de puntos de agua (pozos, aljibes, manantiales),evaluación hidráulica mediante pruebas de bombeo, evaluación geológica para aguas subterráneas, Evaluación hidrológica-recarga al acuífero glacis Quindiío-Pereira.</t>
    </r>
  </si>
  <si>
    <r>
      <t>JUNIO:</t>
    </r>
    <r>
      <rPr>
        <b/>
        <sz val="9"/>
        <rFont val="Arial"/>
        <family val="2"/>
      </rPr>
      <t xml:space="preserve"> Inventario de puntos de agua (pozos, aljibes, manantiales),evaluación hidráulica mediante pruebas de bombeo, evaluación geológica para aguas subterráneas, Evaluación hidrológica-recarga al acuífero glacis Quindiío-Pereira.</t>
    </r>
  </si>
  <si>
    <r>
      <t xml:space="preserve">JULIO: </t>
    </r>
    <r>
      <rPr>
        <b/>
        <sz val="9"/>
        <rFont val="Arial"/>
        <family val="2"/>
      </rPr>
      <t>Muestreo de aguas subterráneas de pozos, aljibes y manantiales en el Eje Cafetero. Captura de y procesamiento de datos de georeferenciación de pozos. Evaluación geológica de datos litológico y estructurales en la zona occidental y norte  del área. Evaluación Hidráulica de las pruebas de bombeo ejecutadas en los pozos ( sector sur-Quindío)</t>
    </r>
  </si>
  <si>
    <r>
      <rPr>
        <b/>
        <sz val="12"/>
        <rFont val="Arial"/>
        <family val="2"/>
      </rPr>
      <t>AGOSTO:</t>
    </r>
    <r>
      <rPr>
        <sz val="12"/>
        <rFont val="Arial"/>
        <family val="2"/>
      </rPr>
      <t xml:space="preserve">  G</t>
    </r>
    <r>
      <rPr>
        <b/>
        <sz val="9"/>
        <rFont val="Arial"/>
        <family val="2"/>
      </rPr>
      <t>eoreferenciación puntos de agua, inicio protocolo análisis físico químico de muestras de agua subterráneas en el laboratorio, interpretación y análisis de sondeos eléctricos verticales. Consolidación del modelo geológico-geofísico para prospectar pozos de exploración</t>
    </r>
  </si>
  <si>
    <r>
      <t xml:space="preserve">SEPTIEMBRE: </t>
    </r>
    <r>
      <rPr>
        <b/>
        <sz val="8"/>
        <rFont val="Arial"/>
        <family val="2"/>
      </rPr>
      <t xml:space="preserve"> Procesamiento y calculo de altuas ortométricas de los pozos georeferenciados para el modelo de flujo de las aguas subterráneas del área. Consolidación del modelo geológico-geofísico para prospectar pozos de exploratorios en los mucnipios de la Tebaida (Quindío y Pererira ( Risaralda). El Laboratorio de Aguas continua el analísis físico-quimico de los iones y cationes mayoritarios tomadas en puntos de aguas caracteristicos ( pozos, aljibes o manantiales ) del sistema acuífero ABANICO QUINDÍO-PEREIRA.</t>
    </r>
  </si>
  <si>
    <t>MODELOS HIDROGEOLÓGICOS DE COLOMBIA: GUAJIRA</t>
  </si>
  <si>
    <t>Hugo Cañas</t>
  </si>
  <si>
    <t>Álvaro Gómez Elorza-Ing. Ambiental</t>
  </si>
  <si>
    <t>German Camargo-Geólogo</t>
  </si>
  <si>
    <t xml:space="preserve"> Este modelo se desarrollará a partir del 2013. Se entregará informe técnico y mapas temáticos de reconocimiento  hidrogeológico. Área a trabajar 500 Km2 aproximadamente</t>
  </si>
  <si>
    <t>Control geológico de campo</t>
  </si>
  <si>
    <t>Elaboración de informe</t>
  </si>
  <si>
    <t>Edición de informe</t>
  </si>
  <si>
    <r>
      <t>ABRIL:</t>
    </r>
    <r>
      <rPr>
        <sz val="12"/>
        <rFont val="Arial"/>
        <family val="2"/>
      </rPr>
      <t xml:space="preserve"> </t>
    </r>
    <r>
      <rPr>
        <sz val="9"/>
        <rFont val="Arial"/>
        <family val="2"/>
      </rPr>
      <t>Evaluación de información secundaria (Inventario de puntos de agua (pozos, aljibes, manantiales), modelo geológico, diseño de pozos, pruebas de bombeo. Registros físicos y seis. Municipios Manaure, Uribia, Maicao.</t>
    </r>
  </si>
  <si>
    <r>
      <rPr>
        <b/>
        <sz val="12"/>
        <rFont val="Arial"/>
        <family val="2"/>
      </rPr>
      <t>MAYO</t>
    </r>
    <r>
      <rPr>
        <sz val="12"/>
        <rFont val="Arial"/>
        <family val="2"/>
      </rPr>
      <t>:</t>
    </r>
    <r>
      <rPr>
        <sz val="9"/>
        <rFont val="Arial"/>
        <family val="2"/>
      </rPr>
      <t xml:space="preserve"> Evaluación de información secundaria (Inventario de puntos de agua (pozos, aljibes, manantiales), modelo geológico, diseño de pozos, pruebas de bombeo. Registros físicos y seis. Municipios Manaure, Uribia, Maicao.</t>
    </r>
  </si>
  <si>
    <r>
      <t xml:space="preserve">JUNIO: </t>
    </r>
    <r>
      <rPr>
        <sz val="9"/>
        <rFont val="Arial"/>
        <family val="2"/>
      </rPr>
      <t>Captura de información en campo (Inventario de puntos de agua (pozos, aljibes, manantiales), modelo geológico, diseño de pozos, pruebas de bombeo. Registros físicos y seis. Municipios Manaure, Uribia, Maicao.</t>
    </r>
  </si>
  <si>
    <r>
      <t xml:space="preserve">JULIO: </t>
    </r>
    <r>
      <rPr>
        <sz val="9"/>
        <rFont val="Arial"/>
        <family val="2"/>
      </rPr>
      <t>Captura y análisis de información en campo (Inventario de puntos de agua (pozos, aljibes, manantiales), interpretación de datos de registros físicos y seis. Municipios Manaure, Uribia, Maicao.</t>
    </r>
  </si>
  <si>
    <r>
      <rPr>
        <b/>
        <sz val="12"/>
        <rFont val="Arial"/>
        <family val="2"/>
      </rPr>
      <t>AGOSTO:</t>
    </r>
    <r>
      <rPr>
        <sz val="12"/>
        <rFont val="Arial"/>
        <family val="2"/>
      </rPr>
      <t xml:space="preserve"> </t>
    </r>
    <r>
      <rPr>
        <sz val="9"/>
        <rFont val="Arial"/>
        <family val="2"/>
      </rPr>
      <t>Evaluación de información</t>
    </r>
    <r>
      <rPr>
        <sz val="12"/>
        <rFont val="Arial"/>
        <family val="2"/>
      </rPr>
      <t xml:space="preserve"> </t>
    </r>
    <r>
      <rPr>
        <sz val="9"/>
        <rFont val="Arial"/>
        <family val="2"/>
      </rPr>
      <t>geológica-geofísica para prospectar pozos de exploración en Maicao, Uribía y Manaure.</t>
    </r>
  </si>
  <si>
    <r>
      <rPr>
        <b/>
        <sz val="12"/>
        <rFont val="Arial"/>
        <family val="2"/>
      </rPr>
      <t>SEPTIEMBRE:</t>
    </r>
    <r>
      <rPr>
        <sz val="12"/>
        <rFont val="Arial"/>
        <family val="2"/>
      </rPr>
      <t xml:space="preserve"> </t>
    </r>
    <r>
      <rPr>
        <sz val="9"/>
        <rFont val="Arial"/>
        <family val="2"/>
      </rPr>
      <t xml:space="preserve">Evaluación Modelo Hidrogeológico áreas de Maicao, Manaure y Uribía, inventario de puntos de agua y captura de datos físico químicos en puntos de agua ( pozos y aljibes) de interés sector de Maicao. </t>
    </r>
  </si>
  <si>
    <t xml:space="preserve">Modelos hidrogeológicos de Colombia: Zona Centro de Boyacá </t>
  </si>
  <si>
    <t>Informe Técnico y Mapa Hidrogeológico con modelo conceptual. Se traen actividades de 2012, ya que es un producto proyectado a dos años. Área en proceso de trabajo 900 km°</t>
  </si>
  <si>
    <r>
      <t>ABRIL:</t>
    </r>
    <r>
      <rPr>
        <sz val="9"/>
        <rFont val="Arial"/>
        <family val="2"/>
      </rPr>
      <t xml:space="preserve"> Inventario de puntos de agua (pozos, aljibes, manantiales), captura de información diseño de pozos, pruebas de bombeo. Registros físicos y seis. Evaluación modelo geofísico de capas geoeléctrica.</t>
    </r>
  </si>
  <si>
    <r>
      <rPr>
        <b/>
        <sz val="12"/>
        <rFont val="Arial"/>
        <family val="2"/>
      </rPr>
      <t>MAYO</t>
    </r>
    <r>
      <rPr>
        <sz val="12"/>
        <rFont val="Arial"/>
        <family val="2"/>
      </rPr>
      <t xml:space="preserve">: </t>
    </r>
    <r>
      <rPr>
        <sz val="9"/>
        <rFont val="Arial"/>
        <family val="2"/>
      </rPr>
      <t>Evaluación de información recopilada en campo (Inventario de puntos de agua , diseño de pozos, pruebas de bombeo. Registros físicos y seis. Evaluación modelo geofísico de capas geoeléctrica.</t>
    </r>
  </si>
  <si>
    <r>
      <t>JUNIO:</t>
    </r>
    <r>
      <rPr>
        <sz val="9"/>
        <rFont val="Arial"/>
        <family val="2"/>
      </rPr>
      <t xml:space="preserve"> Inventario de puntos de agua (pozos, aljibes, manantiales), captura de información hidrogeológica digital en Corpoboyaca ( inventario, balance hídrico, modelo hidrogeológico y  seis. Evaluación modelo geofísico de capas geoeléctrica.</t>
    </r>
  </si>
  <si>
    <r>
      <t xml:space="preserve">JULIO: </t>
    </r>
    <r>
      <rPr>
        <sz val="9"/>
        <rFont val="Arial"/>
        <family val="2"/>
      </rPr>
      <t>Ejecución de sondeos eléctricos verticales, análisis de datos hidrogeológico del inventario de puntos de agua ( niveles, parámetros físico químicos en campo), evaluación de información geofísica-líneas sísmica.</t>
    </r>
  </si>
  <si>
    <r>
      <rPr>
        <b/>
        <sz val="12"/>
        <rFont val="Arial"/>
        <family val="2"/>
      </rPr>
      <t>AGOSTO:</t>
    </r>
    <r>
      <rPr>
        <sz val="12"/>
        <rFont val="Arial"/>
        <family val="2"/>
      </rPr>
      <t xml:space="preserve"> </t>
    </r>
    <r>
      <rPr>
        <sz val="9"/>
        <rFont val="Arial"/>
        <family val="2"/>
      </rPr>
      <t>Georeferenciación puntos de agua, Inventario de puntos de agua, prueba de bombeo, selección puntos para hidrogeoquímico. Consolidación del modelo geológico-geofísico para prospectar pozos de exploración en Paipa, Duitama, Combita, Firabitova, Sogamoso.</t>
    </r>
  </si>
  <si>
    <r>
      <rPr>
        <b/>
        <sz val="12"/>
        <rFont val="Arial"/>
        <family val="2"/>
      </rPr>
      <t>SEPTIEMBRE:</t>
    </r>
    <r>
      <rPr>
        <sz val="12"/>
        <rFont val="Arial"/>
        <family val="2"/>
      </rPr>
      <t xml:space="preserve"> </t>
    </r>
    <r>
      <rPr>
        <sz val="9"/>
        <rFont val="Arial"/>
        <family val="2"/>
      </rPr>
      <t>Evaluación modelo hidrogeológico del área de estudio, georeferenciación de puntos de agua (pozos, aljibes, manantiales) de interés, evaluación de la recarga o infiltración potencial del área de estudio.</t>
    </r>
  </si>
  <si>
    <t>Producto 4</t>
  </si>
  <si>
    <t xml:space="preserve">POZOS DE INVESTIGACION EXPLORATORIA ( ZONA CENTRO DEL DEPARTAMENTO DE BOYACA,  EJE CAFETERO y ZONAS DE INTERES SELECCIONADAS) </t>
  </si>
  <si>
    <t>Informe técnico de los pozos exploratorio propuestos para las áreas de estudio.</t>
  </si>
  <si>
    <t>Captura de datos en Campo y generación de información a través del análisis de los mismos, Computador de Hugo Cañas, SINGEO y Biblioteca</t>
  </si>
  <si>
    <t>Proceso licitatorio</t>
  </si>
  <si>
    <t>Localización de pozos exploratorios</t>
  </si>
  <si>
    <t>Construcción de pozos exploratorios</t>
  </si>
  <si>
    <r>
      <rPr>
        <b/>
        <sz val="12"/>
        <rFont val="Arial"/>
        <family val="2"/>
      </rPr>
      <t>ABRIL:</t>
    </r>
    <r>
      <rPr>
        <sz val="12"/>
        <rFont val="Arial"/>
        <family val="2"/>
      </rPr>
      <t xml:space="preserve"> Evaluación de estudios técnicos (modelo hidrogeológico de los bloques eje cafetero, bloque zona centro Boyacá y bloque costa atlántica) para prospectar pozos exploratorios.</t>
    </r>
  </si>
  <si>
    <r>
      <rPr>
        <b/>
        <sz val="12"/>
        <rFont val="Arial"/>
        <family val="2"/>
      </rPr>
      <t>MAYO</t>
    </r>
    <r>
      <rPr>
        <sz val="12"/>
        <rFont val="Arial"/>
        <family val="2"/>
      </rPr>
      <t>: Evaluación de Estudios Técnicos bloque Eje Cafetero , municipios de circasia, Montenegro, departamento del Quindío) para consolidar la ubicación de los pozos.</t>
    </r>
  </si>
  <si>
    <r>
      <t xml:space="preserve">JUNIO: </t>
    </r>
    <r>
      <rPr>
        <sz val="12"/>
        <rFont val="Arial"/>
        <family val="2"/>
      </rPr>
      <t>Evaluación de Estudios Técnicos bloque costa atlántica, municipios de Uribía, Maicao, Manaure, departamento de la Guajira) para consolidar la ubicación de los pozos exploratorios.</t>
    </r>
  </si>
  <si>
    <r>
      <rPr>
        <b/>
        <sz val="12"/>
        <rFont val="Arial"/>
        <family val="2"/>
      </rPr>
      <t>JULIO:</t>
    </r>
    <r>
      <rPr>
        <sz val="12"/>
        <rFont val="Arial"/>
        <family val="2"/>
      </rPr>
      <t xml:space="preserve"> Elaboración de estudios técnicos de sectores o bloques de la costa atlántica, eje cafetero y Boyacá. ( Evaluación de estudios hidrogeológicos y líneas sísmicas para algunos los sectores)</t>
    </r>
  </si>
  <si>
    <r>
      <rPr>
        <b/>
        <sz val="12"/>
        <rFont val="Arial"/>
        <family val="2"/>
      </rPr>
      <t>AGOSTO:</t>
    </r>
    <r>
      <rPr>
        <sz val="12"/>
        <rFont val="Arial"/>
        <family val="2"/>
      </rPr>
      <t xml:space="preserve"> Elaboración estudios previos, estudios de mercado para el proceso de contratación de 8 pozos exploratorios.</t>
    </r>
  </si>
  <si>
    <r>
      <rPr>
        <b/>
        <sz val="12"/>
        <rFont val="Arial"/>
        <family val="2"/>
      </rPr>
      <t>SEPTIEMBRE:</t>
    </r>
    <r>
      <rPr>
        <sz val="12"/>
        <rFont val="Arial"/>
        <family val="2"/>
      </rPr>
      <t xml:space="preserve"> </t>
    </r>
    <r>
      <rPr>
        <sz val="11"/>
        <rFont val="Arial"/>
        <family val="2"/>
      </rPr>
      <t xml:space="preserve">Culmina proceso de selección para contratación directa ( ciencia y tecnología e innovación) de compañías de perforación para perforar ocho pozos en el sector guajira , sector  eje cafetero y sector zona centro de Boyacá. Se evalúan sitios potenciales para perforar los pozos exploratorios según criterios hidrogeológicos, logísticos, de acceso y disponibilidad de agua. Gestión trámite ambiental-permiso de exploración de pozos ante CORPOGUAJIRA, CRQ, CARDER Y CORPOBOYACA </t>
    </r>
  </si>
  <si>
    <t>SOCIALIZACION DEL PROYECTO</t>
  </si>
  <si>
    <t>Andrea Milena Tellez Beltrán - Geóloga</t>
  </si>
  <si>
    <t>Actas de reuniones</t>
  </si>
  <si>
    <t>Reuniones de socialización de actividades del proyecto</t>
  </si>
  <si>
    <t>Interacción con las Corporaciones Autónomas Regionales -Institutos-Ministerios-Comunidades</t>
  </si>
  <si>
    <r>
      <rPr>
        <b/>
        <sz val="9"/>
        <rFont val="Arial"/>
        <family val="2"/>
      </rPr>
      <t>ABRIL</t>
    </r>
    <r>
      <rPr>
        <b/>
        <sz val="8"/>
        <rFont val="Arial"/>
        <family val="2"/>
      </rPr>
      <t>: Socialización de los proyectos ante las Corporaciones ( CARDER,CRQ_CORPOGUAJIRA-COLCIENCIAS-MINMINAS, MINAMBIENTE-ALCALDIAS) y la población de las áreas de estudio  mediante captura de información hidrogeológica en campo.</t>
    </r>
  </si>
  <si>
    <t>MAYO : Socialización de los proyectos ante las Corporaciones ( CARDER,CRQ_CORPOGUAJIRA-COLCIENCIAS-MINMINAS, MINAMBIENTE-ALCALDIAS-COMUNIDADES INDIGENAS ) y la población de las áreas de estudio  mediante captura de información hidrogeológica en campo.</t>
  </si>
  <si>
    <t>JUNIO : Socialización de los proyectos ante las Corporaciones ( CARDER,CRQ_CORPOGUAJIRA-CORPAMAG-COLCIENCIAS-MINMINAS, MINAMBIENTE-ALCALDIAS-COMUNIDADES INDIGENAS) y la población de las áreas de estudio  mediante captura de información hidrogeológica en campo. Gestión convenio interadministrativo entre la U . Nacional, SGC y el Ministerio de Minas en materia de aguas subterráneas.</t>
  </si>
  <si>
    <r>
      <t>JULIO:</t>
    </r>
    <r>
      <rPr>
        <b/>
        <sz val="8"/>
        <rFont val="Arial"/>
        <family val="2"/>
      </rPr>
      <t xml:space="preserve"> Socialización de los proyectos ante las Corporaciones ( CARDER,CRQ_CORPOGUAJIRA-CORPAMAG-COLCIENCIAS-MINMINAS, MINAMBIENTE-ALCALDIAS-COMUNIDADES INDIGENAS) y la población de las áreas de estudio  mediante captura de información hidrogeológica en campo. Participación en el XIV Congreso Colombiano de Geología, mediante la modalidad de poster  sobre el estado del arte de los modelos hidrogeológicos del Eje Cafetero y la Zona Centro del Departamento de Boyacá. Gestión convenio interadministrativo entre la U . Nacional, SGC y el Ministerio de Minas en materia de aguas subterráneas.</t>
    </r>
  </si>
  <si>
    <r>
      <rPr>
        <b/>
        <sz val="12"/>
        <rFont val="Arial"/>
        <family val="2"/>
      </rPr>
      <t>AGOSTO:</t>
    </r>
    <r>
      <rPr>
        <sz val="12"/>
        <rFont val="Arial"/>
        <family val="2"/>
      </rPr>
      <t xml:space="preserve"> </t>
    </r>
    <r>
      <rPr>
        <b/>
        <sz val="8"/>
        <rFont val="Arial"/>
        <family val="2"/>
      </rPr>
      <t>Socialización de los proyectos ante las Corporaciones ( CARDER,CRQ_CORPOGUAJIRA-CORPAMAG-COLCIENCIAS-MINMINAS, MINAMBIENTE-ALCALDIAS-COMUNIDADES INDIGENAS) y la población de las áreas de estudio  mediante captura de información hidrogeológica en campo.</t>
    </r>
  </si>
  <si>
    <r>
      <rPr>
        <b/>
        <sz val="12"/>
        <rFont val="Arial"/>
        <family val="2"/>
      </rPr>
      <t>SEPTIEMBRE:</t>
    </r>
    <r>
      <rPr>
        <sz val="12"/>
        <rFont val="Arial"/>
        <family val="2"/>
      </rPr>
      <t xml:space="preserve"> </t>
    </r>
    <r>
      <rPr>
        <b/>
        <sz val="8"/>
        <rFont val="Arial"/>
        <family val="2"/>
      </rPr>
      <t>Socialización de los proyectos ante las Corporaciones (CORPOBOYACA,CARDER,CRQ_CORPOGUAJIRA-CORPAMAG-COLCIENCIAS-MINMINAS, MINAMBIENTE-ALCALDIAS-EMPRESAS PRESTADORAS DE SERVICIOS DE ACUEDUCTOS, COMUNIDADES INDIGENAS) y la población de las áreas de estudio mediante captura de información hidrogeológica en campo y gestión de permisos ambientales para construcción de pozos exploratorios.</t>
    </r>
  </si>
  <si>
    <t>NOTA : EL COMPROMISOS EN RELACION AL PRODUCTO 4 ( PROSPECTAR INICIALMENTE 2 POZOS DE INVESTIGACIÓN A 10 POZOS DE INVESTIGACIÓN ) O EXPLORATORIOS APROXIMADAMENTE HACE NECESARIO MODIFICAR LOS TIEMPOS DE EJECUCIÓN ( JULIO 2013)</t>
  </si>
  <si>
    <t>Subactividad 7</t>
  </si>
  <si>
    <t>Investigación y exploración de recursos geotérmicos</t>
  </si>
  <si>
    <t>Investigación y exploración de recursos geotérmicos en sistemas de Paipa, Azufral y Mar de Sandiego y en manantiales termales de Colombia</t>
  </si>
  <si>
    <t>María Luisa Monsalve</t>
  </si>
  <si>
    <t>Iván Ortiz</t>
  </si>
  <si>
    <t>José Vicente Franco</t>
  </si>
  <si>
    <t>Geólogo conocimientos geofísica</t>
  </si>
  <si>
    <t>Joel Rivas</t>
  </si>
  <si>
    <t>Geólogo conocimientos en SIG y habilidades en informática</t>
  </si>
  <si>
    <t>Patricia Ponce</t>
  </si>
  <si>
    <t>Tecnólogo en sistemas</t>
  </si>
  <si>
    <t>Diego Gómez</t>
  </si>
  <si>
    <t>Geólogo Experto</t>
  </si>
  <si>
    <t>Adriana Ortega</t>
  </si>
  <si>
    <t>Jaime Romero</t>
  </si>
  <si>
    <t>Gloria Obando</t>
  </si>
  <si>
    <t>Claudia Alfaro</t>
  </si>
  <si>
    <t>Informe técnico</t>
  </si>
  <si>
    <t xml:space="preserve">∑Informes Técnicos Elaborados </t>
  </si>
  <si>
    <t>Cuatrimestral</t>
  </si>
  <si>
    <t>Descripción del indicador</t>
  </si>
  <si>
    <t>Avance en elaboración de informes: Azufral (modelo conceptual preliminar),  Mar de San Diego (recopilación y diagnóstico), implementación de red de muestreo para línea meteórica local Paipa</t>
  </si>
  <si>
    <t>IE = Informes elaborados</t>
  </si>
  <si>
    <t>Informes en fase  de revisión técnica</t>
  </si>
  <si>
    <t>Computador Claudia Alfaro, SINGEO y Biblioteca</t>
  </si>
  <si>
    <t>No Estaciones geofísicas</t>
  </si>
  <si>
    <t>∑NE medidas</t>
  </si>
  <si>
    <t>Estaciones geofísicas</t>
  </si>
  <si>
    <t>Avance en cubrimiento de estaciones proyectadas</t>
  </si>
  <si>
    <t>NE= Número de estaciones medidas</t>
  </si>
  <si>
    <t>Archivos nativos y tablas de dato de campo</t>
  </si>
  <si>
    <t>Responsables de adquisición magnetotelúrica, Computador Claudia Alfaro, SINGEO y Biblioteca</t>
  </si>
  <si>
    <t>Grupo técnico</t>
  </si>
  <si>
    <t xml:space="preserve">Cantidad de Producto </t>
  </si>
  <si>
    <t>Avance en cubrimiento de reconocimiento geológico - estructural</t>
  </si>
  <si>
    <t>∑AC</t>
  </si>
  <si>
    <t>km2</t>
  </si>
  <si>
    <t xml:space="preserve">Cuatrimestral a partir de agosto
</t>
  </si>
  <si>
    <t>AC = Área cubierta en Km2</t>
  </si>
  <si>
    <t>Informes de campo, tablas de datos</t>
  </si>
  <si>
    <t>Responsables del reconocimiento geológico y estructural, computador de María Luisa Monsalve, SINGEO y Biblioteca</t>
  </si>
  <si>
    <t>∑(Actividades ejecutadas acumuladas/Actividades programadas acumuladas)*peso de la actividad</t>
  </si>
  <si>
    <t>Cuatrimestral 
desde agosto</t>
  </si>
  <si>
    <t>Tablas de datos, archivos nativos, informes de campo, resultados de laboratorio</t>
  </si>
  <si>
    <t>Ejecución de trabajo de campo, selección y organización de muestras: Paipa</t>
  </si>
  <si>
    <t>Ejecución de trabajo de campo, selección y organización de muestras: Azufral</t>
  </si>
  <si>
    <t>Ejecución de trabajo de campo, selección y organización de muestras: Mar de San Diego</t>
  </si>
  <si>
    <t>Ejecución de trabajo de campo, selección y organización de muestras: Inventario de manantiales termales</t>
  </si>
  <si>
    <t>Elaboración de informe y mapa preliminar: Mar de San Diego</t>
  </si>
  <si>
    <t>Elaboración de productos: informes</t>
  </si>
  <si>
    <r>
      <rPr>
        <b/>
        <sz val="12"/>
        <rFont val="Arial"/>
        <family val="2"/>
      </rPr>
      <t>Primer Trimestre</t>
    </r>
    <r>
      <rPr>
        <sz val="12"/>
        <rFont val="Arial"/>
        <family val="2"/>
      </rPr>
      <t xml:space="preserve">: Conformación grupo de trabajo. Reconocimiento geológico área geotérmica de Paipa. Recopilación de información: área geotérmica de San Diego, manantiales termales en los departamentos de Chocó y Antioquia y sondeos someros de temperatura. Socialización en los departamentos de Chocó y Antioquia, para ejecución de actividades de inventario de manantiales termales. Ejecución de campaña de sondeos termales en el área geotérmica de Paipa. Taller de socialización de resultados de los trabajos realizados en Boyacá Central: Grupos de Geotermia, Aguas Subterráneas y Laboratorio de análisis de isótopos estables. Gestiones licitación pública para aplicativo web y adquisición de bienes.
</t>
    </r>
    <r>
      <rPr>
        <b/>
        <sz val="12"/>
        <rFont val="Arial"/>
        <family val="2"/>
      </rPr>
      <t>DIFICULTADES</t>
    </r>
    <r>
      <rPr>
        <sz val="12"/>
        <rFont val="Arial"/>
        <family val="2"/>
      </rPr>
      <t>: Se redujo el grupo de trabajo para la implementación de la red de muestreo de agua de lluvia en la zona de Boyacá-Central, por compromisos del grupo de laboratorio de análisis de isótopos estables. El producto estará orientado al diseño de la red de muestreo.</t>
    </r>
  </si>
  <si>
    <r>
      <rPr>
        <b/>
        <sz val="12"/>
        <rFont val="Arial"/>
        <family val="2"/>
      </rPr>
      <t>ABRIL:</t>
    </r>
    <r>
      <rPr>
        <sz val="12"/>
        <rFont val="Arial"/>
        <family val="2"/>
      </rPr>
      <t xml:space="preserve">  Campaña de inventario de manantiales termales en los departamentos de Chocó y Antioquia. Campañas de adquisición de información magnetotelúrica en el área geotérmica de Paipa-Iza. Preparación informe ejecutivo de inventario de manantiales termales de Nariño.  Avance en la integración de información técnica del área geotérmica del volcán Azufral. Socialización trabajos en el Volcán Azufral. Conclusión del proceso licitatorio (LP03)  con la adjudicación contrato aplicativo web.</t>
    </r>
  </si>
  <si>
    <r>
      <rPr>
        <b/>
        <sz val="12"/>
        <rFont val="Arial"/>
        <family val="2"/>
      </rPr>
      <t>MAYO</t>
    </r>
    <r>
      <rPr>
        <sz val="12"/>
        <rFont val="Arial"/>
        <family val="2"/>
      </rPr>
      <t xml:space="preserve">: Diagnóstico preliminar de requerimientos para generación del modelo lógico del Subsistema de Información Geotérmico (SIGEOTERMICA). Campaña de adquisición de información magnetotelúrica en 14 estaciones en el Volcán Machín (trabajo conjunto con el proyecto de vigilancia y monitoreo de la actividad volcánica). Avance en inventario de nacional de manantiales termales: terminación en el Departamento del Huila. Preparación de actividad de socialización para adquisición de información de información magnetotelúrica en el Volcán Azufral. 
</t>
    </r>
    <r>
      <rPr>
        <b/>
        <sz val="12"/>
        <rFont val="Arial"/>
        <family val="2"/>
      </rPr>
      <t>DIFICULTADES</t>
    </r>
    <r>
      <rPr>
        <sz val="12"/>
        <rFont val="Arial"/>
        <family val="2"/>
      </rPr>
      <t xml:space="preserve">: Las fotografías aéreas de San Diego, nueva área de trabajo, no han sido obtenidas por demoras en las solicitudes presentadas por el SGC al IGAC.
 </t>
    </r>
  </si>
  <si>
    <r>
      <rPr>
        <b/>
        <sz val="12"/>
        <rFont val="Arial"/>
        <family val="2"/>
      </rPr>
      <t xml:space="preserve">JUNIO: Inventario de manantiales termales de Colombia: </t>
    </r>
    <r>
      <rPr>
        <sz val="12"/>
        <rFont val="Arial"/>
        <family val="2"/>
      </rPr>
      <t xml:space="preserve"> Avance en contrato para desarrollo del aplicativo Web con participación del grupo de trabajo en al menos 4 reuniones técnicas y revisión del plan de calidad y cronograma del contrato y  terminación de actividades de campo programas dentro del inventario para el año (departamentos de Chocó y Antioquia, complementación en Huila). </t>
    </r>
    <r>
      <rPr>
        <b/>
        <sz val="12"/>
        <rFont val="Arial"/>
        <family val="2"/>
      </rPr>
      <t xml:space="preserve"> SIGEOTERMICA: </t>
    </r>
    <r>
      <rPr>
        <sz val="12"/>
        <rFont val="Arial"/>
        <family val="2"/>
      </rPr>
      <t>Avances en los documentos diagnóstico de información y revisión de requerimientos para generación del modelo lógico del Subsistema de Información Geotérmico (SIGEOTERMICA).</t>
    </r>
    <r>
      <rPr>
        <b/>
        <sz val="12"/>
        <rFont val="Arial"/>
        <family val="2"/>
      </rPr>
      <t xml:space="preserve"> Investigación geotérmica en el volcán  Azufral</t>
    </r>
    <r>
      <rPr>
        <sz val="12"/>
        <rFont val="Arial"/>
        <family val="2"/>
      </rPr>
      <t xml:space="preserve">: Realización de dos actividades de socialización con comunidades indígenas acerca de avances del proyecto y actividades programadas para 2013 y 2014 (adquisición de información magnetotelúrica). </t>
    </r>
    <r>
      <rPr>
        <b/>
        <sz val="12"/>
        <rFont val="Arial"/>
        <family val="2"/>
      </rPr>
      <t xml:space="preserve">Investigación geotérmica en Paipa: </t>
    </r>
    <r>
      <rPr>
        <sz val="12"/>
        <rFont val="Arial"/>
        <family val="2"/>
      </rPr>
      <t xml:space="preserve">terminación de sondeos termales en el área de Paipa y conclusión de la asesoría para el diseño de red de muestreo de agua de lluvia para establecer línea meteórica local, con la aprobación del diseño propuesto por el grupo de trabajo.  </t>
    </r>
    <r>
      <rPr>
        <b/>
        <sz val="12"/>
        <rFont val="Arial"/>
        <family val="2"/>
      </rPr>
      <t>Investigación geotérmica en el Mar de San Diego</t>
    </r>
    <r>
      <rPr>
        <sz val="12"/>
        <rFont val="Arial"/>
        <family val="2"/>
      </rPr>
      <t xml:space="preserve">. Terminación de la compilación de información, avance en el documento de diagnóstico y ejecución de la primera comisión de reconocimiento.
</t>
    </r>
    <r>
      <rPr>
        <b/>
        <sz val="12"/>
        <rFont val="Arial"/>
        <family val="2"/>
      </rPr>
      <t>DIFICULTADES</t>
    </r>
    <r>
      <rPr>
        <sz val="12"/>
        <rFont val="Arial"/>
        <family val="2"/>
      </rPr>
      <t>: Las comunidades indígenas de Nariño y en particular de los resguardos de la zona del Azufral, han solicitado ampliar la socialización y han manifestado sus temores sobre las implicaciones que pueda tener el conocimiento existente y el que esperar generarse a partir del estudio magnetotelúrica que se propone el SGC, en el área considerada por ellos, como sagrada.</t>
    </r>
  </si>
  <si>
    <t>JULIO: Inventario de manantiales termales de Colombia:  Avance en contrato para desarrollo del aplicativo Web hasta la fase de análisis, con participación del grupo de trabajo.  SIGEOTERMICA: Conclusión del documento de revisión y diagnóstico de información y, avances en el levantamiento de requerimientos para generación del modelo lógico de datos geotérmicos. Investigación geotérmica en Paipa: Avance en adquisición de información magnetotelúrica (campaña de campo de dos semanas), comisión para muestreo para análisis termocronológico y avance en descripción de núcleos de perforación. Investigación geotérmica en el Mar de San Diego: análisis de información estructural a partir de sensores remotos y avance en la segunda comisión de reconocimiento. 
Campaña adicional adquisición información magnetotelúrica (trabajo conjunto con proyecto de vigilancia y monitoreo de la actividad volcánica para el modelo del Nevado del Ruiz): se adquirió información en 15 estaciones en el Nevado del Ruiz.
DIFICULTADES: Dada la falta de un proveedor local para la adquisiciones de equipos especializados en medición de gas radón, cuya compra fue programada en el POA, se contactó directamente al fabricante pero no ha sido posible obtener respuesta a la solicitud de cotización.</t>
  </si>
  <si>
    <r>
      <rPr>
        <b/>
        <sz val="12"/>
        <rFont val="Arial"/>
        <family val="2"/>
      </rPr>
      <t>AGOSTO:</t>
    </r>
    <r>
      <rPr>
        <sz val="12"/>
        <rFont val="Arial"/>
        <family val="2"/>
      </rPr>
      <t xml:space="preserve"> </t>
    </r>
    <r>
      <rPr>
        <b/>
        <sz val="12"/>
        <rFont val="Arial"/>
        <family val="2"/>
      </rPr>
      <t xml:space="preserve">Inventario de manantiales termales de Colombia: </t>
    </r>
    <r>
      <rPr>
        <sz val="12"/>
        <rFont val="Arial"/>
        <family val="2"/>
      </rPr>
      <t xml:space="preserve"> Avance en contrato para desarrollo del aplicativo Web hasta la generación de los primera versión de los documentos de diseño, con participación del grupo de trabajo.  </t>
    </r>
    <r>
      <rPr>
        <b/>
        <sz val="12"/>
        <rFont val="Arial"/>
        <family val="2"/>
      </rPr>
      <t>Sistema de información Geotérmica</t>
    </r>
    <r>
      <rPr>
        <sz val="12"/>
        <rFont val="Arial"/>
        <family val="2"/>
      </rPr>
      <t xml:space="preserve">: Conclusión del documento de revisión y diagnóstico de información y avances en el levantamiento de requerimientos para generación del modelo lógico de datos geotérmicos. </t>
    </r>
    <r>
      <rPr>
        <b/>
        <sz val="12"/>
        <rFont val="Arial"/>
        <family val="2"/>
      </rPr>
      <t>Investigación geotérmica en Paipa</t>
    </r>
    <r>
      <rPr>
        <sz val="12"/>
        <rFont val="Arial"/>
        <family val="2"/>
      </rPr>
      <t xml:space="preserve">: Avance en descripción de núcleos de perforación. </t>
    </r>
    <r>
      <rPr>
        <b/>
        <sz val="12"/>
        <rFont val="Arial"/>
        <family val="2"/>
      </rPr>
      <t>Investigación geotérmica en el Mar de San Diego:</t>
    </r>
    <r>
      <rPr>
        <sz val="12"/>
        <rFont val="Arial"/>
        <family val="2"/>
      </rPr>
      <t xml:space="preserve"> Conclusión de la segunda comisión de reconocimiento, organización de muestras y preparación para envío a los laboratorios. Campaña adicional adquisición información magnetotelúrica (trabajo conjunto con proyecto de vigilancia y monitoreo de la actividad volcánica para el modelo del Nevado del Ruiz): se adquirió información en 20 estaciones adicionales, en el Nevado del Ruiz.
</t>
    </r>
    <r>
      <rPr>
        <b/>
        <sz val="12"/>
        <rFont val="Arial"/>
        <family val="2"/>
      </rPr>
      <t>Otras actividades</t>
    </r>
    <r>
      <rPr>
        <sz val="12"/>
        <rFont val="Arial"/>
        <family val="2"/>
      </rPr>
      <t xml:space="preserve">: El grupo de trabajo presentó dos ponencias en el 14 Congreso Colombiano de Geología. Se llevaron a cabo dos reuniones técnicas de asesoría en geología estructural y estimación del potencial energético en áreas geotérmicas 
</t>
    </r>
    <r>
      <rPr>
        <b/>
        <sz val="12"/>
        <rFont val="Arial"/>
        <family val="2"/>
      </rPr>
      <t>DIFICULTADES</t>
    </r>
    <r>
      <rPr>
        <sz val="12"/>
        <rFont val="Arial"/>
        <family val="2"/>
      </rPr>
      <t xml:space="preserve">: El trabajo programado en el volcán Azufral (levantamiento de datos magneto telúricos), fue reprogramado para el mes de  septiembre. La comunidad indígena ha solicitado ampliar la socialización, procesos que todavía no se concluye.
Persiste la dificultad descrita, para adquirir los equipos de radón </t>
    </r>
  </si>
  <si>
    <r>
      <rPr>
        <b/>
        <sz val="12"/>
        <rFont val="Arial"/>
        <family val="2"/>
      </rPr>
      <t>SEPTIEMBRE:</t>
    </r>
    <r>
      <rPr>
        <sz val="12"/>
        <rFont val="Arial"/>
        <family val="2"/>
      </rPr>
      <t xml:space="preserve"> </t>
    </r>
    <r>
      <rPr>
        <b/>
        <sz val="12"/>
        <rFont val="Arial"/>
        <family val="2"/>
      </rPr>
      <t xml:space="preserve">Inventario de manantiales termales de Colombia: </t>
    </r>
    <r>
      <rPr>
        <sz val="12"/>
        <rFont val="Arial"/>
        <family val="2"/>
      </rPr>
      <t xml:space="preserve"> Avance en contrato para desarrollo del aplicativo Web, en el prototipo del aplicativo y en el diseño de la interfaz,  con participación del grupo de trabajo.  </t>
    </r>
    <r>
      <rPr>
        <b/>
        <sz val="12"/>
        <rFont val="Arial"/>
        <family val="2"/>
      </rPr>
      <t>Sistema de información Geotérmica</t>
    </r>
    <r>
      <rPr>
        <sz val="12"/>
        <rFont val="Arial"/>
        <family val="2"/>
      </rPr>
      <t xml:space="preserve">: Avances en el informe de levantamiento de requerimientos y en la formulación del modelo lógico de datos geotérmicos. </t>
    </r>
    <r>
      <rPr>
        <b/>
        <sz val="12"/>
        <rFont val="Arial"/>
        <family val="2"/>
      </rPr>
      <t>Investigación geotérmica en Paipa</t>
    </r>
    <r>
      <rPr>
        <sz val="12"/>
        <rFont val="Arial"/>
        <family val="2"/>
      </rPr>
      <t>: Se concluyó la descripción de núcleos de tres pozos y se inició la preparación del informe correspondiente.</t>
    </r>
    <r>
      <rPr>
        <b/>
        <sz val="12"/>
        <rFont val="Arial"/>
        <family val="2"/>
      </rPr>
      <t xml:space="preserve"> Investigación geotérmica en el Volcán Azufral</t>
    </r>
    <r>
      <rPr>
        <sz val="12"/>
        <rFont val="Arial"/>
        <family val="2"/>
      </rPr>
      <t>. Se avanzó en la integración de información para la formulación del modelo conceptual y se concluyó la socialización programada con las comunidades indígenas para esta vigencia, lo cual permitió llevar acabo la  campaña de adquisición de información magnetotelúrica en 22 estaciones.</t>
    </r>
    <r>
      <rPr>
        <b/>
        <sz val="12"/>
        <rFont val="Arial"/>
        <family val="2"/>
      </rPr>
      <t xml:space="preserve"> Investigación geotérmica en el Mar de San Diego. </t>
    </r>
    <r>
      <rPr>
        <sz val="12"/>
        <rFont val="Arial"/>
        <family val="2"/>
      </rPr>
      <t xml:space="preserve">Se organizaron y seleccionaron muestras recolectadas en la segunda campaña, se remitieron muestras para análisis de laboratorio. 
</t>
    </r>
    <r>
      <rPr>
        <b/>
        <sz val="12"/>
        <rFont val="Arial"/>
        <family val="2"/>
      </rPr>
      <t>DIFICULTADES</t>
    </r>
    <r>
      <rPr>
        <sz val="12"/>
        <rFont val="Arial"/>
        <family val="2"/>
      </rPr>
      <t xml:space="preserve">: Persiste la dificultad descrita, para adquirir los equipos de radón.
</t>
    </r>
  </si>
  <si>
    <t>Subactividad 08</t>
  </si>
  <si>
    <t>CARTOGRAFIA GEOFISICA REGIONAL</t>
  </si>
  <si>
    <t xml:space="preserve"> Caracterización  y  modelamiento Geofísico  ( Sismología - Gravimétrico -  Magnético - de GPS)   en  Volcanes de lodo    del Noroeste de Colombia </t>
  </si>
  <si>
    <t>Peso del producto respecto a la Subactividad:</t>
  </si>
  <si>
    <t>Maira  Alejandra  Vásquez Castillo</t>
  </si>
  <si>
    <t xml:space="preserve">Yerson Jair  Pardo </t>
  </si>
  <si>
    <t xml:space="preserve">Héctor Mora </t>
  </si>
  <si>
    <t xml:space="preserve">1 ingeniero </t>
  </si>
  <si>
    <t xml:space="preserve"> 1  especialista en electrónica</t>
  </si>
  <si>
    <t xml:space="preserve">Un  físico </t>
  </si>
  <si>
    <t>1  geólogo</t>
  </si>
  <si>
    <t>Volcanes de lodo monitoreados en el noroccidente de Colombia</t>
  </si>
  <si>
    <t>∑ Número de informes de volcanes monitoreados</t>
  </si>
  <si>
    <t>Informe de resultados</t>
  </si>
  <si>
    <t xml:space="preserve"> 2 meses en el año</t>
  </si>
  <si>
    <t>Gloria Obando Erazo</t>
  </si>
  <si>
    <t>Informe  de  resultados  del monitoreo  Geofísico de Volcanes de lodo en el Noroeste de Colombia</t>
  </si>
  <si>
    <t xml:space="preserve">  Proyecto Anden Caribe Colombiano</t>
  </si>
  <si>
    <t>Enero</t>
  </si>
  <si>
    <t>Febrero</t>
  </si>
  <si>
    <t>Abril</t>
  </si>
  <si>
    <t>Mayo</t>
  </si>
  <si>
    <t>Junio</t>
  </si>
  <si>
    <t>Julio</t>
  </si>
  <si>
    <t xml:space="preserve"> Sep </t>
  </si>
  <si>
    <t>Octubre</t>
  </si>
  <si>
    <t>Noviembre</t>
  </si>
  <si>
    <t xml:space="preserve">Dic </t>
  </si>
  <si>
    <t>porcentaje de avance</t>
  </si>
  <si>
    <t>Número de volcanes  monitoreados /   Número de volcanes  monitoreados  proyectados</t>
  </si>
  <si>
    <t xml:space="preserve">Gloria Obando </t>
  </si>
  <si>
    <t xml:space="preserve"> Informes  finales  de  los resultado de mediciones  geofisicas  obtenidas   como resultado del monitoreo  de 5  volcanes de lodo  en el NW  de Colombia. </t>
  </si>
  <si>
    <t xml:space="preserve"> Proyecto Anden Caribe Colombiano</t>
  </si>
  <si>
    <r>
      <rPr>
        <b/>
        <sz val="12"/>
        <rFont val="Arial"/>
        <family val="2"/>
      </rPr>
      <t>Primer Trimestre</t>
    </r>
    <r>
      <rPr>
        <sz val="12"/>
        <rFont val="Arial"/>
        <family val="2"/>
      </rPr>
      <t xml:space="preserve">:  Se efectuó recopilación  de información,  mapas,   informes preliminares, preparación de  perfiles topográficos, comisiones etc. </t>
    </r>
  </si>
  <si>
    <r>
      <rPr>
        <b/>
        <sz val="12"/>
        <rFont val="Arial"/>
        <family val="2"/>
      </rPr>
      <t>ABRIL:</t>
    </r>
    <r>
      <rPr>
        <sz val="12"/>
        <rFont val="Arial"/>
        <family val="2"/>
      </rPr>
      <t xml:space="preserve">  Se avanzó en la socialización,  en la continuación de la  recolección de información y en  la fase 1 de campo para gravimetría</t>
    </r>
  </si>
  <si>
    <r>
      <rPr>
        <b/>
        <sz val="12"/>
        <rFont val="Arial"/>
        <family val="2"/>
      </rPr>
      <t>MAYO</t>
    </r>
    <r>
      <rPr>
        <sz val="12"/>
        <rFont val="Arial"/>
        <family val="2"/>
      </rPr>
      <t>:  Se realizo la etapa de campo, dos perfiles topográficos, gravimétricos y geofísicos y la geología de campo  en la región de dos perfiles geofísicos. En este  campo  no se adquirieron datos de magnetotelúrica porque  aún   el equipo no esta  a disposición nuestra por parte del área de  Recurso del Subsuelo</t>
    </r>
  </si>
  <si>
    <r>
      <rPr>
        <b/>
        <sz val="12"/>
        <rFont val="Arial"/>
        <family val="2"/>
      </rPr>
      <t>JUNIO:</t>
    </r>
    <r>
      <rPr>
        <sz val="12"/>
        <rFont val="Arial"/>
        <family val="2"/>
      </rPr>
      <t xml:space="preserve"> Se está  realizando el  procesamiento  de los datos   gravimétricos, magnéticos , sismológicos   y geológicos  adquiridos en campo. Está atrasada la   adquisición de datos de magnetotelúrica porque se está en dependencia del   préstamo del equipo  por parte del área de  Recursos del Subsuelo</t>
    </r>
  </si>
  <si>
    <r>
      <t xml:space="preserve">JULIO:  </t>
    </r>
    <r>
      <rPr>
        <sz val="12"/>
        <rFont val="Arial"/>
        <family val="2"/>
      </rPr>
      <t>Este mes se adquirió mas información  gravimétrica en campo   y se adelanto  el análisis del estudio geológico en campo.   Se presenta atraso en  el procesamiento de información sismológica por  no entrega de  resultados por parte de  Andrés González</t>
    </r>
  </si>
  <si>
    <r>
      <t xml:space="preserve">Agosto : </t>
    </r>
    <r>
      <rPr>
        <sz val="12"/>
        <rFont val="Arial"/>
        <family val="2"/>
      </rPr>
      <t>Este mes se continúo la  adquisición  de datos gravimétricos,   Gps y     análisis de datos sismológicos.  Además  se solicitó  información geofísica  de sísmica,   y registros de pozo que ayude a soportar  el modelamiento de datos  geofísicos.   En la parte sismológica  Andrés Gonzales no entregó los resultados , cosa que impidió  tomar decisiones respecto a  lo que se debe hacer  en   el tema de sismología  en las estaciones que instalamos.  hay la novedad  que  Laura Gonzales, integrante del proyecto ,  está enferma   y ha tenido que estar en exámenes   que le  han impedido  trabajar.</t>
    </r>
  </si>
  <si>
    <r>
      <rPr>
        <b/>
        <sz val="12"/>
        <rFont val="Arial"/>
        <family val="2"/>
      </rPr>
      <t>SEPTIEMBRE:</t>
    </r>
    <r>
      <rPr>
        <sz val="12"/>
        <rFont val="Arial"/>
        <family val="2"/>
      </rPr>
      <t xml:space="preserve">   se  esta  llevando a cabo  el procesamiento de  la información de  gravimétrica adquirida en campo. Se  selecciono información sísmica  , de pozos y de  informes   para el modelamiento   gravimétrico .  Andrés  Gonzales  entrego un informe  preliminar  de  resultados de sismología los cuales están siendo revisados por  Jaime Raigosa.  Andrés,  manifestó que a partir del 15 de octubre se retira  de la entidad, y dice no hacer las  gestiones  de salida a campo para magnetotelúrica por su  eventual  retiro  de la entidad.  Por esta razón el dice no hacer hecho  las gestiones pertinentes de  salidas  de campo, No obstante no  ha presentado la carta   donde  indique su terminación del contrato  . Laura González   estuvo en   situación  de salud critica y este mes no  avanzo  en su proyecto por razones de salud, esta situación  implica que  no podría salir mas al campo, lo cual demostrara con   sus respectivas certificaciones medicas,   se realizo la programación de las salidas  de campo de gravimetría que esta pendiente.     se retiraron  las 4 estaciones sismológicas y d se definieron dos sitios nuevos para    hacer monitoreo de sismicidad.  se definieron los polígonos  en el caribe para nuevos monitoreos  de GPS </t>
    </r>
  </si>
  <si>
    <t>Mapa de la isoterma de Curie V.0 escala 1:2.000.000</t>
  </si>
  <si>
    <t>Wilson Quintero</t>
  </si>
  <si>
    <t>1 Contratista</t>
  </si>
  <si>
    <t>2 Contratista</t>
  </si>
  <si>
    <t>3 Contratista</t>
  </si>
  <si>
    <t>4 Contratista</t>
  </si>
  <si>
    <t>5 Contratista</t>
  </si>
  <si>
    <t>El mapa de la isoterma de Curie se elabora a partir de la inversión de los datos magnéticos provenientes de la base de datos de magnetometría entregada por la ANH al SGC.</t>
  </si>
  <si>
    <t>Repositorio de información Institucional y en computador del líder del proyecto</t>
  </si>
  <si>
    <t>Avance en la elaboración del Mapa de la isoterma de Curie V.0 escala 1:2.000.000</t>
  </si>
  <si>
    <r>
      <rPr>
        <b/>
        <sz val="12"/>
        <rFont val="Arial"/>
        <family val="2"/>
      </rPr>
      <t>ABRIL:</t>
    </r>
    <r>
      <rPr>
        <sz val="12"/>
        <rFont val="Arial"/>
        <family val="2"/>
      </rPr>
      <t xml:space="preserve"> El geólogo del proyecto se contrató a partir de13 de marzo, y aun no se ha contratado el asesor.  Eventos que han generado atraso en la  recolección y análisis de información</t>
    </r>
  </si>
  <si>
    <r>
      <rPr>
        <b/>
        <sz val="12"/>
        <rFont val="Arial"/>
        <family val="2"/>
      </rPr>
      <t>MAYO</t>
    </r>
    <r>
      <rPr>
        <sz val="12"/>
        <rFont val="Arial"/>
        <family val="2"/>
      </rPr>
      <t>:  El contrato del asesor del proyecto no se ha realizado, la solicitud se encuentra en contratos y convenios.  El estudio de la metodología para elaborar el mapa, ha tomado tiempo extra, entre otras cosas por falta del asesor.</t>
    </r>
  </si>
  <si>
    <r>
      <rPr>
        <b/>
        <sz val="12"/>
        <rFont val="Arial"/>
        <family val="2"/>
      </rPr>
      <t>JUNIO:</t>
    </r>
    <r>
      <rPr>
        <sz val="12"/>
        <rFont val="Arial"/>
        <family val="2"/>
      </rPr>
      <t xml:space="preserve"> El contrato del asesor del proyecto no se ha realizado, la solicitud se encuentra en contratos y convenios.  El estudio de la metodología para elaborar el mapa sin el acompañamiento del asesor del proyecto, ha tomado  mas tiempo de lo previsto.</t>
    </r>
  </si>
  <si>
    <r>
      <rPr>
        <b/>
        <sz val="12"/>
        <rFont val="Arial"/>
        <family val="2"/>
      </rPr>
      <t>JULIO</t>
    </r>
    <r>
      <rPr>
        <sz val="12"/>
        <rFont val="Arial"/>
        <family val="2"/>
      </rPr>
      <t>: El contrato del asesor del proyecto no se ha realizado, la solicitud se encuentra en contratos y convenios.  El estudio de la metodología para elaborar el mapa sin el acompañamiento del asesor, ha tomado masa tiempo que el presupuestado.</t>
    </r>
  </si>
  <si>
    <r>
      <rPr>
        <b/>
        <sz val="12"/>
        <rFont val="Arial"/>
        <family val="2"/>
      </rPr>
      <t>AGOSTO:</t>
    </r>
    <r>
      <rPr>
        <sz val="12"/>
        <rFont val="Arial"/>
        <family val="2"/>
      </rPr>
      <t xml:space="preserve"> El contrato del asesor fue cancelado en contratos y Convenios.  Informan que han decidido incluir este contrato en el paquete de eventos de Hotel Tequendama.  Se espera que la primera semana se Septiembre el asesor pueda efectuar su primera asesoría presencial en Bogotá.</t>
    </r>
  </si>
  <si>
    <r>
      <rPr>
        <b/>
        <sz val="12"/>
        <rFont val="Arial"/>
        <family val="2"/>
      </rPr>
      <t>SEPTIEMBRE:</t>
    </r>
    <r>
      <rPr>
        <sz val="12"/>
        <rFont val="Arial"/>
        <family val="2"/>
      </rPr>
      <t xml:space="preserve"> El asesor del proyecto realizó su primera visita técnica entre el primero y el 10 de septiembre.  Se evaluó la metodología y se establecieron los procedimientos para análisis de espectros de potencia, fundamento del mapa de la isoterma de Curie.</t>
    </r>
  </si>
  <si>
    <t>Subactividad 09</t>
  </si>
  <si>
    <t>APLICACIONES GEOLOGICASC DE LA TELEOBSERVACION</t>
  </si>
  <si>
    <t>PRODUCTO</t>
  </si>
  <si>
    <t>mapa-imágenes</t>
  </si>
  <si>
    <t>Henry Villegas</t>
  </si>
  <si>
    <t>Profesional 01</t>
  </si>
  <si>
    <t>Hugo Fernando Forero</t>
  </si>
  <si>
    <t>Mapa-imagen</t>
  </si>
  <si>
    <t>∑(Nx MI)</t>
  </si>
  <si>
    <t>Mapa-imagen (MI)</t>
  </si>
  <si>
    <t>Mapa-imágenes planchas oriente colombiano</t>
  </si>
  <si>
    <t>NMI:mapa-imágenes entregados</t>
  </si>
  <si>
    <t>mapa-imágenes entregados</t>
  </si>
  <si>
    <t>Grupo de Trabajo</t>
  </si>
  <si>
    <t>Avance en actividades proyectadas</t>
  </si>
  <si>
    <t>(AA/ATP) *100</t>
  </si>
  <si>
    <t>Computador de Henry Villegas, SINGEO y Biblioteca</t>
  </si>
  <si>
    <t>Orientación sobre alcances y militaciones de la tele-observación</t>
  </si>
  <si>
    <t>Cuantificación de necesidades de productos de tele-observación</t>
  </si>
  <si>
    <t>Selección y consecución de datos de tele-observación</t>
  </si>
  <si>
    <t>Procesamiento digital de los datos</t>
  </si>
  <si>
    <t>Producción de mapa-imágenes</t>
  </si>
  <si>
    <t>Seguimiento del impacto técnico de los mapa-imágenes</t>
  </si>
  <si>
    <r>
      <rPr>
        <b/>
        <sz val="12"/>
        <rFont val="Arial"/>
        <family val="2"/>
      </rPr>
      <t>Primer Trimestre</t>
    </r>
    <r>
      <rPr>
        <sz val="12"/>
        <rFont val="Arial"/>
        <family val="2"/>
      </rPr>
      <t>:  cuantificación de necesidades de productos de tele-observación de los proyectos de la Subdirección de Geología Básica</t>
    </r>
  </si>
  <si>
    <r>
      <rPr>
        <b/>
        <sz val="12"/>
        <rFont val="Arial"/>
        <family val="2"/>
      </rPr>
      <t>ABRIL:</t>
    </r>
    <r>
      <rPr>
        <sz val="12"/>
        <rFont val="Arial"/>
        <family val="2"/>
      </rPr>
      <t xml:space="preserve">  procesamiento datos Landsat ETM para Proyecto de Cartografía Planchas 87 y 88</t>
    </r>
  </si>
  <si>
    <r>
      <rPr>
        <b/>
        <sz val="12"/>
        <rFont val="Arial"/>
        <family val="2"/>
      </rPr>
      <t>MAYO</t>
    </r>
    <r>
      <rPr>
        <sz val="12"/>
        <rFont val="Arial"/>
        <family val="2"/>
      </rPr>
      <t>: seguimiento impacto de los productos generados Planchas 88</t>
    </r>
  </si>
  <si>
    <t>JUNIO: seguimiento impacto de los productos generados Plancha 88</t>
  </si>
  <si>
    <t>JULIO: consecución datos de tele-observación Plancha 53 Mompox-Magangué</t>
  </si>
  <si>
    <r>
      <rPr>
        <b/>
        <sz val="12"/>
        <rFont val="Arial"/>
        <family val="2"/>
      </rPr>
      <t>AGOSTO:</t>
    </r>
    <r>
      <rPr>
        <sz val="12"/>
        <rFont val="Arial"/>
        <family val="2"/>
      </rPr>
      <t xml:space="preserve">  consecución datos de tele-observación Proyecto Morfodinámica Línea de Costa entre Ciénaga y Ríohacha</t>
    </r>
  </si>
  <si>
    <r>
      <rPr>
        <b/>
        <sz val="12"/>
        <rFont val="Arial"/>
        <family val="2"/>
      </rPr>
      <t>SEPTIEMBRE:</t>
    </r>
    <r>
      <rPr>
        <sz val="12"/>
        <rFont val="Arial"/>
        <family val="2"/>
      </rPr>
      <t xml:space="preserve"> procesamiento datos Landsat ETM Planchas 56, 57, 67, 77 y 78, Contrato Cartografía 2013-14, Área 1 Zona Norte: Norte de Santander - Cesar</t>
    </r>
  </si>
  <si>
    <t>SUBACTIVIDAD 10</t>
  </si>
  <si>
    <t>DIVULGACIÓN Y PROMOCIÓN DEL PATRIMONIO GEOLÓGICO Y PALEONTOLÓGICO
Y CURATORÍA FÍSICA PALEONTOLÓGICA</t>
  </si>
  <si>
    <t>Peso de la Subactividad respecto a la Actividad:</t>
  </si>
  <si>
    <t>Desarrollo Museográfico del Museo Geológico Nacional</t>
  </si>
  <si>
    <t>José Enrique Arenas Mosquera</t>
  </si>
  <si>
    <t>Marie Jöelle Giraud López</t>
  </si>
  <si>
    <t>Albeiro Maya Vallejo (*)</t>
  </si>
  <si>
    <t>David Alexander Guzmán Ricaurte (*)</t>
  </si>
  <si>
    <t>(*) Colaboración parcial</t>
  </si>
  <si>
    <r>
      <t xml:space="preserve">Productos Infográficos y Divulgativos en gran formato diseñados, construidos e </t>
    </r>
    <r>
      <rPr>
        <b/>
        <u/>
        <sz val="10"/>
        <rFont val="Arial"/>
        <family val="2"/>
      </rPr>
      <t>implementados</t>
    </r>
    <r>
      <rPr>
        <b/>
        <sz val="10"/>
        <rFont val="Arial"/>
        <family val="2"/>
      </rPr>
      <t xml:space="preserve"> del Museo Geológico Nacional del Servicio Geológico Colombiano.</t>
    </r>
  </si>
  <si>
    <t>Número de Productos</t>
  </si>
  <si>
    <t>Cantidad de productos infográficos y divulgativos en gran formato, incluyendo: pósteres, infogramas, afiches, vallas y banners.</t>
  </si>
  <si>
    <t>Número de Productos: Productos diseñados, construidos (ó rediseñados y actualizados), sometidos a aprobación técnica e implementados completamente en la exhibición permanente del MGN.</t>
  </si>
  <si>
    <t>Cantidad de productos infográficos y divulgativos en gran formato en sus diversas etapas de producción.</t>
  </si>
  <si>
    <t>Revisión de los diversos estadios de producción del material infográfico y divulgativo en gran formato del Museo Geológico Nacional del Servicio Geológico Colombiano.</t>
  </si>
  <si>
    <t>-</t>
  </si>
  <si>
    <t>Avance en Actividades</t>
  </si>
  <si>
    <t>Avance en la ejecución de las actividades de Productos Infográficos y Divulgativos en gran formato diseñados, construidos e implementados MGN.</t>
  </si>
  <si>
    <t>(AA/AE)*100</t>
  </si>
  <si>
    <t>José Enrique Arenas</t>
  </si>
  <si>
    <t>Este indicador mide el seguimiento al avance y ejecución de actividades específicas tendientes al cumplimiento de metas del diseño, construcción e implementación de productos infográficos y divulgativos MGN en gran formato.</t>
  </si>
  <si>
    <t>AA: Avance de Actividad Específica (ejecutada)
AE: Totalidad Actividad Específica (programada)</t>
  </si>
  <si>
    <t>Rediseño y actualización de material infográfico.</t>
  </si>
  <si>
    <t>Planteamiento, diseño y construcción de nuevos productos.</t>
  </si>
  <si>
    <t>Revisión, corrección y entrega material divulgativo e infográfico.</t>
  </si>
  <si>
    <t>Implementación y montaje.</t>
  </si>
  <si>
    <r>
      <t xml:space="preserve">Descripción del Avance Producto 10.1: </t>
    </r>
    <r>
      <rPr>
        <b/>
        <i/>
        <sz val="12"/>
        <rFont val="Arial"/>
        <family val="2"/>
      </rPr>
      <t>Desarrollo Museográfico del Museo Geológico Nacional</t>
    </r>
  </si>
  <si>
    <r>
      <rPr>
        <b/>
        <sz val="12"/>
        <rFont val="Arial"/>
        <family val="2"/>
      </rPr>
      <t>Primer Trimestre</t>
    </r>
    <r>
      <rPr>
        <sz val="12"/>
        <rFont val="Arial"/>
        <family val="2"/>
      </rPr>
      <t>: Durante el primer trimestre se realiza la valoración del estado de los productos infográficos y divulgativos, los inventarios de material a actualizar y rediseñar; y los inventarios de material a diseñar y construir. Se inician los procesos de actualización de infografía ya diseñada y construida.</t>
    </r>
  </si>
  <si>
    <r>
      <rPr>
        <b/>
        <sz val="12"/>
        <rFont val="Arial"/>
        <family val="2"/>
      </rPr>
      <t>ABRIL:</t>
    </r>
    <r>
      <rPr>
        <sz val="12"/>
        <rFont val="Arial"/>
        <family val="2"/>
      </rPr>
      <t xml:space="preserve"> Se evalúa la valoración, se pondera necesidades y se inician los procesos licitatorios de impresión en alta definición de material infográfico y divulgativo de gran formato. Se continúan los procesos de rediseño y actualización.</t>
    </r>
  </si>
  <si>
    <r>
      <rPr>
        <b/>
        <sz val="12"/>
        <rFont val="Arial"/>
        <family val="2"/>
      </rPr>
      <t>MAYO</t>
    </r>
    <r>
      <rPr>
        <sz val="12"/>
        <rFont val="Arial"/>
        <family val="2"/>
      </rPr>
      <t>: Se continúan con las actividades del proceso licitatorio. Se construyen los planos museográficos y se termina la valoración del material. Se avanza no solo en el rediseño y actualización de productos, sino que se diseñan y construyen las versiones preliminares (sin corrección y edición final) de nuevos productos infográficos y divulgativos.</t>
    </r>
  </si>
  <si>
    <r>
      <t xml:space="preserve">JUNIO: </t>
    </r>
    <r>
      <rPr>
        <sz val="12"/>
        <rFont val="Arial"/>
        <family val="2"/>
      </rPr>
      <t>Se continúan con las labores de producción de material infográfico y divulgativo en sus diferentes estadios. Se finaliza la parte que depende del MGN en lo correspondiente al proceso licitatorio.</t>
    </r>
  </si>
  <si>
    <r>
      <rPr>
        <b/>
        <sz val="12"/>
        <rFont val="Arial"/>
        <family val="2"/>
      </rPr>
      <t xml:space="preserve">JULIO: </t>
    </r>
    <r>
      <rPr>
        <sz val="12"/>
        <rFont val="Arial"/>
        <family val="2"/>
      </rPr>
      <t>Se continúan con las labores de producción de material infográfico y divulgativo en sus diferentes estadios. Se recibe notificación de parte de la Secretaría General que la impresión se deberá realizar a través del Contrato con la Imprenta Nacional. Se inician los ajustes finales de la infografía ya lista con las indicaciones de la nueva imagen institucional.</t>
    </r>
  </si>
  <si>
    <r>
      <rPr>
        <b/>
        <sz val="12"/>
        <rFont val="Arial"/>
        <family val="2"/>
      </rPr>
      <t>AGOSTO:</t>
    </r>
    <r>
      <rPr>
        <sz val="12"/>
        <rFont val="Arial"/>
        <family val="2"/>
      </rPr>
      <t xml:space="preserve"> Aunque los productos ya se encuentran listos, no se podrán enviar a la Imprenta Nacional hasta que se terminen de definir asuntos de la imagen institucional por el Grupo de Comunicaciones y Participación Ciudadana. Ya se percibe que posiblemente habrá algún retraso en la implementación de la infografía programada para el mes de Septiembre.</t>
    </r>
  </si>
  <si>
    <r>
      <rPr>
        <b/>
        <sz val="12"/>
        <rFont val="Arial"/>
        <family val="2"/>
      </rPr>
      <t>SEPTIEMBRE:</t>
    </r>
    <r>
      <rPr>
        <sz val="12"/>
        <rFont val="Arial"/>
        <family val="2"/>
      </rPr>
      <t xml:space="preserve"> Aunque los productos ya se encuentran listos, no se podrán enviar a la Imprenta Nacional hasta que se continúen definiendo asuntos de la imagen institucional por el Asesor DuqueImagen y el Grupo de Comunicaciones y Participación Ciudadana. Entre los días 24 y 30 de Septiembre, se recibieron los elementos del sistema adaptados según las necesidades discutidas con los responsables. En Octubre se espera la implementación de los primeros productos.</t>
    </r>
  </si>
  <si>
    <t>Servicios a Usuarios e Intervención a Exhibiciones del Museo Geológico Nacional</t>
  </si>
  <si>
    <t>Albeiro Maya Vallejo [AMV]</t>
  </si>
  <si>
    <t>David Alexander Guzmán Ricaurte [DAGR]</t>
  </si>
  <si>
    <t>Marie Jöelle Giraud López [MJGL] (*)</t>
  </si>
  <si>
    <t>Jhon Enrique González Forero [JEGF] (*)</t>
  </si>
  <si>
    <t>(*) Parcialmente en las labores de guía
a grupos universitarios y profesionales</t>
  </si>
  <si>
    <t>Labores de Guía y Prestación de Servicios a usuarios del MGN del Servicio Geológico Colombiano.</t>
  </si>
  <si>
    <t>Número de Reportes</t>
  </si>
  <si>
    <t>Reporte</t>
  </si>
  <si>
    <t>Informe técnico ejecutivo con descripción de actividades y logros alcanzados en las labores de guía y la prestación de servicios a usuarios en el Museo Geológico Nacional del Servicio Geológico Colombiano durante el 2013.</t>
  </si>
  <si>
    <t>Reporte: Informe técnico ejecutivo con información estadística de visitas, labores de guía y resultados de las evaluaciones de calidad del MGN de Servicio Geológico Colombiano.
Observaciones: Once (11) informes Febrero - Diciembre, y un (1) informe anual 2013.</t>
  </si>
  <si>
    <t>Estadísticas de población, visitantes, charlas y guías realizadas, instituciones atendidas, etc.</t>
  </si>
  <si>
    <t>Registros de usuarios y visitantes, de atención de solicitudes y confirmación de visitas.</t>
  </si>
  <si>
    <t>Albeiro Maya Vallejo / David Alexander Guzmán Ricaurte</t>
  </si>
  <si>
    <t>Programación de Metas</t>
  </si>
  <si>
    <t>Población Beneficiada</t>
  </si>
  <si>
    <t>Calidad de los Servicios a Usuarios del Museo Geológico Nacional del Servicio Geológico Colombiano.</t>
  </si>
  <si>
    <t>ΣR/n
Calificación media específica de las encuestas del periodo</t>
  </si>
  <si>
    <t>Media Aritmética</t>
  </si>
  <si>
    <t>Satisfacción Calidad Servicios MGN &gt; 90%</t>
  </si>
  <si>
    <r>
      <t xml:space="preserve">Estimación de calidad de los diferentes servicios obtenida a través de los resultados de las </t>
    </r>
    <r>
      <rPr>
        <i/>
        <sz val="10"/>
        <rFont val="Arial"/>
        <family val="2"/>
      </rPr>
      <t xml:space="preserve">Encuestas de Calidad del Museo Geológico Nacional </t>
    </r>
    <r>
      <rPr>
        <sz val="10"/>
        <rFont val="Arial"/>
        <family val="2"/>
      </rPr>
      <t xml:space="preserve"> [Secciones A, B, C, D y E].</t>
    </r>
  </si>
  <si>
    <t>ΣR: Sumatoria de resultado de las evaluaciones de calidad del periodo. n: número de evaluaciones realizadas durante el periodo.
Observaciones: Once (11) calificaciones mensuales Febrero - Diciembre, y una (1) calificación anual 2013.</t>
  </si>
  <si>
    <t>Calificaciones ponderadas de Calidad producto de las evaluaciones de las encuestas realizadas mensualmente.</t>
  </si>
  <si>
    <t>Hojas de cálculo 'Evaluación de Calidad' con información consignada puntualmente a partir de cada una de las encuestas en medio análogo. Los datos son sometidos instantáneamente a una serie de algoritmos desarrollados por el MGN insertados en los parámetros de las hojas de cálculo.</t>
  </si>
  <si>
    <t>David Alexander Guzmán Ricaurte</t>
  </si>
  <si>
    <t>&gt;90%</t>
  </si>
  <si>
    <t>Impacto a mediano plazo de las actividades de Divulgación del Museo Geológico Nacional en la comunidad docente y académica.</t>
  </si>
  <si>
    <t>Impacto superior al 90%</t>
  </si>
  <si>
    <r>
      <t xml:space="preserve">Estimación de los beneficios obtenidos de las visitas y guías del MGN en las actividades académicas de los docentes y/o instituciones que visitan frecuentemente al Museo Geológico Nacional del servicio Geológico Nacional a través de la calificación de impacto obtenida del </t>
    </r>
    <r>
      <rPr>
        <i/>
        <sz val="10"/>
        <rFont val="Arial"/>
        <family val="2"/>
      </rPr>
      <t>Recuadro Docentes</t>
    </r>
    <r>
      <rPr>
        <sz val="10"/>
        <rFont val="Arial"/>
        <family val="2"/>
      </rPr>
      <t xml:space="preserve"> de las Encuestas de Calidad del Museo.</t>
    </r>
  </si>
  <si>
    <t>ΣR: Sumatoria de resultado de impacto de las evaluaciones de calidad del periodo. n: número de evaluaciones realizadas durante el periodo.
Observaciones: Once (11) calificaciones mensuales Febrero - Diciembre, y una (1) calificación anual 2013.</t>
  </si>
  <si>
    <t>Calificaciones de impacto obtenidas del Recuadro Docentes de las Encuestas de Calidad MGN.</t>
  </si>
  <si>
    <t>Hojas de cálculo 'Evaluación de Calidad' con información consignada puntualmente a partir de las encuestas en medio análogo. Los datos son sometidos instantáneamente a una serie de algoritmos desarrollados por el MGN insertados en los parámetros de las hojas de cálculo.</t>
  </si>
  <si>
    <t>Avance en Actividades y Productos</t>
  </si>
  <si>
    <t>Intervención a exhibiciones del Museo Geológico Nacional del Servicio Geológico Colombiano.</t>
  </si>
  <si>
    <t>(A/M)*100</t>
  </si>
  <si>
    <t>Mantenimiento y mejoras a áreas de exhibiciones y colecciones del Museo Geológico Nacional del Servicio Geológico Colombiano.</t>
  </si>
  <si>
    <t>A: Avance de actividad específica de intervención (alcance ejecutado). M: Meta propuesta para la actividad específica de intervención (alcance programado).</t>
  </si>
  <si>
    <t>Limpieza -mantenimiento totalidad de vitrinas de exhibición.</t>
  </si>
  <si>
    <t>Organización de material paleontológico en mobiliario intervenido.</t>
  </si>
  <si>
    <t>Adecuación y/o habilitación espacios.</t>
  </si>
  <si>
    <r>
      <t xml:space="preserve">Descripción del Avance Producto 10.2: </t>
    </r>
    <r>
      <rPr>
        <b/>
        <i/>
        <sz val="12"/>
        <rFont val="Arial"/>
        <family val="2"/>
      </rPr>
      <t>Servicios a Usuarios e Intervención a Exhibiciones del Museo Geológico Nacional</t>
    </r>
  </si>
  <si>
    <r>
      <rPr>
        <b/>
        <sz val="12"/>
        <rFont val="Arial"/>
        <family val="2"/>
      </rPr>
      <t>Primer Trimestre</t>
    </r>
    <r>
      <rPr>
        <sz val="12"/>
        <rFont val="Arial"/>
        <family val="2"/>
      </rPr>
      <t>: Todas las actividades se han realizado conforme a lo previsto. Las medias aritméticas de los resultados de calidad y de impacto de los servicios MGN con cierre al periodo son: Calidad 94.7%; Impacto: 97.4%. Otros datos básicos en la tabla de 'Datos Estadísticos 2013' presentada a continuación.</t>
    </r>
  </si>
  <si>
    <r>
      <rPr>
        <b/>
        <sz val="12"/>
        <rFont val="Arial"/>
        <family val="2"/>
      </rPr>
      <t>ABRIL:</t>
    </r>
    <r>
      <rPr>
        <sz val="12"/>
        <rFont val="Arial"/>
        <family val="2"/>
      </rPr>
      <t xml:space="preserve"> Todas las actividades se han realizado conforme a lo previsto. Las medias aritméticas de los resultados de calidad y de impacto de los servicios MGN con cierre al periodo son: Calidad 94.7%; Impacto: 96.3%. Otros datos básicos en la tabla de 'Datos Estadísticos 2013' presentada a continuación.</t>
    </r>
  </si>
  <si>
    <r>
      <rPr>
        <b/>
        <sz val="12"/>
        <rFont val="Arial"/>
        <family val="2"/>
      </rPr>
      <t>MAYO</t>
    </r>
    <r>
      <rPr>
        <sz val="12"/>
        <rFont val="Arial"/>
        <family val="2"/>
      </rPr>
      <t>: Todas las actividades se han realizado conforme a lo previsto. Las medias aritméticas de los resultados de calidad y de impacto de los servicios MGN con cierre al periodo son: Calidad 94.3%; Impacto: 95,3%. Otros datos básicos en la tabla de 'Datos Estadísticos 2013' presentada a continuación.</t>
    </r>
  </si>
  <si>
    <r>
      <t xml:space="preserve">JUNIO: </t>
    </r>
    <r>
      <rPr>
        <sz val="12"/>
        <rFont val="Arial"/>
        <family val="2"/>
      </rPr>
      <t>Todas las actividades se han realizado conforme a lo previsto. Las medias aritméticas de los resultados de calidad y de impacto de los servicios MGN con cierre al periodo son: Calidad 94.7%; Impacto: 94.5%. Otros datos básicos en la tabla de 'Datos Estadísticos 2013' presentada a continuación.</t>
    </r>
  </si>
  <si>
    <r>
      <rPr>
        <b/>
        <sz val="12"/>
        <rFont val="Arial"/>
        <family val="2"/>
      </rPr>
      <t xml:space="preserve">JULIO: </t>
    </r>
    <r>
      <rPr>
        <sz val="12"/>
        <rFont val="Arial"/>
        <family val="2"/>
      </rPr>
      <t>Todas las actividades se han realizado conforme a lo previsto. Las medias aritméticas de los resultados de calidad y de impacto de los servicios MGN con cierre al periodo son: Calidad 94.7%; Impacto: 93.8%. Otros datos básicos en la tabla de 'Datos Estadísticos 2013' presentada a continuación.</t>
    </r>
  </si>
  <si>
    <r>
      <rPr>
        <b/>
        <sz val="12"/>
        <rFont val="Arial"/>
        <family val="2"/>
      </rPr>
      <t>AGOSTO:</t>
    </r>
    <r>
      <rPr>
        <sz val="12"/>
        <rFont val="Arial"/>
        <family val="2"/>
      </rPr>
      <t xml:space="preserve"> Todas las actividades se han realizado conforme a lo previsto. Las medias aritméticas de los resultados de calidad y de impacto de los servicios MGN con cierre al periodo son: Calidad 94.1%; Impacto: 94.1%. Otros datos básicos en la tabla de 'Datos Estadísticos 2013' presentada a continuación.</t>
    </r>
  </si>
  <si>
    <r>
      <rPr>
        <b/>
        <sz val="12"/>
        <rFont val="Arial"/>
        <family val="2"/>
      </rPr>
      <t>SEPTIEMBRE:</t>
    </r>
    <r>
      <rPr>
        <sz val="12"/>
        <rFont val="Arial"/>
        <family val="2"/>
      </rPr>
      <t xml:space="preserve"> Todas las actividades se han realizado conforme a lo previsto. Las medias aritméticas de los resultados de calidad y de impacto de los servicios MGN con cierre al periodo son: Calidad 94.11%; Impacto: 94.23%. Otros datos básicos en la tabla de 'Datos Estadísticos 2013' presentada a continuación.</t>
    </r>
  </si>
  <si>
    <t>Datos Estadísticos 2013</t>
  </si>
  <si>
    <t>Nombre o Descripción del Dato</t>
  </si>
  <si>
    <t>Cantidad de Visitantes (acumulado)</t>
  </si>
  <si>
    <t>Cantidad de Labores de Guía (acumulado)</t>
  </si>
  <si>
    <t>Cantidad de instituciones atendidas (acumulado)</t>
  </si>
  <si>
    <t>Cantidad de Evaluaciones Calidad e Impacto de Servicios MGN ejecutadas (mensual)</t>
  </si>
  <si>
    <t>Curatoría Física de Restos Paleontológicos</t>
  </si>
  <si>
    <t>Gerardo Vargas Quintero [GVQ] (*)</t>
  </si>
  <si>
    <t>Albeiro Maya Vallejo [AMV] (*)</t>
  </si>
  <si>
    <t>Daniel Eduardo Pomar Barón [DEPB] (*)</t>
  </si>
  <si>
    <t>(*) Parcialmente en los diversos entregables</t>
  </si>
  <si>
    <t>Preparación e intervención curatorial profunda de segmentos morfológicos de vertebrados fósiles.</t>
  </si>
  <si>
    <t>SMP</t>
  </si>
  <si>
    <t>Segmentos de piezas paleontológicas de reptiles y mamíferos preparados ó intervenidos curatorialmente producto de las labores de investigación del MGN o de sus colecciones en exhibición.</t>
  </si>
  <si>
    <t>SMP: Cantidad de Segmentos Morfológicos (i.e. cráneo, esqueleto axial, esqueleto apendicular, caparazón, etc.) de una pieza de vertebrado fósiles preparado o intervenido curatorialmente.
Observaciones: SMP Eremotherium por GVQ: Restos de Mamíferos y reptiles de Castilletes por AMV.</t>
  </si>
  <si>
    <t>Cantidad de SMP preparados o intervenidos profundamente.</t>
  </si>
  <si>
    <t>Observación y evaluación directa sobres los especímenes en preparación ó intervención en los Laboratorios I y II.</t>
  </si>
  <si>
    <t>Mantenimientos preventivo y/o correctivo de Piezas Paleontológicas Patrimoniales.</t>
  </si>
  <si>
    <t>Número de PPIC</t>
  </si>
  <si>
    <t>Cantidad de mantenimientos realizados a piezas fósiles patrimoniales albergados y custodiadas fuera de las instalaciones del Servicio Geológico Colombiano bajo su protección.</t>
  </si>
  <si>
    <t>Cantidad de PICyP: Intervenciones Curatoriales a Piezas Paleontológicas producto de Acuerdos interadministrativos de la Entidad con entes territoriales, museos, universidades, etc.
Observación: Responsable GVQ.</t>
  </si>
  <si>
    <t>Cantidad de intervenciones curatoriales realizadas.</t>
  </si>
  <si>
    <t>Observación y evaluación directa sobres los especímenes intervenidos.</t>
  </si>
  <si>
    <t>Piezas de Invertebrados fósiles intervenidas y/o preparadas - Investigaciones en Estratigrafía y Paleontología del Servicio Geológico Colombiano.</t>
  </si>
  <si>
    <t>PI</t>
  </si>
  <si>
    <t>Bimestral</t>
  </si>
  <si>
    <r>
      <t>Cantidad de piezas de invertebrados fósiles intervenidas y/o preparadas para estudio (</t>
    </r>
    <r>
      <rPr>
        <i/>
        <sz val="10"/>
        <rFont val="Arial"/>
        <family val="2"/>
      </rPr>
      <t>i.e.</t>
    </r>
    <r>
      <rPr>
        <sz val="10"/>
        <rFont val="Arial"/>
        <family val="2"/>
      </rPr>
      <t xml:space="preserve"> limpieza, preparación mecánica, replicación, consolidación, marcaje y registro) producto de investigaciones 2013 en Estratigrafía y Paleontología del Servicio Geológico Colombiano.</t>
    </r>
  </si>
  <si>
    <r>
      <t>Número de PI: Piezas de invertebrados fósiles intervenidas y/o preparadas para estudio (</t>
    </r>
    <r>
      <rPr>
        <i/>
        <sz val="10"/>
        <rFont val="Arial"/>
        <family val="2"/>
      </rPr>
      <t>i.e.</t>
    </r>
    <r>
      <rPr>
        <sz val="10"/>
        <rFont val="Arial"/>
        <family val="2"/>
      </rPr>
      <t xml:space="preserve"> limpieza, preparación mecánica, replicación, consolidación, marcaje y registro) producto de las investigaciones 2013 en Estratigrafía y Paleontología del Servicio Geológico Colombiano.
Observación: Responsables JEGF y DEPB. </t>
    </r>
  </si>
  <si>
    <t>Cantidad de piezas de invertebrados fósiles intervenidas y/o preparadas.</t>
  </si>
  <si>
    <t>Observación y evaluación directa sobres los especímenes preparados y/o intervenidos.</t>
  </si>
  <si>
    <t>Jhon Enrique González Forero</t>
  </si>
  <si>
    <t>más 8 prep. Mec.</t>
  </si>
  <si>
    <t>Avance en la ejecución de las actividades de curatoría de restos paleontológicos del Museo Geológico Nacional del Servicio Geológico Colombiano.</t>
  </si>
  <si>
    <t>Seguimiento al avance y ejecución de actividades específicas tendientes al cumplimiento de metas de curatoría física de restos paleontológicos del Servicio Geológico Colombiano.</t>
  </si>
  <si>
    <t>A: Avance de actividad específica de preparación y/o intervención (alcance ejecutado). M: Meta propuesta para la actividad específica de intervención (alcance programado).
Observaciones: Responsables: A1. AMV. ; A2. GVQ, AMV; A3. JEGF y DEPB; A4. GVQ, AMV, JEGF, DEPB.</t>
  </si>
  <si>
    <t>Cantidades de piezas preparadas e intervenidas.</t>
  </si>
  <si>
    <t>Jhon Enrique González Forero / José Enrique Arenas Mosquera</t>
  </si>
  <si>
    <r>
      <rPr>
        <b/>
        <sz val="10"/>
        <rFont val="Arial"/>
        <family val="2"/>
      </rPr>
      <t>A1.</t>
    </r>
    <r>
      <rPr>
        <sz val="10"/>
        <rFont val="Arial"/>
        <family val="2"/>
      </rPr>
      <t xml:space="preserve"> Actividades técnicas curatoriales extracción (mecánica) matriz rocosa - restos de vertebrados fósiles.</t>
    </r>
  </si>
  <si>
    <r>
      <rPr>
        <b/>
        <sz val="10"/>
        <rFont val="Arial"/>
        <family val="2"/>
      </rPr>
      <t>A2.</t>
    </r>
    <r>
      <rPr>
        <sz val="10"/>
        <rFont val="Arial"/>
        <family val="2"/>
      </rPr>
      <t xml:space="preserve"> Actividades curatoriales (limpieza, consolidación, reconstrucción parcial y montaje) - restos de vertebrados fósiles.</t>
    </r>
  </si>
  <si>
    <r>
      <rPr>
        <b/>
        <sz val="10"/>
        <rFont val="Arial"/>
        <family val="2"/>
      </rPr>
      <t>A3.</t>
    </r>
    <r>
      <rPr>
        <sz val="10"/>
        <rFont val="Arial"/>
        <family val="2"/>
      </rPr>
      <t xml:space="preserve"> Actividades preparación restos de invertebrados (limpieza, consolidación, molduras e improntas, marcaje y registro).</t>
    </r>
  </si>
  <si>
    <r>
      <rPr>
        <b/>
        <sz val="10"/>
        <rFont val="Arial"/>
        <family val="2"/>
      </rPr>
      <t>A4.</t>
    </r>
    <r>
      <rPr>
        <sz val="10"/>
        <rFont val="Arial"/>
        <family val="2"/>
      </rPr>
      <t xml:space="preserve"> Construcción de informes parciales y finales de las actividades de curatoría paleontológica 2013.</t>
    </r>
  </si>
  <si>
    <r>
      <t xml:space="preserve">Descripción del Avance Producto 10.3: </t>
    </r>
    <r>
      <rPr>
        <b/>
        <i/>
        <sz val="12"/>
        <rFont val="Arial"/>
        <family val="2"/>
      </rPr>
      <t>Curatoría Física de Restos Paleontológicos</t>
    </r>
  </si>
  <si>
    <r>
      <rPr>
        <b/>
        <sz val="12"/>
        <rFont val="Arial"/>
        <family val="2"/>
      </rPr>
      <t>Primer Trimestre</t>
    </r>
    <r>
      <rPr>
        <sz val="12"/>
        <rFont val="Arial"/>
        <family val="2"/>
      </rPr>
      <t xml:space="preserve">: Se inician las labores de intervención curatorial de las cinturas pélvica y escapular del </t>
    </r>
    <r>
      <rPr>
        <i/>
        <sz val="12"/>
        <rFont val="Arial"/>
        <family val="2"/>
      </rPr>
      <t>Eremotherium</t>
    </r>
    <r>
      <rPr>
        <sz val="12"/>
        <rFont val="Arial"/>
        <family val="2"/>
      </rPr>
      <t xml:space="preserve"> en exhibición del MGN. Se realizan tres mantenimientos preventivos en el Museo Arqueológico y Paleontológico de Pubenza. Se realizan las actividades de curatoría correctiva a las muestras paleontológicas preparadas en el 2005-2007 albergadas en los laboratorios de preparación de muestras geoquímicas.</t>
    </r>
  </si>
  <si>
    <r>
      <rPr>
        <b/>
        <sz val="12"/>
        <rFont val="Arial"/>
        <family val="2"/>
      </rPr>
      <t>ABRIL:</t>
    </r>
    <r>
      <rPr>
        <sz val="12"/>
        <rFont val="Arial"/>
        <family val="2"/>
      </rPr>
      <t xml:space="preserve"> Se inicia la preparación mecánica del cráneo de un Astrapotheria del Mioceno de La Guajira (Fm Castilletes). Se continúan con las labores de intervención curatorial de las cinturas pélvica y escapular del </t>
    </r>
    <r>
      <rPr>
        <i/>
        <sz val="12"/>
        <rFont val="Arial"/>
        <family val="2"/>
      </rPr>
      <t>Eremotherium</t>
    </r>
    <r>
      <rPr>
        <sz val="12"/>
        <rFont val="Arial"/>
        <family val="2"/>
      </rPr>
      <t xml:space="preserve"> en exhibición del MGN. Se continúan con las actividades de curatoría correctiva a las muestras paleontológicas preparadas en el 2005-2007 albergadas en los laboratorios de preparación de muestras geoquímicas.</t>
    </r>
  </si>
  <si>
    <r>
      <rPr>
        <b/>
        <sz val="12"/>
        <rFont val="Arial"/>
        <family val="2"/>
      </rPr>
      <t>MAYO</t>
    </r>
    <r>
      <rPr>
        <sz val="12"/>
        <rFont val="Arial"/>
        <family val="2"/>
      </rPr>
      <t>: Se continúan con las actividades de preparación mecánica del cráneo de un Astrapotheria del Mioceno de La Guajira (Fm Castilletes). Se continúan con las labores de intervención curatorial de las cinturas pélvica y escapular del Eremotherium en exhibición del MGN. Se continúan con las actividades de curatoría correctiva a las muestras paleontológicas preparadas en el 2005-2007 albergadas en los laboratorios de preparación de muestras geoquímicas.</t>
    </r>
  </si>
  <si>
    <r>
      <t>JUNIO:</t>
    </r>
    <r>
      <rPr>
        <sz val="12"/>
        <rFont val="Arial"/>
        <family val="2"/>
      </rPr>
      <t xml:space="preserve"> Se completa la totalidad de la preparación mecánica del cráneo de un Astrapotheria del Mioceno de La Guajira (Fm Castilletes). Se continúan con las labores de intervención curatorial de las cinturas pélvica y escapular del </t>
    </r>
    <r>
      <rPr>
        <i/>
        <sz val="12"/>
        <rFont val="Arial"/>
        <family val="2"/>
      </rPr>
      <t xml:space="preserve">Eremotherium </t>
    </r>
    <r>
      <rPr>
        <sz val="12"/>
        <rFont val="Arial"/>
        <family val="2"/>
      </rPr>
      <t>en exhibición del MGN. Se inicia la preparación de los restos de invertebrados fósiles de las investigaciones en Estratigrafía del Servicio Geológico Colombiano en el marco del Convenio 010 de 2013 entre SGC-ISAGEN y STRI (HidroSogamoso).</t>
    </r>
  </si>
  <si>
    <r>
      <rPr>
        <b/>
        <sz val="12"/>
        <rFont val="Arial"/>
        <family val="2"/>
      </rPr>
      <t xml:space="preserve">JULIO: </t>
    </r>
    <r>
      <rPr>
        <sz val="12"/>
        <rFont val="Arial"/>
        <family val="2"/>
      </rPr>
      <t xml:space="preserve">Se continúan con las labores de intervención curatorial de las cinturas pélvica y escapular del </t>
    </r>
    <r>
      <rPr>
        <i/>
        <sz val="12"/>
        <rFont val="Arial"/>
        <family val="2"/>
      </rPr>
      <t>Eremotherium</t>
    </r>
    <r>
      <rPr>
        <sz val="12"/>
        <rFont val="Arial"/>
        <family val="2"/>
      </rPr>
      <t xml:space="preserve"> en exhibición del MGN. Se continúa la preparación de los restos de invertebrados fósiles de las investigaciones en Estratigrafía del Servicio Geológico Colombiano en el marco del Convenio 010 de 2013 entre SGC-ISAGEN y STRI (HidroSogamoso).</t>
    </r>
  </si>
  <si>
    <r>
      <rPr>
        <b/>
        <sz val="12"/>
        <rFont val="Arial"/>
        <family val="2"/>
      </rPr>
      <t>AGOSTO:</t>
    </r>
    <r>
      <rPr>
        <sz val="12"/>
        <rFont val="Arial"/>
        <family val="2"/>
      </rPr>
      <t xml:space="preserve"> Se continúan con las labores de intervención curatorial de las cinturas pélvica y escapular del Eremotherium en exhibición del MGN. Se continúa la preparación de los restos de invertebrados fósiles de las investigaciones en Estratigrafía del Servicio Geológico Colombiano en el marco del Convenio 010 de 2013 entre SGC-ISAGEN y STRI (HidroSogamoso).</t>
    </r>
  </si>
  <si>
    <r>
      <rPr>
        <b/>
        <sz val="12"/>
        <rFont val="Arial"/>
        <family val="2"/>
      </rPr>
      <t>SEPTIEMBRE:</t>
    </r>
    <r>
      <rPr>
        <sz val="12"/>
        <rFont val="Arial"/>
        <family val="2"/>
      </rPr>
      <t xml:space="preserve"> Se culminan con las labores de intervención del esqueleto axial (cinturas pélvica y escapular) del </t>
    </r>
    <r>
      <rPr>
        <i/>
        <sz val="12"/>
        <rFont val="Arial"/>
        <family val="2"/>
      </rPr>
      <t>Eremotherium</t>
    </r>
    <r>
      <rPr>
        <sz val="12"/>
        <rFont val="Arial"/>
        <family val="2"/>
      </rPr>
      <t xml:space="preserve"> en exhibición del MGN. Se continúa la preparación de los restos de invertebrados fósiles de las investigaciones en Estratigrafía del Servicio Geológico Colombiano en el marco del Convenio 010 de 2013 entre SGC-ISAGEN y STRI (HidroSogamoso).</t>
    </r>
  </si>
  <si>
    <t>GPS13-01</t>
  </si>
  <si>
    <t>Instrumentación geodésica espacial GNSS, equipo asociado y complementario</t>
  </si>
  <si>
    <t>Peso del producto respecto a la actividad</t>
  </si>
  <si>
    <t>Héctor Mora Páez</t>
  </si>
  <si>
    <t>Sebastián Cardozo</t>
  </si>
  <si>
    <t>Jair Ramírez Cadena</t>
  </si>
  <si>
    <t>Andrés Vásquez</t>
  </si>
  <si>
    <t>Leidy Giraldo</t>
  </si>
  <si>
    <t>Gina Martínez</t>
  </si>
  <si>
    <t>Juan Rodríguez</t>
  </si>
  <si>
    <t>Instrumental adquirido</t>
  </si>
  <si>
    <t>NI = P / O</t>
  </si>
  <si>
    <t>Instrumento</t>
  </si>
  <si>
    <t>Coordinador Proyecto</t>
  </si>
  <si>
    <t>Número de instrumentos adquiridos en virtud de presupuesto y ofertas de proponentes</t>
  </si>
  <si>
    <t>NI= NO. instrumentos; P= presupuesto; O= oferta</t>
  </si>
  <si>
    <t>Presupuesto, ofertas</t>
  </si>
  <si>
    <t>Mercado</t>
  </si>
  <si>
    <t>Grupo de trabajo del proyecto</t>
  </si>
  <si>
    <t>Evaluadores técnicos</t>
  </si>
  <si>
    <t>El contratista a quien se le adjudicó el proceso de los gabinetes incumplió y la entidad hará efectiva la póliza de cumplimiento. Pendiente de audiencia para reapertura de proceso</t>
  </si>
  <si>
    <t>No. de procesos</t>
  </si>
  <si>
    <t>NPE = TIA</t>
  </si>
  <si>
    <t>Proceso</t>
  </si>
  <si>
    <t>Héctor Mora P.</t>
  </si>
  <si>
    <t>Inidca el número de procesos considerados en virtud del tipo de instrumentación requerido</t>
  </si>
  <si>
    <t>NPE = No. de procesos efectivos; TIA = tipo de instrumental a ser adquirido</t>
  </si>
  <si>
    <t>Presupuesto, oferta, especificaciones técnicas</t>
  </si>
  <si>
    <t>Mercado, catálogos, web, procesos anteriores</t>
  </si>
  <si>
    <t>Evaluadores</t>
  </si>
  <si>
    <t xml:space="preserve">Instrumental geodésico espacial GNSS y complementario </t>
  </si>
  <si>
    <t>Radiomodems con plan de datos</t>
  </si>
  <si>
    <t>Sistemas fotovoltaicos</t>
  </si>
  <si>
    <t>Gabinetes metálicos</t>
  </si>
  <si>
    <t>Ver nota arriba</t>
  </si>
  <si>
    <t>Radio-enlaces</t>
  </si>
  <si>
    <t>Rotomartillo</t>
  </si>
  <si>
    <t>Herramientas y misceláneos varios</t>
  </si>
  <si>
    <t>Instalación, operación, transmisión, mantenimiento, densificación de estaciones geodésicas espaciales GNSS de la red permanente de operación continua (red activa)  y red de campo de ocupación episódica (red pasiva)</t>
  </si>
  <si>
    <t>GPS13-02</t>
  </si>
  <si>
    <t>Operación GEORED: Red Nacional de Estaciones Geodésicas Espaciales GNSS</t>
  </si>
  <si>
    <t>Operación y densificación de redes activa y pasiva</t>
  </si>
  <si>
    <t>Jorge Peña</t>
  </si>
  <si>
    <t>Nazario Carrillo</t>
  </si>
  <si>
    <t>Natalia Acero</t>
  </si>
  <si>
    <t>Juan Rodriguez</t>
  </si>
  <si>
    <t>Sindy Lizarazo</t>
  </si>
  <si>
    <t>Fredy Díaz</t>
  </si>
  <si>
    <t>Olga Bohórquez</t>
  </si>
  <si>
    <t>No. estaciones generando datos</t>
  </si>
  <si>
    <t>NTE = NEPO + NECD</t>
  </si>
  <si>
    <t>Estación</t>
  </si>
  <si>
    <t>Señala la cantidad de estaciones de las redes pasiva y activa con datos adquiridos en el 2013</t>
  </si>
  <si>
    <t>NTE = No,. Total de estaciones; NEPO = No. estaciones permanentes en operación; NECD = No. estaciones de campo con datos</t>
  </si>
  <si>
    <t>Archivos de campo, formatos de ocupación, formatos de isntalación de estaciones permanentes, estadística de funcionamiento de red activa</t>
  </si>
  <si>
    <t>Informes individuales, datos crudos almacenados</t>
  </si>
  <si>
    <t>Ingenieros de Sistemas y Telecomunicaciones</t>
  </si>
  <si>
    <t>Los inconvenientes presentados de orden público por paros en diferentes regiones del país retrasaron la ejecución de actividades</t>
  </si>
  <si>
    <t>% de avance en ampliación de la red</t>
  </si>
  <si>
    <t>%AA=(%EPI + %ECC)</t>
  </si>
  <si>
    <t>Indica el número de estaciones nuevas instaladas y construídas en el 2013</t>
  </si>
  <si>
    <t>%AA = % avance ampliación; %EPI = % estaciones permanentes instaladas; %ECC = % estaciones de campo construídas</t>
  </si>
  <si>
    <t>Bitácras de construcción, ocupación y mantenimiento de estaciones</t>
  </si>
  <si>
    <t xml:space="preserve"> informes individuales, datos crudos y de prueba</t>
  </si>
  <si>
    <t>Estaciones permanentes en operación (%): base 45</t>
  </si>
  <si>
    <t>Estaciones permanentes instaladas 2013 (%): base 10</t>
  </si>
  <si>
    <t>Estaciones de campo ocupadas: (%) base 125</t>
  </si>
  <si>
    <t>Estaciones de campo construídas: (%) 20</t>
  </si>
  <si>
    <t>No. de estaciones mantenimiento preventivo (%) (45)</t>
  </si>
  <si>
    <t>No. estaciones mantenimiento correctivo (depende de la operación)</t>
  </si>
  <si>
    <t>Apoyo a proyectos externos e internos (de acuerdo a solicitudes y disponibilidad)</t>
  </si>
  <si>
    <t>Procesamiento, análisis e interpretación de información geodésica espacial GNSS e integración de resultados de otras disciplinas y técnicas con propósitos de investigaciones orientadas a la dinámica de la Tierra</t>
  </si>
  <si>
    <t>GPS13-03</t>
  </si>
  <si>
    <t>Investigación y cartografía geológica</t>
  </si>
  <si>
    <t>Informes y mapas de resultados geodésicos espaciales GNSS y productos asociados</t>
  </si>
  <si>
    <t>Peso del producto respecto a la actividad:</t>
  </si>
  <si>
    <t>Informes, mapas, análisis e interpretación de resultados</t>
  </si>
  <si>
    <t>Olga Patricia Bohórquez</t>
  </si>
  <si>
    <t>Natalia Acero P.</t>
  </si>
  <si>
    <t>Juan Rodríguez Z.</t>
  </si>
  <si>
    <t>Fredy Díaz M.</t>
  </si>
  <si>
    <t>Andrés Vásquez O.</t>
  </si>
  <si>
    <t>Leidy Giraldo L.</t>
  </si>
  <si>
    <t>Hans Diederix</t>
  </si>
  <si>
    <t>Roberto Páez</t>
  </si>
  <si>
    <t>Rui da Silva Fernandes</t>
  </si>
  <si>
    <t>Robert Trenkamp</t>
  </si>
  <si>
    <t>Gina Martinez D.</t>
  </si>
  <si>
    <t>Luz María Rodriguez</t>
  </si>
  <si>
    <t>NTM = Suma (MZ)</t>
  </si>
  <si>
    <t>Indica el avance en actividades desde la perspectiva técnica individual y por grupos de trabajo dentro del proyecto</t>
  </si>
  <si>
    <t>NTM = No. total mapas; MZ = mapas zonales</t>
  </si>
  <si>
    <t>Formatos diligenciados, datos procesados, vectores obtenidos, localización estaciones, estadística de datos</t>
  </si>
  <si>
    <t>Informes, datos crudos</t>
  </si>
  <si>
    <t>Ingenieros de Sistemas, Ingeniero Topográfico, Ingeniero Electrónico, Ingeniero Físico, Geólogo</t>
  </si>
  <si>
    <t>Programado (%)</t>
  </si>
  <si>
    <t>% avance en análisis</t>
  </si>
  <si>
    <t>%AA = EP + EAT</t>
  </si>
  <si>
    <t>Estaciones</t>
  </si>
  <si>
    <t>datos crudos, datos de órbitas, datos de estaciones de referencia</t>
  </si>
  <si>
    <t>Campañas de campo de ocupación episódica, rastreo de estaciones de operación continua</t>
  </si>
  <si>
    <t>Gina Martínez, Olga Bohórquez, Natalia Acero, Leidy Giraldo</t>
  </si>
  <si>
    <t>Procesamiento de estaciones GEORED + IGS: Base 25000</t>
  </si>
  <si>
    <t>Estaciones con análisis TEC: Base 540</t>
  </si>
  <si>
    <t>Apoyo a proyectos externos e internos</t>
  </si>
  <si>
    <t xml:space="preserve">Gerencia y gestión del conocimiento, socialización, difusión y distribución de datos </t>
  </si>
  <si>
    <t>GPS13-04</t>
  </si>
  <si>
    <t>Informe de gestión</t>
  </si>
  <si>
    <t>Jair Ramírez</t>
  </si>
  <si>
    <t>Sindy Carolina Lizarazo</t>
  </si>
  <si>
    <t>Rui da Silva Fernades</t>
  </si>
  <si>
    <t>Carlos Mauricio  Palacios</t>
  </si>
  <si>
    <t>Tecnólogo en Sistemas</t>
  </si>
  <si>
    <t>IGA = suma (IGM)</t>
  </si>
  <si>
    <t>Realizar seguimiento y control mensual de las actividades del proyecto</t>
  </si>
  <si>
    <t>IGA = informe anual ; IGM = informe gestión mensual</t>
  </si>
  <si>
    <t>Estaciones procesadas, vectores de velocidad obtenidos, estaciones TEC analizadas</t>
  </si>
  <si>
    <t>Archivos crudos, archivos procesados, estaciones inspeccionadas, bitácoras de campo</t>
  </si>
  <si>
    <t>Ingeniero de Sistemas y Telecomunicaciones</t>
  </si>
  <si>
    <t>Estadísticas de gestión de proyecto</t>
  </si>
  <si>
    <t>ET = suma (EA)</t>
  </si>
  <si>
    <t>Seguimiento del proyecto en función de indicadores</t>
  </si>
  <si>
    <t>ET = estadísticas totales: EA = estadísticas por actividad</t>
  </si>
  <si>
    <t>resultados de procesamiento</t>
  </si>
  <si>
    <t>Desempeño de la red; datos analizados</t>
  </si>
  <si>
    <t xml:space="preserve">Ingenieros de Sistemas, Ingeniero Catastral, Geóloga, Ingeniera Topográfica </t>
  </si>
  <si>
    <t>Cordinador Proyecto</t>
  </si>
  <si>
    <t>Informe de ejecución presupuestal</t>
  </si>
  <si>
    <t>Reporte de indicadores</t>
  </si>
  <si>
    <t>Atención de solicitudes de datos</t>
  </si>
  <si>
    <t>Participación en reuniones de socialización y coordinación</t>
  </si>
  <si>
    <t>Talento Humano</t>
  </si>
  <si>
    <t>GTH13-04</t>
  </si>
  <si>
    <t>Maritza Gerardino</t>
  </si>
  <si>
    <t>Gestión de Talento Humano</t>
  </si>
  <si>
    <t>GESTION DE TALENTO HUMANO</t>
  </si>
  <si>
    <t>Maritza Gerardino Infante</t>
  </si>
  <si>
    <t>Jose Vicente Ramirez</t>
  </si>
  <si>
    <t>Juan Martinez Cifuentes</t>
  </si>
  <si>
    <t>Liz Salamanca Preciado</t>
  </si>
  <si>
    <t>Marleny Sanchez Archila</t>
  </si>
  <si>
    <t>Contratista para Gestion Documental (2)</t>
  </si>
  <si>
    <t>Neyid Robayo</t>
  </si>
  <si>
    <t>Contratista Capacitación y Competencias</t>
  </si>
  <si>
    <t>Eliana Katherine Garzón</t>
  </si>
  <si>
    <t>Claudia Bonilla Martin</t>
  </si>
  <si>
    <t>Catalina Gutierrez</t>
  </si>
  <si>
    <t>Grado de cumplimiento</t>
  </si>
  <si>
    <t>Operacional</t>
  </si>
  <si>
    <t>('∑Actividades realizadas/ ∑ Actividades programadas) *100</t>
  </si>
  <si>
    <t>Martiza Gerardino Infante</t>
  </si>
  <si>
    <t>Mide el grado de cumplimiento de las metas definidas para alcanzar los objetivos establecidos</t>
  </si>
  <si>
    <t>Numero de actividades ejecutadas y Numero de actividades programadas en el plan</t>
  </si>
  <si>
    <t>Archivos, bases de datos, informes, documentos</t>
  </si>
  <si>
    <t>De las actividades desarrolladas en la dependencia y de entidades externas: DAFP, CNSC</t>
  </si>
  <si>
    <t>Los funcionarios y contratistas de la dependencia</t>
  </si>
  <si>
    <t>Funcionarios y Contratistas de la dependencia</t>
  </si>
  <si>
    <t>Plan Estratégico de Talento Humano (Documento)</t>
  </si>
  <si>
    <t>Informes de Seguimiento al Plan Operativo</t>
  </si>
  <si>
    <t>Administración Sistema SIGEP Modulo Hoja de Vida: creación de nuevos usuarios, dar de alta en el portal, verificación y validación de la información cargada por los usuarios, Aprobar y autenticar, requerimientos de soportes que respaldan hoja de vida, asesoria en diligenciamiento y cargue de información.</t>
  </si>
  <si>
    <t>SIGEP Modulo Bienes y Rentas: Asesoramiento, revisión y verificar  el ingreso de información realizado por los funcionarios y elaborar informe.</t>
  </si>
  <si>
    <t>Administración Sistema SIGEP Modulo Estructura:creación de nuevos usuarios, dar de alta en el portal, verificación y validación de la información cargada por los usuarios, Aprobar y autenticar, requerimientos de soportes que respaldan hoja de vida.</t>
  </si>
  <si>
    <t>Administración Sistema SIGEP Modulos de Estructura, Planta y Manual de Funciones:  Ingreso de empleos por dependencias, Grupos de Trabajo, Distribución de planta de personal e Ingreso del manual de funciones de cada uno de los empleos</t>
  </si>
  <si>
    <t xml:space="preserve">Registro Público de Carrera: conformación de expedientes para inscripción, actualización y cancelación que incluye formatos, certificación y actos administrativos respectivos. </t>
  </si>
  <si>
    <t>Administración Sistema SUIP: Cargue y reporte de novedades mensuales de vinculaciones, retiros, encargos,  Comisiones para LNYR.</t>
  </si>
  <si>
    <t>Suministro de guias y formatos para suscripción , informes de seguimiento y evaluación Acuerdos de Gestion .</t>
  </si>
  <si>
    <t xml:space="preserve">Coordinar proceso evaluación del desempeño: Concertación, evaluación primero y segundo periodo, calificaciones definitivas, informe de seguimiento. </t>
  </si>
  <si>
    <t>Actividades proceso de reestructuración: ajustes propuesta de planta, Ajustes Manual de funciones, incorporación, Actos administrativos , comunicacion de novedades,  distribución de cargos nueva planta de personal.</t>
  </si>
  <si>
    <t>Realizar Estudio de encargos, elaborar  propuesta para publicación individual, publicar y atender reclamaciones, solitar las autorizaciones respectivas, elaborar actos administrativos .</t>
  </si>
  <si>
    <t>+</t>
  </si>
  <si>
    <t>Elaboración y presentación de documentación para convocatoria a concurso  ante la CNSC para proveer empleos nuevos y nuevas vacantes, seguimiento a OPEC 01-05, aplicación listas de elegibles y uso de listas de elegibles, atención a requerimientos de la CNSC y de los ciudadanos, reporte en aplicativos.</t>
  </si>
  <si>
    <t>Actualización  proceso de Talento Humano con sus procedimientos, mapa de riesgo, acciones preventivas y correctivas</t>
  </si>
  <si>
    <t>Mejoramiento de Historias laborales: apertura de expedientes, archivo diario, organización y clasificación, copias de documentos historia laboral</t>
  </si>
  <si>
    <t>Elección comisión de personal y ejercer la secretaria de la Comisión</t>
  </si>
  <si>
    <t>Elaboración Actos administrativos , novedades de personal.</t>
  </si>
  <si>
    <t>Base de datos para Registraduria Nacional del Estado Civil</t>
  </si>
  <si>
    <t xml:space="preserve">Aplicación de Encuestas:  de Desempeño Institucional para el DANE (2), encuestas Sistema de Gestión de Calidad y racionalización de tramites (DANE- DAFP) </t>
  </si>
  <si>
    <t>Elaboración y envio de constancias laborales para funcionarios , exfuncionarios y entes de Control</t>
  </si>
  <si>
    <t>Elaboración Plan operativo y planeación de actividades 2014</t>
  </si>
  <si>
    <t>PROGRAMA DE BIENESTAR SOCIAL E INCENTIVOS</t>
  </si>
  <si>
    <t xml:space="preserve">PROGRAMA DE BIENESTAR SOCIAL </t>
  </si>
  <si>
    <t>Avance de actividades de bienestar social para los funcionarios del Instituto</t>
  </si>
  <si>
    <t>Número de actividades ejecutadas y Número de actividades programadas en el plan</t>
  </si>
  <si>
    <t>Bases de datos, informes y documentos</t>
  </si>
  <si>
    <t>Los datos son tomados del programa de bienestar social, planta de personal, e informes ejecutados</t>
  </si>
  <si>
    <t>Los funcionarios asignados al producto</t>
  </si>
  <si>
    <t xml:space="preserve">Diagnóstico </t>
  </si>
  <si>
    <t>Formulación del programa de Bienestar social</t>
  </si>
  <si>
    <t xml:space="preserve">Ejecución de las actividades establecidas en el programa de bienstar social. </t>
  </si>
  <si>
    <t>Plan de Incentivos</t>
  </si>
  <si>
    <t>Apoyo económico para educación formal a los funcionarios que reúnen los requisitos</t>
  </si>
  <si>
    <t>Estudio de clima Organizacional</t>
  </si>
  <si>
    <t>PLAN INSTITUCIONAL DE CAPACITACION</t>
  </si>
  <si>
    <t>Contratista</t>
  </si>
  <si>
    <t>Cumplimiento de los eventos de capacitación</t>
  </si>
  <si>
    <t>('∑Eventos realizados/ ∑ Eventos programados) *100</t>
  </si>
  <si>
    <t>Planta de personal, Brechas de competencias, Información de Evaluación de desempeño, capacitaciones ejecutadas, asitencia a las capacitaciones</t>
  </si>
  <si>
    <t>Bases de datos, informes, PIC</t>
  </si>
  <si>
    <t>Funcionarios y contratistas asignados para general el producto</t>
  </si>
  <si>
    <t>DIAGNOSTICO DE CAPACITACIÓN INSTITUCIONAL</t>
  </si>
  <si>
    <t>FORMULACION PLAN INSTITUCIONAL DE CAPACITACION</t>
  </si>
  <si>
    <t>FORMULACION PLANES INDIVIDUALES DE APRENDIZAJE</t>
  </si>
  <si>
    <t>FORMULACION PLANES DE APRENDIZAJE DE EQUIPO</t>
  </si>
  <si>
    <t xml:space="preserve">ELABORAR TERMINOSDE REFERENCIA PARA EJECUCION DE LAS ACCIONES DE CAPACITACIÓN </t>
  </si>
  <si>
    <t>EVALUACION DE IMPACTO DE LA CAPACITACION</t>
  </si>
  <si>
    <t>PROGRAMA DE INDUCCION Y REINDUCCION</t>
  </si>
  <si>
    <t>PROGRAMAR Y COORDINAR LA EJECUCIÓN DEL PLAN DE CAPACITACIÓN</t>
  </si>
  <si>
    <t>ELABORAR INFORME DE EJECUCION DE CAPACITACIÓN</t>
  </si>
  <si>
    <t>FORMULACION MODELO DE COMPETENCIAS</t>
  </si>
  <si>
    <t>Avance de actividades para la formulación del Modelo de Competencias de la entidad</t>
  </si>
  <si>
    <t>MENSUAL</t>
  </si>
  <si>
    <t>Actividades programadas y actividades desarrolladas</t>
  </si>
  <si>
    <t>Planta de personal, información procesada, informes, documentos</t>
  </si>
  <si>
    <t xml:space="preserve">Funcionarios y contratistas asigandos y consultores </t>
  </si>
  <si>
    <t>FORMULAR PROYECTO PARA IDENTIFICACION DE COMPETENCIAS COMPORTAMENTALES PROPIAS</t>
  </si>
  <si>
    <t>EJECUCION FASE I: DIAGNÓSTICO, IDENTIFICACION DE COMPETENCIAS</t>
  </si>
  <si>
    <t xml:space="preserve">ELABORAR TERMINOS DE REFERENCIA PARA CONTRATAR LA EVALUACION DE COMPETENCIAS </t>
  </si>
  <si>
    <t xml:space="preserve">APLICACIÓN DE EVALUACION </t>
  </si>
  <si>
    <t>INFORME DE RESULTADOS</t>
  </si>
  <si>
    <t>GESTIÓN DEL PROGRAMA DE SALUD OCUPACIONAL</t>
  </si>
  <si>
    <t>Aura Rosana Tenorio Moreno</t>
  </si>
  <si>
    <t>Sicóloga especialista en salud ocupacional</t>
  </si>
  <si>
    <t>Flor Maria Salcedo Sierra</t>
  </si>
  <si>
    <t>Ingeniera Ambiental</t>
  </si>
  <si>
    <t>Programa de salud ocupacional implementado</t>
  </si>
  <si>
    <t>Documento</t>
  </si>
  <si>
    <t>Mide la entrega del programa de salud ocupacional ejecutado con todas los componentes para la vigencia 2013</t>
  </si>
  <si>
    <t>AVPSO =  avance programa salud ocupacional - AP= actividades programadas- AE= actividades ejecutadas</t>
  </si>
  <si>
    <t>Actividades de los diferentes componentes que forman parte del programa de salud ocupacional</t>
  </si>
  <si>
    <t>Registro  de actividades - datos de implementación de los programas de vigilancia epidemiológica</t>
  </si>
  <si>
    <t>Grado de avance en la implementación del programa de salud ocupacional</t>
  </si>
  <si>
    <t>AVPSO = ∑  AP/AE*100</t>
  </si>
  <si>
    <t>Describe el porcentaje de avance de todas las actividades involucradas en la ejecución del programa de salud ocupacional</t>
  </si>
  <si>
    <t>Actividades programadas y actividades ejecutadas de los diferentes componentes que forman parte del programa de salud ocupacional</t>
  </si>
  <si>
    <t>Registro diario de actividades - datos de implementación de los programas de vigilancia epidemiológica</t>
  </si>
  <si>
    <t>Flor Maria Salcedo Sierra - Aura Rosana Tenorio Moreno</t>
  </si>
  <si>
    <t>SEGUIMIENTO A LOS PROGRAMAS DE VIGILANCIA EPIDEMIOLÓGICA</t>
  </si>
  <si>
    <t>REALIZACIÓN DE EXAMENES OCUPACIONALES DE INGRESO, RETIRO Y PERIÓDICOS</t>
  </si>
  <si>
    <t>IMPLEMENTACIÓN DEL SUBPROGRAMA DE HIGIENE Y SEGURIDAD INDUSTRIAL</t>
  </si>
  <si>
    <t>IMPLEMENTACIÓN DE PLANES DE EMERGENCIA</t>
  </si>
  <si>
    <t>PROMOCIÓN Y PREVENCIÓN EN SALUD</t>
  </si>
  <si>
    <t>Personal ausente por condiciones de salud</t>
  </si>
  <si>
    <t>PA= (NFI)/(NTF)*100</t>
  </si>
  <si>
    <t>Menor al 5%</t>
  </si>
  <si>
    <t>Describe el porcentaje de la proporción de trabajadores ausentes por enfermedad común, accidente de trabajo o enfermedad profesional</t>
  </si>
  <si>
    <t>PA= personal ausente ; (NFI)= número de funcionarios incapacitados en un periodo de tiempo; (NTF)= número total de funcionarios en un periodo de tiempo</t>
  </si>
  <si>
    <t>Registro de incapacidades médicas - planta de personal</t>
  </si>
  <si>
    <t>Documentos suministrados por los funcionarios incapacitados e información entregada por el grupo de nómina</t>
  </si>
  <si>
    <t>&lt; 5%</t>
  </si>
  <si>
    <t>INV13-01</t>
  </si>
  <si>
    <t>Gloria Lucía Ruiz Peña</t>
  </si>
  <si>
    <t>Asistencia Técnica</t>
  </si>
  <si>
    <t>SUBPRODUCTO 1</t>
  </si>
  <si>
    <t>Gloria Ruiz Peña</t>
  </si>
  <si>
    <t>Experto SIG</t>
  </si>
  <si>
    <t>Yolanda Calderon</t>
  </si>
  <si>
    <t>Anibal José López</t>
  </si>
  <si>
    <t>Enif Medina</t>
  </si>
  <si>
    <t>Mario Andrés Cuéllar</t>
  </si>
  <si>
    <t>Diego Ibañez</t>
  </si>
  <si>
    <t>Edgar Alexander Rodríguez</t>
  </si>
  <si>
    <t>Eduardo Castro</t>
  </si>
  <si>
    <t>Auxiliar</t>
  </si>
  <si>
    <t>Carlos Alvarado</t>
  </si>
  <si>
    <t>Gabriel Avellaneda</t>
  </si>
  <si>
    <t>Gustavo Redondo</t>
  </si>
  <si>
    <t>Profesional en Ciencias Sociales</t>
  </si>
  <si>
    <t>Andrés Reyes</t>
  </si>
  <si>
    <t>Francisco Uribe</t>
  </si>
  <si>
    <t>Actas e informes de Asistencia Técnica</t>
  </si>
  <si>
    <t>Actas o informes</t>
  </si>
  <si>
    <t>Variable</t>
  </si>
  <si>
    <t>Programado/Ejecutado *100</t>
  </si>
  <si>
    <t>Conceptos Técnicos para el INCODER</t>
  </si>
  <si>
    <t>Acompañamiento Técnico a las CAR´s</t>
  </si>
  <si>
    <t>Apropiación social del conocimiento</t>
  </si>
  <si>
    <t>Asistencias Técnicas a autoridades - Visitas Técnicas de Emergencia</t>
  </si>
  <si>
    <t xml:space="preserve">En el período de Enero y Febrero en la actividad de conceptos técnicos para INCODER, se trabajó en el predio Mazatlán Jalisco en Pacho-Cundinamarca, del cual se recibió el levantamiento topográfico, a partir de la cual se generó la cartografía base escala 1:2000 y 1:5.000 escalas en las que se trabajarán los productos de zonificación de susceptibilidad y geotécnica que se entregará al INCODER. Se generó el plan de trabajo, el cual fue presentado al INCODER.  Se realizó una visita de reconocimiento del área de estudio de parte del equipo de trabajo, se solicitaron las fotografías aéreas para iniciar los trabajos de fotointerpretación de parte de los geólogos, sin embargo a la fecha no se cuenta aún con dicho material.  Se visitó el predio La Arabia, vereda Chinalta en Ibagué, Tolima y se está preparando informe técnico para enviarlo al INCODER.
En la actividad de acompañamiento técnico a las CAR's se realizaron reuniones de acercamiento con la CAR-Cundinamarca, entidad interesada en generar mapas de zonificación de amenaza por movimientos en masa escala 1:25,000 de las cuencas de su jurisdicción, se realizó presentación de los resultados del proyecto Combeima para dar a conocer el nivel de trabajo que deben realizar.  Se respondieron solicitudes de CARDIQUE y CVC.
En la actividad de Apropiación social del conocimiento se continuó con el trabajo de generación de escenarios con los funcionarios de la alcaldía de Cáqueza-Cundinamarca; se acompañó a la administración del municipio de Soacha-Cundinamarca en reuniones relacionadas con Cazucable y Acueducto de Bogotá, entidades que plantean desarrollos de infraestructura que deben ir de la mano del Plan de Acción definido por la Alcaldía a partir del mapa de amenaza.
En la actividad de asistencia técnica y atención de emergencias, se está realizando la complementación al informe entregado por el Ingeniero Gustavo Redondo para poder dar respuesta al Tribunal Único Administrativo de Facatativá en el barrio San Jorge de Villeta, Cundinamarca.  Se realizaron trabajos de campo adicional para toma de muestras y ensayos de infiltración en campo, se están generando nuevas coberturas temáticas a partir de la información de afectación levantada el año anterior, se solicitaron nuevos ensayos de laboratorio y se generó un cronograma de actividades para terminar los trabajos a más tardar el mes de abril próximo.
En el mes de Marzo se realizó el proceso de fotointerpretación de las fotografías aéreas que contienen el predio Mazathlán-Jalisco en las temáticas de Unidades Geológicas Superficiales y Geomorfología, se realizó el reconocimiento del contexto social del área del proyecto con el fin de determinar el plan de acción en la actividad de comunicación; se solicitaron las comisiones para realizarlas en el mes de abril.  En la actividad de acompañamiento a las CAR's, se inició el planteamiento de un proyecto que involucre la genearción de mapas escalas 1:25.000 y 1:5.000 de amenaza por movimientos en masa, a fin de citar a reunión a la Gobernación de Cundinamarca y la Secretaría de Planeación, a fin de solicitar recursos a COLCIENCIAS.  En relación con la actividad de apropiación social, se realizaron reuniones con funcionarios de los municipios de Soacha y Cáqueza para generar escenarios de riesgo y revisar el avance del plan de acción.  Se continuó avanzando en la complementación del informe que se enviará al Tribunal Único Administrativo en relación con el barrio San Jorge en Villeta, organización, y estructuración de la información en coberturas SIG, la ejecución de ensayos de laboratorio sobre muestras nuevas obtenidas en campo.
</t>
  </si>
  <si>
    <t xml:space="preserve">En el mes de Abril se terminaron los trabajos técnicos de laboratorio y análisis del etudio de estabilidad del barrio San Jorge en Villeta, se está terminando el informe final para hacer el envío al Tribunal.  Se realizaron los trabajos de campo de las temàticas de Unidades Geológicas Superficiales y Geomorfología del predio Mazathlán Jalisco en Pacho Cundinamarca.  Se realizaron parte de las exploraciones, iniciando con la exploración indirecta, mediante la colaboración del grupo de aguas subterráneas, se tomaron unas primeras muestras y se enviaron al laboratorio de geotecnia.  En la actividad de apropiación social del conocimiento se continuaron los talleres en el municipio de Cáqueza, adelantando la creación de escenarios, se acompañó a la alcaldía de Soacha en la socialización de la toma de decisiones en la Comuna VI, reunión en la que participaron 410 personas.  Se iniciaron los trabajos de apropiación con las alcaldías de Floridablanca y  Girón, con quienes se inició la construcción de escenarios; se concluyó la construcción de una herramienta audiovisual para presentar el tema de amenazas y gestión de riesgo.  Se respondieron oficios a alcaldías, gobernaciones y ciudadanía en general en relación con la solicitud de visitas de emergencia y entrega de información técnica.
En el mes de Mayo se hizo el envío del informe final del estudio de estabilidad del barrio San Jorge en Villeta Cundinamarca al Tribunal Único Administrativo de Facatativá, dando cumplimiento a lo exigido por dicha entidad.  En el proyecto de zonificación de susceptibilidad del predio Mazathlán-Jalusco se realizó exploración directa mediante la ejecución de apiques y barrenos para toma de muestras en el sector en donde se construirá el centro poblado, se trabajó en la digitalización de la información de geología y geomorfología y la generación de variables geométricas a partir de la cartografía base.  En la actividad de acompañamiento a las CAR's se dio respuesta a los diferentes oficios recibidos. En la actividad de apropiación social del conocimiento se realizó un primer taller de identificación de la problemática en el predio Jalisco-Mazathlán con el grupo focal de la comunidad beneficiaria del predio y una segunda reunión citada por INCODER con las entidades involucradas, dando como resultado la necesidad de replantear los objetivos de la comunicación, involucrando nuevos actores, quienes serán usuarios directos de la información generada por el SGC.  En el caso de Soacha, se acompañó el proceso de socialización con la Comuna VI de parte de la Acaldía, en donde se informó acerca de la no legalización de todos los barrios debido a problemas de inestabilidad y a la imposibilidad de llevar servicios públicos de manera económica a dichos sectores. En Cáqueza se continuó con la construcción dde escenarios y se viene adelantando la elaboración del plan de acción con el fin de presentar los resultados en la Gobernación de Cundinamarca dentro del Plan Municipal de Gestión de Riesgo y en la actualización del EOT.  Se continuó con el proceso de comprensión de apropiación con las alcaldías de B/manga, Floridablanca y Girón.
En el mes de junio por solicitud de la Secretaria de Gobierno de Cundinamarca, se asistió a la mesa técnica del barrio San Jorge y se definieron las actividades del caso para lograr mitigar efectivamente la problematica presentada en el municipio de Villeta.  En lo referente a la mesa técnica de Utica, se realizó visita conjunta de toda los actores nacionales, departamentales y locales convocados por la Procuradoria General de la Nación, con el enfoque de establecer la dinamica y acciones de cada entidad para lograr mitigar los efectos causados por los MM y lograr en el mediano y largo plazo la estabilización de la microcuenca de la quebrada La Negra.  En el proyecto Soacha se sosicalizo el estudio de zonificación geomecanica con el grupo de control urbano para que se tuviera el panorama general y se iniciara su apropiación, conocimiento y aplicación en los temas urbanisticos y normativos que maneja este grupo.  Se continuó con el proceso de comprensión de apropiación con las alcaldías de B/manga, Floridablanca y Girón.  En el proyecto Càqueza se continuo con el proceso de comprensión y apropiación del conocimiento y se realizó visita de acompañamiento con la alcaldia y Llanogas para el tema de zonas con restricción de uso y las que pueden se aptas dentro de lo establecido en la nueva cartografia entregada por el SGC al municipio.
</t>
  </si>
  <si>
    <t>En el mes de Julio se hizo entrega a INCODER del informe de susceptibilidad a los movimientos en masa del predio Mazathlán Jalisco, el cual contiene la Geología para Ingeniería, Geomorfología, y Susceptibilidad.  Se realizó reunión con CARDIQUE con el fin de revisar la posibilidad de firmar un convenio para actualizar el estudio de amenazas que tienen en su área de jurisdicción, se les informó de la forma como se plantea trabajar en el marco de las OCAD.  Se planteó reunión con CORPONOR para el mes de agosto en la cual se presentarán las metodologías de zonificación de amenaza por movimientos en masa.  Se continuó con las mesas de trabajo con la Defensoría del Pueblo en relación con el proyecto de Barranquilla.  En el municipio de Floridablanca se continuó con el trabajo de definición de los polígonos de afectación que serán incorporados en el POT, con Bucaramanga se realizó una reunión en la que se conoció la forma como se incorporó la información del estudio 2007 y 2009 de amenaza por MM en el POT.  Se realizó una visita técnica al municipio de Tensa, se está elaborando el informe, se asisitó a CORPOCHIVOR en una visita al sector del deslizamiento de La Chapa, se está elaborando informe.  Se realizaron reuniones con la Procuraduría General de la República en relación con el embalse sobre el río Tona, se está analizando la información para entregar informe dando respuesta a la solicitud formal.
En el mes de agosto se obtuvo el modelo geológico-geotécnico y la zonificación geotécnica del área comunal a escala 1:2.000 del predio Mazatlán Jalisco en el municipio de Pacho Cundinamarca, se está avanzando en la elaboración del informe final para ser entregado en el mes de septiembre.  Se concertó reunión con la CVC para revisar la posibilidad de trabajos en su área de jurisdicción, sin embargo fue necesario aplazarla por solicitud de la corporación.  Se realizó reunión con CORPONOR y se está revisando de parte de dicha entidad la disponibilidad deinformación en relación con los cuatro municipios priorizados a la luz de los Acuerdos para la Prosperidad.  Se continuó con la revisión de la información entregada porla Procuraduría General de la Nación en relacióncon el embalse del río Tona, el informe se está elaborando y se espera entregarlo en el mes de septiembre.  En relación con el tema de apropiación social, se continuó apoyando a la Defensoría del Pueblo en el tema de Barranquilla. Se acompañó a la Alcaldía de Soacha en reuniones con PNUD y con el Acueducto de Bogotá.  Se realizó taller con el personal del municipio de Cáqueza y el personal del contrato de actualización del EOT y se definió seguir trabajando para que sean presentado los resultados en el CMGRD y el Consejo de Gobierno</t>
  </si>
  <si>
    <t>En el mes de septiembre se hizo entrega al INCODER del informe final de zonificación geomecánica del sector en el cual se construirá el sector de viviendas en el predio Mazatlán-Jalisco.  SE hizo una reunión con INCODER en la que se definió la realización de una reunión de socialización con las entidades locales, regionales y nacionales que tendrían participación en el proceso de entrega de los predios a las familias y en la generación del proyecto productivo, con el fin de evitar la generación de futuros procesos de inestabilidad, reunión en la que participaron entidades como el IGAC, la CAR y la Alcaldía y se definió la incorporación del IGAC en el grupo de trabajo y la socialización con las comunidades de los resultados obtenidos tanto del estudio técnico como del proceso de ocupación de los predios entregados.  Se asistió al taller con los defensores del pueblo de la ciudad de Barranquilla que tienen asignados los casos de los barrios afectados por inestabilidad de laderas, se hizo una presentación técnica de los resultados, se hicieron recorridos de campo y se definió el acompañamiento en las acciones futuras de la Defensoría del Pueblo; por otra partes se vio la necesidad de realizar una propuesta de socialización de los problemas de inestabilidad que se presentan en las laderas occidentales de Barranquilla con diferentes actores.  Se acompañó a la alcaldía de Soacha con el proceso del Cazucable en el sentido de incluir dentro del proyecto las decisiones tomadas por la acaldía a la luz de los estudios de zonificación de amenaza.  En el proyecto de Cáqueza se mantuvo comunicación telefónica y vía correo electrónico con el personal de la alcaldia para conocer el estado de la toma de decisiones de parte de la Alcaldía, quienes están trabajando con el equipo de actulización del EOT y se espera que en el mes de octubre realicemos una iteracción con los dos equipos de trabajo.  se realizó reunión con la CVC y se definió el interés en trabajar en el tema de amenaza por movimientos en masa en algunas cuencas del área de influencia de la corporación en el año 2014 y se revisaron las posibilidades de cooperación interinstitucional.  Se estableció nuevamente contacto con CARDIQUE, definiendo la posibilidad de trabajar a escala 1:25.000 en su área de jurisdicción, se programó reunión en Cartagena para el mes de octubre.</t>
  </si>
  <si>
    <t xml:space="preserve">Zonificación de amenazas por movimientos en masa escala 1:100.000 </t>
  </si>
  <si>
    <t>Planchas Geomorfológicas a escala 1:100.000</t>
  </si>
  <si>
    <t>Jesús Hernando Sandoval</t>
  </si>
  <si>
    <t>Sofia Navarro</t>
  </si>
  <si>
    <t>Gustavo Trejos</t>
  </si>
  <si>
    <t>Jorge Arturo Castro</t>
  </si>
  <si>
    <t>Harol Moya</t>
  </si>
  <si>
    <t>Rosalbina Perez</t>
  </si>
  <si>
    <t>Claudia Albadán</t>
  </si>
  <si>
    <t>Angela Galindo</t>
  </si>
  <si>
    <t>Milena Polo</t>
  </si>
  <si>
    <t>Mario Cuellar</t>
  </si>
  <si>
    <t>Mapas de Geomorfología escala 1:100.000</t>
  </si>
  <si>
    <t>Mapas</t>
  </si>
  <si>
    <t>Memorias</t>
  </si>
  <si>
    <t>Planchas Geomorfológicas 1:100.000 Contrato Interadministrativo UPTC - 16 planchas</t>
  </si>
  <si>
    <t>Planchas Geomorfológicas 1:100.000 de Control - 9 planchas</t>
  </si>
  <si>
    <t xml:space="preserve">Planchas Geomorfológicas 1:100.000 de 4 bloques contratados - 40 planchas </t>
  </si>
  <si>
    <t xml:space="preserve">Planchas Geomorfológicas 1:100.000 Nariñó Litoral (complementar) 10 planchas  </t>
  </si>
  <si>
    <t>En el período enero-febrero se trabajó en la supervisión de las planchas contratadas con la UPTC, en donde se realizó de parte de la Universidad la generación de una plancha piloto a partir de la cual continuarán aplicando la metodología en las demás planchas.  Se solicitó toda la información para la elaboración de las planchas control (nueve en total), la información se recibió parcialmente el 7 de febrero, sin embargo se presentan atrasos en la entrega de las fotografías aéreas y las imágenes de sensores remotos.  Se solicitó la información para la elaboración de las 40 planchas contratadas con universidades, la cual solo se recibió parcialmente el último día de febrero, con el fin de entregarla a la EAFIT y la UIS, quienes elaborarán los bloques 4, 5 y 6.  Se avanzó en la complementación de la variable geomorfología de las 21 planchas de Nariño.
En el mes de marzo se hizo una revisión de las planchas geomorfológicas 149, 207, 187 y 243 y se detectó la necesidad de estandarizar la nomenclatura de las  unidades geomorfológicas, los estándares de representación y el style para SIG, se realizó un taller temático que permitiò definir tareas y responsables, de tal manera que para mediados del mes de abril se tendrá la versión actualizada del documento metodológico.  Se realizó revisión del avance de las planchas 166, 167 y 168 que viene avanzando la UPTC, se hicieron observaciones y correcciones a las mismas. Se continuó con la actuliazación de las planchas geomorfológicas del departamento de Nariño.  Se entregó la información de geología, MDE, cobertura de la tierra y mapas base de las planchas de los bloque 4, 5, y 6 ala UIS y EAFIT, se está a la espera de recibir las minutas firmadas para proceder a firmar el Acta de Inicio.
En el mes de abril se firmaron las Actas de incio de los convenios con EAFIT y UIS y se realizará la primera reunión de seguimiento a comienzos del mes de mayo.  Se hizo entrega formal de la información necesaria para adelantar los trabajos.  Se continuó con el trámite para la firma del convenio con la Universidad Nacional sede Bogotá.  Se realizaron una serie de reuniones temáticas entre el grupo de geólogos,a fin de generar los estándares para la generación de planchas geomorfológicas aplicadas a los movimientos en masa, se realizó una reunión de socialización de dicho trabajo en la que participaron todas las universidades que tienen firmados convenios y las que se unirán al proceso en el futuro cercano.  El trabajo de lasplanchas de Nariño se detuvo para la generacion de estándares.</t>
  </si>
  <si>
    <t>En el mes de Mayo se completó la elaboración de los estándares de nomenclatura de las Unidades Geomorfológicas, material que fue enviado a las Universidades que están realizando planchas, para que sigan dicho manual de estandarización.  Se definió la forma de calificar la variable morfogenética y se planteó una propuesta nueva para calificar morfodinámica, la cual se aplicará antes de tomarla como definitiva, lo cual hizo que no se avanzara en la elaboración de planchas geomorfológicas de control ni se terminara la actividad en Nariño.  
En el informe de avance de las planchas que elabora la UPTC, se presenta una vance del 49.3% de acuerdo con lo programado, en el informe de avance de la EAFIT se presenta un avance del 20%, en la UIS se viene avanzando el 8%.  Se firmó Acta de inicio con la Universidad Nacional de Colombia, sede Bogotá y se hizo entrega de la información para iniciar los trabajos.
En el mes de junio de se da inicio a la construcción y ajustes de las planchas geomorfologicas, de acuerdo con los estadares definidos en el mes de mayo.  Segùn informe de avance de las planchas que elabora la UPTC, se presenta una vance del 62,5% de acuerdo con lo programado, en el informe de avance de la EAFIT se presenta un avance del 20%, en la UIS se viene avanzando el 10%, en la UNAL sede Bogotá se viene avanzando el 10%.</t>
  </si>
  <si>
    <t xml:space="preserve">En el mes de Julio se realizó revisión de las planchas de geomorfología que adelanta la UPTC, las cuales debieron ser modificadas de acuerdo con los estándares establecidos por el SGC, razón por la cual no se avanzó en cubrimiento.  La EAFIT ya realizó toda la fotointerpretación y está adelantando el trabajo de campo respectivo, para un avance del 40%, la UIS presentó un primer avance de fotointerpretación, la cual debe ser ajustada a los estándares establecidos por el SGC, la UN Bogotá inició trabajos de fotointerpretación.  Las planchas control que elabora el SGC presentan atraso significativo, de tal manera que solo hasta el mes de julio se realizó el trabajo de campo de la plancha 97, la cual es la más adelantada a la fecha, las demás planchas están en proceso de fotointerpretación. El proceso de completar las planchas de Nariño sigue detenido, se solicitó que se de continuidad a este trabajo, a fin de tener una versión final el mes de agosto.
En el mes de agosto la UPTC continuó avanzando en el cubrimiento de las planchas geomorfológicas, completando un 76% del total.  La EAFIT avanzó en un 50% en la elaboración de las planchas correspondientes al bloque 6, la UIS el 70% correspondiente a los bloques 4 y 5 y la Nacional de Bogotá solo avanzó el 5% del bloque 3.  Las planchas control han avanzado de la siguiente manera: plancha 146 ya tiene toda la fotointerpretación y se lleva el 30% del trabajo de campo, la plancha 97 se encuentra en un avance del 90% dela versión final, de la plancha 261 ya se completó el trabajo de campo, queda a la espera de la generación de la plancha definitiva y la plancha 411 se tiene a la fecha el 80% de fotointerpretación, las demás planchas aún no se han iniciado.  En relación con el litoral Nariño, se entregó la versión de geomorfología del bloque conformado por 10 planchas.  </t>
  </si>
  <si>
    <t>En el mes de septiembre la UPTC avanzó en la elaboración de las 16 planchas geomorfológicas, logrando un 83% de avance de las mismas.  Las planchas control se viene avanzando de la siguiente manera: plancha 97 un avance del 90%, la plancha 344 tiene un 60% de poligonización, la plancha 261 está en un 90%, la plancha  114 lleva un 30% de poligonización, la plancha 411 tiene un 100% de poligonización y se realizará trabajo de campo en el mes de octubre, la plancha 146 completó el trabajo de campo, la plancha 389 se ha  poligonizado en un 40%, la plancha 303 lleva un 90% de poligonización y la plancha 152 aún no se ha iniciado el proceso de poligonización.  Las planchas que vienen elaborando las universidades vienen avanzando de la siguiente manera UIS 75%, EAFIT 80% y Nacional Bogotá 50%.  Se realizó la edición y ploteo de las 9 planchas que conforman el bloque de litoral Nariño, se está trabajando en la memoria técnica para ingresarlas al proceso de oficialización.  Se realizó un taller al interior del grupo con el fin de analizar el avance técnico de las planchas control y definir la estrategia de revisión de las planchas que iniciarán a entregar las universidades en el mes de octubre.</t>
  </si>
  <si>
    <t>SUBPRODUCTO 2</t>
  </si>
  <si>
    <t>Planchas de Zonificación de amenazas por movimientos en masa del territorio nacional a escala 1:100.000</t>
  </si>
  <si>
    <t>Especialista SIG</t>
  </si>
  <si>
    <t>Especialista suelos</t>
  </si>
  <si>
    <t>Karol Ramirez</t>
  </si>
  <si>
    <t>Mario Cuéllar</t>
  </si>
  <si>
    <t>Anibal Lopez</t>
  </si>
  <si>
    <t>Mapas de Susceptibilidad y Amenaza por MM</t>
  </si>
  <si>
    <t>Mapa</t>
  </si>
  <si>
    <t>Avances Planchas de Amenazas por MM - 1:100.000 Contrato Interadministrativo UPTC - 16 planchas</t>
  </si>
  <si>
    <t>Planchas de Amenazas por MM 1:100.000 de Nariño bloque litoral - 10 planchas</t>
  </si>
  <si>
    <t xml:space="preserve">Planchas Control de Amenaza por MM 1:100.000 - 9 planchas </t>
  </si>
  <si>
    <t xml:space="preserve">Planchas de Amenaza por MM 1:100.000 de 4 bloques contratados - 40 planchas </t>
  </si>
  <si>
    <r>
      <t xml:space="preserve">Planchas de Amenaza por MM 1:100.000 a partir de 18 planchas geomorfológicas IDEAM - 18 planchas </t>
    </r>
    <r>
      <rPr>
        <b/>
        <sz val="12"/>
        <rFont val="Arial"/>
        <family val="2"/>
      </rPr>
      <t>ACTIVIDAD ELIMINADA</t>
    </r>
  </si>
  <si>
    <t>En el período enero-febrero se realizó el seguimiento a los trabajos contratados con la UPTC, de tal manera que se solictó el ajuste del equipo de trabajo para que se cumpla con lo exigido en los Términos de la contratación.  Las planchas control 2012 avanzaron en la generación de las zonificaciones de susceptibilidad y amenaza y se están generando las respectivas memorias para ser entregadas a oficialización. Se revisó y modificò la calificación de la variable cobertura de la tierra y se ajustó la variable suelos, teniéndose listas las variables para la generación de la zonificación de susceptibilidad y amenaza una vez se termine la complementación de la geormofología.  Se realizó el proceso de selección y contratación de tres de los cuatro bloques que se tiene previsto ejecutar el presente año, siendo contratada la EAFIT para el bloque 6 y la UIS para los bloques 4 y 5.  Se solitió toda la información para las planchas control 2013, sin embargo aún no se ha recibido en su totalidada dicha iformación.  Se realizó una reunión con el IDEAM, con el fin de definir el plan de acción para generar las planchas de amenaza a partir de los productos intermedios entregados por ellos, definiéndose las planchas en las que trabajará el IDEAM.
En el mes de marzo se generaron las versiones finales de las planchas de susceptibilidad y amenaza de las planchs 149,187,207 y 243, denominadas planchas control 2012, las cuales se hace necesrio estandarizar en su presentación, tanto de los mapas como de las memorias,para lo cual se realizó un taller con el grupo de trabajo y el grupo SINGEO, en el cual se establecieron compromisos para la generación de los style, al igual que la obtención del estándar de memoria técnica de cada plancha.  Se hizo supervisión del avance de las actividades a la UPTC, verificando que se viene trabajando en el tema de calificación de las variables geología, suelos y cobertura de la tierra.  Se entregó lainformaicón de las planchas de los bloques 4, 5 y 6 a la UIS y la EAFIT, relacionado con geología, cobertura de la tierra y mapas base.  Se recalificaron las variables de geología, suelos y cobertura de la tierra de las planchas de Nariño.
En el mes de abril se entregò toda la información a las universidades que firmaron convenio e iniciaron la evaluación de la misma y la calificación y generación de variables.  Se realizaron reuniones a fin de obtener estàndares para la generación de planchas y memorias de susceptibilidad y amenaza,</t>
  </si>
  <si>
    <t>En el mes de Mayo se completó la calificación de la variable cobertura del suelo y suelos en el bloque de Nariño, se terminó la definición de las variables geométricas y se cuenta hasta el momento con toda la información para la evaluación de la susceptibilidad, esperando se termine la variable geomorfología.  Las universidades iniciaron el proceso de generación de variables geométricas y la calificación de las variables cobertura, suelos y geología.  No se avanzó en la elaboración de las variables para las planchas control 2013, se estuvo analizando las propuestas de modificación de calificación de las variables suelos y cobertura, a comienzos del mes de junio se plantea la realización de un taller con todas las universidades para definir la forma de trabjo en estas variables.  No se avanzó en relación con el IDEAM, se espera la programación de una reunión para definir su avance, sin embargo siempre han sido invitados a los talleres de estandarización.
En el mes de junio, se dio avance en la evaluación de la susceptibilidad.  Se realizó el taller de estandarización de cobertura y suelos con los técnicos de las Universidades, donde se ajustaron algunas de las tablas de calificación de los atributos de estas variables.  Se generó un documento que resume lo acordado en los talleres y fue enviado a cada una de las Universidades. No se han recibido los insumos por parte del IDEAM para generar las 18 planchas de amenazas, se està a la espera de dichos insumos.
En el mes de Julio aún se continúa con el proceso de estandarización de las denominadas planchas control 2012, para lo cual se está a la espera de la cobertura de lluvia de parte del IDEAM, la cual no ha sido recibida de parte del SGC, a pesar de haber hecho la solicitud desde el mes de mayo de 2013.  De las planchas control 2013, se terminó la calificación de la variable cobertura de la tierra de las planchas 261, 97, 146 y 152, se viene avanzando en la elaboración de las memorias respectivas.  En la temática de suelos se terminó la generación de variables de las planchas 97, 261, 146 y 152  y se avanza en la elaboración de las memorias técnicas.  La UPTC está avanzando en la evaluación de la variable cobertura de la tierra y suelos, las cuales se encuentran en un 50%, EAFIT entregó al 100% las variables suelos, cobertura de la tierra y geología calificadas, la UIS tiene al 100% geología calificada, suelos y cobertura en un 85%,la UN Bogotá, tiene un avance del 40% en la calificación de las variables suelos, cobertura de la tierra y geología.  A la fecha no se ha recibido ningún insumo de parte del IDEAM, razón por la cual las 18 planchas programadas no se entregarán el presente año.</t>
  </si>
  <si>
    <t>En el mes de agosto la UPTC entregó para revisión la calificación por susceptibilidad de las variables suelos, cobertura y geología, se revisaron y solicitaron correcciones y ajustes.  La EAFIT entregó también dichas variables calificadas y se enviaron correcciones, las auclees están realizando, se espera que el mes de septiembre exista ya versión final para aprobar el primer pago del convenio.  La UIS lleva un avance del 78% de calificación de la variable geología, un 80% por suelos y el 78% de la variable cobertura para los dos bloques y la Nacional Bogotá, un 80% de la calificación de la variable geología, el 95% de suelos y el 80% de cobertura.  En relación con el bloque de litoral Nariño se está avanzando en la generación de la calificación de la variable geología con el fin de iniciar el proceso de zonificación de susceptibilidad y amenaza.  De las planchas control 2013 se cuenta con el 100% de la calificación de las variables de suelos y cobertura de las planchas 146, 97, 261 y 411, se está adelantando la calificación de la variable geología de las planchas 97, 261 y 411, la plancha 416 ya está completa.  Debido a la dificultad en la entrega por parte del IDEAM de la variable lluvia, se inició un trabajo con la información de las 400 estaciones entregadas por dicha entidad, con el fin de generar dicha variable a utilizar para la zonificación de amenaza a nivel nacional.
En el mes de septiembre la UPTC avanzó en la variable de suelos en un 90%, cobertura de la tierra el 95% y geología el 98%; a UIS avanzó en la variable de suelos en un 86%, cobertura de la tierra el 84% y geología el 86% e hicieron entrega de las variables para revisión de parte del SGC; la EAFIT avanzó en la variable de suelos en un 100%, cobertura de la tierra el 100% y geología el 100%, las cuales fueron sometidas a revisón de parte del SGC y finalmente la Nacional sede Bogotá avanzó en la variable de suelos en un 100%, cobertura de la tierra el 100% y geología el 95%, es importante resaltar que en el caso de suelos y cobertura se hace referencia al total de la información entregada, faltando la información de los departamentos de Caquetá y Putumayo, la cual se espera entregársela en el mes de octubre.</t>
  </si>
  <si>
    <t>Inventario de Movimientos en Masa e ingreso al SIMMA</t>
  </si>
  <si>
    <t>Edgar Rodríguez</t>
  </si>
  <si>
    <t xml:space="preserve">Carlos Alvarado </t>
  </si>
  <si>
    <t>Andres Reyes</t>
  </si>
  <si>
    <t>Jorge Castro</t>
  </si>
  <si>
    <t>Juan Montero</t>
  </si>
  <si>
    <t>Rosalbina Pérez</t>
  </si>
  <si>
    <t>Sofía Navarro</t>
  </si>
  <si>
    <t>Número de movimientos en masa ingresados a SIMMA</t>
  </si>
  <si>
    <t>Trabajo de campo para captura de información</t>
  </si>
  <si>
    <t>Ingreso de datos al SIMMA</t>
  </si>
  <si>
    <t>Se definió el plan de trabajo de esta actividad, definiéndose que las campañas de campo se realizarán de manera paralela al control de campo de los geólogos para el control de las planchas geomorfológicas, de tal manera que el primer trabajo de campo se realizará en el mes de abril de 2013.
En el mes de marzo se realizaron reuniones con el asesor de inventario de MM, con la UPTC y el grupo de ingenieros que apoyará la actividad para las planchas control 2013, en donde se definieron los criterios a tener en cuenta para la captura de información en campo y el trabajo que se debe realizar con la información contenida en el SIMMA.  Se han tenido inconvenientes con la extracción de la información del SIMMA, se hicieron contactos con el área de Información para solicitar apoyo de los ingenieros de sistemas del SGC, para la extracción de la información de la base de datos y poder iniciar el trabajo de estadísticas.
En el mes de abril,en el marco de las actividades de estandarización, se definieron los trabajos a realizar con el fin de preparar la información para adelantar el trabajo de campo próximamente.  Por otra parte se enviaron oficios a las CAR's con el fin de solicitar información o el ingreso de la misma al SIMMA, de tal manera que se aumente la cantidad de información disponible.
En el mes de Mayo se recibieron respuestas de diversas CAR's y Gobernaciones y algunas entidades enviaron información que fue ingresada al sistema.  Se estuvo trabjando con la subdirección de Información en las posibles modificaciones a la herramienta SIMMA, se realizó la unión entre SIMMA y SIGER, de tal manera que es posible realizar una consulta georeferenciada, perimitiendo extraer la información del SIMMA por plancha.
En el mes de junio se estructuró el documento borrador para las mejoras del SIMMA, se realizó el analisis estadistico de las 9 planchas control 2013, Se estructuró el formato estandar para la capacitación a las Univerisidades y Corporaciones, se capacitó a la UIS y la EAFIT y la CDMB en el tema de manejo y uso adecuado de la herramienta. Se establecio el programa preliminar para las salidas a campo para la captura de información.
En el mes de julio se realizó la primera campaña de campo para captura de información de inventario de movimientos en masa correspondiente a la plancha 97, se elaborarron un total de 80  formatos, se está en etapa de verificación de datos antes del ingreso al SIMMA.  Las Universidades han realizado trabajos de campo para captura de datos de inventario, han llenado los formatos pero aún no se han ingresado al SIMMA. Se han venido ingresando datos a nivel de catálogo de movimientos en masa a partir de información de prensa.
En el mes de agosto se realizó el trabajo de campo parala plancha 261 y se programó el trabajo de campo para la plancha 146; de este trabajo se elaboraron un total de 60 formularios, los cuales fueron revisados en su totalidad y se ingresaron al SIMMA un total de 37 formularios.</t>
  </si>
  <si>
    <t xml:space="preserve">En el mes de septiembre se realizó la revisisón y corrección de los 74 formatos del trabajo de campo de la plancha 261; se ingresaron al SIMMA 60 datos de la plancha 97.  Por otra parte se trabajó en la generación de estadísticas de los datos SIMMA de las planchas 261 y 97, se realizó recolección de información secundaria de la plnacha 146.  Se ingresaron al SIMMA un total de 5 datos de catálogo. </t>
  </si>
  <si>
    <t>Guías Metodológicas para Zonificación de Amenazas y Riesgo</t>
  </si>
  <si>
    <t xml:space="preserve">Guías metodológicas para zonificación de Amenaza </t>
  </si>
  <si>
    <t>Jesús Sandoval</t>
  </si>
  <si>
    <t>Asesor Internacional (UN)</t>
  </si>
  <si>
    <t>Asesor Nacional (UN)</t>
  </si>
  <si>
    <t>Henry Carvajal</t>
  </si>
  <si>
    <t>Eduardo Castro Marín</t>
  </si>
  <si>
    <t>Guía Metodológica para Zonificación de Amenaza por MM Publicada</t>
  </si>
  <si>
    <t>Guía publicada</t>
  </si>
  <si>
    <t>Guía Metodológicas para Zonificación de Amenazas por MM</t>
  </si>
  <si>
    <t xml:space="preserve">Avances Guía Metodológica para Evaluación de Riesgos físicos </t>
  </si>
  <si>
    <t>Durante los meses de enero y febrero se definió el alcance y plan de trabajo de las guías metodológicas para zonificación de amenaza por movimientos en masa que se desarrollarán y los productos publicados que se obtendrán el presente año.  Se inició el proceso de revisión de literatura técnica relacionada con los temas de métodos de zonificación, geología para ingeniería y la revisión del documento existente de guía metodológica para la zonificación de amenaza por movimientos en masa tipo flujo.  En relación con la guía para evaluación de riesgo físico se realizó un primer acercamiento con la Universidad Nacional de Colombia para definir el alcance de los trabajos y se está en el proceso de obtención de las especificaciones técnicas para definir la contratación.
En el mes de marzo se reprogramó el trabajo, realizando una modificación al cronograma de trabajo, de tal manera que se iniciará de maenra formal el trabajo en el mes de mayo próximo.
En el mes de abril se trabajó en la revisión de metodologías tanto de evaluación de flujos como de generación de mapas de geología para ingeniería.  En relación con la guía para evaluación de riesgo físico, se generó una primera versión de Especificaciones Técnicas para la firma del respectivo Convenio.
En el mes de Mayo se complementaron las especificaciones Técnicas para la firma del Convenio Especial de Cooperación con la UN y se envió la respectiva invitación a presentar propuesta.
En el mes de Junio se solicitó la propuesta para firma de convenio a la Uniersidad Nacional de Colombian sede Bogotá, se está a la espera de su entrega.  El grupo de geólogos continuó en la elaboración de un primer documento relacionado con el tema de la geología para ingeniería.  
En el mes de Julio se entregó para revisión una primera versión del documento de lineamientos metodológicos para la elaboración de mapas de geología para ingeniería, se entergaron comentarios.  Se está elaborando un informe de avance acerca del trabajo realizado el primer semestre y una propuesta de trabajo de investigación para los próximos dos años.  Se inició el proceso de contratación de una persona para generar un documento denominado lineamientos metodológicos para la elaboración de los mapas de amenaza por movimientos en masa a escala municipal y local.
En el mes de Agosto no se avanzó en el trabajo relacionado con la generación de una guía metodológica para la zonificación de amenaza por movimientos en masa, el grupo de geólogos tuvo en cuenta las observaciones al documento de guía metodológica para generar mapas de geología para ingeniería y continúa en su elaboración.  Se protocolizó el Convenio Especial de Cooperación con la Universidad Nacional de Colombia y se iniciarán trabajos el mes de septiembre.  Se protocolizó igualmente el contrato de prestación de servicios con un experto en la generación de mapas de zonificación de amenaza por movimientos en masa a escalas regionales y municipales, se dará inicio formal a los trabajos el mes de septiembre.</t>
  </si>
  <si>
    <t xml:space="preserve">En el mes de Septiembre no se avanzó en el trabajo relacionado con la generación de una guía metodológica para la zonificación de amenaza por movimientos en masa, se viene trabajando en la generación de un documento que contenga "Lineamientos para la elaboración de mapas de zonificación de amenaza por movimientos en masa escala 1:25.000 y 1:5.000".  Se firmó el Acta de Inicio del Convenio Especial de Cooperación con la Universidad Nacional de Colombia y se dió inicio a los trabajos, de tal manera que en el mes de Octubre se realizará el primer taller con expertos nacionales. </t>
  </si>
  <si>
    <t>JUR13-01</t>
  </si>
  <si>
    <t xml:space="preserve">Gestión Jurídica y legal </t>
  </si>
  <si>
    <t>Requerimientos legales respondidos oportunamente</t>
  </si>
  <si>
    <t xml:space="preserve">Adriana María Plazas Tovar </t>
  </si>
  <si>
    <t>Gilberto Ramos Suarez</t>
  </si>
  <si>
    <t xml:space="preserve">Yuli Paola Torres </t>
  </si>
  <si>
    <t xml:space="preserve">María Alejandra Amarís </t>
  </si>
  <si>
    <t xml:space="preserve">Oportunidad en la respuesta a conceptos </t>
  </si>
  <si>
    <t>No de conceptos respondidos dentro de los términos establecidos/No de conceptos solicitados en la Oficina Asesora Jurídica* 100</t>
  </si>
  <si>
    <t xml:space="preserve">Porcentaje </t>
  </si>
  <si>
    <t>Garantizar la oportunidad en el cumplimiento de los términos legales en los conceptos emitidos interna y externamente</t>
  </si>
  <si>
    <t>No de conceptos internos y externos</t>
  </si>
  <si>
    <t>Base de datos de la Oficina Asesora Jurídica</t>
  </si>
  <si>
    <t>Secretaria del área</t>
  </si>
  <si>
    <t>Jefe Oficina Asesora Jurídica</t>
  </si>
  <si>
    <t>Oportunidad en la respuesta de los derechos de petición</t>
  </si>
  <si>
    <t>No de derechos de petición respondidos dentro de los términos establecidos/No de derechos de petición solicitados en la Oficina Asesora Jurídica* 100</t>
  </si>
  <si>
    <t>Garantizar la oportunidad en el cumplimiento de los términos legales en los derechos de petición</t>
  </si>
  <si>
    <t>No de derechos de petición</t>
  </si>
  <si>
    <t>No de derechos de petición respondidos dentro de los términos establecidos y No de derechos de petición solicitados en la Oficina Asesora Jurídica</t>
  </si>
  <si>
    <t>Cumplimiento en el término de los  requerimientos de los despachos judiciales</t>
  </si>
  <si>
    <t>No de requerimientos con el cumplimiento de término definido/No de requerimientos de despachos judiciales radicados en la entidad * 100</t>
  </si>
  <si>
    <t>Dar respuesta oportuna a los requerimientos de los despachos judiciales</t>
  </si>
  <si>
    <t>No de requerimientos judiciales</t>
  </si>
  <si>
    <t>No de requerimientos con el cumplimiento de término definid y /No de requerimientos de despachos judiciales radicados en la entidad</t>
  </si>
  <si>
    <t>Aplicativo para actualización normativa de la entidad</t>
  </si>
  <si>
    <t>Control en la actualización normativa de la entidad</t>
  </si>
  <si>
    <t>No de actualizaciones realizadas/No de actualizaciones definidas en el servicio ofrecido por la empresa encargada de realizar la actualización</t>
  </si>
  <si>
    <t>Controlar permanentemente la actualización normativa aplicable a la entidad</t>
  </si>
  <si>
    <t>No de actualizaciones realizadas</t>
  </si>
  <si>
    <t>Reporte de actualizaciones realizadas</t>
  </si>
  <si>
    <t>Base de datos de actualizaciones</t>
  </si>
  <si>
    <t>Jefe de la Oficina Asesora Jurídica</t>
  </si>
  <si>
    <t>Procesos y conciliaciones fallados a favor de la entidad</t>
  </si>
  <si>
    <t>Ahorro institucional derivado de la gestión jurídica de la entidad</t>
  </si>
  <si>
    <t>Economía</t>
  </si>
  <si>
    <t>Valor ahorrado en las demandas o conciliaciones prejudiciales/ Valor de las pretensiones de las demandas o conciliaciones prejudiciales* 100</t>
  </si>
  <si>
    <t>Medir el nivel de ahorro derivado de los procesos que se inician en contra de la entidad</t>
  </si>
  <si>
    <t>Valor ahorrado</t>
  </si>
  <si>
    <t>Valor pretendido por la contraparte y el valor efectivamente ahorrado en el proceso de conciliación y/o demanda</t>
  </si>
  <si>
    <t>Profesional de la Oficina Asesora Jurídica</t>
  </si>
  <si>
    <t>Procesos judiciales atendidos dentro de los términos</t>
  </si>
  <si>
    <t>Cumplimiento en los términos de respuesta de los Procesos judiciales</t>
  </si>
  <si>
    <t>No Procesos judiciales atendidos dentrodel término legal/No de procesos en los que hace parte la entidad*100</t>
  </si>
  <si>
    <t>Dar respuesta oportuna a los procesos judiciales en los que es parte la entidad</t>
  </si>
  <si>
    <t>No de procesos judiciales</t>
  </si>
  <si>
    <t>No de procesos judiciales respondidos dentro del térnino y el No de procesos en los que hace parte la entidad</t>
  </si>
  <si>
    <t>Estudios jurídicos realizados</t>
  </si>
  <si>
    <t>No de Estudios jurídicos realizados</t>
  </si>
  <si>
    <t>No de estudios realizados/ Numero de conciliaciones y pactos de cumplimiento generados en la entidad</t>
  </si>
  <si>
    <t>Asegurar que se realicen los estudios jurídicos necesarios que soporten las conciliaciones y pactos de cumplimiento a favor de la entidad</t>
  </si>
  <si>
    <t>No de estudios realizados</t>
  </si>
  <si>
    <t>No de estudios jurídicos realizados y número de conciliaciones y pactos de cumplimiento generados en la entidad</t>
  </si>
  <si>
    <t>RECUPERACIÓN DE DINEROS POR COBRO COACTIVO</t>
  </si>
  <si>
    <t>dinero recuperado por cobro coactivo</t>
  </si>
  <si>
    <t>valor recuperado/valor a recuperar* 100</t>
  </si>
  <si>
    <t>Garantizar la recuperación de obligaciones de terceros a favor de la entidad</t>
  </si>
  <si>
    <t>Dinero recuperado</t>
  </si>
  <si>
    <t>Valor recuperado y valor a recuperar de obligaciones de terceros a favor de la entidad</t>
  </si>
  <si>
    <t>Ensayos y analisis de laboratorio</t>
  </si>
  <si>
    <t>LAB13-03</t>
  </si>
  <si>
    <t>HECTOR MANUEL ENCISO PRIETO</t>
  </si>
  <si>
    <t>SERVICIO GEOLOGICO</t>
  </si>
  <si>
    <t>CARACTERIZACIÓN DE MATERIALES GEOLÓGICOS (ROCAS, SUELOS, SEDIMENTOS, MINERALES, CARBONES, AGUAS Y GASES)</t>
  </si>
  <si>
    <t xml:space="preserve">PREPARACIÓN DE MUESTRAS </t>
  </si>
  <si>
    <t>OLGER GIOVANNI MENDOZA</t>
  </si>
  <si>
    <t>INGENIERO QUIMICO -PROFESIONAL1</t>
  </si>
  <si>
    <t>BILLY RODRIGUEZ</t>
  </si>
  <si>
    <t>TECNICO 1</t>
  </si>
  <si>
    <t>RUDY SALCEDO</t>
  </si>
  <si>
    <t>LUIS CARLOS OSPINA</t>
  </si>
  <si>
    <t>Nro. Muestras preparadas para análisis</t>
  </si>
  <si>
    <t>Σ de muestras procesadas</t>
  </si>
  <si>
    <t>Profesional Especializado</t>
  </si>
  <si>
    <t>Cantidad de muestras recibidas en el laboratorio  para ser preparadas para la realización de ensayos</t>
  </si>
  <si>
    <t>Σ de muestras procesadas= Número acumulado de muestras preparadas</t>
  </si>
  <si>
    <t>Número de muestras que ingresan al Laboratorio</t>
  </si>
  <si>
    <t>Registros generados en el área de preparación de muestras</t>
  </si>
  <si>
    <t>Profesional Especializado y Coordinador o Director Técnico</t>
  </si>
  <si>
    <t>ANÁLISIS DE MUESTRAS</t>
  </si>
  <si>
    <t>MARCELA HERNANDEZ</t>
  </si>
  <si>
    <t>QUIMICO CON ESPECIALIZACION</t>
  </si>
  <si>
    <t>JAVIER QUINTERO</t>
  </si>
  <si>
    <t xml:space="preserve">OLGER GIOVANI MENDOZA </t>
  </si>
  <si>
    <t>QUIMICO</t>
  </si>
  <si>
    <t xml:space="preserve">ALICIA MONTES </t>
  </si>
  <si>
    <t xml:space="preserve">JOHN MAURO CASTAÑO </t>
  </si>
  <si>
    <t>CONSTANZA MARTINEZ ORTIZ</t>
  </si>
  <si>
    <t>INGENIERO CIVIL CON ESPECIALIZACIÓN</t>
  </si>
  <si>
    <t>CARLOS ESPITIA</t>
  </si>
  <si>
    <t>INGENIERO CIVIL</t>
  </si>
  <si>
    <t>GISELA GUIJARRO</t>
  </si>
  <si>
    <t>JORGE IVAN LONDOÑO</t>
  </si>
  <si>
    <t>MARIBEL BARAJAS</t>
  </si>
  <si>
    <t>SONIA GUERRA</t>
  </si>
  <si>
    <t>INGENIERO QUIMICO</t>
  </si>
  <si>
    <t>GIOVANNI VELA</t>
  </si>
  <si>
    <t>MARIA EUGENIA TOVAR</t>
  </si>
  <si>
    <t>TECNÓLOGO</t>
  </si>
  <si>
    <t>ROBERTO OBANDO</t>
  </si>
  <si>
    <t>LUIS FERNANDO VALENCIA</t>
  </si>
  <si>
    <t>PATRICIA CALDERON MORALES</t>
  </si>
  <si>
    <t>ROBIN RENE RAYO RAMIREZ</t>
  </si>
  <si>
    <t>ARMANDO RODRIGUEZ</t>
  </si>
  <si>
    <t>TECNÓLOGO EN OBRAS CIVILES</t>
  </si>
  <si>
    <t>ARMANDO DUARTE</t>
  </si>
  <si>
    <t>TÉCNICO</t>
  </si>
  <si>
    <t>ASISTENCIAL OPERATIVO LABORATORIOS</t>
  </si>
  <si>
    <t>Nro Ensayos realizados</t>
  </si>
  <si>
    <t>Σ de ensayos ejecutados</t>
  </si>
  <si>
    <t>Cantidad de ensayos para analisis de rocas, suelos, sedimentos , minerales, carbones, aguas y gases</t>
  </si>
  <si>
    <t>Σ de ensayos ejecutados = Sumatoria acumulada de ensayos realizados</t>
  </si>
  <si>
    <t>Número de ensayos realizados para todas las matrices de trabajo</t>
  </si>
  <si>
    <t>Registros físicos y digitales. Reporte de resultados</t>
  </si>
  <si>
    <t>PLAN DE INVESTIGACIÓN EN MATERIALES GEOLÓGICOS</t>
  </si>
  <si>
    <t>HECTOR ENCISO</t>
  </si>
  <si>
    <t xml:space="preserve">Diseño del Plan de Investigación </t>
  </si>
  <si>
    <t>Plan generado</t>
  </si>
  <si>
    <t>SEMESTRAL</t>
  </si>
  <si>
    <t>El indicador mide la entrega del plan de investigación que marcará la pauta para la realización de proyectos enfocados a los materiales geológicos</t>
  </si>
  <si>
    <t>Plan generado = Plan de investigación diseñado y entregado</t>
  </si>
  <si>
    <t xml:space="preserve">Entrega efectiva del plan de investigación </t>
  </si>
  <si>
    <t>Grado de avance en la realización del plan de investigación</t>
  </si>
  <si>
    <t xml:space="preserve"> (Porcentaje de avance Resultado a la fecha x Peso de la actividad)/ (Porcentaje de avance Programado a la fecha x Peso de la actividad) *100</t>
  </si>
  <si>
    <t>El indicador mide el avance ponderado de las actividades requeridas para la realización del plan de investigación.</t>
  </si>
  <si>
    <t>Porcentaje de avance Resultado a la fecha= Avance efectivo de la actividad 
Porcentaje de avance Programado a la fecha=Avance proyectado de la actividad.</t>
  </si>
  <si>
    <t>Relación de tareas realizadas en cada una de las actividades</t>
  </si>
  <si>
    <t>Registros físicos y digitales</t>
  </si>
  <si>
    <t>RECOPILACIÒN DE INFORMACIÓN</t>
  </si>
  <si>
    <t xml:space="preserve">EVALUACIÓN </t>
  </si>
  <si>
    <t>REALIZACIÓN DEL INFORME</t>
  </si>
  <si>
    <t>Cumplimiento en las Publicaciones con los resultados de los proyectos de investigación.</t>
  </si>
  <si>
    <t>∑  Informe de avance del Plan Investigación</t>
  </si>
  <si>
    <t>El indicador el avance en la implementación del Plan de Investigación en las áreas de interés misionales</t>
  </si>
  <si>
    <t>∑  informe de avance del Plan Investigación</t>
  </si>
  <si>
    <t>Informe de avance del Plan Investigación</t>
  </si>
  <si>
    <t>IMPLEMENTACIÓN DE LOS REQUISITOS TÉCNICOS BAJO LA NORMA NTC ISO/IEC 17025</t>
  </si>
  <si>
    <t>ADMINSTRADOR DE EMPRESAS- INGENIERO</t>
  </si>
  <si>
    <t>Requisitos técnicos implementados NTC ISO/IEC 17025</t>
  </si>
  <si>
    <t>(∑ Requisitos técnicos implementados / Total Requisitos planificados según plan de Trabajo)*100%</t>
  </si>
  <si>
    <t>El indicador mide el cumplimiento en la implementación de los requisitos técnicos de la norma NTC ISO/IEC 17025 para los ensayos incluidos en el portafolio de los laboratorios</t>
  </si>
  <si>
    <t>∑ Requisitos técnicos implementados = Sumatoria de los requisitos implementados con evidencia objetiva
Total Requisitos planificados= Total  requisitos técnicos de la norma NTC ISO/IEC 17025 programados según Plan de Trabajo.</t>
  </si>
  <si>
    <t>Relación de requisitos técnicos cumplidos 
Plan de Trabajo Requisitos Técnicos NTC ISO/IEC 17025</t>
  </si>
  <si>
    <t xml:space="preserve">Auditorías - Informes - Seguimientos </t>
  </si>
  <si>
    <t xml:space="preserve">RESPONSABLE DEL ANÁLISIS </t>
  </si>
  <si>
    <t>Grado de avance en la implementación de la NTC ISO/IEC 17025</t>
  </si>
  <si>
    <t xml:space="preserve"> (Porcentaje de avance Resultado a la fecha x Peso de la actividad)/
∑ (Porcentaje de avance Programado a la fecha x Peso de la actividad*100</t>
  </si>
  <si>
    <t>El indicador mide el avance ponderado de las actividades requeridas para la implementación de la norma NTC ISO/IEC 17025</t>
  </si>
  <si>
    <t>Porcentaje de avance Resultado a la fecha= Avance efectivo de la actividad 
Porcentaje de avance Programado a la fecha=Avance proyectado de la actividad</t>
  </si>
  <si>
    <t>Elaborar Plan de Implementación</t>
  </si>
  <si>
    <t>Desarrollo y seguimiento del Plan</t>
  </si>
  <si>
    <t>Auditoría</t>
  </si>
  <si>
    <t>APLICACIÓN DE TÉCNICAS HIDROMETALURGIAS PARA LA SUSTITUCIÓN DEL USO DEL MERCURIO EN LA MINERÍA DE ORO EN COLOMBIA.</t>
  </si>
  <si>
    <t>ALICIA MONTES</t>
  </si>
  <si>
    <r>
      <rPr>
        <sz val="12"/>
        <color indexed="10"/>
        <rFont val="Arial"/>
        <family val="2"/>
      </rPr>
      <t xml:space="preserve"> </t>
    </r>
    <r>
      <rPr>
        <sz val="12"/>
        <rFont val="Arial"/>
        <family val="2"/>
      </rPr>
      <t>Estudios Realizados</t>
    </r>
  </si>
  <si>
    <t>∑ Estudios asociados</t>
  </si>
  <si>
    <t>El indicador mide la realización de estudios asociados al desarrollo de técnicas hidrometalúrgicas para la sustitución del uso del mercurio en la minería del oro</t>
  </si>
  <si>
    <t>∑ Estudios asociados= Informes realizados con evidencia objetiva</t>
  </si>
  <si>
    <t>Número de estudios llevados a cabo en diferentes áreas mineras de explotación de oro</t>
  </si>
  <si>
    <t>Registros - Informes</t>
  </si>
  <si>
    <t>Grado de avance en el desarrollo de técnicas hidrometalúrgicas</t>
  </si>
  <si>
    <t>El indicador mide el avance ponderado de las actividades requeridas parael desarrollo de técnicas hidrometalúrgicas</t>
  </si>
  <si>
    <t>Registros físicos y digitales. Informes</t>
  </si>
  <si>
    <t>Selección de áreas</t>
  </si>
  <si>
    <t>Información primaria y secundaria</t>
  </si>
  <si>
    <t>Análisis químicos y ensayos metalúrgicos</t>
  </si>
  <si>
    <t>Análisis de datos y realización de informes</t>
  </si>
  <si>
    <t>Divulgación</t>
  </si>
  <si>
    <t xml:space="preserve">GESTIÓN DE LA INFORMACIÓN GENERADA EN EL PROCESO </t>
  </si>
  <si>
    <t>No. de informes  de asesoría</t>
  </si>
  <si>
    <t>∑ Informes de Asesoría</t>
  </si>
  <si>
    <t>El indicador mide la sumatoria de los informes de asesoría sobre  las condiciones técnicas  y  la interpretación de resultados de los ensayos realizados.</t>
  </si>
  <si>
    <t>∑ Informes de Asesoría = Informes de asesoría realizados de acuerdo a solicitud evidenciados mediente reportes o informes técnicos</t>
  </si>
  <si>
    <t>Número de asesorías realizadas sobre las condiciones técnicas  y  la interpretación de resultados de los ensayos realizados de acuerdo a solicitud</t>
  </si>
  <si>
    <t>No. de muestras remitidas a la Litoteca con información completa</t>
  </si>
  <si>
    <t>∑ Muestras remitidas a la Litoteca con información completa</t>
  </si>
  <si>
    <t>El indicador mide la remisión de muestras testigo y de mano dentro de la cadena de custodia con información asociada a la caracterización</t>
  </si>
  <si>
    <t>Registro de las muestras testigo y de mano dentro de la cadena de custodia con información asociada a la caracterización remitidas a la litoteca.</t>
  </si>
  <si>
    <t>OAP13-01</t>
  </si>
  <si>
    <t xml:space="preserve">Direccionamiento Estrategico </t>
  </si>
  <si>
    <t>Planeación  Institucional</t>
  </si>
  <si>
    <t>Planeación Presupuestal  2014</t>
  </si>
  <si>
    <t>Jefe Oficina Asesora de Planeación</t>
  </si>
  <si>
    <t>Contratista Oficina Asesora de Planeación</t>
  </si>
  <si>
    <t>Profesional 3</t>
  </si>
  <si>
    <t>Secretaria Oficina Asesora de Planeación</t>
  </si>
  <si>
    <t>Asistencial</t>
  </si>
  <si>
    <t>Anteproyecto de Presupuesto</t>
  </si>
  <si>
    <t>Anteproyecto presentado</t>
  </si>
  <si>
    <t>unidad</t>
  </si>
  <si>
    <t>Reporta la elaboración y presentación del anteproyecto de presupuesto al Consejo Directivo y el Ministerio de Hacienda</t>
  </si>
  <si>
    <t>Documento de anteproyecto de presupuesto</t>
  </si>
  <si>
    <t>Profesional 1</t>
  </si>
  <si>
    <t>Elaboración del Plan Operativo Anual de Inversiones</t>
  </si>
  <si>
    <t>Elaboración de planes insitucionales</t>
  </si>
  <si>
    <t>planes realizados</t>
  </si>
  <si>
    <r>
      <rPr>
        <sz val="12"/>
        <rFont val="Calibri"/>
        <family val="2"/>
      </rPr>
      <t>∑</t>
    </r>
    <r>
      <rPr>
        <sz val="12"/>
        <rFont val="Arial"/>
        <family val="2"/>
      </rPr>
      <t xml:space="preserve"> de informes realizados</t>
    </r>
  </si>
  <si>
    <t>Asistencial 1</t>
  </si>
  <si>
    <t>contabiliza los productos que se generan por el seguimiento que realiza la Oficina de Planeación a los sistemas de gestión institucional.</t>
  </si>
  <si>
    <t>Informes sobre el sistema de gestión institucional</t>
  </si>
  <si>
    <t>Numero de informes entregados al mes</t>
  </si>
  <si>
    <t>Cronograma de informes</t>
  </si>
  <si>
    <t>OBSERVACIONES</t>
  </si>
  <si>
    <t>Seguimiento a la Gestión Institucional</t>
  </si>
  <si>
    <t>Avance en las actividades para la formación de auditores internos</t>
  </si>
  <si>
    <t>(actividades ejecutadas/actividades programadas) * 100</t>
  </si>
  <si>
    <t>profesional 3</t>
  </si>
  <si>
    <t>Pemite medir la ejecución de las actividades programadas para  la formación de auditores</t>
  </si>
  <si>
    <t>Informe de Seguimiento a la ejecución presupuestal</t>
  </si>
  <si>
    <t>Seguimiento al detalle de adquisición</t>
  </si>
  <si>
    <t>Seguimiento a las metas físicas</t>
  </si>
  <si>
    <t>Segumiento al plan de acción</t>
  </si>
  <si>
    <t>Segumiento a los convenios de cooperación internacional</t>
  </si>
  <si>
    <t>Encuesta del Observatorio de Ciencia y Tecnológia</t>
  </si>
  <si>
    <t>Seguimiento a la reserva presupuestal</t>
  </si>
  <si>
    <t>Seguimiento a las cuentas por pagar</t>
  </si>
  <si>
    <t>Presentación de rendición de cuentas de gestión contractual</t>
  </si>
  <si>
    <t>Presentación de rendición de cuentas de plan de mejoramiento</t>
  </si>
  <si>
    <t>Presentación de rendición de cuentas de gestión anual</t>
  </si>
  <si>
    <t>Diligenciamiento Formulario Unico de Avance a la Gestión</t>
  </si>
  <si>
    <t>Seguimeinto al plan Anticorrupción</t>
  </si>
  <si>
    <t>Seguimiento al plan antitramites</t>
  </si>
  <si>
    <t>Seguimeinto al plan de cero papel</t>
  </si>
  <si>
    <t>Porcentaje  de Cumplimiento de los planes institucionales</t>
  </si>
  <si>
    <t>Promedio ponderado de los indicadores de efectividad  de la entidad</t>
  </si>
  <si>
    <t>Cumplimiento de Objetivos Estratégicos de la Entidad</t>
  </si>
  <si>
    <r>
      <rPr>
        <sz val="9"/>
        <rFont val="Calibri"/>
        <family val="2"/>
      </rPr>
      <t>∑</t>
    </r>
    <r>
      <rPr>
        <sz val="9"/>
        <rFont val="Arial"/>
        <family val="2"/>
      </rPr>
      <t xml:space="preserve"> (resultado del cumplimiento de la meta objetivo 1 + resultado del cumplimiento de la meta objetivo 2+ resultado del cumplimiento de la meta objetivo n…..) /  </t>
    </r>
    <r>
      <rPr>
        <sz val="9"/>
        <rFont val="Calibri"/>
        <family val="2"/>
      </rPr>
      <t>∑ Total Objetivos)</t>
    </r>
  </si>
  <si>
    <t>Número de informes entregados al mes</t>
  </si>
  <si>
    <t>SISTEMAS DE INFORMACIÓN SIAPPI</t>
  </si>
  <si>
    <t>OFICINA ASESORA DE PLANEACIÓN</t>
  </si>
  <si>
    <t>Coordinación y Evaluación del Sistema de Control Interno</t>
  </si>
  <si>
    <t>OCI13-01</t>
  </si>
  <si>
    <t>Evaluación y Control</t>
  </si>
  <si>
    <t>Auditorías Integrales y/o Seguimientos Procesos Misionales  y Transversales -Servicio Geológico Colombiano</t>
  </si>
  <si>
    <t>Economista (1)</t>
  </si>
  <si>
    <t>Abogados (2)</t>
  </si>
  <si>
    <t>Administrador Público (1)</t>
  </si>
  <si>
    <t>Contador (1)</t>
  </si>
  <si>
    <t>Ingeniero Químico (1)</t>
  </si>
  <si>
    <t>Informes de Evaluación y Seguimiento</t>
  </si>
  <si>
    <t>∑ Informes</t>
  </si>
  <si>
    <t>Angela Padilla di Doménico</t>
  </si>
  <si>
    <t>Informes de evaluación realizados a los procesos, procedimientos o grupos del Instituto, a través de auditorias integrales practicadas por parte de la Oficina de Control Interno y auditores internos de calidad.</t>
  </si>
  <si>
    <t xml:space="preserve">Sumatoria de  auditorias Integrales de evaluación y seguimiento al Sistema de control Interno, Gestión de las dependencias y  seguimiento a los planes de mejoramiento interno. </t>
  </si>
  <si>
    <t>Auditorías realizadas por la OCI</t>
  </si>
  <si>
    <t>Auditorías realizadas a los procesos misionales y transversales</t>
  </si>
  <si>
    <t xml:space="preserve">Beatriz Isabel Blanco </t>
  </si>
  <si>
    <t>N° de informes de evaluación y seguimiento al Sistema de Control Interno ejecutados / N° de informes programados</t>
  </si>
  <si>
    <t xml:space="preserve">Porcentaje de avance de las auditorias Integrales de evaluación y seguimiento al Sistema de control Interno. </t>
  </si>
  <si>
    <t>Número de Auditorías</t>
  </si>
  <si>
    <t>Beatriz Isabel Blanco</t>
  </si>
  <si>
    <r>
      <rPr>
        <b/>
        <sz val="10"/>
        <rFont val="Arial"/>
        <family val="2"/>
      </rPr>
      <t>Direccionamiento Estratégico Institucional</t>
    </r>
    <r>
      <rPr>
        <sz val="10"/>
        <rFont val="Arial"/>
        <family val="2"/>
      </rPr>
      <t xml:space="preserve">
-Definición y seguimiento al  Plan Estratégico Institucional.
-Asignación de responsabilidades y autoridades.
-Formulación  y seguimiento  de  Proyectos de Inversión
-Planificación  financiera de la Entidad.
-Formulación  y  seguimiento a  los  proyectos de cooperación internacional.
-Formulación   y seguimiento al Plan Operativo Anual - POA.
-Identificar las necesidades de  adquisición de bienes y servicios
-Consolidar plan de compras.
-Evaluación de la  gestión institucional a nivel de:   plan estratégico, procesos, ejecución presupuestal: ingresos y gastos  (inversión y  funcionamiento).
</t>
    </r>
  </si>
  <si>
    <r>
      <t xml:space="preserve">
Planeación de Sistemas de Gestión
-</t>
    </r>
    <r>
      <rPr>
        <sz val="10"/>
        <rFont val="Arial"/>
        <family val="2"/>
      </rPr>
      <t>Diseño Mapa de Procesos - Modelo de Operación.
-Planificación operacional del Sistema de Gestión Institucional de acuerdo con los requisitos  NTC GP 1000:2009 y elementos del  MECI: 2005
-Definición de disposiciones para cumplir los estándares de las normas adoptadas por la entidad.
-Definición de parámetros y estándares  de documentación del Sistema de Gestión Institucional.
-Definir  los parámetro para el Control de Registros y estructura de las Tablas de Retención Documental.
-Construcción mapas de riesgos de los procesos.
-Orientación en la Implementación del Sistema de Gestión Institucional.
-Control de la documentación del Sistema de Gestión Institucional. (ISOLUCION).
-Elaboración y divulgación del Código de ética</t>
    </r>
  </si>
  <si>
    <r>
      <t>Comunicación y Participación Ciudadana
-</t>
    </r>
    <r>
      <rPr>
        <sz val="10"/>
        <rFont val="Arial"/>
        <family val="2"/>
      </rPr>
      <t>Definición de políticas y medios de comunicación internos y externos y de participación ciudadana.
 -Establecimiento de mecanismos de participación ciudadana y comunicaciones.
-Definir los lineamientos para  la atención en los puntos o centros de atención del Servicio Geológico Colombiano.
-Recepción y trámite derechos de petición, quejas, reclamos, denuncias y sugerencias.
-Seguimiento a la satisfacción del cliente (interno y externo) a través de encuestas.
-Evaluación de la  eficacia de los mecanismos establecidos de participación ciudadana. 
-Elaboración de informes para la generación de oportunidades de mejora.</t>
    </r>
    <r>
      <rPr>
        <b/>
        <sz val="10"/>
        <rFont val="Arial"/>
        <family val="2"/>
      </rPr>
      <t xml:space="preserve">
</t>
    </r>
  </si>
  <si>
    <t>Proceso de Evaluación y Control</t>
  </si>
  <si>
    <r>
      <rPr>
        <b/>
        <sz val="10"/>
        <rFont val="Arial"/>
        <family val="2"/>
      </rPr>
      <t xml:space="preserve">
Contratación de Bienes y Servicios</t>
    </r>
    <r>
      <rPr>
        <sz val="10"/>
        <rFont val="Arial"/>
        <family val="2"/>
      </rPr>
      <t xml:space="preserve">
-Definición de especificaciones técnicas y elaboración de estudios previos
-Selección del contratista para la ejecución de actividades científicas y tecnológicas regidas por el derecho privado. 
-Adjudicación y firma del contrato.
-Ejecución y supervisión de contratos.
-Modificación de contratos.
-Liquidación o terminación de los contratos
</t>
    </r>
  </si>
  <si>
    <r>
      <t>Contratación de Bienes y Servicios
Contratación por licitación</t>
    </r>
    <r>
      <rPr>
        <sz val="10"/>
        <rFont val="Arial"/>
        <family val="2"/>
      </rPr>
      <t xml:space="preserve">
-Adjudicación y firma del contrato.
-Ejecución y supervisión de contratos.
-Modificación de contratos.
-Liquidación o terminación de los contratos
</t>
    </r>
  </si>
  <si>
    <r>
      <rPr>
        <b/>
        <sz val="10"/>
        <rFont val="Arial"/>
        <family val="2"/>
      </rPr>
      <t xml:space="preserve">
Contratación de Bienes y Servicios</t>
    </r>
    <r>
      <rPr>
        <sz val="10"/>
        <rFont val="Arial"/>
        <family val="2"/>
      </rPr>
      <t xml:space="preserve">
</t>
    </r>
    <r>
      <rPr>
        <b/>
        <sz val="10"/>
        <rFont val="Arial"/>
        <family val="2"/>
      </rPr>
      <t>Contratación por selección abreviada</t>
    </r>
    <r>
      <rPr>
        <sz val="10"/>
        <rFont val="Arial"/>
        <family val="2"/>
      </rPr>
      <t xml:space="preserve">
-Adjudicación y firma del contrato.
-Ejecución y supervisión de contratos.
-Modificación de contratos.
-Liquidación o terminación de los contratos
</t>
    </r>
  </si>
  <si>
    <r>
      <t xml:space="preserve">
Contratación de Bienes y Servicios
Contratación por concurso de méritos
-</t>
    </r>
    <r>
      <rPr>
        <sz val="10"/>
        <rFont val="Arial"/>
        <family val="2"/>
      </rPr>
      <t>Adjudicación y firma del contrato.
-Ejecución y supervisión de contratos.
-Modificación de contratos.
-Liquidación o terminación de los contratos</t>
    </r>
    <r>
      <rPr>
        <b/>
        <sz val="10"/>
        <rFont val="Arial"/>
        <family val="2"/>
      </rPr>
      <t xml:space="preserve">
</t>
    </r>
  </si>
  <si>
    <r>
      <rPr>
        <b/>
        <sz val="10"/>
        <rFont val="Arial"/>
        <family val="2"/>
      </rPr>
      <t>1.Contratación de Bienes y Servicios</t>
    </r>
    <r>
      <rPr>
        <sz val="10"/>
        <rFont val="Arial"/>
        <family val="2"/>
      </rPr>
      <t xml:space="preserve">
</t>
    </r>
    <r>
      <rPr>
        <b/>
        <sz val="10"/>
        <rFont val="Arial"/>
        <family val="2"/>
      </rPr>
      <t>Contratación por mínima cuantía 
Contratación directa 2. Procedimiento  contratación de prestación de servicios personales.</t>
    </r>
    <r>
      <rPr>
        <b/>
        <sz val="10"/>
        <rFont val="Arial"/>
        <family val="2"/>
      </rPr>
      <t xml:space="preserve">
</t>
    </r>
    <r>
      <rPr>
        <sz val="10"/>
        <rFont val="Arial"/>
        <family val="2"/>
      </rPr>
      <t xml:space="preserve">-Adjudicación y firma del contrato.
-Ejecución y supervisión de contratos.
-Modificación de contratos.
-Liquidación o terminación de los contratos
</t>
    </r>
    <r>
      <rPr>
        <b/>
        <sz val="10"/>
        <rFont val="Arial"/>
        <family val="2"/>
      </rPr>
      <t xml:space="preserve">
</t>
    </r>
    <r>
      <rPr>
        <sz val="10"/>
        <rFont val="Arial"/>
        <family val="2"/>
      </rPr>
      <t xml:space="preserve">
</t>
    </r>
  </si>
  <si>
    <t>Contratación Recursos Banco Mundial</t>
  </si>
  <si>
    <r>
      <t>Investigación en Geociencias Básicas
-</t>
    </r>
    <r>
      <rPr>
        <sz val="10"/>
        <rFont val="Arial"/>
        <family val="2"/>
      </rPr>
      <t xml:space="preserve">Definición, ejecución  y seguimiento de proyectos  de investigación para la generación del conocimiento geocientífico básico.
-Consolidación y entrega de la información geocientífica básica del territorio nacional.
-Generación del Conocimiento en los siguientes ejes temáticos:  cartografía regional y de detalle en  geología, geofísica y  geoquímica, geología estructural y tectónica,  geomorfología, geología costera y marina, vulcanología, geotermia y aguas subterráneas.
-Elaboración de publicaciones para generar conocimiento geocientíficos básicos: informes, memorias, artículos y reportes entre otros.
</t>
    </r>
  </si>
  <si>
    <r>
      <t>Investigación y Evaluación de Recursos  Minerales
-</t>
    </r>
    <r>
      <rPr>
        <sz val="10"/>
        <rFont val="Arial"/>
        <family val="2"/>
      </rPr>
      <t>Investigación de recursos minerales del subsuelo: Metálicos, No Metálicos e Industriales y Energéticos.
-Mapas y modelos de potencial de recursos minerales (manifestaciones, prospectos, yacimientos, depósitos).
-Mapas y modelos geoquímicos y geofísicos para recursos minerales (anomalías).
-Evaluación de potencial de recursos energéticos.</t>
    </r>
    <r>
      <rPr>
        <b/>
        <sz val="10"/>
        <rFont val="Arial"/>
        <family val="2"/>
      </rPr>
      <t xml:space="preserve">
</t>
    </r>
  </si>
  <si>
    <r>
      <t>Investigación y Evaluación de  Recursos Hidrocarburíferos
-</t>
    </r>
    <r>
      <rPr>
        <sz val="10"/>
        <rFont val="Arial"/>
        <family val="2"/>
      </rPr>
      <t xml:space="preserve">Caracterización e investigación de recursos hidrocarburíferos del subsuelo.
-Mapas y modelos de potencial de recursos hidrocarburíferos (potencial de hidrocarburos y yacimientos de petróleo).
-Mapas y modelos geoquímicos y geofísicos para hidrocarburos.
-Estudios y referencias de Áreas con potencial para hidrocarburos.
</t>
    </r>
  </si>
  <si>
    <r>
      <t>Investigación, Evaluación y Monitoreo de Amenazas Geológicas
-</t>
    </r>
    <r>
      <rPr>
        <sz val="10"/>
        <rFont val="Arial"/>
        <family val="2"/>
      </rPr>
      <t>Investigación de los procesos geológico que generan amenaza.
-Monitoreo de actividades sismica y Volcánica.
-Evaluación de la Amenaza sísmica , Volcanica y movimientos en masa.
-Monitoreo y Evaluación de otros  procesos geológicos que permitan apoyar el ordenamiento territorial y la gestión del Riesgo.</t>
    </r>
    <r>
      <rPr>
        <b/>
        <sz val="10"/>
        <rFont val="Arial"/>
        <family val="2"/>
      </rPr>
      <t xml:space="preserve">
</t>
    </r>
  </si>
  <si>
    <r>
      <t>Investigación y Caracterización de Materiales Geológicos
-</t>
    </r>
    <r>
      <rPr>
        <sz val="10"/>
        <rFont val="Arial"/>
        <family val="2"/>
      </rPr>
      <t xml:space="preserve">Dirigir la caracterización de materiales geológicos en los componentes químico, físico, geotécnico, petrográfico y metalúrgico.
-Dirigir el desarrollo e implementación de nuevos ensayos o pruebas  de laboratorio y de campo que cumplan con los requerimientos del Servicio Geológico Colombiano.
-Asegurar la confiabilidad de los resultados de los ensayos generados en los laboratorios, de acuerdo con los lineamientos del Subsistema Nacional de la Calidad y la trazabilidad metrológica.
-Dirigir, implementar  y controlar las acciones encaminadas para garantizar la confiabilidad de los datos generados por laboratorios externos.               
-Dirigir la investigación científica en los campos de beneficio de minerales, transformación del carbón y en el componente químico para la generación de  conocimiento geocientífico.
</t>
    </r>
  </si>
  <si>
    <r>
      <t>Investigación y Aplicación de Tecnologías Nucleares
-</t>
    </r>
    <r>
      <rPr>
        <sz val="10"/>
        <rFont val="Arial"/>
        <family val="2"/>
      </rPr>
      <t xml:space="preserve">Dirigir la investigación, desarrollo y disposición permanente de información técnico – científica sobre la utilización segura de las tecnologías nucleares para atender las necesidades en este ámbito con fines pacíficos.
-Caracterización de materiales geológicos para suministrar información geo-física, geo-química y geo-cronológica utilizando tecnologías  nucleares.
-Suministrar servicios de irradiación de materiales y metrología de radiaciones ionizantes.
-Realizar la Operación  segura de las instalaciones nucleares y radiactivas del Servicio Geológico Colombiano, en particular el reactor nuclear de investigación, el laboratorio secundario de calibración dosimétrica y la planta de irradiación gamma.
</t>
    </r>
  </si>
  <si>
    <r>
      <t>Control de Instalaciones y Desechos Radiactivos
-</t>
    </r>
    <r>
      <rPr>
        <sz val="10"/>
        <rFont val="Arial"/>
        <family val="2"/>
      </rPr>
      <t xml:space="preserve">Confeccionar y ejecutar programas, inspección, licenciamiento, notificación, coerción, manejo de la información de instalaciones usuarias de material radiactivo.
-Administrar y mantener actualizado el Sistema Nacional de Información de los usuarios de ,material radiactivo a nivel nacional.
-Realizar la operación  segura de la Facilidad Centralizada para gestión de  desechos radiactivos.
</t>
    </r>
  </si>
  <si>
    <r>
      <rPr>
        <b/>
        <sz val="10"/>
        <rFont val="Arial"/>
        <family val="2"/>
      </rPr>
      <t>Gestión del Conocimiento Geocientífico-</t>
    </r>
    <r>
      <rPr>
        <sz val="10"/>
        <rFont val="Arial"/>
        <family val="2"/>
      </rPr>
      <t xml:space="preserve"> </t>
    </r>
    <r>
      <rPr>
        <b/>
        <sz val="10"/>
        <rFont val="Arial"/>
        <family val="2"/>
      </rPr>
      <t>SINGEO</t>
    </r>
    <r>
      <rPr>
        <sz val="10"/>
        <rFont val="Arial"/>
        <family val="2"/>
      </rPr>
      <t xml:space="preserve">
-</t>
    </r>
  </si>
  <si>
    <r>
      <t>Gestión del Conocimiento Geocientífico- 
-</t>
    </r>
    <r>
      <rPr>
        <sz val="10"/>
        <rFont val="Arial"/>
        <family val="2"/>
      </rPr>
      <t>Información geocientífica digital y análoga disponible al usuario a través de la web y otros mecanismos comunicacionales.
-Teleobservación.
-Administración de los fondos documentales y bases de datos:
Litoteca: Bogotá, Medellín, Cali, Bucaramanga, Ibagué, Popayán, Pasto, Manizales. A mediano plazo: Guatigüará (Piedecuesta -Santander) - Primer semestre 2013. Tenjo (Cundinamarca) - Primer semestre 2014.
Cintoteca: Tenjo (Cundinamarca) - Primer semestre 2014.
-Mapoteca y documentos geocientíficos originales: Bogotá (Conservación y adecuación de condiciones de almacenamiento) – Actual
-Museo: Bogotá (Exhibición) - Tenjo (Laboratorios).
-Biblioteca: Bogotá, Medellín, Cali, Bucaramanga, Popayán, Pasto, Manizales.</t>
    </r>
    <r>
      <rPr>
        <b/>
        <sz val="10"/>
        <rFont val="Arial"/>
        <family val="2"/>
      </rPr>
      <t xml:space="preserve">
-</t>
    </r>
    <r>
      <rPr>
        <sz val="10"/>
        <rFont val="Arial"/>
        <family val="2"/>
      </rPr>
      <t xml:space="preserve">Bases de datos de información geocientífica
-Validación de información geocientífica a nivel de forma.
-Participación en la definición de tarifas de productos geocientíficos, con el proceso Gestión FinancieraVerificación del recibo, instalación e implementación de la Cintoteca por parte de la ANH al Servicio Geológico Colombiano. 
</t>
    </r>
  </si>
  <si>
    <r>
      <rPr>
        <b/>
        <sz val="10"/>
        <rFont val="Arial"/>
        <family val="2"/>
      </rPr>
      <t>Gestión Financiera</t>
    </r>
    <r>
      <rPr>
        <sz val="10"/>
        <rFont val="Arial"/>
        <family val="2"/>
      </rPr>
      <t xml:space="preserve">
Manejo de Recursos en Tesorería:
Rendimientos financieros, Ingresos, Inversiones.</t>
    </r>
  </si>
  <si>
    <r>
      <t xml:space="preserve">Gestión Financiera
</t>
    </r>
    <r>
      <rPr>
        <sz val="10"/>
        <rFont val="Arial"/>
        <family val="2"/>
      </rPr>
      <t>Gastos</t>
    </r>
  </si>
  <si>
    <r>
      <t xml:space="preserve">Gestión Financiera 
</t>
    </r>
    <r>
      <rPr>
        <sz val="10"/>
        <rFont val="Arial"/>
        <family val="2"/>
      </rPr>
      <t>Ejecución y Seguimiento Presupuestal</t>
    </r>
  </si>
  <si>
    <r>
      <t xml:space="preserve">Gestión Financiera 
</t>
    </r>
    <r>
      <rPr>
        <sz val="10"/>
        <rFont val="Arial"/>
        <family val="2"/>
      </rPr>
      <t>Registro de las operaciones en Contabilidad</t>
    </r>
  </si>
  <si>
    <t>Museo</t>
  </si>
  <si>
    <t>Manual de Supervisión</t>
  </si>
  <si>
    <r>
      <rPr>
        <b/>
        <sz val="10"/>
        <rFont val="Arial"/>
        <family val="2"/>
      </rPr>
      <t xml:space="preserve">Seguimiento Gestión de Tecnologías de Información y Comunicaciones: </t>
    </r>
    <r>
      <rPr>
        <sz val="10"/>
        <rFont val="Arial"/>
        <family val="2"/>
      </rPr>
      <t xml:space="preserve">
-Procedimiento de implementación de sistemas de información
-Procedimiento servicio de atención al usuario y centro de soporte IT
-Procedimiento plataforma e infraestructura
-Procedimiento de comunicaciones voz y datos
-Procedimiento de continuidad de los servicios informáticos del negocio
</t>
    </r>
    <r>
      <rPr>
        <sz val="10"/>
        <rFont val="Arial"/>
        <family val="2"/>
      </rPr>
      <t xml:space="preserve">
</t>
    </r>
  </si>
  <si>
    <r>
      <t>Administración Equipos Operacionales de Apoyo,Seguimiento y Medición
-</t>
    </r>
    <r>
      <rPr>
        <sz val="10"/>
        <rFont val="Arial"/>
        <family val="2"/>
      </rPr>
      <t>Identificación de todos los equipos operacionales y sus  necesidades de mantenimiento preventivo.</t>
    </r>
    <r>
      <rPr>
        <b/>
        <sz val="10"/>
        <rFont val="Arial"/>
        <family val="2"/>
      </rPr>
      <t xml:space="preserve">
-</t>
    </r>
    <r>
      <rPr>
        <sz val="10"/>
        <rFont val="Arial"/>
        <family val="2"/>
      </rPr>
      <t xml:space="preserve">Identificación de los equipos utilizados para el seguimiento y medición y las  intervenciones metrológicas necesarias para garantizar su confiabilidad.
-Establecimiento del plan de mantenimiento preventivo.
-Establecimiento del  plan de Calibración y/o Verificación.
-Implementación y seguimiento a las actividades del plan de mantenimiento preventivo y al plan de Calibración y/o Verificación.
-Definición e implementación de las Políticas para el uso, transporte, control, preservación y prevención de daños o alteraciones a los equipo operacionales.
-Identificación de las necesidades de  renovación y/o reposición de equipos.
</t>
    </r>
  </si>
  <si>
    <t>Gestión Documental</t>
  </si>
  <si>
    <r>
      <t>Gestión Jurídica y Legal
-</t>
    </r>
    <r>
      <rPr>
        <sz val="10"/>
        <rFont val="Arial"/>
        <family val="2"/>
      </rPr>
      <t xml:space="preserve">Asesorías en asuntos legales
-Estudios Jurídicos
-Conceptos jurídicos
-Compilación de normas
-Apoyar jurídicamente en la gestión del proceso contractual
-Cobro coactivo
</t>
    </r>
  </si>
  <si>
    <r>
      <rPr>
        <b/>
        <sz val="10"/>
        <rFont val="Arial"/>
        <family val="2"/>
      </rPr>
      <t xml:space="preserve">Servicios Administrativos:
</t>
    </r>
    <r>
      <rPr>
        <b/>
        <sz val="10"/>
        <color rgb="FFFF0000"/>
        <rFont val="Arial"/>
        <family val="2"/>
      </rPr>
      <t>Contratación de bienes y Servicios
Cafetería y Aseo
Plan de Compras y Adquisiciones</t>
    </r>
    <r>
      <rPr>
        <b/>
        <sz val="10"/>
        <rFont val="Arial"/>
        <family val="2"/>
      </rPr>
      <t xml:space="preserve">
-</t>
    </r>
    <r>
      <rPr>
        <sz val="10"/>
        <rFont val="Arial"/>
        <family val="2"/>
      </rPr>
      <t>Recepción de necesidades  en infraestructura, bienes o suministros.
-Planificación, seguimiento y control a la Prestación del Servicio de Vigilancia Privada,  Servicios Generales, Correspondencia, transferencia documental y archivo.
-Programación y ejecución de acciones de intervención en infraestructura y al parque automotor.
-Seguimiento y control a la entrega de insumos y bienes a las dependencia.
-Administración de los bienes del instituto en las etapas de mantenimiento, aseguramiento y control de inventario.
-Implementar y hacer  seguimiento al plan de gestión ambiental para áreas administrativas y residuos ordinarios.</t>
    </r>
    <r>
      <rPr>
        <b/>
        <sz val="10"/>
        <rFont val="Arial"/>
        <family val="2"/>
      </rPr>
      <t xml:space="preserve">
</t>
    </r>
    <r>
      <rPr>
        <sz val="10"/>
        <rFont val="Arial"/>
        <family val="2"/>
      </rPr>
      <t xml:space="preserve">
</t>
    </r>
  </si>
  <si>
    <r>
      <rPr>
        <b/>
        <sz val="10"/>
        <rFont val="Arial"/>
        <family val="2"/>
      </rPr>
      <t>Servicios Administrativos:</t>
    </r>
    <r>
      <rPr>
        <sz val="10"/>
        <rFont val="Arial"/>
        <family val="2"/>
      </rPr>
      <t xml:space="preserve">
Seguimiento al procedimiento de Servicios Generales y Seguros PR-SAD-SGS-001</t>
    </r>
  </si>
  <si>
    <r>
      <rPr>
        <b/>
        <sz val="10"/>
        <rFont val="Arial"/>
        <family val="2"/>
      </rPr>
      <t>Gestión Talento Humano</t>
    </r>
    <r>
      <rPr>
        <sz val="10"/>
        <rFont val="Arial"/>
        <family val="2"/>
      </rPr>
      <t xml:space="preserve">
-Evaluación Desempeño Laboral y Capacitación</t>
    </r>
  </si>
  <si>
    <r>
      <rPr>
        <b/>
        <sz val="10"/>
        <rFont val="Arial"/>
        <family val="2"/>
      </rPr>
      <t>Gestión Talento Humano</t>
    </r>
    <r>
      <rPr>
        <sz val="10"/>
        <rFont val="Arial"/>
        <family val="2"/>
      </rPr>
      <t xml:space="preserve">
-Bienestar Social </t>
    </r>
  </si>
  <si>
    <r>
      <rPr>
        <b/>
        <sz val="10"/>
        <rFont val="Arial"/>
        <family val="2"/>
      </rPr>
      <t>Gestión Talento Humano</t>
    </r>
    <r>
      <rPr>
        <sz val="10"/>
        <rFont val="Arial"/>
        <family val="2"/>
      </rPr>
      <t xml:space="preserve">
-Nómina Periódica (Administración del Régimen salarial y Prestacional)</t>
    </r>
  </si>
  <si>
    <r>
      <rPr>
        <b/>
        <sz val="10"/>
        <rFont val="Arial"/>
        <family val="2"/>
      </rPr>
      <t>Gestión Talento Humano</t>
    </r>
    <r>
      <rPr>
        <sz val="10"/>
        <rFont val="Arial"/>
        <family val="2"/>
      </rPr>
      <t xml:space="preserve">
-Salud Ocupacional</t>
    </r>
  </si>
  <si>
    <r>
      <rPr>
        <b/>
        <sz val="10"/>
        <rFont val="Arial"/>
        <family val="2"/>
      </rPr>
      <t>Gestión Talento Humano</t>
    </r>
    <r>
      <rPr>
        <sz val="10"/>
        <rFont val="Arial"/>
        <family val="2"/>
      </rPr>
      <t xml:space="preserve">
-Desarrollo de Personal</t>
    </r>
  </si>
  <si>
    <r>
      <rPr>
        <b/>
        <sz val="10"/>
        <rFont val="Arial"/>
        <family val="2"/>
      </rPr>
      <t>Gestión Talento Humano</t>
    </r>
    <r>
      <rPr>
        <sz val="10"/>
        <rFont val="Arial"/>
        <family val="2"/>
      </rPr>
      <t xml:space="preserve">
-Ingreso y Retiro de Personal
</t>
    </r>
  </si>
  <si>
    <r>
      <rPr>
        <b/>
        <sz val="10"/>
        <rFont val="Arial"/>
        <family val="2"/>
      </rPr>
      <t>Comisión de Servicios</t>
    </r>
    <r>
      <rPr>
        <sz val="10"/>
        <rFont val="Arial"/>
        <family val="2"/>
      </rPr>
      <t xml:space="preserve"> </t>
    </r>
  </si>
  <si>
    <r>
      <t>Control Disciplinario Interno
-</t>
    </r>
    <r>
      <rPr>
        <sz val="10"/>
        <rFont val="Arial"/>
        <family val="2"/>
      </rPr>
      <t>Servidor público, aunque se encuentre retirado.</t>
    </r>
    <r>
      <rPr>
        <b/>
        <sz val="10"/>
        <rFont val="Arial"/>
        <family val="2"/>
      </rPr>
      <t xml:space="preserve">
-</t>
    </r>
    <r>
      <rPr>
        <sz val="10"/>
        <rFont val="Arial"/>
        <family val="2"/>
      </rPr>
      <t>Particulares que cumplan labores de interventoría en o  supervisión de contratos estatales.
-Particulares que ejerzan funciones públicas de manera permanente o transitoria.
-Particulares que administren recursos públicos u oficiales.</t>
    </r>
    <r>
      <rPr>
        <b/>
        <sz val="10"/>
        <rFont val="Arial"/>
        <family val="2"/>
      </rPr>
      <t xml:space="preserve">
</t>
    </r>
  </si>
  <si>
    <t>Gestión Ambiental</t>
  </si>
  <si>
    <t>Auditoría Gestión Observatorio Vulcanológico y Sismológico de Popayán.</t>
  </si>
  <si>
    <t>Auditoría Gestión Observatorio Vulcanológico y Sismológico de Manizalez.</t>
  </si>
  <si>
    <t>Auditoría Gestión Observatorio Vulcanológico y Sismológico de Pasto.</t>
  </si>
  <si>
    <t>Auditoría Grupo de Trabajo Regional Medellin.</t>
  </si>
  <si>
    <t>Auditoría Grupo de Trabajo Regional Cali.</t>
  </si>
  <si>
    <t>Verificación de entrega de asuntos a la ANM en el mes de julio, cuando se vence el convenio interadministrativo que se encuentra vigente.</t>
  </si>
  <si>
    <t xml:space="preserve">Verificación del recibo, instalación e implementación de la Litoteca por parte de la ANH al Servicio Geológico Colombiano. </t>
  </si>
  <si>
    <t>Total Programado</t>
  </si>
  <si>
    <t>Total Ejecutado</t>
  </si>
  <si>
    <t>Seguimiento Plan Operativo Anual  y PQRs</t>
  </si>
  <si>
    <t xml:space="preserve">Informes de Seguimiento al Plan Operativo Anual y PQRs </t>
  </si>
  <si>
    <t>N° de informes de seguimiento  ejecutados / N° de informes programados</t>
  </si>
  <si>
    <t>Numero</t>
  </si>
  <si>
    <t>Informes de Auditoría realizados por la OCI</t>
  </si>
  <si>
    <t>Auditorías y realización de informes de ley</t>
  </si>
  <si>
    <t>Seguimiento Plan Operativo Anual y PQRs</t>
  </si>
  <si>
    <t>Seguimiento al Plan Operativo Anual de la Oficina de Control Interno  como propósito de  verificar la conformidad de los procesos y procedimientos institucionales.</t>
  </si>
  <si>
    <t>Sumatoria de informes de seguimiento</t>
  </si>
  <si>
    <t xml:space="preserve">N° de seguimientos al Plan Operativo Anual </t>
  </si>
  <si>
    <t>Plan Operativo OCI</t>
  </si>
  <si>
    <t>Realización y Seguimiento -Plan de Trabajo OCI - vigencia 2013</t>
  </si>
  <si>
    <t>Seguimiento PQRs</t>
  </si>
  <si>
    <t>Plan de Mejoramiento Institucional - Contraloría General de la República</t>
  </si>
  <si>
    <t>Jefe Oficina Control Interno</t>
  </si>
  <si>
    <t>Abogado (1)</t>
  </si>
  <si>
    <t>Informes de exámen y seguimiento al Plan de Mejoramiento Institucional  - CGR</t>
  </si>
  <si>
    <t>Bimensual
Trimestral</t>
  </si>
  <si>
    <t>Avance Plan de Mejoramiento Institucional</t>
  </si>
  <si>
    <t>Líderes Procesos Misionales y Transversales</t>
  </si>
  <si>
    <t>Informes de exámen y seguimiento al Plan de Mejoramiento Institucional concertado con la CGR</t>
  </si>
  <si>
    <t>Conjunto de acciones correctivas o preventivas, para dar cumplimiento a la obligación de subsanar  y corregir las causas que dieron origen a los hallazgos administrativos identificados por la Contraloría General de la República.</t>
  </si>
  <si>
    <t>Informes de ley según Directiva Presidencial 08 de 2003 y Resolución Orgánica N°05872 de 2007 de la CGR.</t>
  </si>
  <si>
    <t xml:space="preserve">Informe de avance y cumplimiento del Plan de Mejoramiento, según Resoluciónes  Orgánicas N° 06289 del 8 de marzo de 2011 y 6445 de enero 6 de 2012 de la CGR.
</t>
  </si>
  <si>
    <t>Informe de exámen y seguimiento al Plan de Mejoramiento.</t>
  </si>
  <si>
    <t>Informe de avance y cumplimiento del Plan de Mejoramiento CMC, según Resoluciónes  Orgánicas N° 06289 del 8 de marzo de 2011 y 6445 de enero 6 de 2012 de la CGR.</t>
  </si>
  <si>
    <t>Informe de exámen y seguimiento al Plan de Mejoramiento CMC.</t>
  </si>
  <si>
    <t xml:space="preserve">Constitución de parte civil y/o participación en el incidente de reparación integral en procesos penales por delitos con la administración pública. Informe de gestión y resultados de los apoderados.( 5 días hábiles  siguientes a cada trimestre).(Circular 009 del 22 de marzo de 2011- Ley 190 de 1995 art.36). </t>
  </si>
  <si>
    <t>Informes de evaluación y seguimiento establecidos por ley</t>
  </si>
  <si>
    <t>Cumplimiento de presentación de informes de seguimiento por disposición de Ley</t>
  </si>
  <si>
    <t>Los informes de evaluación y seguimiento son los diferentes informes que están establecidos en la normatividad legal vigente, la Oficina de Control Interno debe responder por su elaboraciòn y entrega en los periodos establecidos en la misma.</t>
  </si>
  <si>
    <t>Sumatoria de evaluaciones y seguimientos realizados por parte de la Oficina de Control Interno,  según obligaciones de ley.</t>
  </si>
  <si>
    <t>Actualización Normativa</t>
  </si>
  <si>
    <t>Normatividad vigente</t>
  </si>
  <si>
    <t>Informes de evaluación y seguimiento establecidos por Ley</t>
  </si>
  <si>
    <t>Informe de ley realizados  / Informes de ley proyectados</t>
  </si>
  <si>
    <t>Realización de informes de evaluación y /o seguimiento establecidos por Ley</t>
  </si>
  <si>
    <t>Normatividad Vigente</t>
  </si>
  <si>
    <t>Informe de Gestión Anual de la Oficina de Control Interno.</t>
  </si>
  <si>
    <t>Informe de evaluación a los mecanismos de participación ciudadana (Ley 190 de 1995) -Seguimiento semestral Derechos de petición, Quejas, Reclamos y Denuncias según Ley (Ley 1474 de 2011). Decreto 2641</t>
  </si>
  <si>
    <t xml:space="preserve">Informe Verificación y seguimiento a la información reportada por el Servicio Geológico Colombiano al Sistema General de Información Administrativa del Sector Público - SUIP, (Decretos 1145-2004 y 33246 de 2007)(10 primeros días hábiles de cada trimestre) SIGEP (Enero 16)
</t>
  </si>
  <si>
    <t xml:space="preserve">Informe de hallazgos relevantes según Programa Presidencial de Modernización, Eficiencia, Transparencia y Lucha contra la Corrupción </t>
  </si>
  <si>
    <t xml:space="preserve">Informe de Evaluación a la Gestión Institucional por dependencias en cumplimiento de la Ley 909 de 2004
(Enero 30 de 2004)
</t>
  </si>
  <si>
    <t xml:space="preserve">Informe ejecutivo anual del Sistema de Control Interno. 
(28 de febrero de 2013)
</t>
  </si>
  <si>
    <t xml:space="preserve">Informe pormenorizado del Sistema de Control Interno-Ley 1474 de 2011 anticorrupción.
(12 de marzo, 12 de julio, 12 de noviembre)
</t>
  </si>
  <si>
    <t>Informe Acuerdos de Gestión. Ley 909 de 2004, art.50-Dec1227 de 2005, art.102, 103, 106, 107 y 108</t>
  </si>
  <si>
    <t>Informe de Evaluación del Sistema de Control Interno Contable-CHIP
(15 de febrero de 2012)</t>
  </si>
  <si>
    <t xml:space="preserve">Informe de arqueo de Cajas Menores y Caja General Res. D104 de 2011 y Res. D068 de 2011
</t>
  </si>
  <si>
    <t xml:space="preserve">Informe Trimestral de verificación y cumplimiento a las  normas de austeridad y eficiencia del gasto público, Según Decreto 0984 del 14 de Mayo de 2012, del DAFP- 
</t>
  </si>
  <si>
    <t>Informe de seguimiento Contratos y Convenios SUIP,para contratos mayores a 20 millones de pesos.Decreto 2842 de 2010</t>
  </si>
  <si>
    <t>Informe de seguimiento SINERGIA Sistema Nacional de Evaluación de Gestión y Resultados (Ley 1450 del 16 de junio de 2011 Plan Nacional de Desarrollo y Constitución Política art.343 y 344).</t>
  </si>
  <si>
    <t>Informe de verificación al cumplimiento del registro y actualización de la información, que debe reposar en el sistema de Información Litigiosa del Estado Colombiano-LITIGOB, según Decreto 1795 de 2007</t>
  </si>
  <si>
    <t>Evaluación y seguimiento publicación Diario Ünico de Contratación.
Reemplazado a partir del 1 de junio de 2012 por: Publicación de contratos en SECOP, según Decreto 0019 de 2012 antitrámites, art.223./Decreto Estatuto Contractual 734 de 2012</t>
  </si>
  <si>
    <t xml:space="preserve">Informe de Verificación, recomendación y seguimiento resultados del cumplimiento de las normas en materia de derechos de autor sobre programas de computador Software, según Circular 017 del 1 de junio de 2011, Directivas Presidenciales 01 y 02 de 2002 y circular 04 del 22 de diciembre de 2006 del Consejo Asesor del Gobierno Nacional.
</t>
  </si>
  <si>
    <t>Informe de seguimiento al Plan de Desarrollo Administrativo. DAFP-Decreto 3622 de 2005, art.15</t>
  </si>
  <si>
    <t xml:space="preserve">Informe de seguimiento Lineamientos Gobierno en Linea, Sistemas de información y canales de comunicación. </t>
  </si>
  <si>
    <t xml:space="preserve">Informe de seguimiento e implementación MECI,DAFP- Decreto 1599 de 2005 </t>
  </si>
  <si>
    <t>Auditoría Plan de Desarrollo Administrativo</t>
  </si>
  <si>
    <t>Informe de seguimiento Gestión Contractual reportado por la OAP  (10° día hábil de enero de 2012) Res Org CGR 6289 de 2011
(Octubre-Diciembre 2011) (Enero-Marzo), (Abril-Junio) (Julio-Septiembre) 
(Octubre-Diciembre)- SIRECI</t>
  </si>
  <si>
    <t>Informe de seguimiento a las funciones del Comité de Conciliación. Decreto 1716 de 2009, art.26</t>
  </si>
  <si>
    <t>Elaboración Informe de la OCI- Rendición  de cuentas</t>
  </si>
  <si>
    <r>
      <t xml:space="preserve">Seguimiento a la Implementación del Nuevo Sistema Modelo de Planeación y Gestión- OAP Decretos 019  y 2482 de 2012 del DAFP- Estrategia Institucional de Lucha contra la corrupción y Atención al Ciudadano, Res.2641 de 2012
</t>
    </r>
    <r>
      <rPr>
        <sz val="9"/>
        <rFont val="Arial"/>
        <family val="2"/>
      </rPr>
      <t>Corte a Abril 30, Agosto 31 y Diciembre 31</t>
    </r>
  </si>
  <si>
    <t>Informe de seguimiento de Rendición de Cuenta SIRECI reportado por la Oficina Asesora de Planeación.
(Febrero 15 de 2012 - OAP)</t>
  </si>
  <si>
    <t>Fomento a la cultura del control y autocontrol</t>
  </si>
  <si>
    <t>Asistencia a Comités</t>
  </si>
  <si>
    <t>(Asistencia a Comités / Invitaciones a Comites radicadas en la OCI) * 100%</t>
  </si>
  <si>
    <t>La asistencia a Comités hace parte de las actividades de fomento a la cultura del autocontrol al permitir el acompañamiento de la Oficina de Control Interno en las actuaciones de la entidad.</t>
  </si>
  <si>
    <t xml:space="preserve">Asistencia a Comités=  Registro de la participación de la Oficina de Control Interno - OCI a comites institucionales.
Invitaciones a Comites radicadas en la Oficina de Control Interno - OCI </t>
  </si>
  <si>
    <t>Registro de la participación de la Oficina de Control Interno - OCI a Comites Institucionales</t>
  </si>
  <si>
    <t>Listado de Asistencia a Comités</t>
  </si>
  <si>
    <t>Asiatente Oficina</t>
  </si>
  <si>
    <t>Participación de la Oficina de Control Interno - OCI a Comites Institucionales.</t>
  </si>
  <si>
    <t xml:space="preserve">Asistencia a sesiones contractuales de acuerdo a solicitud </t>
  </si>
  <si>
    <t>(Asistencia a sesiones contractuales de acuerdo a solicitud  / Invitaciones a sesiones contractuales) * 100%</t>
  </si>
  <si>
    <t>La asistencia a sesiones contractuales de acuerdo a solicitud hace parte de las actividades de fomento a la cultura del autocontrol al permitir el acompañamiento de la Oficina de Control Interno en las actuaciones de la entidad.</t>
  </si>
  <si>
    <t>Asistencia a sesiones contractuales de acuerdo a solicitud  /Invitaciones a sesiones contractuales radicadas en la Oficina de Control Interno</t>
  </si>
  <si>
    <t>Registro de la participación de la Oficina de Control Interno - OCI en sesiones contractuales</t>
  </si>
  <si>
    <t>Listado de asistencia a sesiones contractuales</t>
  </si>
  <si>
    <t>Asistente Oficina</t>
  </si>
  <si>
    <t>Participación de la Oficina de Control Interno - OCI en sesiones contractuales</t>
  </si>
  <si>
    <t>Jornadas de Capacitación- OCI</t>
  </si>
  <si>
    <t>Intensidad</t>
  </si>
  <si>
    <t>Diplomado Sistemas Integrados de  Gestión - HSEQ</t>
  </si>
  <si>
    <t>Funcionarios y Contratistas OCI</t>
  </si>
  <si>
    <t>8 horas/semana</t>
  </si>
  <si>
    <t>x</t>
  </si>
  <si>
    <t xml:space="preserve">Revisión y actualización del proceso y procedimientos de evaluación y seguimiento de acuerdo con la Guía de Auditoría del DAFP- </t>
  </si>
  <si>
    <t>3 horas</t>
  </si>
  <si>
    <t>Informes sin programar, requeridos durante la vigencia</t>
  </si>
  <si>
    <t>Marzo</t>
  </si>
  <si>
    <t>Agosto</t>
  </si>
  <si>
    <t>Sept</t>
  </si>
  <si>
    <t>SEGUIMIENTO AL PLAN DE MEJORAM. INST. AUDIORIA CGR CRED 7293 BCO.MUNDIAL (OCI- I002)</t>
  </si>
  <si>
    <t>INFORME DE EXAMEN Y SEGUIMIENTO DEL PLAN DE MEJORAMIENTO INSTITUCIONAL,  AUDITORIA GUBERNAMENTAL CON ENFOQUE INTEGRAL, MODALIDAD REGULAR VIGENCIA 2009 Y 2010 EXTRACTO ANM DIC/2012 (OCI-I-06)</t>
  </si>
  <si>
    <t>INFORME PLAN DE MEJORAMIENTO CMC ANE Enero del 2013  (OCI-I-09)</t>
  </si>
  <si>
    <t xml:space="preserve">APOYO EN ELESTABLECIMIENTO DE LA MISION, VISIÓN Y OBJETIVOS ESTRATÉGICOS, REVALUACIÓN PROCEDIMIENTO TTECNOLOGÍAS DE INFORMACIÓN, CONOCIMIENTO GEOCIENTÍFICO, REVISIÓN Y CONSTRUCCIÓN DE INDICES PARA CADA UNO DE LOS PROCESOS, REVISIÓN PROCESO, PROCEDIMIENTOS Y GUÍAS DE EVALUACIÓN Y CONTROL- MAPA DE RIESGOS, CODIGO DE ETICA Y CÓDIGO DEL BUEN GOBIERNO, </t>
  </si>
  <si>
    <t>ATENCIÓN AUDITORÍA REGULAR VIGENCIA 2012</t>
  </si>
  <si>
    <t>ATENCIÓN SOLICITUDES DEL AREA DICIPLINARIA DE LA AGENCIA NACIONAL MINERA</t>
  </si>
  <si>
    <t>REUNIONES BANCO MUNDIAL-GESTIÓN PARA COLOMBIA DE LAVADO DE ACTIVOS REMITIDO A LA AGENCIA NACIONAL MINERA POR COMPETENCIA</t>
  </si>
  <si>
    <t>INFORME GESTIÓN PARA LA CONSTRUCCIÓN SERVICIOS DE INFORMACIÓN DE RADICADO WEB PARA  SOLICITUDES DE CONTRATOS DE MINERÍA, PRESENTADO A LA PROCURADURIA GENERAL DE LA NACIÓN.</t>
  </si>
  <si>
    <t>INFORME GESTIÓN DE CONTRATACIÓN -PRESTACIÓN DE SERVICIOS PERSONALES, PRESENTADO A LA PROCURADURIA GENERAL DE LA NACIÓN.</t>
  </si>
  <si>
    <t>INFORME GESTIÓN CONTRATACIÓN DE TODAS LAS MODALIDADES, PRESENTADO A  LA PROCURADURIA GENERAL DE LA NACIÓN.</t>
  </si>
  <si>
    <t>INFORME GESTIÓN CONVENIOS INTERADMINISTRATIVOS-UNIVERSIDAD NACIONAL, PRESENTADO A LA PROCURADURIA GENERAL DE LA NACIÓN.</t>
  </si>
  <si>
    <t>INFORME A LA CONTRALORÍA GENERAL DE LA REPÚBLICA POR INCUMPLIMIENTO AL PLAN DE MEJORAMIENTO.</t>
  </si>
  <si>
    <r>
      <rPr>
        <b/>
        <sz val="9"/>
        <rFont val="Calibri"/>
        <family val="2"/>
        <scheme val="minor"/>
      </rPr>
      <t>Marzo:
1.</t>
    </r>
    <r>
      <rPr>
        <sz val="9"/>
        <rFont val="Calibri"/>
        <family val="2"/>
        <scheme val="minor"/>
      </rPr>
      <t xml:space="preserve"> Mediante memorando 20131300013383 de marzo 7 de 2013, se remitió el Plan de Trabajo para realizar la auditoría al procedimiento "Presupuesto" ,no obstante el Jefe de la Unidad de Recursos Financieros (e), solicitó aplazamiento para el mes de abril mediante memorando 20132400013723, lo cual fue aceptado por la OCI con memorando 20132400013723.
2. Dada la función de advertencia- Aseguramiento y Legalización de Bienes N°2013EE0012056 del 20 de febrero de 2013 de la CGR, en la que da plazo a 1 de abril de enviar un informe actualizado de la situación de los seguros y los bienes, la OCI realizó la auditoía de Servicios Administrativos en lo referente a Seguros, quedando por realizar lo correspondiente a Servicios Generales,  lo que dará como resultado 2 informes independientes.
3. Mediante memorando 20131300016313 de marzo 21 de 2013,  se remitió el Plan de Trabajo para realizar la auditoría al proceso "Investigación y Evaluación de Recursos del Subsuelo", no obstante la Subdirectora de Recursos del Subsuelo, solicitó el aplazamiento para iniciar la auditoría a finales del mes de abril, o principios del mes de mayo.</t>
    </r>
    <r>
      <rPr>
        <b/>
        <sz val="9"/>
        <rFont val="Calibri"/>
        <family val="2"/>
        <scheme val="minor"/>
      </rPr>
      <t xml:space="preserve">
Mayo:</t>
    </r>
    <r>
      <rPr>
        <sz val="9"/>
        <rFont val="Calibri"/>
        <family val="2"/>
        <scheme val="minor"/>
      </rPr>
      <t xml:space="preserve"> 
La Auditoría al Manual de Supervisión e Interventoría del Servicio Geológico Colombiano se reprogramó para el  mes de octubre, debido a que en el mes de mayo fue publicada la presentación que define los lineamientos institucionales para el desarrollo de las funciones y obligaciones de supervisión e interventoría, así como el desarrollo de las responsabilidades de los supervisores e interventores, por omisión o extralimitación, en ejercicio de la labor encomendada. Por lo anterior se realizará la auditoría correspondiente una vez se implemente el Manual.
</t>
    </r>
    <r>
      <rPr>
        <b/>
        <sz val="9"/>
        <rFont val="Calibri"/>
        <family val="2"/>
        <scheme val="minor"/>
      </rPr>
      <t>Julio:</t>
    </r>
    <r>
      <rPr>
        <sz val="9"/>
        <rFont val="Calibri"/>
        <family val="2"/>
        <scheme val="minor"/>
      </rPr>
      <t xml:space="preserve">
1. La auditoría  al proceso de Contratación de Bienes y Servicios, se ha realizado en las auditorías independientes de cada modalidad de contratación.
2. El Manual de Supervisión sigue pendiente, debido a que no ha sido publicado
3. El seguimiento a la auditoría de Contratación de bienes y Servicios,Cafetería y Aseo y Plan de Compras y Adquisiciones se considera innecesario, debido a que la auditoría se realizó y presentó en el informe OCI-I-033 y los procesos se encuentran pendientes de implementar.
4. La auditoría a Comunicación y Participación Ciudadana, se incluye con el informe de Comunicación y Participación Ciudadana según Ley 190/95.
5. La auditoría al Plan de Desarrollo Administrativo, se incluye en el Informe de seguimiento al Plan de Desarrollo Administrativo. DAFP-Decreto 3622 de 2005, art.15. 
6. El Informe de seguimiento SINERGIA Sistema Nacional de Evaluación de Gestión y Resultados-Metas de Gobierno (Ley 1450 del 16 de junio de 2011 Plan Nacional de Desarrollo y Constitución Política art.343 y 344), se realizará conjunto  con el de FURAC, reemplazando el  SIGOB.
</t>
    </r>
    <r>
      <rPr>
        <b/>
        <sz val="9"/>
        <rFont val="Calibri"/>
        <family val="2"/>
        <scheme val="minor"/>
      </rPr>
      <t xml:space="preserve">Agosto:
1. </t>
    </r>
    <r>
      <rPr>
        <sz val="9"/>
        <rFont val="Calibri"/>
        <family val="2"/>
        <scheme val="minor"/>
      </rPr>
      <t xml:space="preserve">El informe de Auditoría de Comisión de Servicios, se encuentra incluido en el informe de Nómina (071) y de Gastos (074).
</t>
    </r>
    <r>
      <rPr>
        <b/>
        <sz val="9"/>
        <rFont val="Calibri"/>
        <family val="2"/>
        <scheme val="minor"/>
      </rPr>
      <t xml:space="preserve">Septiembre:
1. </t>
    </r>
    <r>
      <rPr>
        <sz val="9"/>
        <rFont val="Calibri"/>
        <family val="2"/>
        <scheme val="minor"/>
      </rPr>
      <t>El informe de seguimiento al comité de conciliación se incluyó en el informe OCI-I-087 Gestión Jurídica y Legal.
2. El Informe de evaluación a los mecanismos de participación ciudadana (Ley 190 de 1995) -Seguimiento semestral Derechos de petición, Quejas, Reclamos y Denuncias según Ley (Ley 1474 de 2011). Decreto 2641 se incluyó en el OCI-I-081
3. El informe de seguimiento a la Implementación del Nuevo Sistema Modelo de Planeación y Gestión- OAP Decretos 019  y 2482 de 2012 del DAFP- Estrategia Institucional de Lucha contra la corrupción y Atención al Ciudadano, Res.2641 de 2012
Corte a  Agosto 31,se encuentra incluído en el OCI-I-079.</t>
    </r>
  </si>
  <si>
    <t>SIG13-01</t>
  </si>
  <si>
    <t>Margarita Bravo.</t>
  </si>
  <si>
    <t>Tecnología de Información</t>
  </si>
  <si>
    <t>MANTENIMIENTO DE LA INFRAESTRUCTURA DE LAS COMUNICACIONES</t>
  </si>
  <si>
    <t>MANTENIMIENTO PREVENTIVO SISTEMA DE COMUNICACIONES</t>
  </si>
  <si>
    <t>Jorge Retamozo</t>
  </si>
  <si>
    <t>José Luis Galvis</t>
  </si>
  <si>
    <t>José Darío Forero</t>
  </si>
  <si>
    <t>PLAN MANT PREV SIST COMUNICACIONES</t>
  </si>
  <si>
    <t xml:space="preserve"># ME/ # MP </t>
  </si>
  <si>
    <t>Númerica</t>
  </si>
  <si>
    <t>1 año</t>
  </si>
  <si>
    <t>Mide la cantidad de mantenimientos preventivos al sistema de comunicaciones</t>
  </si>
  <si>
    <t># ME: Número de mantenimientos efectuados
# MP:  Número de mantenimientos programados</t>
  </si>
  <si>
    <t>Mantenimientos efectuados y mantenimientos programados</t>
  </si>
  <si>
    <t>Supervisor contratos de mantenimiento</t>
  </si>
  <si>
    <t>Observaciones:</t>
  </si>
  <si>
    <t>En estudios previos su reposición por obsolescencia de estos equipos.</t>
  </si>
  <si>
    <t>Mantenimiento preventivo comunicaciones</t>
  </si>
  <si>
    <t>Mantenimientos realizados</t>
  </si>
  <si>
    <t>Mide la cantidad de mantenimientos preventivos</t>
  </si>
  <si>
    <t>Informes del supervisor del contrato</t>
  </si>
  <si>
    <t>Jorge Retamozo, José Luis Galvis, José Darío Forero</t>
  </si>
  <si>
    <t>Mantenimientos correctivos del sistema de voz</t>
  </si>
  <si>
    <t>Mantenimiento red LAN</t>
  </si>
  <si>
    <t>Mantenimiento cableado</t>
  </si>
  <si>
    <t>Mantenimiento y actualizacion página WEB e Intranet</t>
  </si>
  <si>
    <t>Mantenimiento correo electrónico</t>
  </si>
  <si>
    <t>Servicio de correo contratado con Google Apps.</t>
  </si>
  <si>
    <t>MANTENIMIENTO DE LA PLATAFORMA TECNOLOGICA</t>
  </si>
  <si>
    <t>MANTENIMIENTO PREVENTIVO PLATAFORMA TECNOLOGICA</t>
  </si>
  <si>
    <t>Julian Castellanos</t>
  </si>
  <si>
    <t>Carlos Alfonso</t>
  </si>
  <si>
    <t>Pedro Ignacio García</t>
  </si>
  <si>
    <t>Mercedes Corredor</t>
  </si>
  <si>
    <t>Raúl Soto</t>
  </si>
  <si>
    <t>Orlando Valbuena</t>
  </si>
  <si>
    <t xml:space="preserve">Ricardo </t>
  </si>
  <si>
    <t>Emmanuel</t>
  </si>
  <si>
    <t>Soporte Cali</t>
  </si>
  <si>
    <t>Soporte Medellin</t>
  </si>
  <si>
    <t>Soporte Pasto</t>
  </si>
  <si>
    <t>Soporte Manizales</t>
  </si>
  <si>
    <t>Soporte Popayán</t>
  </si>
  <si>
    <t>Ingeniero experto en Oracle</t>
  </si>
  <si>
    <t>Nivel disponibilidad</t>
  </si>
  <si>
    <t>(T1/T2)*100</t>
  </si>
  <si>
    <t>Mide el nivel de disponibilidad del servicio</t>
  </si>
  <si>
    <t xml:space="preserve"> T1: Tiempo de servicio
  T2: Tiempo esperado de servicio </t>
  </si>
  <si>
    <t>Informes de monitoreo del servicio y datos del tiempo de servicio y del tiempo esperado de servicio</t>
  </si>
  <si>
    <t>Administrador de Base de datos</t>
  </si>
  <si>
    <t>Julian Castellanos, Carlos Alfonso, Pedro García, Mercedes Corredor</t>
  </si>
  <si>
    <t>Si</t>
  </si>
  <si>
    <t>Sí</t>
  </si>
  <si>
    <t>Las bases de datos han estado disponibles cumpliendo la meta propuesta del 99%.</t>
  </si>
  <si>
    <t>Mantenimientos preventivos</t>
  </si>
  <si>
    <t>#Mantenimientos</t>
  </si>
  <si>
    <t>Numérico</t>
  </si>
  <si>
    <t>Número de mantenimientos preventivos</t>
  </si>
  <si>
    <t>Contratos de mantenimiento preventivo efectuados sobre la plataforma tecnológica</t>
  </si>
  <si>
    <t>supervisor de los contratos y responsable de la actividad</t>
  </si>
  <si>
    <t>Julian Castellanos y Carlos Alfonso</t>
  </si>
  <si>
    <t>Mantenimiento Oracle</t>
  </si>
  <si>
    <t>Mantenimiento equipos de seguridad y perifericos</t>
  </si>
  <si>
    <t>Mantenimiento preventivo y soporte a equipos de computo</t>
  </si>
  <si>
    <t>Mantenimiento UPS</t>
  </si>
  <si>
    <t>Mantenimiento Plantas Eléctricas</t>
  </si>
  <si>
    <t>Indicador no cumplido por no contar aún con contrato de mantenimiento de equipos de computo; actualmente el contato se encuentra en la oficina de Contratos y Convenios. Para Mantenimiento de plantas hay contrato vigente y mantenimiento programado para el mes de Octubre. El mantenimiento de equipos de seguiridad y perifericos No se realizará pues se encuentra en estudios previos su reposición por obsolescencia.</t>
  </si>
  <si>
    <t>ACTUALIZACION Y MANTENIMIENTO SISTEMAS DE INFORMACION</t>
  </si>
  <si>
    <t>Margarita Bravo</t>
  </si>
  <si>
    <t>Experto Arquitectura de sistemas</t>
  </si>
  <si>
    <t>Berenice Galán</t>
  </si>
  <si>
    <t>Ingeniero desarrollador</t>
  </si>
  <si>
    <t>Lucila Gómez</t>
  </si>
  <si>
    <t>Stella Sandoval</t>
  </si>
  <si>
    <t>Número de sistemas intervenidos</t>
  </si>
  <si>
    <t>#Sistemas intervenidos</t>
  </si>
  <si>
    <t>numérico</t>
  </si>
  <si>
    <t>Reporte de actividades realizadas sobre los sistemas de información</t>
  </si>
  <si>
    <t>Recopilación del reporte de responsables de cada sistema de información</t>
  </si>
  <si>
    <t>Berencie Galán, Lucila Gómez, Stella Sandoval, Margarita Bravo</t>
  </si>
  <si>
    <t>Intervenciones efectuadas</t>
  </si>
  <si>
    <t>#Interenciones</t>
  </si>
  <si>
    <t>Adicion de nuevas temáticas a SIGER</t>
  </si>
  <si>
    <t>Direccionamiento, integración y documentación sistemas administrativos</t>
  </si>
  <si>
    <t>Actualización tecnológica SIGER</t>
  </si>
  <si>
    <t>DOCUMENTACION PROCESOS DE CALIDAD Y POLITICAS DE SEGURIDAD INFORMATICA</t>
  </si>
  <si>
    <t>Pablo Chamorro</t>
  </si>
  <si>
    <t>Andres Oliva</t>
  </si>
  <si>
    <t>Gloria Torres</t>
  </si>
  <si>
    <t>Yaned Ramírez</t>
  </si>
  <si>
    <t>Número de procesos documentados efectuados</t>
  </si>
  <si>
    <t># Procesos documentados o efectuados</t>
  </si>
  <si>
    <t>Número de procesos documentados o número de procesos efectuados dado el caso</t>
  </si>
  <si>
    <t>Número de procesos documentados o efectuados</t>
  </si>
  <si>
    <t>Documentación de procesos y políticas de  seguridad</t>
  </si>
  <si>
    <t>Gloria Torres, Pablo chamorro, Yaned Ramírez, Yanira Mahecha, Andres oliva</t>
  </si>
  <si>
    <t>Gloria Torres, Pablo chamorro, Yaned Ramírez, Andres Oliva</t>
  </si>
  <si>
    <t xml:space="preserve">Número de procesos documentados </t>
  </si>
  <si>
    <t># Procesos documentados</t>
  </si>
  <si>
    <t>Gloria Torres, Pablo chamorro, Yaned Ramírez</t>
  </si>
  <si>
    <t>Revisión y Documentación de procedimientos</t>
  </si>
  <si>
    <t>Documentacion políticas de seguridad</t>
  </si>
  <si>
    <t>Documentación de controles y procedimientos de seguridad</t>
  </si>
  <si>
    <t>Mantenimiento antivirus</t>
  </si>
  <si>
    <t>Investigaciones en Recursos Minerales</t>
  </si>
  <si>
    <t>SUB13-02</t>
  </si>
  <si>
    <t>Gloria Prieto</t>
  </si>
  <si>
    <t xml:space="preserve">Recursos del Subsuelo </t>
  </si>
  <si>
    <t xml:space="preserve">Investigación y Evaluación de Recursos del Subsuelo </t>
  </si>
  <si>
    <t>INVESTIGACION Y EXPLORACIÓN DE MINERALES METÁLICOS</t>
  </si>
  <si>
    <t>RECONOCIMIENTO GEOLÓGICO Y EXPLORACIÓN GEOQUÍMICA EN ÁREAS ESTRATÉGICAS MINERAS (AEM)</t>
  </si>
  <si>
    <t>GLORIA PRIETO</t>
  </si>
  <si>
    <t>CATALINA SANCHEZ CABALLERO</t>
  </si>
  <si>
    <t>MARÍA STELLA JIMENEZ</t>
  </si>
  <si>
    <t>CLAUDIA OREJUELA</t>
  </si>
  <si>
    <t>JANETH SEPÚLVEDA</t>
  </si>
  <si>
    <t xml:space="preserve">DANIEL PRIETO </t>
  </si>
  <si>
    <t>DANIEL GARCÍA</t>
  </si>
  <si>
    <t>FABIO CASTELLANOS</t>
  </si>
  <si>
    <t>CAROLINA JIMENEZ</t>
  </si>
  <si>
    <t>MYRIAM MORA</t>
  </si>
  <si>
    <t>JUAN CARLOS FONSECA</t>
  </si>
  <si>
    <t>CARMEN ROSA CATIBLANCO</t>
  </si>
  <si>
    <t>GILBERTO CASTAÑEDA</t>
  </si>
  <si>
    <t>LUIS BERNAL</t>
  </si>
  <si>
    <t xml:space="preserve"> SANDRA ROJAS </t>
  </si>
  <si>
    <t>CARLOS MARIO CELADA</t>
  </si>
  <si>
    <t>OMAR MENDOZA</t>
  </si>
  <si>
    <t>TEREZA DUQUE</t>
  </si>
  <si>
    <t>ANDREY RINCON</t>
  </si>
  <si>
    <t>NADIA ROJAS</t>
  </si>
  <si>
    <t>DANIEL SAENZ</t>
  </si>
  <si>
    <t xml:space="preserve"> JULIANA PLAZAS </t>
  </si>
  <si>
    <t>RUBEN GAITAN</t>
  </si>
  <si>
    <t>LICETH CARINA ALVAREZ</t>
  </si>
  <si>
    <t>ISABEL CRISTINA PLATA</t>
  </si>
  <si>
    <t>SEBASTIAN JIMENEZ</t>
  </si>
  <si>
    <t>CARLOS ANDRES PACHON</t>
  </si>
  <si>
    <t>ROBINSON PATIÑO</t>
  </si>
  <si>
    <t>Km2 de conocimiento geoquímico para AEM</t>
  </si>
  <si>
    <t>(Km2 cubiertos/meta anual)*100</t>
  </si>
  <si>
    <t>Presenta los kilómetros cuadrados de cubrimiento en geoquímica aplicada a la identificación de recursos minerales en las áreas estratégicas mineras (AEM).</t>
  </si>
  <si>
    <t>Km2 cubiertos
Km2 proyectados</t>
  </si>
  <si>
    <t>Km2 cubiertos con geoquimica</t>
  </si>
  <si>
    <t>Muestreos, Laboratorios, Procesos contractuales</t>
  </si>
  <si>
    <t>% de avance en cubrimiento geoquimico</t>
  </si>
  <si>
    <t>% de avance/ Avance proyectado</t>
  </si>
  <si>
    <t>1. % de avance logrado
2. % de avance proyectado</t>
  </si>
  <si>
    <t>Información preliminar y trabajo de campo y laboratorio</t>
  </si>
  <si>
    <t>INVESTIGACIONES EN MINERALES METÁLICOS</t>
  </si>
  <si>
    <t>EXPLORACIÓN AEROGEOFÍSICA EN AREAS ESTRATÉGICAS MINERAS</t>
  </si>
  <si>
    <t>ISMAEL MOYANO</t>
  </si>
  <si>
    <t>PROFESIONAL  1 GEOF</t>
  </si>
  <si>
    <t>PROFESIONAL  2 GEOF</t>
  </si>
  <si>
    <t>PROFESIONAL  3 GEOF</t>
  </si>
  <si>
    <t>PROFESIONAL 4 SIG</t>
  </si>
  <si>
    <t>PROFESIONAL 5 SIG</t>
  </si>
  <si>
    <t>PROFESIONAL 6 SIG</t>
  </si>
  <si>
    <t>Kilometros cubiertos por aerogeofísica</t>
  </si>
  <si>
    <t>Ismael Moyano</t>
  </si>
  <si>
    <t>Presenta los kilómetros cuadrados de cubrimiento en aereogeofísica aplicada a la identificación de recursos minerales en las áreas estratégicas mineras y conocimiento regional.</t>
  </si>
  <si>
    <t>Km2 cubiertos con aerogeofisica</t>
  </si>
  <si>
    <t>Procesos Contractuales con FONADE</t>
  </si>
  <si>
    <t>% de avance en exploraciónaerogeofísica</t>
  </si>
  <si>
    <t>Mediciones aerogeofísicas</t>
  </si>
  <si>
    <t>Exploración y Evaluación de Recursos Carboníferos en el área de Betania Dpto de Boyacá</t>
  </si>
  <si>
    <t>Exploración y Evaluación de Recursos Carboníferos a escala 1:25.000 en en área de Betania Dpto de Boyacá</t>
  </si>
  <si>
    <t>MARCO ANTONIO RINCON MESA</t>
  </si>
  <si>
    <t>WILLIAN ORLANDO MONROY VASQUEZ</t>
  </si>
  <si>
    <t>MANUEL SANDOVAL LOPEZ</t>
  </si>
  <si>
    <t>ALEJANDRO VILLALOBOS</t>
  </si>
  <si>
    <t>Kms cubiertos por la exploración de carbones</t>
  </si>
  <si>
    <r>
      <t>km</t>
    </r>
    <r>
      <rPr>
        <vertAlign val="superscript"/>
        <sz val="10"/>
        <rFont val="Arial"/>
        <family val="2"/>
      </rPr>
      <t>2</t>
    </r>
  </si>
  <si>
    <t>Marco Antonio Rincón M.</t>
  </si>
  <si>
    <t>Se realiza revision cartografica de las unidades geologicas con potencial carbonifero, se identifican, caracterizan los mantos de carbón y se evalua el potencial del recurso en toneladas de carbón.</t>
  </si>
  <si>
    <t>Km2 explorados para carbones</t>
  </si>
  <si>
    <t>Grupo de trabajo de la actividad de Exploración de Recursos Energéticos e información disponible en SINGEO</t>
  </si>
  <si>
    <t>Marco Rincón</t>
  </si>
  <si>
    <t>% de avance en exploración de carbones</t>
  </si>
  <si>
    <t xml:space="preserve">Se realiza revision de las unidades geologicas con potencial carbonifero, se identifican, caracterizan los mantos de carbón y se evalua el potencial del recurso en toneladas de carbón y se definie  porcentajes de avance </t>
  </si>
  <si>
    <t>Información preliminar y trabajo de campo efectuado por el grupo de trabajo</t>
  </si>
  <si>
    <t>Exploración de Uranio en el Macizo de Quetame, Sector Medina - Gutierrez</t>
  </si>
  <si>
    <t xml:space="preserve">Exploración de Uranio en escala 1:25,000 en el Macizo de Quetame, Sector Medina - Gutierrez, Dpto Cundinamarca </t>
  </si>
  <si>
    <t>JUAN FERNANDO DIAZ</t>
  </si>
  <si>
    <t>GIOVANNI MORENO</t>
  </si>
  <si>
    <t>SERGIO BAUTISTA</t>
  </si>
  <si>
    <t>Km2 cubiertos con exploración de uranio</t>
  </si>
  <si>
    <t>Marco Antono Rincón M</t>
  </si>
  <si>
    <t>Se hace un barrido de las unidades geologicas potenciales en uranio, torio y potasio, se identifican nuevas anomalias radiactivas y se caracterizan</t>
  </si>
  <si>
    <t>Km2 explorados para uranio</t>
  </si>
  <si>
    <t>Computador grupo de trabajo de la actividad de Exploración de Recursos Energéticos y en el área de SINGEO</t>
  </si>
  <si>
    <t>Informe de evaluación de anomalías de uranio, torio y potasio encontradas en el área Macizo de Quetame, sector Medina - Gutierrez, Dpto Cundinamarca</t>
  </si>
  <si>
    <t>Informe entregado</t>
  </si>
  <si>
    <t>Se realiza un documento con textos, mapas y perfiles geologicos, incluyendo anomalias encontradas de uranio</t>
  </si>
  <si>
    <t>Informe entregado: documento efectivamente entregado incluye texto y mapas, con anexos</t>
  </si>
  <si>
    <t>Información preeliminar y trabajo de campo efectuado por el grupo de trabajo</t>
  </si>
  <si>
    <t>Grupo de trabajo de la actividad de Exploración de Recursos Energéticos e información en SINGEO</t>
  </si>
  <si>
    <t>Exploración de Gas Metano asociado al carbón en el área Tasco - Socotá, Dpto Boyacá</t>
  </si>
  <si>
    <t>Exploración de Gas Metano asociado al carbón en escala 1:10.000 en 200 Km2 en el área Tasco - Socotá, Dpto de Boyacá</t>
  </si>
  <si>
    <t>CLAUDIA INES DUARTE</t>
  </si>
  <si>
    <t>FERNANDO ANDRES PARRA</t>
  </si>
  <si>
    <t>Km2 de cubrimiento en exploración de Gas metano</t>
  </si>
  <si>
    <t>Se hace una revisión de la cartografía y ubicación de los mantos de carbón, para seleccionar el área para las perforaciones en donde se avaluará en contenido de gas metano asociado a los mantos de carbón.</t>
  </si>
  <si>
    <t>Km2 explorados para gas metano</t>
  </si>
  <si>
    <t>Informe de exploración de gas metano asociado al carbón el área Tasco - Socotá, Dpto de Boyacá</t>
  </si>
  <si>
    <t>Se realiza un documento con textos, mapas y resultados del contenido de gas metano  encontrado.</t>
  </si>
  <si>
    <t>INVESTIGACIÓN Y EXPLORACIÓN DE MINERALES NO METÁLICOS</t>
  </si>
  <si>
    <t>EXPLORACIÓN DE MINERALES INDUSTRIALES - FOSFATOS</t>
  </si>
  <si>
    <t>Roberto Terraza</t>
  </si>
  <si>
    <t>Geologo NN1</t>
  </si>
  <si>
    <t>Nadia Rojas</t>
  </si>
  <si>
    <t>Geologo NN2</t>
  </si>
  <si>
    <t>Tereza Duque</t>
  </si>
  <si>
    <t>Geologo NN3</t>
  </si>
  <si>
    <t>Carmen Rosa Catiblanco</t>
  </si>
  <si>
    <t>Geologo NN4</t>
  </si>
  <si>
    <t>Ingeniero o Geologo SIG NN</t>
  </si>
  <si>
    <t>Km2 de exploración para fosfatos</t>
  </si>
  <si>
    <t>(Km cubiertos/meta anual)*100</t>
  </si>
  <si>
    <t>Presenta los kilómetros cuadrados de exploración de fosfatos</t>
  </si>
  <si>
    <t>1. Km2 cubiertos
2. Km2 proyectados</t>
  </si>
  <si>
    <t>Km2 explorados para fosfatos</t>
  </si>
  <si>
    <t>Grupo de trabajo de minerales no metálicos (comisiones de campo, laboratorio, etc.)</t>
  </si>
  <si>
    <t>% de avance en exploración de fosfatos</t>
  </si>
  <si>
    <t>Roberto terraza</t>
  </si>
  <si>
    <t>Información preliminar y trabajo de campo y datos laboratorio</t>
  </si>
  <si>
    <t>Trabajo del grupo de trabajo</t>
  </si>
  <si>
    <t>ADM13-01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</si>
</sst>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0.0%"/>
    <numFmt numFmtId="165" formatCode="0.0"/>
    <numFmt numFmtId="166" formatCode="0;[Red]0"/>
    <numFmt numFmtId="168" formatCode="_(* #,##0_);_(* \(#,##0\);_(* &quot;-&quot;??_);_(@_)"/>
  </numFmts>
  <fonts count="64" x14ac:knownFonts="1">
    <font>
      <sz val="11"/>
      <color theme="1"/>
      <name val="Calibri"/>
      <family val="2"/>
      <scheme val="minor"/>
    </font>
    <font>
      <sz val="11"/>
      <color theme="1"/>
      <name val="Calibri"/>
      <family val="2"/>
      <scheme val="minor"/>
    </font>
    <font>
      <sz val="10"/>
      <name val="Arial"/>
      <family val="2"/>
    </font>
    <font>
      <b/>
      <sz val="10"/>
      <name val="Calibri"/>
      <family val="2"/>
      <scheme val="minor"/>
    </font>
    <font>
      <b/>
      <sz val="12"/>
      <name val="Calibri"/>
      <family val="2"/>
      <scheme val="minor"/>
    </font>
    <font>
      <sz val="10"/>
      <name val="Calibri"/>
      <family val="2"/>
      <scheme val="minor"/>
    </font>
    <font>
      <sz val="10"/>
      <color indexed="10"/>
      <name val="Calibri"/>
      <family val="2"/>
      <scheme val="minor"/>
    </font>
    <font>
      <sz val="10"/>
      <color theme="0"/>
      <name val="Calibri"/>
      <family val="2"/>
      <scheme val="minor"/>
    </font>
    <font>
      <sz val="9"/>
      <color indexed="81"/>
      <name val="Tahoma"/>
      <family val="2"/>
    </font>
    <font>
      <b/>
      <sz val="8"/>
      <color indexed="81"/>
      <name val="Tahoma"/>
      <family val="2"/>
    </font>
    <font>
      <sz val="8"/>
      <color indexed="81"/>
      <name val="Tahoma"/>
      <family val="2"/>
    </font>
    <font>
      <b/>
      <sz val="12"/>
      <name val="Arial"/>
      <family val="2"/>
    </font>
    <font>
      <sz val="12"/>
      <name val="Arial"/>
      <family val="2"/>
    </font>
    <font>
      <sz val="11"/>
      <name val="Arial"/>
      <family val="2"/>
    </font>
    <font>
      <b/>
      <sz val="10"/>
      <name val="Arial"/>
      <family val="2"/>
    </font>
    <font>
      <sz val="14"/>
      <name val="Arial"/>
      <family val="2"/>
    </font>
    <font>
      <sz val="10"/>
      <color indexed="8"/>
      <name val="Arial"/>
      <family val="2"/>
    </font>
    <font>
      <sz val="9"/>
      <color indexed="8"/>
      <name val="Arial"/>
      <family val="2"/>
    </font>
    <font>
      <b/>
      <sz val="9"/>
      <color indexed="8"/>
      <name val="Arial"/>
      <family val="2"/>
    </font>
    <font>
      <b/>
      <sz val="11"/>
      <name val="Arial"/>
      <family val="2"/>
    </font>
    <font>
      <sz val="10"/>
      <color rgb="FFFF0000"/>
      <name val="Calibri"/>
      <family val="2"/>
      <scheme val="minor"/>
    </font>
    <font>
      <b/>
      <sz val="16"/>
      <name val="Arial"/>
      <family val="2"/>
    </font>
    <font>
      <sz val="12"/>
      <name val="Calibri"/>
      <family val="2"/>
    </font>
    <font>
      <sz val="9.6"/>
      <name val="Arial"/>
      <family val="2"/>
    </font>
    <font>
      <sz val="20"/>
      <name val="Arial"/>
      <family val="2"/>
    </font>
    <font>
      <b/>
      <u/>
      <sz val="12"/>
      <name val="Arial"/>
      <family val="2"/>
    </font>
    <font>
      <sz val="11"/>
      <color indexed="8"/>
      <name val="Calibri"/>
      <family val="2"/>
    </font>
    <font>
      <sz val="9"/>
      <name val="Arial"/>
      <family val="2"/>
    </font>
    <font>
      <b/>
      <sz val="9"/>
      <name val="Arial"/>
      <family val="2"/>
    </font>
    <font>
      <b/>
      <sz val="12"/>
      <color rgb="FFFF0000"/>
      <name val="Arial"/>
      <family val="2"/>
    </font>
    <font>
      <b/>
      <sz val="14"/>
      <name val="Arial"/>
      <family val="2"/>
    </font>
    <font>
      <sz val="10"/>
      <color indexed="10"/>
      <name val="Arial"/>
      <family val="2"/>
    </font>
    <font>
      <sz val="12"/>
      <color indexed="10"/>
      <name val="Arial"/>
      <family val="2"/>
    </font>
    <font>
      <sz val="12"/>
      <color rgb="FFC00000"/>
      <name val="Arial"/>
      <family val="2"/>
    </font>
    <font>
      <sz val="11.5"/>
      <name val="Arial"/>
      <family val="2"/>
    </font>
    <font>
      <sz val="12"/>
      <color indexed="60"/>
      <name val="Arial"/>
      <family val="2"/>
    </font>
    <font>
      <sz val="9.5"/>
      <name val="Arial"/>
      <family val="2"/>
    </font>
    <font>
      <b/>
      <sz val="12"/>
      <color indexed="10"/>
      <name val="Arial"/>
      <family val="2"/>
    </font>
    <font>
      <b/>
      <sz val="8"/>
      <name val="Arial"/>
      <family val="2"/>
    </font>
    <font>
      <b/>
      <sz val="9"/>
      <color rgb="FFFF0000"/>
      <name val="Arial"/>
      <family val="2"/>
    </font>
    <font>
      <b/>
      <u/>
      <sz val="10"/>
      <name val="Arial"/>
      <family val="2"/>
    </font>
    <font>
      <b/>
      <i/>
      <sz val="12"/>
      <name val="Arial"/>
      <family val="2"/>
    </font>
    <font>
      <i/>
      <sz val="10"/>
      <name val="Arial"/>
      <family val="2"/>
    </font>
    <font>
      <sz val="12"/>
      <color theme="0"/>
      <name val="Arial"/>
      <family val="2"/>
    </font>
    <font>
      <sz val="10"/>
      <color theme="0"/>
      <name val="Arial"/>
      <family val="2"/>
    </font>
    <font>
      <sz val="10"/>
      <color rgb="FFC00000"/>
      <name val="Arial"/>
      <family val="2"/>
    </font>
    <font>
      <b/>
      <sz val="12"/>
      <color theme="0"/>
      <name val="Arial"/>
      <family val="2"/>
    </font>
    <font>
      <i/>
      <sz val="12"/>
      <name val="Arial"/>
      <family val="2"/>
    </font>
    <font>
      <sz val="12"/>
      <color theme="1"/>
      <name val="Arial"/>
      <family val="2"/>
    </font>
    <font>
      <sz val="9"/>
      <name val="Calibri"/>
      <family val="2"/>
    </font>
    <font>
      <b/>
      <sz val="10"/>
      <color rgb="FFFF0000"/>
      <name val="Arial"/>
      <family val="2"/>
    </font>
    <font>
      <sz val="10"/>
      <color rgb="FFFF0000"/>
      <name val="Arial"/>
      <family val="2"/>
    </font>
    <font>
      <sz val="9"/>
      <color theme="1"/>
      <name val="Calibri"/>
      <family val="2"/>
      <scheme val="minor"/>
    </font>
    <font>
      <sz val="9"/>
      <name val="Calibri"/>
      <family val="2"/>
      <scheme val="minor"/>
    </font>
    <font>
      <b/>
      <sz val="9"/>
      <name val="Calibri"/>
      <family val="2"/>
      <scheme val="minor"/>
    </font>
    <font>
      <sz val="8"/>
      <name val="Arial"/>
      <family val="2"/>
    </font>
    <font>
      <sz val="12"/>
      <color rgb="FFFF0000"/>
      <name val="Arial"/>
      <family val="2"/>
    </font>
    <font>
      <sz val="12"/>
      <color rgb="FF0000FF"/>
      <name val="Arial"/>
      <family val="2"/>
    </font>
    <font>
      <sz val="12"/>
      <color rgb="FF3333FF"/>
      <name val="Arial"/>
      <family val="2"/>
    </font>
    <font>
      <sz val="12"/>
      <color rgb="FF0066FF"/>
      <name val="Arial"/>
      <family val="2"/>
    </font>
    <font>
      <b/>
      <sz val="12"/>
      <color rgb="FF3333FF"/>
      <name val="Arial"/>
      <family val="2"/>
    </font>
    <font>
      <b/>
      <sz val="12"/>
      <color rgb="FF0066FF"/>
      <name val="Arial"/>
      <family val="2"/>
    </font>
    <font>
      <b/>
      <sz val="12"/>
      <color rgb="FF0000FF"/>
      <name val="Arial"/>
      <family val="2"/>
    </font>
    <font>
      <vertAlign val="superscript"/>
      <sz val="10"/>
      <name val="Arial"/>
      <family val="2"/>
    </font>
  </fonts>
  <fills count="36">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indexed="26"/>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indexed="2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indexed="55"/>
        <bgColor indexed="64"/>
      </patternFill>
    </fill>
    <fill>
      <patternFill patternType="solid">
        <fgColor indexed="9"/>
        <bgColor indexed="64"/>
      </patternFill>
    </fill>
    <fill>
      <patternFill patternType="solid">
        <fgColor rgb="FFFFFFCC"/>
        <bgColor indexed="64"/>
      </patternFill>
    </fill>
    <fill>
      <patternFill patternType="solid">
        <fgColor theme="6" tint="0.39997558519241921"/>
        <bgColor indexed="64"/>
      </patternFill>
    </fill>
    <fill>
      <patternFill patternType="solid">
        <fgColor rgb="FF00B0F0"/>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rgb="FFFFFF00"/>
        <bgColor indexed="64"/>
      </patternFill>
    </fill>
    <fill>
      <patternFill patternType="solid">
        <fgColor indexed="30"/>
        <bgColor indexed="64"/>
      </patternFill>
    </fill>
    <fill>
      <patternFill patternType="solid">
        <fgColor indexed="40"/>
        <bgColor indexed="64"/>
      </patternFill>
    </fill>
    <fill>
      <patternFill patternType="solid">
        <fgColor rgb="FF92D050"/>
        <bgColor indexed="64"/>
      </patternFill>
    </fill>
    <fill>
      <patternFill patternType="solid">
        <fgColor indexed="17"/>
        <bgColor indexed="64"/>
      </patternFill>
    </fill>
    <fill>
      <patternFill patternType="solid">
        <fgColor rgb="FF00B050"/>
        <bgColor indexed="64"/>
      </patternFill>
    </fill>
    <fill>
      <patternFill patternType="solid">
        <fgColor indexed="11"/>
        <bgColor indexed="64"/>
      </patternFill>
    </fill>
    <fill>
      <patternFill patternType="solid">
        <fgColor indexed="45"/>
        <bgColor indexed="64"/>
      </patternFill>
    </fill>
    <fill>
      <patternFill patternType="solid">
        <fgColor rgb="FFFFFF99"/>
        <bgColor indexed="64"/>
      </patternFill>
    </fill>
    <fill>
      <patternFill patternType="solid">
        <fgColor theme="6" tint="-0.499984740745262"/>
        <bgColor indexed="64"/>
      </patternFill>
    </fill>
    <fill>
      <patternFill patternType="solid">
        <fgColor theme="2" tint="-0.249977111117893"/>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A568D2"/>
        <bgColor indexed="64"/>
      </patternFill>
    </fill>
    <fill>
      <patternFill patternType="solid">
        <fgColor theme="5"/>
        <bgColor indexed="64"/>
      </patternFill>
    </fill>
    <fill>
      <patternFill patternType="solid">
        <fgColor theme="8" tint="0.59999389629810485"/>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s>
  <cellStyleXfs count="15">
    <xf numFmtId="0" fontId="0" fillId="0" borderId="0"/>
    <xf numFmtId="9" fontId="1" fillId="0" borderId="0" applyFont="0" applyFill="0" applyBorder="0" applyAlignment="0" applyProtection="0"/>
    <xf numFmtId="0" fontId="2" fillId="0" borderId="0"/>
    <xf numFmtId="0" fontId="1" fillId="0" borderId="0"/>
    <xf numFmtId="0" fontId="2" fillId="0" borderId="0"/>
    <xf numFmtId="9" fontId="2" fillId="0" borderId="0" applyFont="0" applyFill="0" applyBorder="0" applyAlignment="0" applyProtection="0"/>
    <xf numFmtId="0" fontId="1" fillId="0" borderId="0"/>
    <xf numFmtId="0" fontId="2" fillId="0" borderId="0"/>
    <xf numFmtId="0" fontId="2" fillId="0" borderId="0"/>
    <xf numFmtId="0" fontId="2" fillId="0" borderId="0"/>
    <xf numFmtId="0" fontId="2" fillId="0" borderId="0"/>
    <xf numFmtId="0" fontId="26" fillId="0" borderId="0"/>
    <xf numFmtId="0" fontId="1" fillId="0" borderId="0"/>
    <xf numFmtId="9" fontId="2" fillId="0" borderId="0" applyFont="0" applyFill="0" applyBorder="0" applyAlignment="0" applyProtection="0"/>
    <xf numFmtId="43" fontId="1" fillId="0" borderId="0" applyFont="0" applyFill="0" applyBorder="0" applyAlignment="0" applyProtection="0"/>
  </cellStyleXfs>
  <cellXfs count="1901">
    <xf numFmtId="0" fontId="0" fillId="0" borderId="0" xfId="0"/>
    <xf numFmtId="0" fontId="3" fillId="0" borderId="1" xfId="2" applyFont="1" applyBorder="1" applyAlignment="1" applyProtection="1">
      <alignment vertical="center" wrapText="1"/>
    </xf>
    <xf numFmtId="0" fontId="3" fillId="0" borderId="1" xfId="2" quotePrefix="1" applyFont="1" applyBorder="1" applyAlignment="1" applyProtection="1">
      <alignment horizontal="left" vertical="center" wrapText="1"/>
    </xf>
    <xf numFmtId="0" fontId="3" fillId="2" borderId="0" xfId="2" quotePrefix="1" applyFont="1" applyFill="1" applyBorder="1" applyAlignment="1" applyProtection="1">
      <alignment horizontal="left" vertical="center" wrapText="1"/>
    </xf>
    <xf numFmtId="0" fontId="5" fillId="2" borderId="0" xfId="0" applyFont="1" applyFill="1" applyBorder="1" applyAlignment="1" applyProtection="1">
      <alignment horizontal="left" vertical="center" wrapText="1"/>
    </xf>
    <xf numFmtId="0" fontId="5" fillId="2" borderId="0" xfId="2" applyFont="1" applyFill="1" applyProtection="1">
      <protection locked="0"/>
    </xf>
    <xf numFmtId="0" fontId="5" fillId="2" borderId="0" xfId="2" applyFont="1" applyFill="1" applyAlignment="1" applyProtection="1">
      <alignment horizontal="center"/>
      <protection locked="0"/>
    </xf>
    <xf numFmtId="0" fontId="5" fillId="2" borderId="0" xfId="2" applyFont="1" applyFill="1" applyBorder="1" applyAlignment="1" applyProtection="1">
      <alignment vertical="center" wrapText="1"/>
      <protection locked="0"/>
    </xf>
    <xf numFmtId="0" fontId="5" fillId="2" borderId="0" xfId="2" applyFont="1" applyFill="1" applyBorder="1" applyAlignment="1" applyProtection="1">
      <alignment horizontal="center" vertical="center" wrapText="1"/>
      <protection locked="0"/>
    </xf>
    <xf numFmtId="0" fontId="3" fillId="3" borderId="1" xfId="0" quotePrefix="1" applyFont="1" applyFill="1" applyBorder="1" applyAlignment="1" applyProtection="1">
      <alignment horizontal="left" vertical="center" wrapText="1"/>
      <protection locked="0"/>
    </xf>
    <xf numFmtId="9" fontId="5" fillId="3" borderId="4" xfId="1" applyFont="1" applyFill="1" applyBorder="1" applyAlignment="1" applyProtection="1">
      <alignment horizontal="center" vertical="center"/>
      <protection locked="0"/>
    </xf>
    <xf numFmtId="0" fontId="5" fillId="2" borderId="0" xfId="2" applyFont="1" applyFill="1" applyBorder="1" applyProtection="1">
      <protection locked="0"/>
    </xf>
    <xf numFmtId="0" fontId="5" fillId="2" borderId="0" xfId="2" applyFont="1" applyFill="1" applyBorder="1" applyAlignment="1" applyProtection="1">
      <alignment horizontal="center"/>
      <protection locked="0"/>
    </xf>
    <xf numFmtId="0" fontId="3" fillId="2" borderId="0" xfId="2" applyFont="1" applyFill="1" applyBorder="1" applyAlignment="1" applyProtection="1">
      <alignment horizontal="left" vertical="center" wrapText="1"/>
      <protection locked="0"/>
    </xf>
    <xf numFmtId="0" fontId="3" fillId="4" borderId="1" xfId="2" quotePrefix="1" applyFont="1" applyFill="1" applyBorder="1" applyAlignment="1" applyProtection="1">
      <alignment horizontal="left" vertical="center" wrapText="1"/>
      <protection locked="0"/>
    </xf>
    <xf numFmtId="0" fontId="3" fillId="6" borderId="1" xfId="0" applyFont="1" applyFill="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1" fontId="3" fillId="0" borderId="2" xfId="1" applyNumberFormat="1" applyFont="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7" borderId="1" xfId="0" applyFont="1" applyFill="1" applyBorder="1" applyAlignment="1" applyProtection="1">
      <alignment horizontal="center" vertical="center" wrapText="1"/>
      <protection locked="0"/>
    </xf>
    <xf numFmtId="0" fontId="5" fillId="0" borderId="1" xfId="0" applyFont="1" applyBorder="1" applyAlignment="1" applyProtection="1">
      <alignment horizontal="center" vertical="center" wrapText="1"/>
      <protection locked="0"/>
    </xf>
    <xf numFmtId="0" fontId="3" fillId="6" borderId="2" xfId="0" applyFont="1" applyFill="1" applyBorder="1" applyAlignment="1" applyProtection="1">
      <alignment horizontal="center" vertical="center" wrapText="1"/>
      <protection locked="0"/>
    </xf>
    <xf numFmtId="0" fontId="3" fillId="6" borderId="1" xfId="2"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5" fillId="10" borderId="1" xfId="4" applyFont="1" applyFill="1" applyBorder="1" applyAlignment="1" applyProtection="1">
      <alignment horizontal="center" vertical="center" wrapText="1"/>
      <protection locked="0"/>
    </xf>
    <xf numFmtId="0" fontId="3" fillId="11" borderId="8" xfId="2" applyFont="1" applyFill="1" applyBorder="1" applyAlignment="1" applyProtection="1">
      <alignment horizontal="center" vertical="center"/>
      <protection locked="0"/>
    </xf>
    <xf numFmtId="0" fontId="3" fillId="6" borderId="9" xfId="2" applyFont="1" applyFill="1" applyBorder="1" applyAlignment="1" applyProtection="1">
      <alignment horizontal="left" vertical="center" wrapText="1"/>
      <protection locked="0"/>
    </xf>
    <xf numFmtId="0" fontId="3" fillId="6" borderId="9" xfId="2" applyFont="1" applyFill="1" applyBorder="1" applyAlignment="1" applyProtection="1">
      <alignment horizontal="center" vertical="center" wrapText="1"/>
      <protection locked="0"/>
    </xf>
    <xf numFmtId="0" fontId="3" fillId="9" borderId="11" xfId="4" applyFont="1" applyFill="1" applyBorder="1" applyAlignment="1" applyProtection="1">
      <alignment horizontal="center" vertical="center" wrapText="1"/>
      <protection locked="0"/>
    </xf>
    <xf numFmtId="0" fontId="3" fillId="9" borderId="12" xfId="4" applyFont="1" applyFill="1" applyBorder="1" applyAlignment="1" applyProtection="1">
      <alignment horizontal="center" vertical="center" wrapText="1"/>
      <protection locked="0"/>
    </xf>
    <xf numFmtId="0" fontId="5" fillId="10" borderId="14" xfId="4" applyFont="1" applyFill="1" applyBorder="1" applyAlignment="1" applyProtection="1">
      <alignment horizontal="center" vertical="center" wrapText="1"/>
      <protection locked="0"/>
    </xf>
    <xf numFmtId="0" fontId="5" fillId="10" borderId="14" xfId="5" applyNumberFormat="1" applyFont="1" applyFill="1" applyBorder="1" applyAlignment="1" applyProtection="1">
      <alignment horizontal="center" vertical="center" wrapText="1"/>
      <protection locked="0"/>
    </xf>
    <xf numFmtId="0" fontId="5" fillId="10" borderId="15" xfId="4" applyFont="1" applyFill="1" applyBorder="1" applyAlignment="1" applyProtection="1">
      <alignment horizontal="center" vertical="center" wrapText="1"/>
      <protection locked="0"/>
    </xf>
    <xf numFmtId="0" fontId="5" fillId="2" borderId="0" xfId="2" applyFont="1" applyFill="1" applyBorder="1" applyAlignment="1" applyProtection="1">
      <alignment horizontal="left" vertical="center" wrapText="1"/>
      <protection locked="0"/>
    </xf>
    <xf numFmtId="0" fontId="5" fillId="2" borderId="0" xfId="4" applyFont="1" applyFill="1" applyBorder="1" applyAlignment="1" applyProtection="1">
      <alignment horizontal="center" vertical="center" wrapText="1"/>
      <protection locked="0"/>
    </xf>
    <xf numFmtId="0" fontId="5" fillId="2" borderId="0" xfId="2" applyFont="1" applyFill="1" applyProtection="1"/>
    <xf numFmtId="0" fontId="3" fillId="2" borderId="0" xfId="3" applyFont="1" applyFill="1" applyBorder="1" applyAlignment="1">
      <alignment horizontal="center" vertical="center"/>
    </xf>
    <xf numFmtId="0" fontId="3" fillId="2" borderId="7"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2" fontId="5" fillId="10" borderId="1" xfId="4" applyNumberFormat="1" applyFont="1" applyFill="1" applyBorder="1" applyAlignment="1" applyProtection="1">
      <alignment horizontal="center" vertical="center" wrapText="1"/>
      <protection locked="0"/>
    </xf>
    <xf numFmtId="0" fontId="3" fillId="2" borderId="0" xfId="4" applyFont="1" applyFill="1" applyBorder="1" applyAlignment="1" applyProtection="1">
      <alignment horizontal="center" vertical="center" wrapText="1"/>
      <protection locked="0"/>
    </xf>
    <xf numFmtId="2" fontId="5" fillId="2" borderId="0" xfId="4" applyNumberFormat="1" applyFont="1" applyFill="1" applyBorder="1" applyAlignment="1" applyProtection="1">
      <alignment horizontal="center" vertical="center" wrapText="1"/>
      <protection locked="0"/>
    </xf>
    <xf numFmtId="0" fontId="5" fillId="0" borderId="0" xfId="2" applyFont="1" applyBorder="1" applyProtection="1">
      <protection locked="0"/>
    </xf>
    <xf numFmtId="0" fontId="5" fillId="0" borderId="0" xfId="2" applyFont="1" applyBorder="1" applyAlignment="1" applyProtection="1">
      <alignment horizontal="center"/>
      <protection locked="0"/>
    </xf>
    <xf numFmtId="0" fontId="3" fillId="12" borderId="0" xfId="2" applyFont="1" applyFill="1" applyBorder="1" applyAlignment="1" applyProtection="1">
      <alignment horizontal="left" vertical="center" wrapText="1"/>
      <protection locked="0"/>
    </xf>
    <xf numFmtId="9" fontId="3" fillId="0" borderId="2" xfId="1" applyFont="1" applyFill="1" applyBorder="1" applyAlignment="1" applyProtection="1">
      <alignment horizontal="center" vertical="center" wrapText="1"/>
      <protection locked="0"/>
    </xf>
    <xf numFmtId="0" fontId="3" fillId="11" borderId="2" xfId="2" applyFont="1" applyFill="1" applyBorder="1" applyAlignment="1" applyProtection="1">
      <alignment horizontal="center" vertical="center"/>
      <protection locked="0"/>
    </xf>
    <xf numFmtId="0" fontId="3" fillId="6" borderId="1" xfId="2" applyFont="1" applyFill="1" applyBorder="1" applyAlignment="1" applyProtection="1">
      <alignment horizontal="left" vertical="center" wrapText="1"/>
      <protection locked="0"/>
    </xf>
    <xf numFmtId="9" fontId="5" fillId="2" borderId="0" xfId="2" applyNumberFormat="1" applyFont="1" applyFill="1" applyBorder="1" applyAlignment="1" applyProtection="1">
      <alignment horizontal="center" vertical="center" wrapText="1"/>
      <protection locked="0"/>
    </xf>
    <xf numFmtId="9" fontId="7" fillId="2" borderId="0" xfId="2" applyNumberFormat="1" applyFont="1" applyFill="1" applyBorder="1" applyAlignment="1" applyProtection="1">
      <alignment horizontal="left" vertical="center" wrapText="1"/>
      <protection locked="0"/>
    </xf>
    <xf numFmtId="0" fontId="3" fillId="2" borderId="2" xfId="3" applyFont="1" applyFill="1" applyBorder="1" applyAlignment="1">
      <alignment horizontal="center" vertical="center"/>
    </xf>
    <xf numFmtId="0" fontId="5" fillId="2" borderId="0" xfId="2" applyFont="1" applyFill="1" applyAlignment="1" applyProtection="1">
      <alignment horizontal="center"/>
    </xf>
    <xf numFmtId="9" fontId="3" fillId="0" borderId="2" xfId="1" applyFont="1" applyBorder="1" applyAlignment="1" applyProtection="1">
      <alignment horizontal="center" vertical="center" wrapText="1"/>
      <protection locked="0"/>
    </xf>
    <xf numFmtId="0" fontId="3" fillId="10" borderId="0" xfId="4" applyFont="1" applyFill="1" applyBorder="1" applyAlignment="1" applyProtection="1">
      <alignment horizontal="center" vertical="center" wrapText="1"/>
      <protection locked="0"/>
    </xf>
    <xf numFmtId="0" fontId="5" fillId="10" borderId="0" xfId="4" applyFont="1" applyFill="1" applyBorder="1" applyAlignment="1" applyProtection="1">
      <alignment horizontal="center" vertical="center" wrapText="1"/>
      <protection locked="0"/>
    </xf>
    <xf numFmtId="9" fontId="5" fillId="2" borderId="0" xfId="5" applyNumberFormat="1" applyFont="1" applyFill="1" applyBorder="1" applyAlignment="1" applyProtection="1">
      <alignment horizontal="left" vertical="center" wrapText="1"/>
      <protection locked="0"/>
    </xf>
    <xf numFmtId="0" fontId="5" fillId="0" borderId="0" xfId="2" applyFont="1" applyProtection="1">
      <protection locked="0"/>
    </xf>
    <xf numFmtId="0" fontId="5" fillId="0" borderId="0" xfId="2" applyFont="1" applyAlignment="1" applyProtection="1">
      <alignment horizontal="center"/>
      <protection locked="0"/>
    </xf>
    <xf numFmtId="9" fontId="3" fillId="11" borderId="2" xfId="2" applyNumberFormat="1" applyFont="1" applyFill="1" applyBorder="1" applyAlignment="1" applyProtection="1">
      <alignment horizontal="center" vertical="center"/>
      <protection locked="0"/>
    </xf>
    <xf numFmtId="9" fontId="5" fillId="2" borderId="0" xfId="2" applyNumberFormat="1" applyFont="1" applyFill="1" applyBorder="1" applyAlignment="1" applyProtection="1">
      <alignment horizontal="left" vertical="center" wrapText="1"/>
      <protection locked="0"/>
    </xf>
    <xf numFmtId="0" fontId="11" fillId="0" borderId="1" xfId="0" applyFont="1" applyBorder="1" applyAlignment="1" applyProtection="1">
      <alignment vertical="center" wrapText="1"/>
    </xf>
    <xf numFmtId="0" fontId="11" fillId="0" borderId="1" xfId="0" quotePrefix="1" applyFont="1" applyBorder="1" applyAlignment="1" applyProtection="1">
      <alignment horizontal="left" vertical="center" wrapText="1"/>
    </xf>
    <xf numFmtId="0" fontId="12" fillId="0" borderId="0" xfId="0" applyFont="1" applyProtection="1">
      <protection locked="0"/>
    </xf>
    <xf numFmtId="0" fontId="12" fillId="0" borderId="0" xfId="0" applyFont="1" applyAlignment="1" applyProtection="1">
      <alignment horizontal="center"/>
      <protection locked="0"/>
    </xf>
    <xf numFmtId="0" fontId="12" fillId="0" borderId="0" xfId="0" applyFont="1" applyBorder="1" applyAlignment="1" applyProtection="1">
      <alignment vertical="center" wrapText="1"/>
      <protection locked="0"/>
    </xf>
    <xf numFmtId="0" fontId="12" fillId="0" borderId="0" xfId="0" applyFont="1" applyBorder="1" applyAlignment="1" applyProtection="1">
      <alignment horizontal="center" vertical="center" wrapText="1"/>
      <protection locked="0"/>
    </xf>
    <xf numFmtId="0" fontId="11" fillId="4" borderId="1" xfId="0" quotePrefix="1" applyFont="1" applyFill="1" applyBorder="1" applyAlignment="1" applyProtection="1">
      <alignment horizontal="left" vertical="center" wrapText="1"/>
      <protection locked="0"/>
    </xf>
    <xf numFmtId="9" fontId="12" fillId="13" borderId="4" xfId="5" applyFont="1" applyFill="1" applyBorder="1" applyAlignment="1" applyProtection="1">
      <alignment horizontal="center" vertical="center"/>
      <protection locked="0"/>
    </xf>
    <xf numFmtId="0" fontId="12" fillId="0" borderId="0" xfId="0" applyFont="1" applyBorder="1" applyProtection="1">
      <protection locked="0"/>
    </xf>
    <xf numFmtId="0" fontId="12" fillId="0" borderId="0" xfId="0" applyFont="1" applyBorder="1" applyAlignment="1" applyProtection="1">
      <alignment horizontal="center"/>
      <protection locked="0"/>
    </xf>
    <xf numFmtId="0" fontId="11" fillId="12" borderId="0" xfId="0" applyFont="1" applyFill="1" applyBorder="1" applyAlignment="1" applyProtection="1">
      <alignment horizontal="left" vertical="center" wrapText="1"/>
      <protection locked="0"/>
    </xf>
    <xf numFmtId="0" fontId="11" fillId="6" borderId="1" xfId="0" applyFont="1" applyFill="1" applyBorder="1" applyAlignment="1" applyProtection="1">
      <alignment vertical="center" wrapText="1"/>
      <protection locked="0"/>
    </xf>
    <xf numFmtId="0" fontId="11" fillId="6" borderId="1" xfId="0" applyFont="1" applyFill="1" applyBorder="1" applyAlignment="1" applyProtection="1">
      <alignment horizontal="center" vertical="center" wrapText="1"/>
      <protection locked="0"/>
    </xf>
    <xf numFmtId="0" fontId="11" fillId="6" borderId="1" xfId="0" applyFont="1" applyFill="1" applyBorder="1" applyAlignment="1" applyProtection="1">
      <alignment horizontal="center" vertical="center" wrapText="1"/>
      <protection locked="0"/>
    </xf>
    <xf numFmtId="0" fontId="11" fillId="0" borderId="1" xfId="0" applyFont="1" applyBorder="1" applyAlignment="1" applyProtection="1">
      <alignment vertical="center" wrapText="1"/>
      <protection locked="0"/>
    </xf>
    <xf numFmtId="0" fontId="11" fillId="0" borderId="2" xfId="0" applyFont="1" applyBorder="1" applyAlignment="1" applyProtection="1">
      <alignment horizontal="center"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1" fillId="8" borderId="2" xfId="3" applyFont="1" applyFill="1" applyBorder="1" applyAlignment="1">
      <alignment horizontal="center" vertical="center"/>
    </xf>
    <xf numFmtId="0" fontId="11" fillId="8" borderId="3" xfId="3" applyFont="1" applyFill="1" applyBorder="1" applyAlignment="1">
      <alignment horizontal="center" vertical="center"/>
    </xf>
    <xf numFmtId="0" fontId="11" fillId="8" borderId="1" xfId="3" applyFont="1" applyFill="1" applyBorder="1" applyAlignment="1">
      <alignment horizontal="center" vertical="center"/>
    </xf>
    <xf numFmtId="0" fontId="11" fillId="9" borderId="1" xfId="4" applyFont="1" applyFill="1" applyBorder="1" applyAlignment="1" applyProtection="1">
      <alignment horizontal="center" vertical="center" wrapText="1"/>
      <protection locked="0"/>
    </xf>
    <xf numFmtId="0" fontId="12" fillId="10" borderId="1" xfId="4" applyFont="1" applyFill="1" applyBorder="1" applyAlignment="1" applyProtection="1">
      <alignment horizontal="center" vertical="center" wrapText="1"/>
      <protection locked="0"/>
    </xf>
    <xf numFmtId="0" fontId="11" fillId="11" borderId="2" xfId="0" applyFont="1" applyFill="1" applyBorder="1" applyAlignment="1" applyProtection="1">
      <alignment horizontal="center" vertical="center"/>
      <protection locked="0"/>
    </xf>
    <xf numFmtId="0" fontId="11" fillId="6" borderId="1" xfId="0" applyFont="1" applyFill="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10" borderId="0" xfId="4" applyFont="1" applyFill="1" applyBorder="1" applyAlignment="1" applyProtection="1">
      <alignment horizontal="center" vertical="center" wrapText="1"/>
      <protection locked="0"/>
    </xf>
    <xf numFmtId="0" fontId="14" fillId="0" borderId="0" xfId="3" applyFont="1" applyBorder="1" applyAlignment="1">
      <alignment horizontal="center" vertical="center"/>
    </xf>
    <xf numFmtId="0" fontId="14" fillId="0" borderId="2" xfId="3" applyFont="1" applyBorder="1" applyAlignment="1">
      <alignment horizontal="center" vertical="center"/>
    </xf>
    <xf numFmtId="0" fontId="14" fillId="0" borderId="3" xfId="3" applyFont="1" applyBorder="1" applyAlignment="1">
      <alignment horizontal="center" vertical="center"/>
    </xf>
    <xf numFmtId="0" fontId="14" fillId="0" borderId="4" xfId="3" applyFont="1" applyBorder="1" applyAlignment="1">
      <alignment horizontal="center" vertical="center"/>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2" fillId="0" borderId="0" xfId="0" applyFont="1" applyProtection="1"/>
    <xf numFmtId="0" fontId="12" fillId="0" borderId="0" xfId="0" applyFont="1" applyAlignment="1" applyProtection="1">
      <alignment horizontal="center"/>
    </xf>
    <xf numFmtId="0" fontId="13" fillId="0" borderId="1" xfId="0" applyFont="1" applyBorder="1" applyAlignment="1" applyProtection="1">
      <alignment horizontal="left" vertical="center" wrapText="1"/>
      <protection locked="0"/>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21" xfId="3" applyFont="1" applyBorder="1" applyAlignment="1">
      <alignment horizontal="center" vertical="center"/>
    </xf>
    <xf numFmtId="9" fontId="12" fillId="4" borderId="4" xfId="5" applyFont="1" applyFill="1" applyBorder="1" applyAlignment="1" applyProtection="1">
      <alignment horizontal="center" vertical="center"/>
      <protection locked="0"/>
    </xf>
    <xf numFmtId="0" fontId="11" fillId="11" borderId="1" xfId="0" applyFont="1" applyFill="1" applyBorder="1" applyAlignment="1" applyProtection="1">
      <alignment vertical="center" wrapText="1"/>
      <protection locked="0"/>
    </xf>
    <xf numFmtId="0" fontId="11" fillId="11" borderId="1" xfId="0" applyFont="1" applyFill="1" applyBorder="1" applyAlignment="1" applyProtection="1">
      <alignment horizontal="center" vertical="center" wrapText="1"/>
      <protection locked="0"/>
    </xf>
    <xf numFmtId="9" fontId="11" fillId="0" borderId="2" xfId="5" applyFont="1" applyBorder="1" applyAlignment="1" applyProtection="1">
      <alignment horizontal="center" vertical="center" wrapText="1"/>
      <protection locked="0"/>
    </xf>
    <xf numFmtId="0" fontId="12" fillId="15" borderId="1" xfId="0" applyFont="1" applyFill="1" applyBorder="1" applyAlignment="1" applyProtection="1">
      <alignment horizontal="center" vertical="center" wrapText="1"/>
      <protection locked="0"/>
    </xf>
    <xf numFmtId="0" fontId="11" fillId="16" borderId="1" xfId="7" applyFont="1" applyFill="1" applyBorder="1" applyAlignment="1" applyProtection="1">
      <alignment horizontal="center" vertical="center" wrapText="1"/>
      <protection locked="0"/>
    </xf>
    <xf numFmtId="0" fontId="11" fillId="17" borderId="1" xfId="7" applyFont="1" applyFill="1" applyBorder="1" applyAlignment="1" applyProtection="1">
      <alignment horizontal="center" vertical="center" wrapText="1"/>
      <protection locked="0"/>
    </xf>
    <xf numFmtId="0" fontId="12" fillId="17" borderId="1" xfId="7"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locked="0"/>
    </xf>
    <xf numFmtId="0" fontId="11" fillId="11" borderId="1" xfId="0" applyFont="1" applyFill="1" applyBorder="1" applyAlignment="1" applyProtection="1">
      <alignment horizontal="left" vertical="center" wrapText="1"/>
      <protection locked="0"/>
    </xf>
    <xf numFmtId="165" fontId="11" fillId="16" borderId="1" xfId="7" applyNumberFormat="1" applyFont="1" applyFill="1" applyBorder="1" applyAlignment="1" applyProtection="1">
      <alignment horizontal="center" vertical="center" wrapText="1"/>
      <protection locked="0"/>
    </xf>
    <xf numFmtId="165" fontId="12" fillId="17" borderId="1" xfId="7" applyNumberFormat="1" applyFont="1" applyFill="1" applyBorder="1" applyAlignment="1" applyProtection="1">
      <alignment horizontal="center" vertical="center" wrapText="1"/>
      <protection locked="0"/>
    </xf>
    <xf numFmtId="9" fontId="12" fillId="0" borderId="0" xfId="5" applyFont="1" applyBorder="1" applyAlignment="1" applyProtection="1">
      <alignment horizontal="center" vertical="center" wrapText="1"/>
      <protection locked="0"/>
    </xf>
    <xf numFmtId="0" fontId="12" fillId="17" borderId="0" xfId="7" applyFont="1" applyFill="1" applyBorder="1" applyAlignment="1" applyProtection="1">
      <alignment horizontal="center" vertical="center" wrapText="1"/>
      <protection locked="0"/>
    </xf>
    <xf numFmtId="0" fontId="14" fillId="0" borderId="0" xfId="6" applyFont="1" applyBorder="1" applyAlignment="1">
      <alignment horizontal="center" vertical="center"/>
    </xf>
    <xf numFmtId="0" fontId="14" fillId="0" borderId="2" xfId="6" applyFont="1" applyBorder="1" applyAlignment="1">
      <alignment horizontal="center" vertical="center"/>
    </xf>
    <xf numFmtId="0" fontId="14" fillId="0" borderId="3" xfId="6" applyFont="1" applyBorder="1" applyAlignment="1">
      <alignment horizontal="center" vertical="center"/>
    </xf>
    <xf numFmtId="0" fontId="14" fillId="0" borderId="4" xfId="6"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2" fillId="15" borderId="1" xfId="0" applyFont="1" applyFill="1" applyBorder="1" applyAlignment="1" applyProtection="1">
      <alignment horizontal="left" vertical="center" wrapText="1"/>
      <protection locked="0"/>
    </xf>
    <xf numFmtId="9" fontId="12" fillId="0" borderId="1" xfId="0" applyNumberFormat="1" applyFont="1" applyBorder="1" applyAlignment="1" applyProtection="1">
      <alignment horizontal="left" vertical="center" wrapText="1"/>
      <protection locked="0"/>
    </xf>
    <xf numFmtId="0" fontId="12" fillId="17" borderId="4" xfId="7" applyFont="1" applyFill="1" applyBorder="1" applyAlignment="1" applyProtection="1">
      <alignment horizontal="center" vertical="center" wrapText="1"/>
      <protection locked="0"/>
    </xf>
    <xf numFmtId="0" fontId="11" fillId="18" borderId="1" xfId="0" applyFont="1" applyFill="1" applyBorder="1" applyAlignment="1" applyProtection="1">
      <alignment vertical="center" wrapText="1"/>
      <protection locked="0"/>
    </xf>
    <xf numFmtId="9" fontId="11" fillId="0" borderId="2" xfId="0" applyNumberFormat="1" applyFont="1" applyBorder="1" applyAlignment="1" applyProtection="1">
      <alignment horizontal="center" vertical="center" wrapText="1"/>
      <protection locked="0"/>
    </xf>
    <xf numFmtId="0" fontId="17" fillId="4" borderId="23"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2" fillId="4" borderId="24" xfId="0" applyFont="1" applyFill="1" applyBorder="1" applyAlignment="1">
      <alignment horizontal="center" wrapText="1"/>
    </xf>
    <xf numFmtId="0" fontId="16" fillId="4" borderId="24" xfId="0" applyFont="1" applyFill="1" applyBorder="1" applyAlignment="1">
      <alignment horizontal="center" wrapText="1"/>
    </xf>
    <xf numFmtId="0" fontId="12" fillId="19" borderId="1" xfId="7" applyFont="1" applyFill="1" applyBorder="1" applyAlignment="1" applyProtection="1">
      <alignment horizontal="center" vertical="center" wrapText="1"/>
      <protection locked="0"/>
    </xf>
    <xf numFmtId="0" fontId="12" fillId="17" borderId="0" xfId="0" applyFont="1" applyFill="1" applyProtection="1">
      <protection locked="0"/>
    </xf>
    <xf numFmtId="9" fontId="17" fillId="4" borderId="24" xfId="0" applyNumberFormat="1" applyFont="1" applyFill="1" applyBorder="1" applyAlignment="1">
      <alignment horizontal="center" vertical="center" wrapText="1"/>
    </xf>
    <xf numFmtId="0" fontId="12" fillId="0" borderId="0" xfId="0" applyFont="1" applyBorder="1" applyAlignment="1" applyProtection="1">
      <alignment horizontal="center"/>
    </xf>
    <xf numFmtId="0" fontId="11" fillId="11" borderId="2" xfId="0" applyFont="1" applyFill="1" applyBorder="1" applyAlignment="1" applyProtection="1">
      <alignment vertical="center" wrapText="1"/>
      <protection locked="0"/>
    </xf>
    <xf numFmtId="9" fontId="19" fillId="0" borderId="2" xfId="0" applyNumberFormat="1" applyFont="1" applyBorder="1" applyAlignment="1" applyProtection="1">
      <alignment horizontal="center" vertical="center" wrapText="1"/>
      <protection locked="0"/>
    </xf>
    <xf numFmtId="0" fontId="13" fillId="0" borderId="2" xfId="0" applyFont="1" applyBorder="1" applyAlignment="1" applyProtection="1">
      <alignment vertical="center" wrapText="1"/>
      <protection locked="0"/>
    </xf>
    <xf numFmtId="0" fontId="13" fillId="0" borderId="1" xfId="0" applyFont="1" applyBorder="1" applyAlignment="1" applyProtection="1">
      <alignment vertical="center" wrapText="1"/>
      <protection locked="0"/>
    </xf>
    <xf numFmtId="1" fontId="13" fillId="0" borderId="1" xfId="0" applyNumberFormat="1" applyFont="1" applyBorder="1" applyAlignment="1" applyProtection="1">
      <alignment horizontal="center" vertical="center" wrapText="1"/>
      <protection locked="0"/>
    </xf>
    <xf numFmtId="166" fontId="17" fillId="4" borderId="24" xfId="0" applyNumberFormat="1" applyFont="1" applyFill="1" applyBorder="1" applyAlignment="1">
      <alignment horizontal="center" vertical="center" wrapText="1"/>
    </xf>
    <xf numFmtId="9" fontId="13" fillId="0" borderId="1" xfId="0" applyNumberFormat="1" applyFont="1" applyBorder="1" applyAlignment="1" applyProtection="1">
      <alignment horizontal="center" vertical="center" wrapText="1"/>
      <protection locked="0"/>
    </xf>
    <xf numFmtId="0" fontId="17" fillId="4" borderId="27" xfId="0" applyFont="1" applyFill="1" applyBorder="1" applyAlignment="1">
      <alignment horizontal="center" vertical="center" wrapText="1"/>
    </xf>
    <xf numFmtId="0" fontId="17" fillId="4" borderId="28" xfId="0" applyFont="1" applyFill="1" applyBorder="1" applyAlignment="1">
      <alignment horizontal="center" vertical="center" wrapText="1"/>
    </xf>
    <xf numFmtId="9" fontId="17" fillId="4" borderId="27" xfId="0" applyNumberFormat="1" applyFont="1" applyFill="1" applyBorder="1" applyAlignment="1">
      <alignment horizontal="center" vertical="center" wrapText="1"/>
    </xf>
    <xf numFmtId="9" fontId="17" fillId="4" borderId="28" xfId="0" applyNumberFormat="1" applyFont="1" applyFill="1" applyBorder="1" applyAlignment="1">
      <alignment horizontal="center" vertical="center" wrapText="1"/>
    </xf>
    <xf numFmtId="0" fontId="3" fillId="0" borderId="1" xfId="0" applyFont="1" applyBorder="1" applyAlignment="1" applyProtection="1">
      <alignment vertical="center" wrapText="1"/>
    </xf>
    <xf numFmtId="0" fontId="3" fillId="0" borderId="1" xfId="0" quotePrefix="1" applyFont="1" applyBorder="1" applyAlignment="1" applyProtection="1">
      <alignment horizontal="left" vertical="center" wrapText="1"/>
    </xf>
    <xf numFmtId="0" fontId="3" fillId="2" borderId="0" xfId="0" quotePrefix="1" applyFont="1" applyFill="1" applyBorder="1" applyAlignment="1" applyProtection="1">
      <alignment horizontal="left" vertical="center" wrapText="1"/>
    </xf>
    <xf numFmtId="0" fontId="5" fillId="2" borderId="0" xfId="0" applyFont="1" applyFill="1" applyProtection="1">
      <protection locked="0"/>
    </xf>
    <xf numFmtId="0" fontId="5" fillId="2" borderId="0" xfId="0" applyFont="1" applyFill="1" applyAlignment="1" applyProtection="1">
      <alignment horizontal="center"/>
      <protection locked="0"/>
    </xf>
    <xf numFmtId="0" fontId="5" fillId="2" borderId="0" xfId="0" applyFont="1" applyFill="1" applyBorder="1" applyAlignment="1" applyProtection="1">
      <alignment vertical="center" wrapText="1"/>
      <protection locked="0"/>
    </xf>
    <xf numFmtId="0" fontId="5" fillId="2" borderId="0" xfId="0" applyFont="1" applyFill="1" applyBorder="1" applyAlignment="1" applyProtection="1">
      <alignment horizontal="center" vertical="center" wrapText="1"/>
      <protection locked="0"/>
    </xf>
    <xf numFmtId="0" fontId="5" fillId="2" borderId="0" xfId="0" applyFont="1" applyFill="1" applyBorder="1" applyProtection="1">
      <protection locked="0"/>
    </xf>
    <xf numFmtId="0" fontId="5" fillId="2" borderId="0" xfId="0" applyFont="1" applyFill="1" applyBorder="1" applyAlignment="1" applyProtection="1">
      <alignment horizontal="center"/>
      <protection locked="0"/>
    </xf>
    <xf numFmtId="0" fontId="3" fillId="2" borderId="0" xfId="0" applyFont="1" applyFill="1" applyBorder="1" applyAlignment="1" applyProtection="1">
      <alignment horizontal="left" vertical="center" wrapText="1"/>
      <protection locked="0"/>
    </xf>
    <xf numFmtId="0" fontId="3" fillId="4" borderId="1" xfId="0" quotePrefix="1" applyFont="1" applyFill="1" applyBorder="1" applyAlignment="1" applyProtection="1">
      <alignment horizontal="left" vertical="center" wrapText="1"/>
      <protection locked="0"/>
    </xf>
    <xf numFmtId="0" fontId="5" fillId="2" borderId="1" xfId="0" applyFont="1" applyFill="1" applyBorder="1" applyAlignment="1" applyProtection="1">
      <alignment horizontal="center" vertical="center" wrapText="1"/>
      <protection locked="0"/>
    </xf>
    <xf numFmtId="9" fontId="5" fillId="7" borderId="1" xfId="1" applyFont="1" applyFill="1" applyBorder="1" applyAlignment="1" applyProtection="1">
      <alignment horizontal="center" vertical="center" wrapText="1"/>
      <protection locked="0"/>
    </xf>
    <xf numFmtId="0" fontId="3" fillId="11" borderId="1" xfId="0" applyFont="1" applyFill="1" applyBorder="1" applyAlignment="1" applyProtection="1">
      <alignment horizontal="center" vertical="center" wrapText="1"/>
      <protection locked="0"/>
    </xf>
    <xf numFmtId="9" fontId="3" fillId="16" borderId="1" xfId="7" applyNumberFormat="1" applyFont="1" applyFill="1" applyBorder="1" applyAlignment="1" applyProtection="1">
      <alignment horizontal="center" vertical="center" wrapText="1"/>
      <protection locked="0"/>
    </xf>
    <xf numFmtId="10" fontId="5" fillId="17" borderId="1" xfId="1" applyNumberFormat="1" applyFont="1" applyFill="1" applyBorder="1" applyAlignment="1" applyProtection="1">
      <alignment horizontal="center" vertical="center" wrapText="1"/>
      <protection locked="0"/>
    </xf>
    <xf numFmtId="0" fontId="3" fillId="2" borderId="0" xfId="7" applyFont="1" applyFill="1" applyBorder="1" applyAlignment="1" applyProtection="1">
      <alignment horizontal="center" vertical="center" wrapText="1"/>
      <protection locked="0"/>
    </xf>
    <xf numFmtId="10" fontId="5" fillId="2" borderId="0" xfId="1" applyNumberFormat="1" applyFont="1" applyFill="1" applyBorder="1" applyAlignment="1" applyProtection="1">
      <alignment horizontal="center" vertical="center" wrapText="1"/>
      <protection locked="0"/>
    </xf>
    <xf numFmtId="0" fontId="3" fillId="2" borderId="0" xfId="0" quotePrefix="1" applyFont="1" applyFill="1" applyBorder="1" applyAlignment="1" applyProtection="1">
      <alignment horizontal="left" vertical="center" wrapText="1"/>
      <protection locked="0"/>
    </xf>
    <xf numFmtId="0" fontId="3" fillId="2" borderId="0" xfId="0" quotePrefix="1" applyFont="1" applyFill="1" applyBorder="1" applyAlignment="1" applyProtection="1">
      <alignment horizontal="center" vertical="center" wrapText="1"/>
      <protection locked="0"/>
    </xf>
    <xf numFmtId="9" fontId="20" fillId="2" borderId="0" xfId="1" applyFont="1" applyFill="1" applyBorder="1" applyAlignment="1" applyProtection="1">
      <alignment horizontal="center" vertical="center"/>
      <protection locked="0"/>
    </xf>
    <xf numFmtId="0" fontId="5" fillId="17" borderId="1" xfId="7" applyFont="1" applyFill="1" applyBorder="1" applyAlignment="1" applyProtection="1">
      <alignment horizontal="center" vertical="center" wrapText="1"/>
      <protection locked="0"/>
    </xf>
    <xf numFmtId="0" fontId="5" fillId="2" borderId="0" xfId="7" applyFont="1" applyFill="1" applyBorder="1" applyAlignment="1" applyProtection="1">
      <alignment horizontal="center" vertical="center" wrapText="1"/>
      <protection locked="0"/>
    </xf>
    <xf numFmtId="0" fontId="5" fillId="2" borderId="0" xfId="0" applyFont="1" applyFill="1" applyBorder="1" applyAlignment="1" applyProtection="1">
      <alignment horizontal="left" vertical="center" wrapText="1"/>
      <protection locked="0"/>
    </xf>
    <xf numFmtId="0" fontId="5" fillId="0" borderId="0" xfId="0" applyFont="1" applyBorder="1" applyProtection="1">
      <protection locked="0"/>
    </xf>
    <xf numFmtId="0" fontId="5" fillId="0" borderId="0" xfId="0" applyFont="1" applyBorder="1" applyAlignment="1" applyProtection="1">
      <alignment horizontal="center"/>
      <protection locked="0"/>
    </xf>
    <xf numFmtId="0" fontId="3" fillId="12" borderId="0" xfId="0" applyFont="1" applyFill="1" applyBorder="1" applyAlignment="1" applyProtection="1">
      <alignment horizontal="left" vertical="center" wrapText="1"/>
      <protection locked="0"/>
    </xf>
    <xf numFmtId="0" fontId="12" fillId="0" borderId="0" xfId="0" applyFont="1"/>
    <xf numFmtId="0" fontId="12" fillId="20" borderId="1" xfId="0" applyFont="1" applyFill="1" applyBorder="1" applyAlignment="1" applyProtection="1">
      <alignment horizontal="left" vertical="center" wrapText="1"/>
      <protection locked="0"/>
    </xf>
    <xf numFmtId="0" fontId="12" fillId="7" borderId="1" xfId="0" applyFont="1" applyFill="1" applyBorder="1" applyAlignment="1" applyProtection="1">
      <alignment horizontal="center" vertical="center" wrapText="1"/>
      <protection locked="0"/>
    </xf>
    <xf numFmtId="0" fontId="11" fillId="9" borderId="1" xfId="7" applyFont="1" applyFill="1" applyBorder="1" applyAlignment="1" applyProtection="1">
      <alignment horizontal="center" vertical="center" wrapText="1"/>
      <protection locked="0"/>
    </xf>
    <xf numFmtId="0" fontId="11" fillId="7" borderId="1" xfId="7" applyFont="1" applyFill="1" applyBorder="1" applyAlignment="1" applyProtection="1">
      <alignment horizontal="center" vertical="center" wrapText="1"/>
      <protection locked="0"/>
    </xf>
    <xf numFmtId="0" fontId="12" fillId="10" borderId="1" xfId="7" applyFont="1" applyFill="1" applyBorder="1" applyAlignment="1" applyProtection="1">
      <alignment horizontal="center" vertical="center" wrapText="1"/>
      <protection locked="0"/>
    </xf>
    <xf numFmtId="0" fontId="12" fillId="20" borderId="1" xfId="0" applyFont="1" applyFill="1" applyBorder="1" applyAlignment="1" applyProtection="1">
      <alignment horizontal="center" vertical="center" wrapText="1"/>
      <protection locked="0"/>
    </xf>
    <xf numFmtId="0" fontId="12" fillId="10" borderId="0" xfId="7" applyFont="1" applyFill="1" applyBorder="1" applyAlignment="1" applyProtection="1">
      <alignment horizontal="center" vertical="center" wrapText="1"/>
      <protection locked="0"/>
    </xf>
    <xf numFmtId="0" fontId="12" fillId="0" borderId="1" xfId="0" applyFont="1" applyFill="1" applyBorder="1" applyAlignment="1" applyProtection="1">
      <alignment horizontal="left" vertical="center" wrapText="1"/>
      <protection locked="0"/>
    </xf>
    <xf numFmtId="9" fontId="12" fillId="0" borderId="1" xfId="0" applyNumberFormat="1" applyFont="1" applyFill="1" applyBorder="1" applyAlignment="1" applyProtection="1">
      <alignment horizontal="center" vertical="center" wrapText="1"/>
      <protection locked="0"/>
    </xf>
    <xf numFmtId="0" fontId="21" fillId="20" borderId="0" xfId="0" applyFont="1" applyFill="1" applyProtection="1"/>
    <xf numFmtId="0" fontId="12" fillId="20" borderId="0" xfId="0" applyFont="1" applyFill="1" applyAlignment="1" applyProtection="1">
      <alignment horizontal="center"/>
    </xf>
    <xf numFmtId="0" fontId="12" fillId="20" borderId="0" xfId="0" applyFont="1" applyFill="1" applyProtection="1"/>
    <xf numFmtId="0" fontId="21" fillId="0" borderId="0" xfId="0" applyFont="1" applyFill="1" applyProtection="1"/>
    <xf numFmtId="0" fontId="12" fillId="0" borderId="0" xfId="0" applyFont="1" applyFill="1" applyAlignment="1" applyProtection="1">
      <alignment horizontal="center"/>
    </xf>
    <xf numFmtId="0" fontId="12" fillId="0" borderId="0" xfId="0" applyFont="1" applyFill="1" applyProtection="1"/>
    <xf numFmtId="9" fontId="12" fillId="20" borderId="1" xfId="0" applyNumberFormat="1" applyFont="1" applyFill="1" applyBorder="1" applyAlignment="1" applyProtection="1">
      <alignment horizontal="center" vertical="center" wrapText="1"/>
      <protection locked="0"/>
    </xf>
    <xf numFmtId="9" fontId="11" fillId="9" borderId="1" xfId="7" applyNumberFormat="1" applyFont="1" applyFill="1" applyBorder="1" applyAlignment="1" applyProtection="1">
      <alignment horizontal="center" vertical="center" wrapText="1"/>
      <protection locked="0"/>
    </xf>
    <xf numFmtId="9" fontId="12" fillId="10" borderId="1" xfId="7" applyNumberFormat="1" applyFont="1" applyFill="1" applyBorder="1" applyAlignment="1" applyProtection="1">
      <alignment horizontal="center" vertical="center" wrapText="1"/>
      <protection locked="0"/>
    </xf>
    <xf numFmtId="0" fontId="11" fillId="0" borderId="0" xfId="7" applyFont="1" applyFill="1" applyBorder="1" applyAlignment="1" applyProtection="1">
      <alignment horizontal="center" vertical="center" wrapText="1"/>
      <protection locked="0"/>
    </xf>
    <xf numFmtId="0" fontId="12" fillId="0" borderId="0" xfId="7" applyFont="1" applyFill="1" applyBorder="1" applyAlignment="1" applyProtection="1">
      <alignment horizontal="center" vertical="center" wrapText="1"/>
      <protection locked="0"/>
    </xf>
    <xf numFmtId="1" fontId="12" fillId="20" borderId="1" xfId="0" applyNumberFormat="1" applyFont="1" applyFill="1" applyBorder="1" applyAlignment="1" applyProtection="1">
      <alignment horizontal="center" vertical="center" wrapText="1"/>
      <protection locked="0"/>
    </xf>
    <xf numFmtId="0" fontId="11" fillId="0" borderId="1" xfId="8" applyFont="1" applyBorder="1" applyAlignment="1" applyProtection="1">
      <alignment vertical="center" wrapText="1"/>
    </xf>
    <xf numFmtId="0" fontId="11" fillId="0" borderId="1" xfId="8" quotePrefix="1" applyFont="1" applyBorder="1" applyAlignment="1" applyProtection="1">
      <alignment horizontal="left" vertical="center" wrapText="1"/>
    </xf>
    <xf numFmtId="0" fontId="12" fillId="0" borderId="0" xfId="8" applyFont="1" applyProtection="1">
      <protection locked="0"/>
    </xf>
    <xf numFmtId="0" fontId="12" fillId="0" borderId="0" xfId="8" applyFont="1" applyAlignment="1" applyProtection="1">
      <alignment horizontal="center"/>
      <protection locked="0"/>
    </xf>
    <xf numFmtId="0" fontId="12" fillId="0" borderId="0" xfId="8" applyFont="1" applyBorder="1" applyAlignment="1" applyProtection="1">
      <alignment vertical="center" wrapText="1"/>
      <protection locked="0"/>
    </xf>
    <xf numFmtId="0" fontId="12" fillId="0" borderId="0" xfId="8" applyFont="1" applyBorder="1" applyAlignment="1" applyProtection="1">
      <alignment horizontal="center" vertical="center" wrapText="1"/>
      <protection locked="0"/>
    </xf>
    <xf numFmtId="0" fontId="11" fillId="4" borderId="1" xfId="8" applyFont="1" applyFill="1" applyBorder="1" applyAlignment="1" applyProtection="1">
      <alignment horizontal="left" vertical="center" wrapText="1"/>
      <protection locked="0"/>
    </xf>
    <xf numFmtId="0" fontId="12" fillId="0" borderId="0" xfId="8" applyFont="1" applyBorder="1" applyProtection="1">
      <protection locked="0"/>
    </xf>
    <xf numFmtId="0" fontId="12" fillId="0" borderId="0" xfId="8" applyFont="1" applyBorder="1" applyAlignment="1" applyProtection="1">
      <alignment horizontal="center"/>
      <protection locked="0"/>
    </xf>
    <xf numFmtId="0" fontId="11" fillId="12" borderId="0" xfId="8" applyFont="1" applyFill="1" applyBorder="1" applyAlignment="1" applyProtection="1">
      <alignment horizontal="left" vertical="center" wrapText="1"/>
      <protection locked="0"/>
    </xf>
    <xf numFmtId="0" fontId="11" fillId="11" borderId="1" xfId="8" applyFont="1" applyFill="1" applyBorder="1" applyAlignment="1" applyProtection="1">
      <alignment vertical="center" wrapText="1"/>
      <protection locked="0"/>
    </xf>
    <xf numFmtId="0" fontId="11" fillId="11" borderId="1" xfId="8" applyFont="1" applyFill="1" applyBorder="1" applyAlignment="1" applyProtection="1">
      <alignment horizontal="center" vertical="center" wrapText="1"/>
      <protection locked="0"/>
    </xf>
    <xf numFmtId="0" fontId="11" fillId="0" borderId="1" xfId="8" applyFont="1" applyBorder="1" applyAlignment="1" applyProtection="1">
      <alignment vertical="center" wrapText="1"/>
      <protection locked="0"/>
    </xf>
    <xf numFmtId="0" fontId="11" fillId="0" borderId="2" xfId="8" applyFont="1" applyBorder="1" applyAlignment="1" applyProtection="1">
      <alignment horizontal="center" vertical="center" wrapText="1"/>
      <protection locked="0"/>
    </xf>
    <xf numFmtId="0" fontId="12" fillId="21" borderId="1" xfId="8" applyFont="1" applyFill="1" applyBorder="1" applyAlignment="1" applyProtection="1">
      <alignment horizontal="left" vertical="center" wrapText="1"/>
      <protection locked="0"/>
    </xf>
    <xf numFmtId="9" fontId="12" fillId="21" borderId="1" xfId="8" applyNumberFormat="1" applyFont="1" applyFill="1" applyBorder="1" applyAlignment="1" applyProtection="1">
      <alignment horizontal="center" vertical="center" wrapText="1"/>
      <protection locked="0"/>
    </xf>
    <xf numFmtId="0" fontId="11" fillId="16" borderId="1" xfId="9" applyFont="1" applyFill="1" applyBorder="1" applyAlignment="1" applyProtection="1">
      <alignment horizontal="center" vertical="center" wrapText="1"/>
      <protection locked="0"/>
    </xf>
    <xf numFmtId="0" fontId="12" fillId="17" borderId="1" xfId="9" applyFont="1" applyFill="1" applyBorder="1" applyAlignment="1" applyProtection="1">
      <alignment horizontal="center" vertical="center" wrapText="1"/>
      <protection locked="0"/>
    </xf>
    <xf numFmtId="0" fontId="11" fillId="12" borderId="0" xfId="9" applyFont="1" applyFill="1" applyBorder="1" applyAlignment="1" applyProtection="1">
      <alignment horizontal="center" vertical="center" wrapText="1"/>
      <protection locked="0"/>
    </xf>
    <xf numFmtId="0" fontId="12" fillId="12" borderId="0" xfId="9" applyFont="1" applyFill="1" applyBorder="1" applyAlignment="1" applyProtection="1">
      <alignment horizontal="center" vertical="center" wrapText="1"/>
      <protection locked="0"/>
    </xf>
    <xf numFmtId="0" fontId="2" fillId="0" borderId="0" xfId="8"/>
    <xf numFmtId="0" fontId="14" fillId="0" borderId="0" xfId="8" applyFont="1" applyBorder="1" applyAlignment="1">
      <alignment horizontal="center" vertical="center"/>
    </xf>
    <xf numFmtId="0" fontId="11" fillId="22" borderId="1" xfId="8" applyFont="1" applyFill="1" applyBorder="1" applyAlignment="1" applyProtection="1">
      <alignment horizontal="center" vertical="center" wrapText="1"/>
      <protection locked="0"/>
    </xf>
    <xf numFmtId="9" fontId="11" fillId="22" borderId="2" xfId="8" applyNumberFormat="1" applyFont="1" applyFill="1" applyBorder="1" applyAlignment="1" applyProtection="1">
      <alignment horizontal="center" vertical="center" wrapText="1"/>
      <protection locked="0"/>
    </xf>
    <xf numFmtId="0" fontId="12" fillId="22" borderId="1" xfId="8" applyFont="1" applyFill="1" applyBorder="1" applyAlignment="1" applyProtection="1">
      <alignment horizontal="left" vertical="center" wrapText="1"/>
      <protection locked="0"/>
    </xf>
    <xf numFmtId="0" fontId="12" fillId="22" borderId="1" xfId="8" applyFont="1" applyFill="1" applyBorder="1" applyAlignment="1" applyProtection="1">
      <alignment horizontal="center" vertical="center" wrapText="1"/>
      <protection locked="0"/>
    </xf>
    <xf numFmtId="9" fontId="12" fillId="0" borderId="1" xfId="8" applyNumberFormat="1" applyFont="1" applyBorder="1" applyAlignment="1" applyProtection="1">
      <alignment horizontal="center" vertical="center" wrapText="1"/>
      <protection locked="0"/>
    </xf>
    <xf numFmtId="0" fontId="24" fillId="0" borderId="0" xfId="8" applyFont="1" applyProtection="1">
      <protection locked="0"/>
    </xf>
    <xf numFmtId="9" fontId="12" fillId="23" borderId="4" xfId="5" applyFont="1" applyFill="1" applyBorder="1" applyAlignment="1" applyProtection="1">
      <alignment horizontal="center" vertical="center"/>
      <protection locked="0"/>
    </xf>
    <xf numFmtId="0" fontId="25" fillId="22" borderId="1" xfId="0" applyFont="1" applyFill="1" applyBorder="1" applyAlignment="1" applyProtection="1">
      <alignment horizontal="left" vertical="center" wrapText="1"/>
      <protection locked="0"/>
    </xf>
    <xf numFmtId="0" fontId="12" fillId="24" borderId="1" xfId="0" applyNumberFormat="1" applyFont="1" applyFill="1" applyBorder="1" applyAlignment="1" applyProtection="1">
      <alignment horizontal="center" vertical="center" wrapText="1"/>
      <protection locked="0"/>
    </xf>
    <xf numFmtId="0" fontId="12" fillId="17" borderId="0" xfId="9" applyFont="1" applyFill="1" applyBorder="1" applyAlignment="1" applyProtection="1">
      <alignment horizontal="center" vertical="center" wrapText="1"/>
      <protection locked="0"/>
    </xf>
    <xf numFmtId="0" fontId="12" fillId="0" borderId="0" xfId="8" applyFont="1" applyBorder="1" applyAlignment="1" applyProtection="1">
      <alignment horizontal="left" vertical="center" wrapText="1"/>
      <protection locked="0"/>
    </xf>
    <xf numFmtId="0" fontId="12" fillId="0" borderId="0" xfId="9" applyFont="1" applyFill="1" applyBorder="1" applyAlignment="1" applyProtection="1">
      <alignment horizontal="center" vertical="center" wrapText="1"/>
      <protection locked="0"/>
    </xf>
    <xf numFmtId="0" fontId="12" fillId="0" borderId="0" xfId="8" applyFont="1" applyProtection="1"/>
    <xf numFmtId="9" fontId="27" fillId="4" borderId="4" xfId="5" applyFont="1" applyFill="1" applyBorder="1" applyAlignment="1" applyProtection="1">
      <alignment horizontal="center" vertical="center"/>
      <protection locked="0"/>
    </xf>
    <xf numFmtId="0" fontId="11" fillId="4" borderId="1" xfId="8" quotePrefix="1" applyFont="1" applyFill="1" applyBorder="1" applyAlignment="1" applyProtection="1">
      <alignment horizontal="left" vertical="center" wrapText="1"/>
      <protection locked="0"/>
    </xf>
    <xf numFmtId="0" fontId="27" fillId="0" borderId="0" xfId="8" applyFont="1" applyBorder="1" applyProtection="1">
      <protection locked="0"/>
    </xf>
    <xf numFmtId="0" fontId="27" fillId="0" borderId="0" xfId="8" applyFont="1" applyBorder="1" applyAlignment="1" applyProtection="1">
      <alignment horizontal="center"/>
      <protection locked="0"/>
    </xf>
    <xf numFmtId="0" fontId="28" fillId="12" borderId="0" xfId="8" applyFont="1" applyFill="1" applyBorder="1" applyAlignment="1" applyProtection="1">
      <alignment horizontal="left" vertical="center" wrapText="1"/>
      <protection locked="0"/>
    </xf>
    <xf numFmtId="0" fontId="28" fillId="11" borderId="1" xfId="0" applyFont="1" applyFill="1" applyBorder="1" applyAlignment="1" applyProtection="1">
      <alignment vertical="center" wrapText="1"/>
      <protection locked="0"/>
    </xf>
    <xf numFmtId="0" fontId="28" fillId="11" borderId="1" xfId="0" applyFont="1" applyFill="1" applyBorder="1" applyAlignment="1" applyProtection="1">
      <alignment horizontal="center" vertical="center" wrapText="1"/>
      <protection locked="0"/>
    </xf>
    <xf numFmtId="0" fontId="28" fillId="0" borderId="1" xfId="0" applyFont="1" applyBorder="1" applyAlignment="1" applyProtection="1">
      <alignment vertical="center" wrapText="1"/>
      <protection locked="0"/>
    </xf>
    <xf numFmtId="0" fontId="28" fillId="0" borderId="2" xfId="0" applyFont="1" applyBorder="1" applyAlignment="1" applyProtection="1">
      <alignment horizontal="center" vertical="center" wrapText="1"/>
      <protection locked="0"/>
    </xf>
    <xf numFmtId="0" fontId="27" fillId="22" borderId="1" xfId="0" applyFont="1" applyFill="1" applyBorder="1" applyAlignment="1" applyProtection="1">
      <alignment horizontal="left" vertical="center" wrapText="1"/>
      <protection locked="0"/>
    </xf>
    <xf numFmtId="0" fontId="27" fillId="0" borderId="1" xfId="0" applyFont="1" applyBorder="1" applyAlignment="1" applyProtection="1">
      <alignment horizontal="left" vertical="center" wrapText="1"/>
      <protection locked="0"/>
    </xf>
    <xf numFmtId="0" fontId="27" fillId="0" borderId="1" xfId="0" applyFont="1" applyBorder="1" applyAlignment="1" applyProtection="1">
      <alignment horizontal="center" vertical="center" wrapText="1"/>
      <protection locked="0"/>
    </xf>
    <xf numFmtId="0" fontId="27" fillId="0" borderId="0" xfId="0" applyFont="1" applyProtection="1">
      <protection locked="0"/>
    </xf>
    <xf numFmtId="0" fontId="27" fillId="0" borderId="0" xfId="0" applyFont="1" applyAlignment="1" applyProtection="1">
      <alignment horizontal="center"/>
      <protection locked="0"/>
    </xf>
    <xf numFmtId="0" fontId="27" fillId="0" borderId="0" xfId="0" applyFont="1" applyBorder="1" applyAlignment="1" applyProtection="1">
      <alignment horizontal="center"/>
      <protection locked="0"/>
    </xf>
    <xf numFmtId="0" fontId="28" fillId="27" borderId="1" xfId="9" applyFont="1" applyFill="1" applyBorder="1" applyAlignment="1" applyProtection="1">
      <alignment horizontal="center" vertical="center" wrapText="1"/>
      <protection locked="0"/>
    </xf>
    <xf numFmtId="0" fontId="27" fillId="17" borderId="1" xfId="9" applyFont="1" applyFill="1" applyBorder="1" applyAlignment="1" applyProtection="1">
      <alignment horizontal="center" vertical="center" wrapText="1"/>
      <protection locked="0"/>
    </xf>
    <xf numFmtId="0" fontId="27" fillId="0" borderId="0" xfId="0" applyFont="1" applyBorder="1" applyAlignment="1" applyProtection="1">
      <alignment vertical="center" wrapText="1"/>
      <protection locked="0"/>
    </xf>
    <xf numFmtId="0" fontId="27" fillId="0" borderId="0" xfId="0" applyFont="1" applyBorder="1" applyAlignment="1" applyProtection="1">
      <alignment horizontal="center" vertical="center" wrapText="1"/>
      <protection locked="0"/>
    </xf>
    <xf numFmtId="0" fontId="27" fillId="0" borderId="0" xfId="0" applyFont="1" applyProtection="1"/>
    <xf numFmtId="0" fontId="27" fillId="0" borderId="0" xfId="0" applyFont="1" applyAlignment="1" applyProtection="1">
      <alignment horizontal="center"/>
    </xf>
    <xf numFmtId="0" fontId="29" fillId="17" borderId="1" xfId="9"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11" fillId="6" borderId="2" xfId="0" applyFont="1" applyFill="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1" fillId="6" borderId="2" xfId="0" applyFont="1" applyFill="1" applyBorder="1" applyAlignment="1" applyProtection="1">
      <alignment horizontal="justify" vertical="center" wrapText="1"/>
      <protection locked="0"/>
    </xf>
    <xf numFmtId="0" fontId="11" fillId="6" borderId="3" xfId="0" applyFont="1" applyFill="1" applyBorder="1" applyAlignment="1" applyProtection="1">
      <alignment horizontal="justify" vertical="center" wrapText="1"/>
      <protection locked="0"/>
    </xf>
    <xf numFmtId="0" fontId="11" fillId="6" borderId="4" xfId="0" applyFont="1" applyFill="1" applyBorder="1" applyAlignment="1" applyProtection="1">
      <alignment horizontal="justify" vertical="center" wrapText="1"/>
      <protection locked="0"/>
    </xf>
    <xf numFmtId="0" fontId="12" fillId="0" borderId="3"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1" fillId="9" borderId="1" xfId="9" applyFont="1" applyFill="1" applyBorder="1" applyAlignment="1" applyProtection="1">
      <alignment horizontal="center" vertical="center" wrapText="1"/>
      <protection locked="0"/>
    </xf>
    <xf numFmtId="0" fontId="12" fillId="10" borderId="1" xfId="9" applyFont="1" applyFill="1" applyBorder="1" applyAlignment="1" applyProtection="1">
      <alignment horizontal="center" vertical="center" wrapText="1"/>
      <protection locked="0"/>
    </xf>
    <xf numFmtId="0" fontId="12" fillId="2" borderId="0" xfId="0" quotePrefix="1" applyFont="1" applyFill="1" applyBorder="1" applyAlignment="1" applyProtection="1">
      <alignment horizontal="left" vertical="center" wrapText="1"/>
      <protection locked="0"/>
    </xf>
    <xf numFmtId="0" fontId="12" fillId="2" borderId="0" xfId="0" quotePrefix="1" applyFont="1" applyFill="1" applyBorder="1" applyAlignment="1" applyProtection="1">
      <alignment horizontal="justify" vertical="center" wrapText="1"/>
      <protection locked="0"/>
    </xf>
    <xf numFmtId="0" fontId="11" fillId="27" borderId="1" xfId="9" applyFont="1" applyFill="1" applyBorder="1" applyAlignment="1" applyProtection="1">
      <alignment horizontal="center" vertical="center" wrapText="1"/>
      <protection locked="0"/>
    </xf>
    <xf numFmtId="10" fontId="12" fillId="17" borderId="1" xfId="5" applyNumberFormat="1" applyFont="1" applyFill="1" applyBorder="1" applyAlignment="1" applyProtection="1">
      <alignment horizontal="center" vertical="center" wrapText="1"/>
      <protection locked="0"/>
    </xf>
    <xf numFmtId="9" fontId="12" fillId="17" borderId="1" xfId="5" applyFont="1" applyFill="1" applyBorder="1" applyAlignment="1" applyProtection="1">
      <alignment horizontal="center" vertical="center" wrapText="1"/>
      <protection locked="0"/>
    </xf>
    <xf numFmtId="0" fontId="12" fillId="18" borderId="1" xfId="0" applyFont="1" applyFill="1" applyBorder="1" applyAlignment="1" applyProtection="1">
      <alignment vertical="center"/>
    </xf>
    <xf numFmtId="0" fontId="12" fillId="0" borderId="1" xfId="9" applyFont="1" applyFill="1" applyBorder="1" applyAlignment="1" applyProtection="1">
      <alignment horizontal="center" vertical="center" wrapText="1"/>
      <protection locked="0"/>
    </xf>
    <xf numFmtId="0" fontId="12" fillId="16" borderId="1" xfId="9" applyFont="1" applyFill="1" applyBorder="1" applyAlignment="1" applyProtection="1">
      <alignment horizontal="center" vertical="center" wrapText="1"/>
      <protection locked="0"/>
    </xf>
    <xf numFmtId="0" fontId="12" fillId="0" borderId="1" xfId="0" applyFont="1" applyBorder="1" applyAlignment="1" applyProtection="1">
      <alignment vertical="center"/>
    </xf>
    <xf numFmtId="0" fontId="12" fillId="18" borderId="1" xfId="9"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xf>
    <xf numFmtId="0" fontId="12" fillId="18" borderId="1" xfId="0" applyFont="1" applyFill="1" applyBorder="1" applyAlignment="1" applyProtection="1">
      <alignment horizontal="center" vertical="center"/>
    </xf>
    <xf numFmtId="0" fontId="12" fillId="0" borderId="1" xfId="0" applyFont="1" applyFill="1" applyBorder="1" applyAlignment="1" applyProtection="1">
      <alignment vertical="center"/>
    </xf>
    <xf numFmtId="9" fontId="12" fillId="23" borderId="4" xfId="5" applyFont="1" applyFill="1" applyBorder="1" applyAlignment="1" applyProtection="1">
      <alignment horizontal="left" vertical="center"/>
    </xf>
    <xf numFmtId="0" fontId="12" fillId="0" borderId="0" xfId="8" applyFont="1" applyBorder="1" applyAlignment="1" applyProtection="1">
      <alignment horizontal="left"/>
    </xf>
    <xf numFmtId="0" fontId="11" fillId="12" borderId="0" xfId="8" applyFont="1" applyFill="1" applyBorder="1" applyAlignment="1" applyProtection="1">
      <alignment horizontal="left" vertical="center" wrapText="1"/>
    </xf>
    <xf numFmtId="0" fontId="11" fillId="16" borderId="1" xfId="9" applyFont="1" applyFill="1" applyBorder="1" applyAlignment="1" applyProtection="1">
      <alignment horizontal="center" vertical="center" wrapText="1"/>
    </xf>
    <xf numFmtId="0" fontId="12" fillId="17" borderId="1" xfId="9" applyFont="1" applyFill="1" applyBorder="1" applyAlignment="1" applyProtection="1">
      <alignment horizontal="center" vertical="center" wrapText="1"/>
    </xf>
    <xf numFmtId="0" fontId="12" fillId="0" borderId="19" xfId="0" applyFont="1" applyBorder="1" applyAlignment="1" applyProtection="1">
      <alignment horizontal="left" vertical="center" wrapText="1"/>
    </xf>
    <xf numFmtId="0" fontId="12" fillId="0" borderId="0" xfId="8" applyFont="1" applyAlignment="1" applyProtection="1">
      <alignment horizontal="center"/>
    </xf>
    <xf numFmtId="0" fontId="11" fillId="12" borderId="1" xfId="8" applyFont="1" applyFill="1" applyBorder="1" applyAlignment="1" applyProtection="1">
      <alignment horizontal="left" vertical="center" wrapText="1"/>
      <protection locked="0"/>
    </xf>
    <xf numFmtId="0" fontId="11" fillId="12" borderId="2" xfId="8" applyFont="1" applyFill="1" applyBorder="1" applyAlignment="1" applyProtection="1">
      <alignment horizontal="center" vertical="center" wrapText="1"/>
      <protection locked="0"/>
    </xf>
    <xf numFmtId="0" fontId="11" fillId="12" borderId="3" xfId="8" quotePrefix="1" applyFont="1" applyFill="1" applyBorder="1" applyAlignment="1" applyProtection="1">
      <alignment horizontal="center" vertical="center" wrapText="1"/>
      <protection locked="0"/>
    </xf>
    <xf numFmtId="0" fontId="11" fillId="12" borderId="3" xfId="8" applyFont="1" applyFill="1" applyBorder="1" applyAlignment="1" applyProtection="1">
      <alignment horizontal="left" vertical="center" wrapText="1"/>
    </xf>
    <xf numFmtId="9" fontId="32" fillId="12" borderId="4" xfId="5" applyFont="1" applyFill="1" applyBorder="1" applyAlignment="1" applyProtection="1">
      <alignment horizontal="left" vertical="center"/>
    </xf>
    <xf numFmtId="0" fontId="12" fillId="0" borderId="1" xfId="0" quotePrefix="1" applyFont="1" applyBorder="1" applyAlignment="1" applyProtection="1">
      <alignment horizontal="left" vertical="center" wrapText="1"/>
      <protection locked="0"/>
    </xf>
    <xf numFmtId="0" fontId="11" fillId="4" borderId="41" xfId="8" applyFont="1" applyFill="1" applyBorder="1" applyAlignment="1" applyProtection="1">
      <alignment horizontal="left" vertical="center" wrapText="1"/>
      <protection locked="0"/>
    </xf>
    <xf numFmtId="9" fontId="12" fillId="23" borderId="21" xfId="5" applyFont="1" applyFill="1" applyBorder="1" applyAlignment="1" applyProtection="1">
      <alignment horizontal="center" vertical="center"/>
      <protection locked="0"/>
    </xf>
    <xf numFmtId="0" fontId="11" fillId="2" borderId="0" xfId="8" applyFont="1" applyFill="1" applyBorder="1" applyAlignment="1" applyProtection="1">
      <alignment horizontal="left" vertical="center" wrapText="1"/>
      <protection locked="0"/>
    </xf>
    <xf numFmtId="0" fontId="12" fillId="0" borderId="20" xfId="8" applyFont="1" applyBorder="1" applyProtection="1">
      <protection locked="0"/>
    </xf>
    <xf numFmtId="0" fontId="12" fillId="0" borderId="21" xfId="8" applyFont="1" applyBorder="1" applyProtection="1">
      <protection locked="0"/>
    </xf>
    <xf numFmtId="0" fontId="11" fillId="6" borderId="1" xfId="8" applyFont="1" applyFill="1" applyBorder="1" applyAlignment="1" applyProtection="1">
      <alignment vertical="center" wrapText="1"/>
      <protection locked="0"/>
    </xf>
    <xf numFmtId="0" fontId="11" fillId="6" borderId="1" xfId="8" applyFont="1" applyFill="1" applyBorder="1" applyAlignment="1" applyProtection="1">
      <alignment horizontal="center" vertical="center" wrapText="1"/>
      <protection locked="0"/>
    </xf>
    <xf numFmtId="9" fontId="11" fillId="0" borderId="2" xfId="8" applyNumberFormat="1" applyFont="1" applyBorder="1" applyAlignment="1" applyProtection="1">
      <alignment horizontal="center" vertical="center" wrapText="1"/>
      <protection locked="0"/>
    </xf>
    <xf numFmtId="0" fontId="12" fillId="0" borderId="1" xfId="8" applyFont="1" applyBorder="1" applyAlignment="1" applyProtection="1">
      <alignment horizontal="left" vertical="center" wrapText="1"/>
      <protection locked="0"/>
    </xf>
    <xf numFmtId="0" fontId="12" fillId="0" borderId="1" xfId="8" applyFont="1" applyBorder="1" applyAlignment="1" applyProtection="1">
      <alignment horizontal="center" vertical="center" wrapText="1"/>
      <protection locked="0"/>
    </xf>
    <xf numFmtId="0" fontId="33" fillId="10" borderId="1" xfId="9" applyFont="1" applyFill="1" applyBorder="1" applyAlignment="1" applyProtection="1">
      <alignment horizontal="center" vertical="center" wrapText="1"/>
      <protection locked="0"/>
    </xf>
    <xf numFmtId="9" fontId="12" fillId="0" borderId="0" xfId="5" applyFont="1" applyBorder="1" applyAlignment="1" applyProtection="1">
      <alignment horizontal="center" vertical="center"/>
      <protection locked="0"/>
    </xf>
    <xf numFmtId="9" fontId="12" fillId="0" borderId="0" xfId="5" applyFont="1" applyFill="1" applyBorder="1" applyAlignment="1" applyProtection="1">
      <alignment horizontal="center" vertical="center" wrapText="1"/>
      <protection locked="0"/>
    </xf>
    <xf numFmtId="0" fontId="12" fillId="12" borderId="0" xfId="8" applyFont="1" applyFill="1" applyBorder="1" applyAlignment="1" applyProtection="1">
      <alignment horizontal="left" vertical="center" wrapText="1"/>
    </xf>
    <xf numFmtId="0" fontId="12" fillId="12" borderId="0" xfId="8" applyFont="1" applyFill="1" applyBorder="1" applyAlignment="1" applyProtection="1">
      <alignment horizontal="center" vertical="center" wrapText="1"/>
    </xf>
    <xf numFmtId="0" fontId="12" fillId="12" borderId="0" xfId="9" applyFont="1" applyFill="1" applyBorder="1" applyAlignment="1" applyProtection="1">
      <alignment horizontal="center" vertical="center" wrapText="1"/>
    </xf>
    <xf numFmtId="0" fontId="12" fillId="12" borderId="0" xfId="8" applyFont="1" applyFill="1" applyBorder="1" applyAlignment="1" applyProtection="1">
      <alignment horizontal="left" vertical="center" wrapText="1"/>
      <protection locked="0"/>
    </xf>
    <xf numFmtId="0" fontId="37" fillId="17" borderId="1" xfId="9" applyFont="1" applyFill="1" applyBorder="1" applyAlignment="1" applyProtection="1">
      <alignment horizontal="center" vertical="center" wrapText="1"/>
      <protection locked="0"/>
    </xf>
    <xf numFmtId="0" fontId="12" fillId="12" borderId="0" xfId="8" applyFont="1" applyFill="1" applyProtection="1"/>
    <xf numFmtId="0" fontId="11" fillId="17" borderId="1" xfId="9" applyFont="1" applyFill="1" applyBorder="1" applyAlignment="1" applyProtection="1">
      <alignment horizontal="center" vertical="center" wrapText="1"/>
    </xf>
    <xf numFmtId="9" fontId="32" fillId="4" borderId="4" xfId="5" applyFont="1" applyFill="1" applyBorder="1" applyAlignment="1" applyProtection="1">
      <alignment horizontal="center" vertical="center"/>
      <protection locked="0"/>
    </xf>
    <xf numFmtId="1" fontId="11" fillId="16" borderId="1" xfId="9" applyNumberFormat="1" applyFont="1" applyFill="1" applyBorder="1" applyAlignment="1" applyProtection="1">
      <alignment horizontal="center" vertical="center" wrapText="1"/>
      <protection locked="0"/>
    </xf>
    <xf numFmtId="9" fontId="12" fillId="4" borderId="4" xfId="5" applyFont="1" applyFill="1" applyBorder="1" applyAlignment="1" applyProtection="1">
      <alignment horizontal="left" vertical="center"/>
    </xf>
    <xf numFmtId="9" fontId="32" fillId="4" borderId="4" xfId="5" applyFont="1" applyFill="1" applyBorder="1" applyAlignment="1" applyProtection="1">
      <alignment horizontal="left" vertical="center"/>
    </xf>
    <xf numFmtId="9" fontId="11" fillId="16" borderId="1" xfId="5" applyFont="1" applyFill="1" applyBorder="1" applyAlignment="1" applyProtection="1">
      <alignment horizontal="center" vertical="center" wrapText="1"/>
      <protection locked="0"/>
    </xf>
    <xf numFmtId="9" fontId="12" fillId="0" borderId="0" xfId="0" applyNumberFormat="1" applyFont="1" applyBorder="1" applyAlignment="1" applyProtection="1">
      <alignment vertical="center" wrapText="1"/>
      <protection locked="0"/>
    </xf>
    <xf numFmtId="0" fontId="39" fillId="0" borderId="0" xfId="8" applyFont="1" applyProtection="1"/>
    <xf numFmtId="0" fontId="29" fillId="0" borderId="2" xfId="8"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11" fillId="0" borderId="0" xfId="9" applyFont="1" applyFill="1" applyBorder="1" applyAlignment="1" applyProtection="1">
      <alignment horizontal="center" vertical="center" wrapText="1"/>
      <protection locked="0"/>
    </xf>
    <xf numFmtId="9" fontId="27" fillId="23" borderId="4" xfId="5" applyFont="1" applyFill="1" applyBorder="1" applyAlignment="1" applyProtection="1">
      <alignment horizontal="center" vertical="center"/>
      <protection locked="0"/>
    </xf>
    <xf numFmtId="0" fontId="28" fillId="4" borderId="1" xfId="8" quotePrefix="1" applyFont="1" applyFill="1" applyBorder="1" applyAlignment="1" applyProtection="1">
      <alignment horizontal="left" vertical="center" wrapText="1"/>
      <protection locked="0"/>
    </xf>
    <xf numFmtId="9" fontId="28" fillId="0" borderId="2" xfId="0" applyNumberFormat="1" applyFont="1" applyBorder="1" applyAlignment="1" applyProtection="1">
      <alignment horizontal="center" vertical="center" wrapText="1"/>
      <protection locked="0"/>
    </xf>
    <xf numFmtId="9" fontId="28" fillId="27" borderId="1" xfId="9" applyNumberFormat="1" applyFont="1" applyFill="1" applyBorder="1" applyAlignment="1" applyProtection="1">
      <alignment horizontal="center" vertical="center" wrapText="1"/>
      <protection locked="0"/>
    </xf>
    <xf numFmtId="9" fontId="27" fillId="17" borderId="1" xfId="9" applyNumberFormat="1" applyFont="1" applyFill="1" applyBorder="1" applyAlignment="1" applyProtection="1">
      <alignment horizontal="center" vertical="center" wrapText="1"/>
      <protection locked="0"/>
    </xf>
    <xf numFmtId="0" fontId="28" fillId="11" borderId="2" xfId="0" applyFont="1" applyFill="1" applyBorder="1" applyAlignment="1" applyProtection="1">
      <alignment horizontal="center" vertical="center"/>
      <protection locked="0"/>
    </xf>
    <xf numFmtId="0" fontId="28" fillId="11" borderId="1" xfId="0" applyFont="1" applyFill="1" applyBorder="1" applyAlignment="1" applyProtection="1">
      <alignment horizontal="left" vertical="center" wrapText="1"/>
      <protection locked="0"/>
    </xf>
    <xf numFmtId="0" fontId="27" fillId="27" borderId="1" xfId="0" applyFont="1" applyFill="1" applyBorder="1" applyAlignment="1" applyProtection="1">
      <alignment vertical="center"/>
    </xf>
    <xf numFmtId="0" fontId="27" fillId="27" borderId="1" xfId="0" applyFont="1" applyFill="1" applyBorder="1" applyAlignment="1" applyProtection="1">
      <alignment horizontal="center" vertical="center"/>
    </xf>
    <xf numFmtId="0" fontId="27" fillId="27" borderId="1" xfId="9" applyFont="1" applyFill="1" applyBorder="1" applyAlignment="1" applyProtection="1">
      <alignment horizontal="center" vertical="center" wrapText="1"/>
      <protection locked="0"/>
    </xf>
    <xf numFmtId="0" fontId="27" fillId="16" borderId="1" xfId="9" applyFont="1" applyFill="1" applyBorder="1" applyAlignment="1" applyProtection="1">
      <alignment horizontal="center" vertical="center" wrapText="1"/>
      <protection locked="0"/>
    </xf>
    <xf numFmtId="0" fontId="27" fillId="0" borderId="1" xfId="0" applyFont="1" applyBorder="1" applyAlignment="1" applyProtection="1">
      <alignment vertical="center"/>
    </xf>
    <xf numFmtId="0" fontId="27" fillId="0" borderId="1" xfId="0" applyFont="1" applyBorder="1" applyAlignment="1" applyProtection="1">
      <alignment horizontal="center" vertical="center"/>
    </xf>
    <xf numFmtId="0" fontId="28" fillId="16" borderId="1" xfId="9" applyFont="1" applyFill="1" applyBorder="1" applyAlignment="1" applyProtection="1">
      <alignment horizontal="center" vertical="center" wrapText="1"/>
      <protection locked="0"/>
    </xf>
    <xf numFmtId="1" fontId="27" fillId="0" borderId="1" xfId="0" applyNumberFormat="1" applyFont="1" applyBorder="1" applyAlignment="1" applyProtection="1">
      <alignment horizontal="center" vertical="center"/>
    </xf>
    <xf numFmtId="1" fontId="27" fillId="17" borderId="1" xfId="9" applyNumberFormat="1" applyFont="1" applyFill="1" applyBorder="1" applyAlignment="1" applyProtection="1">
      <alignment horizontal="center" vertical="center" wrapText="1"/>
      <protection locked="0"/>
    </xf>
    <xf numFmtId="0" fontId="27" fillId="0" borderId="0" xfId="8" applyFont="1" applyBorder="1" applyAlignment="1" applyProtection="1">
      <alignment horizontal="left" vertical="center" wrapText="1"/>
      <protection locked="0"/>
    </xf>
    <xf numFmtId="0" fontId="27" fillId="17" borderId="0" xfId="9" applyFont="1" applyFill="1" applyBorder="1" applyAlignment="1" applyProtection="1">
      <alignment horizontal="center" vertical="center" wrapText="1"/>
      <protection locked="0"/>
    </xf>
    <xf numFmtId="0" fontId="27" fillId="12" borderId="0" xfId="8" quotePrefix="1" applyFont="1" applyFill="1" applyBorder="1" applyAlignment="1" applyProtection="1">
      <alignment horizontal="left" vertical="center" wrapText="1"/>
      <protection locked="0"/>
    </xf>
    <xf numFmtId="0" fontId="27" fillId="12" borderId="0" xfId="8" quotePrefix="1" applyFont="1" applyFill="1" applyBorder="1" applyAlignment="1" applyProtection="1">
      <alignment horizontal="justify" vertical="center" wrapText="1"/>
      <protection locked="0"/>
    </xf>
    <xf numFmtId="9" fontId="12" fillId="0" borderId="0" xfId="5" applyFont="1" applyBorder="1" applyAlignment="1" applyProtection="1">
      <alignment vertical="center" wrapText="1"/>
      <protection locked="0"/>
    </xf>
    <xf numFmtId="9" fontId="12" fillId="0" borderId="0" xfId="5" applyFont="1" applyProtection="1">
      <protection locked="0"/>
    </xf>
    <xf numFmtId="0" fontId="12" fillId="27" borderId="1" xfId="0" applyFont="1" applyFill="1" applyBorder="1" applyAlignment="1" applyProtection="1">
      <alignment horizontal="center" vertical="center"/>
    </xf>
    <xf numFmtId="0" fontId="12" fillId="27" borderId="1" xfId="9" applyFont="1" applyFill="1" applyBorder="1" applyAlignment="1" applyProtection="1">
      <alignment horizontal="center" vertical="center" wrapText="1"/>
      <protection locked="0"/>
    </xf>
    <xf numFmtId="0" fontId="11" fillId="28" borderId="41" xfId="8" applyFont="1" applyFill="1" applyBorder="1" applyAlignment="1" applyProtection="1">
      <alignment horizontal="left" vertical="center" wrapText="1"/>
      <protection locked="0"/>
    </xf>
    <xf numFmtId="9" fontId="11" fillId="28" borderId="31" xfId="5" applyFont="1" applyFill="1" applyBorder="1" applyAlignment="1" applyProtection="1">
      <alignment horizontal="center" vertical="center"/>
      <protection locked="0"/>
    </xf>
    <xf numFmtId="0" fontId="2" fillId="12" borderId="49" xfId="8" applyFont="1" applyFill="1" applyBorder="1" applyAlignment="1" applyProtection="1">
      <alignment vertical="top" wrapText="1"/>
      <protection locked="0"/>
    </xf>
    <xf numFmtId="0" fontId="11" fillId="6" borderId="10" xfId="8" applyFont="1" applyFill="1" applyBorder="1" applyAlignment="1" applyProtection="1">
      <alignment vertical="center" wrapText="1"/>
      <protection locked="0"/>
    </xf>
    <xf numFmtId="0" fontId="11" fillId="6" borderId="11" xfId="8" applyFont="1" applyFill="1" applyBorder="1" applyAlignment="1" applyProtection="1">
      <alignment horizontal="center" vertical="center" wrapText="1"/>
      <protection locked="0"/>
    </xf>
    <xf numFmtId="0" fontId="11" fillId="0" borderId="44" xfId="8" applyFont="1" applyBorder="1" applyAlignment="1" applyProtection="1">
      <alignment horizontal="center" vertical="center" wrapText="1"/>
      <protection locked="0"/>
    </xf>
    <xf numFmtId="9" fontId="11" fillId="0" borderId="2" xfId="8" applyNumberFormat="1" applyFont="1" applyFill="1" applyBorder="1" applyAlignment="1" applyProtection="1">
      <alignment horizontal="center" vertical="center" wrapText="1"/>
      <protection locked="0"/>
    </xf>
    <xf numFmtId="0" fontId="2" fillId="0" borderId="1" xfId="8" applyFont="1" applyBorder="1" applyAlignment="1" applyProtection="1">
      <alignment horizontal="center" vertical="center" wrapText="1"/>
      <protection locked="0"/>
    </xf>
    <xf numFmtId="0" fontId="12" fillId="0" borderId="51" xfId="8" applyFont="1" applyBorder="1" applyProtection="1">
      <protection locked="0"/>
    </xf>
    <xf numFmtId="0" fontId="12" fillId="0" borderId="52" xfId="8" applyFont="1" applyBorder="1" applyProtection="1">
      <protection locked="0"/>
    </xf>
    <xf numFmtId="0" fontId="12" fillId="0" borderId="51" xfId="8" applyFont="1" applyBorder="1" applyAlignment="1" applyProtection="1">
      <alignment horizontal="center"/>
      <protection locked="0"/>
    </xf>
    <xf numFmtId="0" fontId="11" fillId="6" borderId="45" xfId="8" applyFont="1" applyFill="1" applyBorder="1" applyAlignment="1" applyProtection="1">
      <alignment horizontal="center" vertical="center" wrapText="1"/>
      <protection locked="0"/>
    </xf>
    <xf numFmtId="0" fontId="14" fillId="9" borderId="1" xfId="9" applyFont="1" applyFill="1" applyBorder="1" applyAlignment="1" applyProtection="1">
      <alignment horizontal="center" vertical="center" wrapText="1"/>
      <protection locked="0"/>
    </xf>
    <xf numFmtId="0" fontId="14" fillId="9" borderId="45" xfId="9" applyFont="1" applyFill="1" applyBorder="1" applyAlignment="1" applyProtection="1">
      <alignment horizontal="center" vertical="center" wrapText="1"/>
      <protection locked="0"/>
    </xf>
    <xf numFmtId="0" fontId="2" fillId="10" borderId="14" xfId="9" applyFont="1" applyFill="1" applyBorder="1" applyAlignment="1" applyProtection="1">
      <alignment horizontal="center" vertical="center" wrapText="1"/>
      <protection locked="0"/>
    </xf>
    <xf numFmtId="0" fontId="2" fillId="10" borderId="15" xfId="9" applyFont="1" applyFill="1" applyBorder="1" applyAlignment="1" applyProtection="1">
      <alignment horizontal="center" vertical="center" wrapText="1"/>
      <protection locked="0"/>
    </xf>
    <xf numFmtId="9" fontId="2" fillId="0" borderId="1" xfId="8" applyNumberFormat="1" applyFont="1" applyBorder="1" applyAlignment="1" applyProtection="1">
      <alignment horizontal="center" vertical="center" wrapText="1"/>
      <protection locked="0"/>
    </xf>
    <xf numFmtId="0" fontId="11" fillId="11" borderId="34" xfId="0" applyFont="1" applyFill="1" applyBorder="1" applyAlignment="1" applyProtection="1">
      <alignment horizontal="center" vertical="center"/>
      <protection locked="0"/>
    </xf>
    <xf numFmtId="0" fontId="11" fillId="6" borderId="45" xfId="0" applyFont="1" applyFill="1" applyBorder="1" applyAlignment="1" applyProtection="1">
      <alignment horizontal="center" vertical="center" wrapText="1"/>
      <protection locked="0"/>
    </xf>
    <xf numFmtId="9" fontId="14" fillId="9" borderId="1" xfId="9" applyNumberFormat="1" applyFont="1" applyFill="1" applyBorder="1" applyAlignment="1" applyProtection="1">
      <alignment horizontal="center" vertical="center" wrapText="1"/>
      <protection locked="0"/>
    </xf>
    <xf numFmtId="9" fontId="14" fillId="9" borderId="45" xfId="9" applyNumberFormat="1" applyFont="1" applyFill="1" applyBorder="1" applyAlignment="1" applyProtection="1">
      <alignment horizontal="center" vertical="center" wrapText="1"/>
      <protection locked="0"/>
    </xf>
    <xf numFmtId="0" fontId="2" fillId="10" borderId="1" xfId="9" applyFont="1" applyFill="1" applyBorder="1" applyAlignment="1" applyProtection="1">
      <alignment horizontal="center" vertical="center" wrapText="1"/>
      <protection locked="0"/>
    </xf>
    <xf numFmtId="9" fontId="2" fillId="10" borderId="1" xfId="9" applyNumberFormat="1" applyFont="1" applyFill="1" applyBorder="1" applyAlignment="1" applyProtection="1">
      <alignment horizontal="center" vertical="center" wrapText="1"/>
      <protection locked="0"/>
    </xf>
    <xf numFmtId="9" fontId="2" fillId="10" borderId="45" xfId="9" applyNumberFormat="1" applyFont="1" applyFill="1" applyBorder="1" applyAlignment="1" applyProtection="1">
      <alignment horizontal="center" vertical="center" wrapText="1"/>
      <protection locked="0"/>
    </xf>
    <xf numFmtId="9" fontId="2" fillId="10" borderId="14" xfId="9" applyNumberFormat="1" applyFont="1" applyFill="1" applyBorder="1" applyAlignment="1" applyProtection="1">
      <alignment horizontal="center" vertical="center" wrapText="1"/>
      <protection locked="0"/>
    </xf>
    <xf numFmtId="9" fontId="2" fillId="10" borderId="15" xfId="9" applyNumberFormat="1" applyFont="1" applyFill="1" applyBorder="1" applyAlignment="1" applyProtection="1">
      <alignment horizontal="center" vertical="center" wrapText="1"/>
      <protection locked="0"/>
    </xf>
    <xf numFmtId="0" fontId="2" fillId="0" borderId="2" xfId="8" applyFont="1" applyBorder="1" applyAlignment="1" applyProtection="1">
      <alignment horizontal="center" vertical="center" wrapText="1"/>
      <protection locked="0"/>
    </xf>
    <xf numFmtId="0" fontId="2" fillId="0" borderId="3" xfId="8" applyFont="1" applyBorder="1" applyAlignment="1" applyProtection="1">
      <alignment horizontal="center" vertical="center" wrapText="1"/>
      <protection locked="0"/>
    </xf>
    <xf numFmtId="0" fontId="2" fillId="0" borderId="4" xfId="8" applyFont="1" applyBorder="1" applyAlignment="1" applyProtection="1">
      <alignment horizontal="center" vertical="center" wrapText="1"/>
      <protection locked="0"/>
    </xf>
    <xf numFmtId="0" fontId="12" fillId="0" borderId="51" xfId="0" applyFont="1" applyBorder="1" applyAlignment="1" applyProtection="1">
      <alignment horizontal="center"/>
      <protection locked="0"/>
    </xf>
    <xf numFmtId="0" fontId="12" fillId="0" borderId="51" xfId="0" applyFont="1" applyBorder="1" applyProtection="1">
      <protection locked="0"/>
    </xf>
    <xf numFmtId="0" fontId="43" fillId="0" borderId="0" xfId="8" applyFont="1" applyFill="1" applyProtection="1">
      <protection locked="0"/>
    </xf>
    <xf numFmtId="0" fontId="43" fillId="0" borderId="0" xfId="8" applyFont="1" applyFill="1" applyAlignment="1" applyProtection="1">
      <alignment horizontal="center"/>
      <protection locked="0"/>
    </xf>
    <xf numFmtId="0" fontId="43" fillId="0" borderId="0" xfId="8" applyFont="1" applyFill="1" applyBorder="1" applyAlignment="1" applyProtection="1">
      <alignment horizontal="center"/>
      <protection locked="0"/>
    </xf>
    <xf numFmtId="0" fontId="44" fillId="0" borderId="0" xfId="8" applyFont="1" applyFill="1" applyBorder="1" applyAlignment="1" applyProtection="1">
      <alignment horizontal="center"/>
      <protection locked="0"/>
    </xf>
    <xf numFmtId="10" fontId="44" fillId="0" borderId="0" xfId="8" applyNumberFormat="1" applyFont="1" applyFill="1" applyBorder="1" applyAlignment="1" applyProtection="1">
      <alignment horizontal="center"/>
      <protection locked="0"/>
    </xf>
    <xf numFmtId="0" fontId="44" fillId="0" borderId="0" xfId="8" applyFont="1" applyFill="1" applyProtection="1">
      <protection locked="0"/>
    </xf>
    <xf numFmtId="0" fontId="43" fillId="0" borderId="0" xfId="8" applyFont="1" applyFill="1" applyBorder="1" applyAlignment="1" applyProtection="1">
      <alignment vertical="center" wrapText="1"/>
      <protection locked="0"/>
    </xf>
    <xf numFmtId="0" fontId="44" fillId="0" borderId="0" xfId="8" applyFont="1" applyFill="1" applyBorder="1" applyAlignment="1" applyProtection="1">
      <alignment vertical="center" wrapText="1"/>
      <protection locked="0"/>
    </xf>
    <xf numFmtId="9" fontId="44" fillId="0" borderId="0" xfId="8" applyNumberFormat="1" applyFont="1" applyFill="1" applyBorder="1" applyAlignment="1" applyProtection="1">
      <alignment vertical="center" wrapText="1"/>
      <protection locked="0"/>
    </xf>
    <xf numFmtId="0" fontId="44" fillId="0" borderId="0" xfId="8" applyFont="1" applyFill="1" applyBorder="1" applyAlignment="1" applyProtection="1">
      <alignment horizontal="center" vertical="center" wrapText="1"/>
      <protection locked="0"/>
    </xf>
    <xf numFmtId="9" fontId="44" fillId="0" borderId="0" xfId="8" applyNumberFormat="1" applyFont="1" applyFill="1" applyProtection="1">
      <protection locked="0"/>
    </xf>
    <xf numFmtId="9" fontId="45" fillId="10" borderId="14" xfId="9" applyNumberFormat="1" applyFont="1" applyFill="1" applyBorder="1" applyAlignment="1" applyProtection="1">
      <alignment horizontal="center" vertical="center" wrapText="1"/>
      <protection locked="0"/>
    </xf>
    <xf numFmtId="9" fontId="45" fillId="10" borderId="15" xfId="9" applyNumberFormat="1" applyFont="1" applyFill="1" applyBorder="1" applyAlignment="1" applyProtection="1">
      <alignment horizontal="center" vertical="center" wrapText="1"/>
      <protection locked="0"/>
    </xf>
    <xf numFmtId="0" fontId="43" fillId="0" borderId="0" xfId="8" applyFont="1" applyProtection="1">
      <protection locked="0"/>
    </xf>
    <xf numFmtId="0" fontId="43" fillId="0" borderId="0" xfId="8" applyFont="1" applyAlignment="1" applyProtection="1">
      <alignment horizontal="center"/>
      <protection locked="0"/>
    </xf>
    <xf numFmtId="0" fontId="43" fillId="0" borderId="0" xfId="8" applyFont="1" applyBorder="1" applyAlignment="1" applyProtection="1">
      <alignment horizontal="center"/>
      <protection locked="0"/>
    </xf>
    <xf numFmtId="0" fontId="44" fillId="0" borderId="0" xfId="8" applyFont="1" applyBorder="1" applyAlignment="1" applyProtection="1">
      <alignment horizontal="center"/>
      <protection locked="0"/>
    </xf>
    <xf numFmtId="10" fontId="44" fillId="0" borderId="0" xfId="8" applyNumberFormat="1" applyFont="1" applyBorder="1" applyAlignment="1" applyProtection="1">
      <alignment horizontal="center"/>
      <protection locked="0"/>
    </xf>
    <xf numFmtId="10" fontId="44" fillId="0" borderId="0" xfId="8" applyNumberFormat="1" applyFont="1" applyProtection="1">
      <protection locked="0"/>
    </xf>
    <xf numFmtId="10" fontId="44" fillId="0" borderId="0" xfId="8" applyNumberFormat="1" applyFont="1" applyBorder="1" applyAlignment="1" applyProtection="1">
      <alignment vertical="center" wrapText="1"/>
      <protection locked="0"/>
    </xf>
    <xf numFmtId="10" fontId="44" fillId="0" borderId="0" xfId="8" applyNumberFormat="1" applyFont="1" applyBorder="1" applyAlignment="1" applyProtection="1">
      <alignment horizontal="center" vertical="center" wrapText="1"/>
      <protection locked="0"/>
    </xf>
    <xf numFmtId="9" fontId="12" fillId="0" borderId="1" xfId="0" applyNumberFormat="1" applyFont="1" applyBorder="1" applyAlignment="1" applyProtection="1">
      <alignment horizontal="center" vertical="center" wrapText="1"/>
      <protection locked="0"/>
    </xf>
    <xf numFmtId="0" fontId="12" fillId="10" borderId="14" xfId="9" applyFont="1" applyFill="1" applyBorder="1" applyAlignment="1" applyProtection="1">
      <alignment horizontal="center" vertical="center" wrapText="1"/>
      <protection locked="0"/>
    </xf>
    <xf numFmtId="0" fontId="11" fillId="0" borderId="51" xfId="10" applyFont="1" applyBorder="1" applyAlignment="1" applyProtection="1">
      <alignment horizontal="left" vertical="top" wrapText="1"/>
      <protection locked="0"/>
    </xf>
    <xf numFmtId="0" fontId="11" fillId="0" borderId="0" xfId="10" applyFont="1" applyBorder="1" applyAlignment="1" applyProtection="1">
      <alignment horizontal="left" vertical="top" wrapText="1"/>
      <protection locked="0"/>
    </xf>
    <xf numFmtId="0" fontId="11" fillId="0" borderId="52" xfId="10" applyFont="1" applyBorder="1" applyAlignment="1" applyProtection="1">
      <alignment horizontal="left" vertical="top" wrapText="1"/>
      <protection locked="0"/>
    </xf>
    <xf numFmtId="0" fontId="11" fillId="30" borderId="1" xfId="0" applyFont="1" applyFill="1" applyBorder="1" applyAlignment="1" applyProtection="1">
      <alignment horizontal="center" vertical="center" wrapText="1"/>
      <protection locked="0"/>
    </xf>
    <xf numFmtId="0" fontId="11" fillId="30" borderId="45"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45" xfId="0"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protection locked="0"/>
    </xf>
    <xf numFmtId="0" fontId="2" fillId="0" borderId="14" xfId="0" applyFont="1" applyFill="1" applyBorder="1" applyAlignment="1" applyProtection="1">
      <alignment horizontal="center" vertical="center"/>
      <protection locked="0"/>
    </xf>
    <xf numFmtId="0" fontId="2" fillId="0" borderId="15" xfId="0" applyFont="1" applyBorder="1" applyAlignment="1" applyProtection="1">
      <alignment horizontal="center" vertical="center"/>
      <protection locked="0"/>
    </xf>
    <xf numFmtId="0" fontId="11" fillId="6" borderId="10" xfId="0" applyFont="1" applyFill="1" applyBorder="1" applyAlignment="1" applyProtection="1">
      <alignment vertical="center" wrapText="1"/>
      <protection locked="0"/>
    </xf>
    <xf numFmtId="0" fontId="11" fillId="6" borderId="11" xfId="0" applyFont="1" applyFill="1" applyBorder="1" applyAlignment="1" applyProtection="1">
      <alignment horizontal="center" vertical="center" wrapText="1"/>
      <protection locked="0"/>
    </xf>
    <xf numFmtId="0" fontId="11" fillId="0" borderId="44" xfId="0" applyFont="1" applyBorder="1" applyAlignment="1" applyProtection="1">
      <alignment horizontal="center" vertical="center" wrapText="1"/>
      <protection locked="0"/>
    </xf>
    <xf numFmtId="9" fontId="11" fillId="0" borderId="2"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2" fillId="0" borderId="52" xfId="0" applyFont="1" applyBorder="1" applyProtection="1">
      <protection locked="0"/>
    </xf>
    <xf numFmtId="0" fontId="12" fillId="0" borderId="0" xfId="0" applyFont="1" applyFill="1" applyProtection="1">
      <protection locked="0"/>
    </xf>
    <xf numFmtId="0" fontId="12" fillId="0" borderId="0" xfId="0" applyFont="1" applyFill="1" applyAlignment="1" applyProtection="1">
      <alignment horizontal="center"/>
      <protection locked="0"/>
    </xf>
    <xf numFmtId="0" fontId="12" fillId="0" borderId="0" xfId="0" applyFont="1" applyFill="1" applyBorder="1" applyAlignment="1" applyProtection="1">
      <alignment vertical="center" wrapText="1"/>
      <protection locked="0"/>
    </xf>
    <xf numFmtId="0" fontId="12" fillId="0" borderId="0" xfId="0" applyFont="1" applyFill="1" applyBorder="1" applyAlignment="1" applyProtection="1">
      <alignment horizontal="center" vertical="center" wrapText="1"/>
      <protection locked="0"/>
    </xf>
    <xf numFmtId="0" fontId="11" fillId="0" borderId="44" xfId="0" applyFont="1" applyBorder="1" applyAlignment="1" applyProtection="1">
      <alignment vertical="center" wrapText="1"/>
      <protection locked="0"/>
    </xf>
    <xf numFmtId="0" fontId="43" fillId="0" borderId="0" xfId="0" applyFont="1" applyFill="1" applyBorder="1" applyAlignment="1" applyProtection="1">
      <alignment horizontal="left" vertical="center"/>
      <protection locked="0"/>
    </xf>
    <xf numFmtId="9" fontId="2" fillId="0" borderId="1" xfId="0" applyNumberFormat="1" applyFont="1" applyBorder="1" applyAlignment="1" applyProtection="1">
      <alignment horizontal="center" vertical="center" wrapText="1"/>
      <protection locked="0"/>
    </xf>
    <xf numFmtId="0" fontId="12" fillId="0" borderId="0" xfId="0" applyFont="1" applyAlignment="1" applyProtection="1">
      <alignment horizontal="left"/>
      <protection locked="0"/>
    </xf>
    <xf numFmtId="0" fontId="29" fillId="0" borderId="0" xfId="0" applyFont="1" applyBorder="1" applyAlignment="1" applyProtection="1">
      <alignment horizontal="left" vertical="center"/>
    </xf>
    <xf numFmtId="0" fontId="29" fillId="0" borderId="0" xfId="0" applyFont="1" applyBorder="1" applyAlignment="1" applyProtection="1">
      <alignment horizontal="left" vertical="center" wrapText="1"/>
    </xf>
    <xf numFmtId="0" fontId="29" fillId="0" borderId="0" xfId="0" applyFont="1" applyProtection="1">
      <protection locked="0"/>
    </xf>
    <xf numFmtId="0" fontId="29" fillId="0" borderId="0" xfId="0" applyFont="1" applyAlignment="1" applyProtection="1">
      <alignment horizontal="center"/>
      <protection locked="0"/>
    </xf>
    <xf numFmtId="0" fontId="29" fillId="0" borderId="0" xfId="0" applyFont="1" applyBorder="1" applyAlignment="1" applyProtection="1">
      <alignment vertical="center" wrapText="1"/>
      <protection locked="0"/>
    </xf>
    <xf numFmtId="0" fontId="29" fillId="0" borderId="0" xfId="0" applyFont="1" applyBorder="1" applyAlignment="1" applyProtection="1">
      <alignment horizontal="center" vertical="center" wrapText="1"/>
      <protection locked="0"/>
    </xf>
    <xf numFmtId="0" fontId="14" fillId="9" borderId="1" xfId="7" applyFont="1" applyFill="1" applyBorder="1" applyAlignment="1" applyProtection="1">
      <alignment horizontal="center" vertical="center" wrapText="1"/>
      <protection locked="0"/>
    </xf>
    <xf numFmtId="0" fontId="2" fillId="10" borderId="1" xfId="7" applyFont="1" applyFill="1" applyBorder="1" applyAlignment="1" applyProtection="1">
      <alignment horizontal="center" vertical="center" wrapText="1"/>
      <protection locked="0"/>
    </xf>
    <xf numFmtId="9" fontId="12" fillId="10" borderId="1" xfId="5" applyFont="1" applyFill="1" applyBorder="1" applyAlignment="1" applyProtection="1">
      <alignment horizontal="center" vertical="center" wrapText="1"/>
      <protection locked="0"/>
    </xf>
    <xf numFmtId="1" fontId="12" fillId="10" borderId="1" xfId="7" applyNumberFormat="1" applyFont="1" applyFill="1" applyBorder="1" applyAlignment="1" applyProtection="1">
      <alignment horizontal="center" vertical="center" wrapText="1"/>
      <protection locked="0"/>
    </xf>
    <xf numFmtId="0" fontId="11" fillId="10" borderId="1" xfId="7" applyFont="1" applyFill="1" applyBorder="1" applyAlignment="1" applyProtection="1">
      <alignment horizontal="center" vertical="center" wrapText="1"/>
      <protection locked="0"/>
    </xf>
    <xf numFmtId="0" fontId="12" fillId="0" borderId="0" xfId="0" applyFont="1" applyBorder="1" applyProtection="1"/>
    <xf numFmtId="0" fontId="12" fillId="0" borderId="1" xfId="7" applyFont="1" applyFill="1" applyBorder="1" applyAlignment="1" applyProtection="1">
      <alignment horizontal="center" vertical="center" wrapText="1"/>
      <protection locked="0"/>
    </xf>
    <xf numFmtId="9" fontId="12" fillId="10" borderId="1" xfId="13" applyFont="1" applyFill="1" applyBorder="1" applyAlignment="1" applyProtection="1">
      <alignment horizontal="center" vertical="center" wrapText="1"/>
      <protection locked="0"/>
    </xf>
    <xf numFmtId="1" fontId="12" fillId="10" borderId="1" xfId="5" applyNumberFormat="1"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protection locked="0"/>
    </xf>
    <xf numFmtId="0" fontId="3" fillId="6" borderId="1" xfId="0" applyFont="1" applyFill="1" applyBorder="1" applyAlignment="1" applyProtection="1">
      <alignment horizontal="left" vertical="center" wrapText="1"/>
      <protection locked="0"/>
    </xf>
    <xf numFmtId="0" fontId="3" fillId="9" borderId="1" xfId="7" applyFont="1" applyFill="1" applyBorder="1" applyAlignment="1" applyProtection="1">
      <alignment horizontal="center" vertical="center" wrapText="1"/>
      <protection locked="0"/>
    </xf>
    <xf numFmtId="9" fontId="3" fillId="9" borderId="1" xfId="7" applyNumberFormat="1" applyFont="1" applyFill="1" applyBorder="1" applyAlignment="1" applyProtection="1">
      <alignment horizontal="center" vertical="center" wrapText="1"/>
      <protection locked="0"/>
    </xf>
    <xf numFmtId="0" fontId="5" fillId="10" borderId="1" xfId="7" applyFont="1" applyFill="1" applyBorder="1" applyAlignment="1" applyProtection="1">
      <alignment horizontal="center" vertical="center" wrapText="1"/>
      <protection locked="0"/>
    </xf>
    <xf numFmtId="9" fontId="5" fillId="10" borderId="1" xfId="7" applyNumberFormat="1" applyFont="1" applyFill="1" applyBorder="1" applyAlignment="1" applyProtection="1">
      <alignment horizontal="center" vertical="center" wrapText="1"/>
      <protection locked="0"/>
    </xf>
    <xf numFmtId="9" fontId="3" fillId="9" borderId="1" xfId="1" applyFont="1" applyFill="1" applyBorder="1" applyAlignment="1" applyProtection="1">
      <alignment horizontal="center" vertical="center" wrapText="1"/>
      <protection locked="0"/>
    </xf>
    <xf numFmtId="9" fontId="3" fillId="9" borderId="2" xfId="1" applyFont="1" applyFill="1" applyBorder="1" applyAlignment="1" applyProtection="1">
      <alignment horizontal="center" vertical="center" wrapText="1"/>
      <protection locked="0"/>
    </xf>
    <xf numFmtId="0" fontId="3" fillId="9" borderId="2" xfId="7" applyFont="1" applyFill="1" applyBorder="1" applyAlignment="1" applyProtection="1">
      <alignment horizontal="center" vertical="center" wrapText="1"/>
      <protection locked="0"/>
    </xf>
    <xf numFmtId="9" fontId="5" fillId="3" borderId="1" xfId="1" applyFont="1" applyFill="1" applyBorder="1" applyAlignment="1" applyProtection="1">
      <alignment horizontal="center" vertical="center"/>
      <protection locked="0"/>
    </xf>
    <xf numFmtId="0" fontId="5" fillId="10" borderId="2" xfId="7" applyFont="1" applyFill="1" applyBorder="1" applyAlignment="1" applyProtection="1">
      <alignment horizontal="center" vertical="center" wrapText="1"/>
      <protection locked="0"/>
    </xf>
    <xf numFmtId="9" fontId="3" fillId="9" borderId="2" xfId="7" applyNumberFormat="1" applyFont="1" applyFill="1" applyBorder="1" applyAlignment="1" applyProtection="1">
      <alignment horizontal="center" vertical="center" wrapText="1"/>
      <protection locked="0"/>
    </xf>
    <xf numFmtId="0" fontId="5" fillId="10" borderId="9" xfId="7" applyFont="1" applyFill="1" applyBorder="1" applyAlignment="1" applyProtection="1">
      <alignment horizontal="center" vertical="center" wrapText="1"/>
      <protection locked="0"/>
    </xf>
    <xf numFmtId="9" fontId="5" fillId="10" borderId="9" xfId="7" applyNumberFormat="1" applyFont="1" applyFill="1" applyBorder="1" applyAlignment="1" applyProtection="1">
      <alignment horizontal="center" vertical="center" wrapText="1"/>
      <protection locked="0"/>
    </xf>
    <xf numFmtId="0" fontId="5" fillId="10" borderId="8" xfId="7" applyFont="1" applyFill="1" applyBorder="1" applyAlignment="1" applyProtection="1">
      <alignment horizontal="center" vertical="center" wrapText="1"/>
      <protection locked="0"/>
    </xf>
    <xf numFmtId="0" fontId="5" fillId="2" borderId="0" xfId="0" applyFont="1" applyFill="1" applyProtection="1"/>
    <xf numFmtId="0" fontId="5" fillId="2" borderId="0" xfId="0" applyFont="1" applyFill="1" applyAlignment="1" applyProtection="1">
      <alignment horizontal="center"/>
    </xf>
    <xf numFmtId="0" fontId="5" fillId="0" borderId="0" xfId="0" applyFont="1" applyProtection="1">
      <protection locked="0"/>
    </xf>
    <xf numFmtId="0" fontId="5" fillId="0" borderId="0" xfId="0" applyFont="1" applyAlignment="1" applyProtection="1">
      <alignment horizontal="center"/>
      <protection locked="0"/>
    </xf>
    <xf numFmtId="0" fontId="5" fillId="0" borderId="0" xfId="0" applyFont="1" applyBorder="1" applyAlignment="1" applyProtection="1">
      <alignment horizontal="left" vertical="center" wrapText="1"/>
      <protection locked="0"/>
    </xf>
    <xf numFmtId="0" fontId="5" fillId="0" borderId="0" xfId="0" applyFont="1" applyBorder="1" applyAlignment="1" applyProtection="1">
      <alignment horizontal="center" vertical="center" wrapText="1"/>
      <protection locked="0"/>
    </xf>
    <xf numFmtId="0" fontId="5" fillId="10" borderId="0" xfId="7" applyFont="1" applyFill="1" applyBorder="1" applyAlignment="1" applyProtection="1">
      <alignment horizontal="center" vertical="center" wrapText="1"/>
      <protection locked="0"/>
    </xf>
    <xf numFmtId="9" fontId="5" fillId="20" borderId="4" xfId="1" applyFont="1" applyFill="1" applyBorder="1" applyAlignment="1" applyProtection="1">
      <alignment horizontal="center" vertical="center"/>
      <protection locked="0"/>
    </xf>
    <xf numFmtId="1" fontId="5" fillId="7" borderId="1" xfId="1" applyNumberFormat="1" applyFont="1" applyFill="1" applyBorder="1" applyAlignment="1" applyProtection="1">
      <alignment horizontal="center" vertical="center" wrapText="1"/>
      <protection locked="0"/>
    </xf>
    <xf numFmtId="0" fontId="11" fillId="0" borderId="2" xfId="0" applyFont="1" applyBorder="1" applyAlignment="1" applyProtection="1">
      <alignment vertical="center" wrapText="1"/>
      <protection locked="0"/>
    </xf>
    <xf numFmtId="0" fontId="11" fillId="0" borderId="3" xfId="0" applyFont="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2" fillId="0" borderId="2" xfId="0" applyFont="1" applyBorder="1" applyAlignment="1" applyProtection="1">
      <alignment horizontal="center" vertical="center"/>
      <protection locked="0"/>
    </xf>
    <xf numFmtId="0" fontId="12" fillId="0" borderId="4" xfId="0" applyFont="1" applyBorder="1" applyAlignment="1" applyProtection="1">
      <alignment horizontal="center" vertical="center" wrapText="1"/>
      <protection locked="0"/>
    </xf>
    <xf numFmtId="0" fontId="12" fillId="0" borderId="2" xfId="0" applyFont="1" applyBorder="1" applyAlignment="1" applyProtection="1">
      <alignment vertical="center"/>
      <protection locked="0"/>
    </xf>
    <xf numFmtId="0" fontId="12" fillId="0" borderId="4" xfId="0" applyFont="1" applyBorder="1" applyAlignment="1" applyProtection="1">
      <alignment vertical="center"/>
      <protection locked="0"/>
    </xf>
    <xf numFmtId="0" fontId="12" fillId="0" borderId="3" xfId="0" applyFont="1" applyBorder="1" applyAlignment="1" applyProtection="1">
      <alignment vertical="center"/>
      <protection locked="0"/>
    </xf>
    <xf numFmtId="9" fontId="12" fillId="0" borderId="1" xfId="5" applyFont="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protection locked="0"/>
    </xf>
    <xf numFmtId="0" fontId="12" fillId="0" borderId="1" xfId="0" applyFont="1" applyBorder="1" applyAlignment="1" applyProtection="1">
      <alignment vertical="center" wrapText="1"/>
      <protection locked="0"/>
    </xf>
    <xf numFmtId="9" fontId="12" fillId="0" borderId="2" xfId="0" applyNumberFormat="1" applyFont="1" applyBorder="1" applyAlignment="1" applyProtection="1">
      <alignment horizontal="center" vertical="center" wrapText="1"/>
      <protection locked="0"/>
    </xf>
    <xf numFmtId="0" fontId="12" fillId="0" borderId="2" xfId="0" applyFont="1" applyBorder="1" applyAlignment="1" applyProtection="1">
      <alignment vertical="center" wrapText="1"/>
      <protection locked="0"/>
    </xf>
    <xf numFmtId="0" fontId="12" fillId="0" borderId="4" xfId="0" applyFont="1" applyBorder="1" applyAlignment="1" applyProtection="1">
      <alignment vertical="center" wrapText="1"/>
      <protection locked="0"/>
    </xf>
    <xf numFmtId="0" fontId="12" fillId="12" borderId="0" xfId="0" applyFont="1" applyFill="1" applyBorder="1" applyAlignment="1" applyProtection="1">
      <alignment horizontal="left" vertical="center" wrapText="1"/>
      <protection locked="0"/>
    </xf>
    <xf numFmtId="0" fontId="12" fillId="12" borderId="0" xfId="7" applyFont="1" applyFill="1" applyBorder="1" applyAlignment="1" applyProtection="1">
      <alignment horizontal="center" vertical="center" wrapText="1"/>
      <protection locked="0"/>
    </xf>
    <xf numFmtId="9" fontId="11" fillId="4" borderId="4" xfId="5" applyFont="1" applyFill="1" applyBorder="1" applyAlignment="1" applyProtection="1">
      <alignment horizontal="center" vertical="center"/>
      <protection locked="0"/>
    </xf>
    <xf numFmtId="9" fontId="11" fillId="2" borderId="2" xfId="0" applyNumberFormat="1" applyFont="1" applyFill="1" applyBorder="1" applyAlignment="1" applyProtection="1">
      <alignment horizontal="center" vertical="center" wrapText="1"/>
      <protection locked="0"/>
    </xf>
    <xf numFmtId="0" fontId="12" fillId="2" borderId="1" xfId="0" applyFont="1" applyFill="1" applyBorder="1" applyAlignment="1" applyProtection="1">
      <alignment horizontal="left" vertical="center" wrapText="1"/>
      <protection locked="0"/>
    </xf>
    <xf numFmtId="3" fontId="12" fillId="0" borderId="1" xfId="0" applyNumberFormat="1" applyFont="1" applyBorder="1" applyAlignment="1" applyProtection="1">
      <alignment horizontal="center" vertical="center" wrapText="1"/>
      <protection locked="0"/>
    </xf>
    <xf numFmtId="3" fontId="11" fillId="16" borderId="1" xfId="7" applyNumberFormat="1" applyFont="1" applyFill="1" applyBorder="1" applyAlignment="1" applyProtection="1">
      <alignment horizontal="center" vertical="center" wrapText="1"/>
      <protection locked="0"/>
    </xf>
    <xf numFmtId="3" fontId="11" fillId="17" borderId="1" xfId="7" applyNumberFormat="1" applyFont="1" applyFill="1" applyBorder="1" applyAlignment="1" applyProtection="1">
      <alignment horizontal="center" vertical="center" wrapText="1"/>
      <protection locked="0"/>
    </xf>
    <xf numFmtId="3" fontId="12" fillId="0" borderId="0" xfId="0" applyNumberFormat="1" applyFont="1" applyBorder="1" applyAlignment="1" applyProtection="1">
      <alignment vertical="center" wrapText="1"/>
      <protection locked="0"/>
    </xf>
    <xf numFmtId="0" fontId="11" fillId="12" borderId="0" xfId="7" applyFont="1" applyFill="1" applyBorder="1" applyAlignment="1" applyProtection="1">
      <alignment horizontal="center" vertical="center" wrapText="1"/>
      <protection locked="0"/>
    </xf>
    <xf numFmtId="0" fontId="12" fillId="2" borderId="2" xfId="0" applyFont="1" applyFill="1" applyBorder="1" applyAlignment="1" applyProtection="1">
      <alignment vertical="center" wrapText="1"/>
      <protection locked="0"/>
    </xf>
    <xf numFmtId="0" fontId="11" fillId="6" borderId="2" xfId="0" applyFont="1" applyFill="1" applyBorder="1" applyAlignment="1" applyProtection="1">
      <alignment horizontal="center" vertical="center"/>
      <protection locked="0"/>
    </xf>
    <xf numFmtId="0" fontId="12" fillId="2" borderId="0" xfId="0" applyFont="1" applyFill="1" applyBorder="1" applyAlignment="1" applyProtection="1">
      <alignment horizontal="left" vertical="center" wrapText="1"/>
      <protection locked="0"/>
    </xf>
    <xf numFmtId="0" fontId="12" fillId="2" borderId="0" xfId="7"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wrapText="1"/>
      <protection locked="0"/>
    </xf>
    <xf numFmtId="0" fontId="12" fillId="2" borderId="0" xfId="0" applyFont="1" applyFill="1" applyProtection="1"/>
    <xf numFmtId="0" fontId="12" fillId="2" borderId="0" xfId="0" applyFont="1" applyFill="1" applyAlignment="1" applyProtection="1">
      <alignment horizontal="center"/>
    </xf>
    <xf numFmtId="9" fontId="12" fillId="2" borderId="1" xfId="0" applyNumberFormat="1" applyFont="1" applyFill="1" applyBorder="1" applyAlignment="1" applyProtection="1">
      <alignment horizontal="center" vertical="center" wrapText="1"/>
      <protection locked="0"/>
    </xf>
    <xf numFmtId="9" fontId="12" fillId="2" borderId="0" xfId="0" applyNumberFormat="1" applyFont="1" applyFill="1" applyBorder="1" applyAlignment="1" applyProtection="1">
      <alignment horizontal="left" vertical="center" wrapText="1"/>
      <protection locked="0"/>
    </xf>
    <xf numFmtId="0" fontId="11" fillId="13" borderId="1" xfId="0" applyFont="1" applyFill="1" applyBorder="1" applyAlignment="1" applyProtection="1">
      <alignment horizontal="left" vertical="center" wrapText="1"/>
      <protection locked="0"/>
    </xf>
    <xf numFmtId="0" fontId="48" fillId="2" borderId="1" xfId="0" applyFont="1" applyFill="1" applyBorder="1" applyAlignment="1" applyProtection="1">
      <alignment horizontal="left" vertical="center" wrapText="1"/>
      <protection locked="0"/>
    </xf>
    <xf numFmtId="0" fontId="11" fillId="0" borderId="1" xfId="0" quotePrefix="1" applyFont="1" applyFill="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quotePrefix="1" applyFont="1" applyFill="1" applyBorder="1" applyAlignment="1" applyProtection="1">
      <alignment horizontal="center" vertical="center" wrapText="1"/>
      <protection locked="0"/>
    </xf>
    <xf numFmtId="0" fontId="11" fillId="0" borderId="4" xfId="0" quotePrefix="1" applyFont="1" applyFill="1" applyBorder="1" applyAlignment="1" applyProtection="1">
      <alignment horizontal="center" vertical="center" wrapText="1"/>
      <protection locked="0"/>
    </xf>
    <xf numFmtId="0" fontId="11" fillId="0" borderId="1" xfId="0" applyFont="1" applyFill="1" applyBorder="1" applyAlignment="1" applyProtection="1">
      <alignment horizontal="left" vertical="center" wrapText="1"/>
      <protection locked="0"/>
    </xf>
    <xf numFmtId="0" fontId="11" fillId="0" borderId="2" xfId="0" applyFont="1" applyFill="1" applyBorder="1" applyAlignment="1" applyProtection="1">
      <alignment horizontal="left" vertical="center" wrapText="1"/>
      <protection locked="0"/>
    </xf>
    <xf numFmtId="0" fontId="11" fillId="0" borderId="3" xfId="0" applyFont="1" applyFill="1" applyBorder="1" applyAlignment="1" applyProtection="1">
      <alignment horizontal="left" vertical="center" wrapText="1"/>
      <protection locked="0"/>
    </xf>
    <xf numFmtId="9" fontId="12" fillId="0" borderId="4" xfId="5" applyFont="1" applyFill="1" applyBorder="1" applyAlignment="1" applyProtection="1">
      <alignment horizontal="center" vertical="center"/>
      <protection locked="0"/>
    </xf>
    <xf numFmtId="0" fontId="12" fillId="0" borderId="20" xfId="0" applyFont="1" applyBorder="1" applyAlignment="1" applyProtection="1">
      <alignment horizontal="left" wrapText="1"/>
    </xf>
    <xf numFmtId="0" fontId="12" fillId="0" borderId="21" xfId="0" applyFont="1" applyBorder="1" applyAlignment="1" applyProtection="1">
      <alignment horizontal="left" wrapText="1"/>
    </xf>
    <xf numFmtId="0" fontId="12" fillId="0" borderId="0" xfId="0" applyFont="1" applyFill="1" applyBorder="1" applyAlignment="1" applyProtection="1">
      <alignment horizontal="left" vertical="center" wrapText="1"/>
      <protection locked="0"/>
    </xf>
    <xf numFmtId="0" fontId="14" fillId="0" borderId="1" xfId="0" applyFont="1" applyBorder="1" applyAlignment="1" applyProtection="1">
      <alignment vertical="center" wrapText="1"/>
    </xf>
    <xf numFmtId="0" fontId="14" fillId="0" borderId="1" xfId="0" quotePrefix="1" applyFont="1" applyBorder="1" applyAlignment="1" applyProtection="1">
      <alignment horizontal="left" vertical="center" wrapText="1"/>
    </xf>
    <xf numFmtId="0" fontId="2" fillId="0" borderId="0" xfId="0" applyFont="1" applyProtection="1">
      <protection locked="0"/>
    </xf>
    <xf numFmtId="0" fontId="2" fillId="0" borderId="0" xfId="0" applyFont="1" applyAlignment="1" applyProtection="1">
      <alignment horizontal="center"/>
      <protection locked="0"/>
    </xf>
    <xf numFmtId="0" fontId="2" fillId="0" borderId="0" xfId="0" applyFont="1" applyBorder="1" applyAlignment="1" applyProtection="1">
      <alignment vertical="center" wrapText="1"/>
      <protection locked="0"/>
    </xf>
    <xf numFmtId="0" fontId="2" fillId="0" borderId="0" xfId="0" applyFont="1" applyBorder="1" applyAlignment="1" applyProtection="1">
      <alignment horizontal="center" vertical="center" wrapText="1"/>
      <protection locked="0"/>
    </xf>
    <xf numFmtId="0" fontId="14" fillId="4" borderId="1" xfId="0" quotePrefix="1" applyFont="1" applyFill="1" applyBorder="1" applyAlignment="1" applyProtection="1">
      <alignment horizontal="left" vertical="center" wrapText="1"/>
      <protection locked="0"/>
    </xf>
    <xf numFmtId="9" fontId="14" fillId="13" borderId="4" xfId="1" applyFont="1" applyFill="1" applyBorder="1" applyAlignment="1" applyProtection="1">
      <alignment horizontal="center" vertical="center"/>
      <protection locked="0"/>
    </xf>
    <xf numFmtId="0" fontId="2" fillId="0" borderId="0" xfId="0" applyFont="1" applyBorder="1" applyProtection="1">
      <protection locked="0"/>
    </xf>
    <xf numFmtId="0" fontId="2" fillId="0" borderId="0" xfId="0" applyFont="1" applyBorder="1" applyAlignment="1" applyProtection="1">
      <alignment horizontal="center"/>
      <protection locked="0"/>
    </xf>
    <xf numFmtId="0" fontId="14" fillId="12" borderId="0" xfId="0" applyFont="1" applyFill="1" applyBorder="1" applyAlignment="1" applyProtection="1">
      <alignment horizontal="left" vertical="center" wrapText="1"/>
      <protection locked="0"/>
    </xf>
    <xf numFmtId="0" fontId="14" fillId="6" borderId="1" xfId="0" applyFont="1" applyFill="1" applyBorder="1" applyAlignment="1" applyProtection="1">
      <alignment vertical="center" wrapText="1"/>
      <protection locked="0"/>
    </xf>
    <xf numFmtId="0" fontId="14" fillId="6" borderId="1" xfId="0" applyFont="1" applyFill="1" applyBorder="1" applyAlignment="1" applyProtection="1">
      <alignment horizontal="center" vertical="center" wrapText="1"/>
      <protection locked="0"/>
    </xf>
    <xf numFmtId="0" fontId="14" fillId="0" borderId="1" xfId="0" applyFont="1" applyBorder="1" applyAlignment="1" applyProtection="1">
      <alignment vertical="center" wrapText="1"/>
      <protection locked="0"/>
    </xf>
    <xf numFmtId="9" fontId="14" fillId="0" borderId="2" xfId="0" applyNumberFormat="1" applyFont="1" applyBorder="1" applyAlignment="1" applyProtection="1">
      <alignment horizontal="center" vertical="center" wrapText="1"/>
      <protection locked="0"/>
    </xf>
    <xf numFmtId="0" fontId="14" fillId="11" borderId="2" xfId="0" applyFont="1" applyFill="1" applyBorder="1" applyAlignment="1" applyProtection="1">
      <alignment horizontal="center" vertical="center"/>
      <protection locked="0"/>
    </xf>
    <xf numFmtId="0" fontId="14" fillId="6" borderId="1" xfId="0" applyFont="1" applyFill="1" applyBorder="1" applyAlignment="1" applyProtection="1">
      <alignment horizontal="left" vertical="center" wrapText="1"/>
      <protection locked="0"/>
    </xf>
    <xf numFmtId="0" fontId="14" fillId="9" borderId="1" xfId="7" applyFont="1" applyFill="1" applyBorder="1" applyAlignment="1" applyProtection="1">
      <alignment vertical="center" wrapText="1"/>
      <protection locked="0"/>
    </xf>
    <xf numFmtId="0" fontId="2" fillId="10" borderId="1" xfId="7" applyFont="1" applyFill="1" applyBorder="1" applyAlignment="1" applyProtection="1">
      <alignment vertical="center" wrapText="1"/>
      <protection locked="0"/>
    </xf>
    <xf numFmtId="0" fontId="14" fillId="10" borderId="1" xfId="7" applyFont="1" applyFill="1" applyBorder="1" applyAlignment="1" applyProtection="1">
      <alignment vertical="center" wrapText="1"/>
      <protection locked="0"/>
    </xf>
    <xf numFmtId="0" fontId="2" fillId="20" borderId="1" xfId="7" applyFont="1" applyFill="1" applyBorder="1" applyAlignment="1" applyProtection="1">
      <alignment horizontal="center" vertical="center" wrapText="1"/>
      <protection locked="0"/>
    </xf>
    <xf numFmtId="0" fontId="45" fillId="10" borderId="1" xfId="7" applyFont="1" applyFill="1" applyBorder="1" applyAlignment="1" applyProtection="1">
      <alignment horizontal="center" vertical="center" wrapText="1"/>
      <protection locked="0"/>
    </xf>
    <xf numFmtId="0" fontId="2" fillId="0" borderId="60" xfId="0" applyFont="1" applyBorder="1" applyAlignment="1" applyProtection="1">
      <alignment horizontal="center" vertical="center" wrapText="1"/>
      <protection locked="0"/>
    </xf>
    <xf numFmtId="0" fontId="50" fillId="9" borderId="1" xfId="7" applyFont="1" applyFill="1" applyBorder="1" applyAlignment="1" applyProtection="1">
      <alignment horizontal="center" vertical="center" wrapText="1"/>
      <protection locked="0"/>
    </xf>
    <xf numFmtId="0" fontId="51" fillId="10" borderId="1" xfId="7" applyFont="1" applyFill="1" applyBorder="1" applyAlignment="1" applyProtection="1">
      <alignment horizontal="center" vertical="center" wrapText="1"/>
      <protection locked="0"/>
    </xf>
    <xf numFmtId="0" fontId="2" fillId="31" borderId="1" xfId="7" applyFont="1" applyFill="1" applyBorder="1" applyAlignment="1" applyProtection="1">
      <alignment vertical="center" wrapText="1"/>
      <protection locked="0"/>
    </xf>
    <xf numFmtId="1" fontId="14" fillId="31" borderId="1" xfId="7" applyNumberFormat="1" applyFont="1" applyFill="1" applyBorder="1" applyAlignment="1" applyProtection="1">
      <alignment horizontal="center" vertical="center" wrapText="1"/>
      <protection locked="0"/>
    </xf>
    <xf numFmtId="0" fontId="14" fillId="31" borderId="1" xfId="7" applyFont="1" applyFill="1" applyBorder="1" applyAlignment="1" applyProtection="1">
      <alignment vertical="center" wrapText="1"/>
      <protection locked="0"/>
    </xf>
    <xf numFmtId="0" fontId="14" fillId="31" borderId="1" xfId="7" applyFont="1" applyFill="1" applyBorder="1" applyAlignment="1" applyProtection="1">
      <alignment horizontal="center" vertical="center" wrapText="1"/>
      <protection locked="0"/>
    </xf>
    <xf numFmtId="0" fontId="2" fillId="14" borderId="1" xfId="7" applyFont="1" applyFill="1" applyBorder="1" applyAlignment="1" applyProtection="1">
      <alignment vertical="center" wrapText="1"/>
      <protection locked="0"/>
    </xf>
    <xf numFmtId="0" fontId="2" fillId="14" borderId="1" xfId="7"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protection locked="0"/>
    </xf>
    <xf numFmtId="0" fontId="2" fillId="2" borderId="0" xfId="7" applyFont="1" applyFill="1" applyBorder="1" applyAlignment="1" applyProtection="1">
      <alignment horizontal="center" vertical="center" wrapText="1"/>
      <protection locked="0"/>
    </xf>
    <xf numFmtId="9" fontId="14" fillId="31" borderId="1" xfId="7" applyNumberFormat="1" applyFont="1" applyFill="1" applyBorder="1" applyAlignment="1" applyProtection="1">
      <alignment horizontal="center" vertical="center" wrapText="1"/>
      <protection locked="0"/>
    </xf>
    <xf numFmtId="0" fontId="2" fillId="0" borderId="0" xfId="0" applyFont="1" applyProtection="1"/>
    <xf numFmtId="0" fontId="2" fillId="0" borderId="0" xfId="0" applyFont="1" applyAlignment="1" applyProtection="1">
      <alignment horizontal="center"/>
    </xf>
    <xf numFmtId="0" fontId="2" fillId="10" borderId="1" xfId="7" applyFont="1" applyFill="1" applyBorder="1" applyAlignment="1" applyProtection="1">
      <alignment vertical="center"/>
      <protection locked="0"/>
    </xf>
    <xf numFmtId="9" fontId="14" fillId="31" borderId="1" xfId="7" applyNumberFormat="1" applyFont="1" applyFill="1" applyBorder="1" applyAlignment="1" applyProtection="1">
      <alignment vertical="center" wrapText="1"/>
      <protection locked="0"/>
    </xf>
    <xf numFmtId="0" fontId="2" fillId="2" borderId="1" xfId="7" applyFont="1" applyFill="1" applyBorder="1" applyAlignment="1" applyProtection="1">
      <alignment vertical="center" wrapText="1"/>
      <protection locked="0"/>
    </xf>
    <xf numFmtId="0" fontId="2" fillId="2" borderId="1" xfId="7" applyFont="1" applyFill="1" applyBorder="1" applyAlignment="1" applyProtection="1">
      <alignment horizontal="center" vertical="center" wrapText="1"/>
      <protection locked="0"/>
    </xf>
    <xf numFmtId="0" fontId="11" fillId="4" borderId="1" xfId="10" quotePrefix="1" applyFont="1" applyFill="1" applyBorder="1" applyAlignment="1" applyProtection="1">
      <alignment horizontal="left" vertical="center" wrapText="1"/>
      <protection locked="0"/>
    </xf>
    <xf numFmtId="0" fontId="12" fillId="0" borderId="0" xfId="10" applyFont="1" applyBorder="1" applyProtection="1">
      <protection locked="0"/>
    </xf>
    <xf numFmtId="0" fontId="12" fillId="0" borderId="0" xfId="10" applyFont="1" applyBorder="1" applyAlignment="1" applyProtection="1">
      <alignment horizontal="center"/>
      <protection locked="0"/>
    </xf>
    <xf numFmtId="0" fontId="11" fillId="12" borderId="0" xfId="10" applyFont="1" applyFill="1" applyBorder="1" applyAlignment="1" applyProtection="1">
      <alignment horizontal="left" vertical="center" wrapText="1"/>
      <protection locked="0"/>
    </xf>
    <xf numFmtId="0" fontId="11" fillId="6" borderId="1" xfId="10" applyFont="1" applyFill="1" applyBorder="1" applyAlignment="1" applyProtection="1">
      <alignment vertical="center" wrapText="1"/>
      <protection locked="0"/>
    </xf>
    <xf numFmtId="0" fontId="11" fillId="6" borderId="1" xfId="10" applyFont="1" applyFill="1" applyBorder="1" applyAlignment="1" applyProtection="1">
      <alignment horizontal="center" vertical="center" wrapText="1"/>
      <protection locked="0"/>
    </xf>
    <xf numFmtId="0" fontId="14" fillId="0" borderId="1" xfId="10" applyFont="1" applyBorder="1" applyAlignment="1" applyProtection="1">
      <alignment vertical="center" wrapText="1"/>
      <protection locked="0"/>
    </xf>
    <xf numFmtId="9" fontId="14" fillId="2" borderId="4" xfId="1" applyFont="1" applyFill="1" applyBorder="1" applyAlignment="1" applyProtection="1">
      <alignment horizontal="center" vertical="center"/>
      <protection locked="0"/>
    </xf>
    <xf numFmtId="0" fontId="2" fillId="0" borderId="1" xfId="10" applyFont="1" applyBorder="1" applyAlignment="1" applyProtection="1">
      <alignment horizontal="left" vertical="center" wrapText="1"/>
      <protection locked="0"/>
    </xf>
    <xf numFmtId="0" fontId="2" fillId="0" borderId="1" xfId="10" applyFont="1" applyBorder="1" applyAlignment="1" applyProtection="1">
      <alignment horizontal="center" vertical="center" wrapText="1"/>
      <protection locked="0"/>
    </xf>
    <xf numFmtId="9" fontId="2" fillId="0" borderId="1" xfId="5" applyFont="1" applyBorder="1" applyAlignment="1" applyProtection="1">
      <alignment horizontal="center" vertical="center" wrapText="1"/>
      <protection locked="0"/>
    </xf>
    <xf numFmtId="0" fontId="12" fillId="0" borderId="0" xfId="10" applyFont="1" applyProtection="1">
      <protection locked="0"/>
    </xf>
    <xf numFmtId="0" fontId="12" fillId="0" borderId="0" xfId="10" applyFont="1" applyAlignment="1" applyProtection="1">
      <alignment horizontal="center"/>
      <protection locked="0"/>
    </xf>
    <xf numFmtId="0" fontId="11" fillId="2" borderId="0" xfId="7" applyFont="1" applyFill="1" applyBorder="1" applyAlignment="1" applyProtection="1">
      <alignment horizontal="left" vertical="center" wrapText="1"/>
      <protection locked="0"/>
    </xf>
    <xf numFmtId="9" fontId="14" fillId="2" borderId="2" xfId="10" applyNumberFormat="1" applyFont="1" applyFill="1" applyBorder="1" applyAlignment="1" applyProtection="1">
      <alignment horizontal="center" vertical="center" wrapText="1"/>
      <protection locked="0"/>
    </xf>
    <xf numFmtId="0" fontId="11" fillId="2" borderId="2" xfId="7" applyFont="1" applyFill="1" applyBorder="1" applyAlignment="1" applyProtection="1">
      <alignment horizontal="left" vertical="center" wrapText="1"/>
      <protection locked="0"/>
    </xf>
    <xf numFmtId="0" fontId="11" fillId="2" borderId="3" xfId="7" applyFont="1" applyFill="1" applyBorder="1" applyAlignment="1" applyProtection="1">
      <alignment horizontal="left" vertical="center" wrapText="1"/>
      <protection locked="0"/>
    </xf>
    <xf numFmtId="0" fontId="2" fillId="2" borderId="3" xfId="7" applyFont="1" applyFill="1" applyBorder="1" applyAlignment="1" applyProtection="1">
      <alignment horizontal="center" vertical="center" wrapText="1"/>
      <protection locked="0"/>
    </xf>
    <xf numFmtId="0" fontId="2" fillId="2" borderId="4" xfId="7" applyFont="1" applyFill="1" applyBorder="1" applyAlignment="1" applyProtection="1">
      <alignment horizontal="center" vertical="center" wrapText="1"/>
      <protection locked="0"/>
    </xf>
    <xf numFmtId="0" fontId="2" fillId="2" borderId="2" xfId="7" applyFont="1" applyFill="1" applyBorder="1" applyAlignment="1" applyProtection="1">
      <alignment vertical="center" wrapText="1"/>
      <protection locked="0"/>
    </xf>
    <xf numFmtId="0" fontId="2" fillId="2" borderId="7" xfId="7" applyFont="1" applyFill="1" applyBorder="1" applyAlignment="1" applyProtection="1">
      <alignment vertical="center" wrapText="1"/>
      <protection locked="0"/>
    </xf>
    <xf numFmtId="0" fontId="2" fillId="2" borderId="18" xfId="7" applyFont="1" applyFill="1" applyBorder="1" applyAlignment="1" applyProtection="1">
      <alignment vertical="center" wrapText="1"/>
      <protection locked="0"/>
    </xf>
    <xf numFmtId="0" fontId="2" fillId="2" borderId="18" xfId="7" applyFont="1" applyFill="1" applyBorder="1" applyAlignment="1" applyProtection="1">
      <alignment horizontal="center" vertical="center" wrapText="1"/>
      <protection locked="0"/>
    </xf>
    <xf numFmtId="0" fontId="11" fillId="32" borderId="18" xfId="0" applyFont="1" applyFill="1" applyBorder="1" applyAlignment="1">
      <alignment horizontal="left" vertical="center" wrapText="1"/>
    </xf>
    <xf numFmtId="0" fontId="11" fillId="32" borderId="18" xfId="0" applyFont="1" applyFill="1" applyBorder="1" applyAlignment="1" applyProtection="1">
      <alignment horizontal="center" vertical="center" wrapText="1"/>
      <protection locked="0"/>
    </xf>
    <xf numFmtId="0" fontId="52" fillId="0" borderId="4" xfId="0" applyFont="1" applyBorder="1" applyAlignment="1">
      <alignment horizontal="center" vertical="center" wrapText="1"/>
    </xf>
    <xf numFmtId="0" fontId="0" fillId="0" borderId="1" xfId="0" applyBorder="1"/>
    <xf numFmtId="0" fontId="2" fillId="0" borderId="1" xfId="0" applyFont="1" applyBorder="1" applyAlignment="1">
      <alignment horizontal="center" vertical="center"/>
    </xf>
    <xf numFmtId="0" fontId="2" fillId="0" borderId="4" xfId="0" applyFont="1" applyBorder="1" applyAlignment="1">
      <alignment horizontal="left" vertical="center" wrapText="1"/>
    </xf>
    <xf numFmtId="0" fontId="0" fillId="0" borderId="1" xfId="0" applyBorder="1" applyAlignment="1">
      <alignment horizontal="center"/>
    </xf>
    <xf numFmtId="0" fontId="0" fillId="0" borderId="1" xfId="0" applyBorder="1" applyAlignment="1">
      <alignment horizontal="center" vertical="center"/>
    </xf>
    <xf numFmtId="0" fontId="53" fillId="0" borderId="51" xfId="0" applyFont="1" applyBorder="1" applyAlignment="1">
      <alignment horizontal="left" vertical="center" wrapText="1"/>
    </xf>
    <xf numFmtId="0" fontId="53" fillId="0" borderId="0" xfId="0" applyFont="1" applyBorder="1" applyAlignment="1">
      <alignment horizontal="left" vertical="center" wrapText="1"/>
    </xf>
    <xf numFmtId="0" fontId="2" fillId="0" borderId="0" xfId="0" applyFont="1" applyBorder="1" applyAlignment="1">
      <alignment horizontal="left" vertical="center" wrapText="1"/>
    </xf>
    <xf numFmtId="0" fontId="52" fillId="0" borderId="0"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xf>
    <xf numFmtId="0" fontId="0" fillId="0" borderId="0" xfId="0" applyBorder="1"/>
    <xf numFmtId="9" fontId="12" fillId="25" borderId="4" xfId="5" applyFont="1" applyFill="1" applyBorder="1" applyAlignment="1" applyProtection="1">
      <alignment horizontal="center" vertical="center"/>
      <protection locked="0"/>
    </xf>
    <xf numFmtId="0" fontId="55" fillId="0" borderId="1" xfId="0" applyFont="1" applyBorder="1" applyAlignment="1" applyProtection="1">
      <alignment horizontal="left" vertical="center" wrapText="1"/>
      <protection locked="0"/>
    </xf>
    <xf numFmtId="0" fontId="12" fillId="33" borderId="1" xfId="7" applyFont="1" applyFill="1" applyBorder="1" applyAlignment="1" applyProtection="1">
      <alignment horizontal="center" vertical="center" wrapText="1"/>
      <protection locked="0"/>
    </xf>
    <xf numFmtId="0" fontId="11" fillId="33" borderId="0" xfId="0" applyFont="1" applyFill="1" applyProtection="1">
      <protection locked="0"/>
    </xf>
    <xf numFmtId="0" fontId="12" fillId="33" borderId="0" xfId="0" applyFont="1" applyFill="1" applyProtection="1">
      <protection locked="0"/>
    </xf>
    <xf numFmtId="0" fontId="47" fillId="10" borderId="1" xfId="7" applyFont="1" applyFill="1" applyBorder="1" applyAlignment="1" applyProtection="1">
      <alignment horizontal="center" vertical="center" wrapText="1"/>
      <protection locked="0"/>
    </xf>
    <xf numFmtId="0" fontId="56" fillId="34" borderId="1" xfId="7" applyFont="1" applyFill="1" applyBorder="1" applyAlignment="1" applyProtection="1">
      <alignment horizontal="center" vertical="center" wrapText="1"/>
      <protection locked="0"/>
    </xf>
    <xf numFmtId="0" fontId="11" fillId="0" borderId="1" xfId="7" applyFont="1" applyFill="1" applyBorder="1" applyAlignment="1" applyProtection="1">
      <alignment horizontal="center" vertical="center" wrapText="1"/>
      <protection locked="0"/>
    </xf>
    <xf numFmtId="0" fontId="56" fillId="0" borderId="1" xfId="7" applyFont="1" applyFill="1" applyBorder="1" applyAlignment="1" applyProtection="1">
      <alignment horizontal="center" vertical="center" wrapText="1"/>
      <protection locked="0"/>
    </xf>
    <xf numFmtId="0" fontId="12" fillId="23" borderId="1" xfId="7" applyFont="1" applyFill="1" applyBorder="1" applyAlignment="1" applyProtection="1">
      <alignment horizontal="center" vertical="center" wrapText="1"/>
      <protection locked="0"/>
    </xf>
    <xf numFmtId="0" fontId="11" fillId="23" borderId="1" xfId="7" applyFont="1" applyFill="1" applyBorder="1" applyAlignment="1" applyProtection="1">
      <alignment horizontal="center" vertical="center" wrapText="1"/>
      <protection locked="0"/>
    </xf>
    <xf numFmtId="0" fontId="11" fillId="23" borderId="0" xfId="0" applyFont="1" applyFill="1" applyBorder="1" applyAlignment="1" applyProtection="1">
      <alignment horizontal="left" vertical="center" wrapText="1"/>
      <protection locked="0"/>
    </xf>
    <xf numFmtId="0" fontId="11" fillId="23" borderId="0" xfId="0" applyFont="1" applyFill="1" applyAlignment="1" applyProtection="1">
      <alignment vertical="center"/>
    </xf>
    <xf numFmtId="0" fontId="12" fillId="23" borderId="0" xfId="0" applyFont="1" applyFill="1" applyProtection="1"/>
    <xf numFmtId="0" fontId="12" fillId="23" borderId="0" xfId="0" applyFont="1" applyFill="1" applyAlignment="1" applyProtection="1">
      <alignment horizontal="center"/>
    </xf>
    <xf numFmtId="0" fontId="12" fillId="9" borderId="1" xfId="7" applyFont="1" applyFill="1" applyBorder="1" applyAlignment="1" applyProtection="1">
      <alignment horizontal="center" vertical="center" wrapText="1"/>
      <protection locked="0"/>
    </xf>
    <xf numFmtId="0" fontId="11" fillId="33" borderId="1" xfId="7" applyFont="1" applyFill="1" applyBorder="1" applyAlignment="1" applyProtection="1">
      <alignment horizontal="center" vertical="center" wrapText="1"/>
      <protection locked="0"/>
    </xf>
    <xf numFmtId="0" fontId="11" fillId="33" borderId="0" xfId="0" applyFont="1" applyFill="1" applyBorder="1" applyAlignment="1" applyProtection="1">
      <alignment horizontal="left" vertical="center" wrapText="1"/>
      <protection locked="0"/>
    </xf>
    <xf numFmtId="0" fontId="12" fillId="25" borderId="1" xfId="7" applyFont="1" applyFill="1" applyBorder="1" applyAlignment="1" applyProtection="1">
      <alignment horizontal="center" vertical="center" wrapText="1"/>
      <protection locked="0"/>
    </xf>
    <xf numFmtId="0" fontId="12" fillId="34" borderId="1" xfId="7" applyFont="1" applyFill="1" applyBorder="1" applyAlignment="1" applyProtection="1">
      <alignment horizontal="center" vertical="center" wrapText="1"/>
      <protection locked="0"/>
    </xf>
    <xf numFmtId="0" fontId="11" fillId="35" borderId="2" xfId="0" applyFont="1" applyFill="1" applyBorder="1" applyAlignment="1" applyProtection="1">
      <alignment horizontal="center" vertical="center" wrapText="1"/>
      <protection locked="0"/>
    </xf>
    <xf numFmtId="0" fontId="57" fillId="10" borderId="1" xfId="7" applyFont="1" applyFill="1" applyBorder="1" applyAlignment="1" applyProtection="1">
      <alignment horizontal="center" vertical="center" wrapText="1"/>
      <protection locked="0"/>
    </xf>
    <xf numFmtId="0" fontId="12" fillId="35" borderId="1" xfId="0" applyFont="1" applyFill="1" applyBorder="1" applyAlignment="1" applyProtection="1">
      <alignment horizontal="center" vertical="center" wrapText="1"/>
      <protection locked="0"/>
    </xf>
    <xf numFmtId="0" fontId="48" fillId="10" borderId="1" xfId="7" applyFont="1" applyFill="1" applyBorder="1" applyAlignment="1" applyProtection="1">
      <alignment horizontal="center" vertical="center" wrapText="1"/>
      <protection locked="0"/>
    </xf>
    <xf numFmtId="0" fontId="58" fillId="10" borderId="1" xfId="7" applyFont="1" applyFill="1" applyBorder="1" applyAlignment="1" applyProtection="1">
      <alignment horizontal="center" vertical="center" wrapText="1"/>
      <protection locked="0"/>
    </xf>
    <xf numFmtId="0" fontId="59" fillId="10" borderId="1" xfId="7" applyFont="1" applyFill="1" applyBorder="1" applyAlignment="1" applyProtection="1">
      <alignment horizontal="center" vertical="center" wrapText="1"/>
      <protection locked="0"/>
    </xf>
    <xf numFmtId="0" fontId="60" fillId="10" borderId="1" xfId="7" applyFont="1" applyFill="1" applyBorder="1" applyAlignment="1" applyProtection="1">
      <alignment horizontal="center" vertical="center" wrapText="1"/>
      <protection locked="0"/>
    </xf>
    <xf numFmtId="0" fontId="11" fillId="0" borderId="1" xfId="0" applyFont="1" applyFill="1" applyBorder="1" applyAlignment="1" applyProtection="1">
      <alignment vertical="center" wrapText="1"/>
      <protection locked="0"/>
    </xf>
    <xf numFmtId="0" fontId="12" fillId="35" borderId="1" xfId="0" applyFont="1" applyFill="1" applyBorder="1" applyAlignment="1" applyProtection="1">
      <alignment horizontal="left" vertical="center" wrapText="1"/>
      <protection locked="0"/>
    </xf>
    <xf numFmtId="3" fontId="48" fillId="0" borderId="1" xfId="0" applyNumberFormat="1"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2" xfId="0" quotePrefix="1" applyFont="1" applyFill="1" applyBorder="1" applyAlignment="1" applyProtection="1">
      <alignment horizontal="left" vertical="center" wrapText="1"/>
      <protection locked="0"/>
    </xf>
    <xf numFmtId="0" fontId="11" fillId="0" borderId="3" xfId="0" applyFont="1" applyFill="1" applyBorder="1" applyAlignment="1" applyProtection="1">
      <alignment horizontal="justify" vertical="center" wrapText="1"/>
      <protection locked="0"/>
    </xf>
    <xf numFmtId="0" fontId="11" fillId="0" borderId="4" xfId="0" applyFont="1" applyFill="1" applyBorder="1" applyAlignment="1" applyProtection="1">
      <alignment horizontal="justify" vertical="center" wrapText="1"/>
      <protection locked="0"/>
    </xf>
    <xf numFmtId="0" fontId="61" fillId="10" borderId="1" xfId="7" applyFont="1" applyFill="1" applyBorder="1" applyAlignment="1" applyProtection="1">
      <alignment horizontal="center" vertical="center" wrapText="1"/>
      <protection locked="0"/>
    </xf>
    <xf numFmtId="0" fontId="62" fillId="10" borderId="1" xfId="7" applyFont="1" applyFill="1" applyBorder="1" applyAlignment="1" applyProtection="1">
      <alignment horizontal="center" vertical="center" wrapText="1"/>
      <protection locked="0"/>
    </xf>
    <xf numFmtId="0" fontId="11" fillId="35" borderId="1" xfId="0" applyFont="1" applyFill="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2" fillId="35" borderId="1" xfId="0" applyFont="1" applyFill="1" applyBorder="1" applyAlignment="1">
      <alignment vertical="center"/>
    </xf>
    <xf numFmtId="0" fontId="2" fillId="35" borderId="1" xfId="0" applyFont="1" applyFill="1" applyBorder="1" applyAlignment="1">
      <alignment horizontal="center" vertical="center"/>
    </xf>
    <xf numFmtId="0" fontId="2" fillId="35" borderId="1" xfId="0" applyFont="1" applyFill="1" applyBorder="1" applyAlignment="1" applyProtection="1">
      <alignment vertical="center" wrapText="1"/>
      <protection locked="0"/>
    </xf>
    <xf numFmtId="0" fontId="4" fillId="0" borderId="2" xfId="0" applyFont="1" applyBorder="1" applyAlignment="1" applyProtection="1">
      <alignment horizontal="left" vertical="center" wrapText="1"/>
    </xf>
    <xf numFmtId="0" fontId="4" fillId="0" borderId="3" xfId="0" applyFont="1" applyBorder="1" applyAlignment="1" applyProtection="1">
      <alignment horizontal="left" vertical="center" wrapText="1"/>
    </xf>
    <xf numFmtId="0" fontId="4" fillId="0" borderId="4" xfId="0" applyFont="1" applyBorder="1" applyAlignment="1" applyProtection="1">
      <alignment horizontal="left" vertical="center" wrapText="1"/>
    </xf>
    <xf numFmtId="0" fontId="5" fillId="0" borderId="2" xfId="2" quotePrefix="1" applyFont="1" applyBorder="1" applyAlignment="1" applyProtection="1">
      <alignment horizontal="left" vertical="center" wrapText="1"/>
      <protection locked="0"/>
    </xf>
    <xf numFmtId="0" fontId="5" fillId="0" borderId="3" xfId="2" applyFont="1" applyBorder="1" applyAlignment="1" applyProtection="1">
      <alignment horizontal="left" vertical="center" wrapText="1"/>
      <protection locked="0"/>
    </xf>
    <xf numFmtId="0" fontId="5" fillId="0" borderId="4" xfId="2" applyFont="1" applyBorder="1" applyAlignment="1" applyProtection="1">
      <alignment horizontal="left" vertical="center" wrapText="1"/>
      <protection locked="0"/>
    </xf>
    <xf numFmtId="0" fontId="5" fillId="0" borderId="2" xfId="2" applyFont="1" applyBorder="1" applyAlignment="1" applyProtection="1">
      <alignment horizontal="left" vertical="center" wrapText="1"/>
    </xf>
    <xf numFmtId="0" fontId="5" fillId="0" borderId="3" xfId="2" applyFont="1" applyBorder="1" applyAlignment="1" applyProtection="1">
      <alignment horizontal="left" vertical="center" wrapText="1"/>
    </xf>
    <xf numFmtId="0" fontId="5" fillId="0" borderId="4" xfId="2" applyFont="1" applyBorder="1" applyAlignment="1" applyProtection="1">
      <alignment horizontal="left" vertical="center" wrapText="1"/>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3" fillId="3" borderId="2" xfId="0" quotePrefix="1" applyFont="1" applyFill="1" applyBorder="1" applyAlignment="1" applyProtection="1">
      <alignment horizontal="center" vertical="center" wrapText="1"/>
      <protection locked="0"/>
    </xf>
    <xf numFmtId="0" fontId="3" fillId="3" borderId="3" xfId="0" quotePrefix="1" applyFont="1" applyFill="1" applyBorder="1" applyAlignment="1" applyProtection="1">
      <alignment horizontal="center" vertical="center" wrapText="1"/>
      <protection locked="0"/>
    </xf>
    <xf numFmtId="0" fontId="3" fillId="3" borderId="4" xfId="0" quotePrefix="1" applyFont="1" applyFill="1" applyBorder="1" applyAlignment="1" applyProtection="1">
      <alignment horizontal="center" vertical="center" wrapText="1"/>
      <protection locked="0"/>
    </xf>
    <xf numFmtId="0" fontId="3" fillId="3" borderId="1" xfId="0" applyFont="1" applyFill="1" applyBorder="1" applyAlignment="1" applyProtection="1">
      <alignment horizontal="left" vertical="center" wrapText="1"/>
      <protection locked="0"/>
    </xf>
    <xf numFmtId="0" fontId="3" fillId="4" borderId="2" xfId="2" quotePrefix="1" applyFont="1" applyFill="1" applyBorder="1" applyAlignment="1" applyProtection="1">
      <alignment horizontal="center" vertical="center" wrapText="1"/>
      <protection locked="0"/>
    </xf>
    <xf numFmtId="0" fontId="3" fillId="4" borderId="3" xfId="2" quotePrefix="1" applyFont="1" applyFill="1" applyBorder="1" applyAlignment="1" applyProtection="1">
      <alignment horizontal="center" vertical="center" wrapText="1"/>
      <protection locked="0"/>
    </xf>
    <xf numFmtId="0" fontId="3" fillId="4" borderId="4" xfId="2" quotePrefix="1" applyFont="1" applyFill="1" applyBorder="1" applyAlignment="1" applyProtection="1">
      <alignment horizontal="center" vertical="center" wrapText="1"/>
      <protection locked="0"/>
    </xf>
    <xf numFmtId="0" fontId="3" fillId="5" borderId="1" xfId="2" applyFont="1" applyFill="1" applyBorder="1" applyAlignment="1">
      <alignment horizontal="left" vertical="center" wrapText="1"/>
    </xf>
    <xf numFmtId="0" fontId="5" fillId="0" borderId="2" xfId="2" applyFont="1" applyBorder="1" applyAlignment="1" applyProtection="1">
      <alignment horizontal="center" vertical="center" wrapText="1"/>
      <protection locked="0"/>
    </xf>
    <xf numFmtId="0" fontId="5" fillId="0" borderId="3" xfId="2" applyFont="1" applyBorder="1" applyAlignment="1" applyProtection="1">
      <alignment horizontal="center" vertical="center" wrapText="1"/>
      <protection locked="0"/>
    </xf>
    <xf numFmtId="0" fontId="5" fillId="0" borderId="4" xfId="2" applyFont="1" applyBorder="1" applyAlignment="1" applyProtection="1">
      <alignment horizontal="center" vertical="center" wrapText="1"/>
      <protection locked="0"/>
    </xf>
    <xf numFmtId="0" fontId="5" fillId="2" borderId="2" xfId="2" applyFont="1" applyFill="1" applyBorder="1" applyAlignment="1" applyProtection="1">
      <alignment horizontal="center" vertical="center" wrapText="1"/>
      <protection locked="0"/>
    </xf>
    <xf numFmtId="0" fontId="5" fillId="2" borderId="3" xfId="2" applyFont="1" applyFill="1" applyBorder="1" applyAlignment="1" applyProtection="1">
      <alignment horizontal="center" vertical="center" wrapText="1"/>
      <protection locked="0"/>
    </xf>
    <xf numFmtId="0" fontId="5" fillId="2" borderId="4" xfId="2" applyFont="1" applyFill="1" applyBorder="1" applyAlignment="1" applyProtection="1">
      <alignment horizontal="center" vertical="center" wrapText="1"/>
      <protection locked="0"/>
    </xf>
    <xf numFmtId="0" fontId="3" fillId="6" borderId="1" xfId="0" applyFont="1" applyFill="1" applyBorder="1" applyAlignment="1" applyProtection="1">
      <alignment horizontal="center" vertical="center" wrapText="1"/>
      <protection locked="0"/>
    </xf>
    <xf numFmtId="0" fontId="3" fillId="6" borderId="2" xfId="0" quotePrefix="1" applyFont="1" applyFill="1" applyBorder="1" applyAlignment="1" applyProtection="1">
      <alignment horizontal="center" vertical="center" wrapText="1"/>
      <protection locked="0"/>
    </xf>
    <xf numFmtId="0" fontId="3" fillId="6" borderId="3" xfId="0" quotePrefix="1" applyFont="1" applyFill="1" applyBorder="1" applyAlignment="1" applyProtection="1">
      <alignment horizontal="center" vertical="center" wrapText="1"/>
      <protection locked="0"/>
    </xf>
    <xf numFmtId="0" fontId="3" fillId="6" borderId="4" xfId="0" quotePrefix="1"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Font="1" applyFill="1" applyBorder="1" applyAlignment="1" applyProtection="1">
      <alignment horizontal="center" vertical="center"/>
      <protection locked="0"/>
    </xf>
    <xf numFmtId="0" fontId="5" fillId="0" borderId="4"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9" fontId="3" fillId="0" borderId="5" xfId="3" applyNumberFormat="1" applyFont="1" applyFill="1" applyBorder="1" applyAlignment="1">
      <alignment horizontal="center" vertical="center" wrapText="1"/>
    </xf>
    <xf numFmtId="0" fontId="3" fillId="0" borderId="0" xfId="3" applyFont="1" applyFill="1" applyBorder="1" applyAlignment="1">
      <alignment horizontal="center" vertical="center"/>
    </xf>
    <xf numFmtId="0" fontId="3" fillId="0" borderId="6" xfId="3" applyFont="1" applyFill="1" applyBorder="1" applyAlignment="1">
      <alignment horizontal="center" vertical="center"/>
    </xf>
    <xf numFmtId="0" fontId="3" fillId="0" borderId="7" xfId="3" applyFont="1" applyFill="1" applyBorder="1" applyAlignment="1">
      <alignment horizontal="center" vertical="center"/>
    </xf>
    <xf numFmtId="9" fontId="3" fillId="0" borderId="1" xfId="3" applyNumberFormat="1" applyFont="1" applyFill="1" applyBorder="1" applyAlignment="1">
      <alignment horizontal="center" vertical="center" wrapText="1"/>
    </xf>
    <xf numFmtId="0" fontId="3" fillId="8" borderId="2" xfId="3" applyFont="1" applyFill="1" applyBorder="1" applyAlignment="1">
      <alignment horizontal="center" vertical="center"/>
    </xf>
    <xf numFmtId="0" fontId="3" fillId="8" borderId="3" xfId="3" applyFont="1" applyFill="1" applyBorder="1" applyAlignment="1">
      <alignment horizontal="center" vertical="center"/>
    </xf>
    <xf numFmtId="0" fontId="3" fillId="8" borderId="1" xfId="3" applyFont="1" applyFill="1" applyBorder="1" applyAlignment="1">
      <alignment horizontal="center" vertical="center"/>
    </xf>
    <xf numFmtId="0" fontId="3" fillId="0" borderId="1" xfId="3" applyFont="1" applyBorder="1" applyAlignment="1">
      <alignment horizontal="center" vertical="center"/>
    </xf>
    <xf numFmtId="0" fontId="3" fillId="6" borderId="2" xfId="0" applyFont="1" applyFill="1" applyBorder="1" applyAlignment="1" applyProtection="1">
      <alignment horizontal="center" vertical="center" wrapText="1"/>
      <protection locked="0"/>
    </xf>
    <xf numFmtId="0" fontId="3" fillId="6" borderId="4" xfId="0" applyFont="1" applyFill="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0" fontId="3" fillId="6" borderId="2" xfId="0" quotePrefix="1" applyFont="1" applyFill="1" applyBorder="1" applyAlignment="1" applyProtection="1">
      <alignment horizontal="left" vertical="center" wrapText="1"/>
      <protection locked="0"/>
    </xf>
    <xf numFmtId="0" fontId="3" fillId="6" borderId="3" xfId="0" applyFont="1" applyFill="1" applyBorder="1" applyAlignment="1" applyProtection="1">
      <alignment horizontal="justify" vertical="center" wrapText="1"/>
      <protection locked="0"/>
    </xf>
    <xf numFmtId="0" fontId="3" fillId="6" borderId="4" xfId="0" applyFont="1" applyFill="1" applyBorder="1" applyAlignment="1" applyProtection="1">
      <alignment horizontal="justify" vertical="center" wrapText="1"/>
      <protection locked="0"/>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3" fillId="8" borderId="4" xfId="3" applyFont="1" applyFill="1" applyBorder="1" applyAlignment="1">
      <alignment horizontal="center" vertical="center"/>
    </xf>
    <xf numFmtId="0" fontId="3" fillId="6" borderId="2" xfId="2" applyFont="1" applyFill="1" applyBorder="1" applyAlignment="1" applyProtection="1">
      <alignment horizontal="center" vertical="center" wrapText="1"/>
      <protection locked="0"/>
    </xf>
    <xf numFmtId="0" fontId="3" fillId="6" borderId="3" xfId="2" applyFont="1" applyFill="1" applyBorder="1" applyAlignment="1" applyProtection="1">
      <alignment horizontal="center" vertical="center" wrapText="1"/>
      <protection locked="0"/>
    </xf>
    <xf numFmtId="0" fontId="3" fillId="6" borderId="4" xfId="2" applyFont="1" applyFill="1" applyBorder="1" applyAlignment="1" applyProtection="1">
      <alignment horizontal="center" vertical="center" wrapText="1"/>
      <protection locked="0"/>
    </xf>
    <xf numFmtId="0" fontId="3" fillId="9" borderId="1" xfId="4" applyFont="1" applyFill="1" applyBorder="1" applyAlignment="1" applyProtection="1">
      <alignment horizontal="center" vertical="center" wrapText="1"/>
      <protection locked="0"/>
    </xf>
    <xf numFmtId="0" fontId="3" fillId="10" borderId="1" xfId="4" applyFont="1" applyFill="1" applyBorder="1" applyAlignment="1" applyProtection="1">
      <alignment horizontal="center" vertical="center" wrapText="1"/>
      <protection locked="0"/>
    </xf>
    <xf numFmtId="0" fontId="5" fillId="0" borderId="10" xfId="2" applyFont="1" applyBorder="1" applyAlignment="1" applyProtection="1">
      <alignment horizontal="left" vertical="center" wrapText="1"/>
      <protection locked="0"/>
    </xf>
    <xf numFmtId="0" fontId="5" fillId="0" borderId="13" xfId="2" applyFont="1" applyBorder="1" applyAlignment="1" applyProtection="1">
      <alignment horizontal="left" vertical="center" wrapText="1"/>
      <protection locked="0"/>
    </xf>
    <xf numFmtId="9" fontId="5" fillId="0" borderId="11" xfId="5" applyFont="1" applyBorder="1" applyAlignment="1" applyProtection="1">
      <alignment horizontal="center" vertical="center" wrapText="1"/>
      <protection locked="0"/>
    </xf>
    <xf numFmtId="9" fontId="5" fillId="0" borderId="14" xfId="5" applyFont="1" applyBorder="1" applyAlignment="1" applyProtection="1">
      <alignment horizontal="center" vertical="center" wrapText="1"/>
      <protection locked="0"/>
    </xf>
    <xf numFmtId="9" fontId="5" fillId="0" borderId="16" xfId="5" applyFont="1" applyBorder="1" applyAlignment="1" applyProtection="1">
      <alignment horizontal="center" vertical="center" wrapText="1"/>
      <protection locked="0"/>
    </xf>
    <xf numFmtId="9" fontId="5" fillId="0" borderId="17" xfId="5" applyFont="1" applyBorder="1" applyAlignment="1" applyProtection="1">
      <alignment horizontal="center" vertical="center" wrapText="1"/>
      <protection locked="0"/>
    </xf>
    <xf numFmtId="0" fontId="5" fillId="2" borderId="10" xfId="2" applyFont="1" applyFill="1" applyBorder="1" applyAlignment="1" applyProtection="1">
      <alignment horizontal="left" vertical="center" wrapText="1"/>
      <protection locked="0"/>
    </xf>
    <xf numFmtId="0" fontId="5" fillId="2" borderId="13" xfId="2" applyFont="1" applyFill="1" applyBorder="1" applyAlignment="1" applyProtection="1">
      <alignment horizontal="left" vertical="center" wrapText="1"/>
      <protection locked="0"/>
    </xf>
    <xf numFmtId="9" fontId="5" fillId="2" borderId="11" xfId="5" applyFont="1" applyFill="1" applyBorder="1" applyAlignment="1" applyProtection="1">
      <alignment horizontal="center" vertical="center" wrapText="1"/>
      <protection locked="0"/>
    </xf>
    <xf numFmtId="9" fontId="5" fillId="2" borderId="14" xfId="5" applyFont="1" applyFill="1" applyBorder="1" applyAlignment="1" applyProtection="1">
      <alignment horizontal="center" vertical="center" wrapText="1"/>
      <protection locked="0"/>
    </xf>
    <xf numFmtId="0" fontId="3" fillId="6" borderId="2" xfId="2" quotePrefix="1" applyFont="1" applyFill="1" applyBorder="1" applyAlignment="1" applyProtection="1">
      <alignment horizontal="center" vertical="center" wrapText="1"/>
      <protection locked="0"/>
    </xf>
    <xf numFmtId="0" fontId="3" fillId="3" borderId="2" xfId="0" applyFont="1" applyFill="1" applyBorder="1" applyAlignment="1" applyProtection="1">
      <alignment horizontal="center" vertical="center" wrapText="1"/>
      <protection locked="0"/>
    </xf>
    <xf numFmtId="9" fontId="3" fillId="2" borderId="5" xfId="3" applyNumberFormat="1" applyFont="1" applyFill="1" applyBorder="1" applyAlignment="1">
      <alignment horizontal="center" vertical="center" wrapText="1"/>
    </xf>
    <xf numFmtId="0" fontId="3" fillId="2" borderId="0" xfId="3" applyFont="1" applyFill="1" applyBorder="1" applyAlignment="1">
      <alignment horizontal="center" vertical="center"/>
    </xf>
    <xf numFmtId="0" fontId="3" fillId="2" borderId="6" xfId="3" applyFont="1" applyFill="1" applyBorder="1" applyAlignment="1">
      <alignment horizontal="center" vertical="center"/>
    </xf>
    <xf numFmtId="0" fontId="3" fillId="2" borderId="7" xfId="3" applyFont="1" applyFill="1" applyBorder="1" applyAlignment="1">
      <alignment horizontal="center" vertical="center"/>
    </xf>
    <xf numFmtId="9" fontId="3" fillId="2" borderId="1" xfId="3" applyNumberFormat="1" applyFont="1" applyFill="1" applyBorder="1" applyAlignment="1">
      <alignment horizontal="center" vertical="center" wrapText="1"/>
    </xf>
    <xf numFmtId="0" fontId="3" fillId="5" borderId="1" xfId="2" applyFont="1" applyFill="1" applyBorder="1" applyAlignment="1">
      <alignment horizontal="center" vertical="center" wrapText="1"/>
    </xf>
    <xf numFmtId="0" fontId="3" fillId="2" borderId="2" xfId="2" quotePrefix="1" applyFont="1" applyFill="1" applyBorder="1" applyAlignment="1" applyProtection="1">
      <alignment horizontal="center" vertical="center" wrapText="1"/>
      <protection locked="0"/>
    </xf>
    <xf numFmtId="0" fontId="3" fillId="2" borderId="3" xfId="2" quotePrefix="1" applyFont="1" applyFill="1" applyBorder="1" applyAlignment="1" applyProtection="1">
      <alignment horizontal="center" vertical="center" wrapText="1"/>
      <protection locked="0"/>
    </xf>
    <xf numFmtId="0" fontId="3" fillId="2" borderId="4" xfId="2" quotePrefix="1" applyFont="1" applyFill="1" applyBorder="1" applyAlignment="1" applyProtection="1">
      <alignment horizontal="center" vertical="center" wrapText="1"/>
      <protection locked="0"/>
    </xf>
    <xf numFmtId="0" fontId="5" fillId="0" borderId="1" xfId="2" applyFont="1" applyBorder="1" applyAlignment="1" applyProtection="1">
      <alignment horizontal="left" vertical="center" wrapText="1"/>
      <protection locked="0"/>
    </xf>
    <xf numFmtId="9" fontId="5" fillId="0" borderId="1" xfId="2" applyNumberFormat="1" applyFont="1" applyBorder="1" applyAlignment="1" applyProtection="1">
      <alignment horizontal="center" vertical="center" wrapText="1"/>
      <protection locked="0"/>
    </xf>
    <xf numFmtId="0" fontId="5" fillId="2" borderId="1" xfId="2" applyFont="1" applyFill="1" applyBorder="1" applyAlignment="1" applyProtection="1">
      <alignment horizontal="left" vertical="center" wrapText="1"/>
      <protection locked="0"/>
    </xf>
    <xf numFmtId="9" fontId="5" fillId="0" borderId="9" xfId="2" applyNumberFormat="1" applyFont="1" applyBorder="1" applyAlignment="1" applyProtection="1">
      <alignment horizontal="center" vertical="center" wrapText="1"/>
      <protection locked="0"/>
    </xf>
    <xf numFmtId="9" fontId="5" fillId="0" borderId="18" xfId="2" applyNumberFormat="1" applyFont="1" applyBorder="1" applyAlignment="1" applyProtection="1">
      <alignment horizontal="center" vertical="center" wrapText="1"/>
      <protection locked="0"/>
    </xf>
    <xf numFmtId="0" fontId="5" fillId="2" borderId="9" xfId="2" applyFont="1" applyFill="1" applyBorder="1" applyAlignment="1" applyProtection="1">
      <alignment horizontal="left" vertical="center" wrapText="1"/>
      <protection locked="0"/>
    </xf>
    <xf numFmtId="0" fontId="5" fillId="2" borderId="18" xfId="2" applyFont="1" applyFill="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3" fillId="9" borderId="2" xfId="4" applyFont="1" applyFill="1" applyBorder="1" applyAlignment="1" applyProtection="1">
      <alignment horizontal="center" vertical="center" wrapText="1"/>
      <protection locked="0"/>
    </xf>
    <xf numFmtId="0" fontId="3" fillId="9" borderId="3" xfId="4" applyFont="1" applyFill="1" applyBorder="1" applyAlignment="1" applyProtection="1">
      <alignment horizontal="center" vertical="center" wrapText="1"/>
      <protection locked="0"/>
    </xf>
    <xf numFmtId="0" fontId="3" fillId="9" borderId="4" xfId="4" applyFont="1" applyFill="1" applyBorder="1" applyAlignment="1" applyProtection="1">
      <alignment horizontal="center" vertical="center" wrapText="1"/>
      <protection locked="0"/>
    </xf>
    <xf numFmtId="0" fontId="5" fillId="0" borderId="9" xfId="2" applyFont="1" applyBorder="1" applyAlignment="1" applyProtection="1">
      <alignment horizontal="left" vertical="center" wrapText="1"/>
      <protection locked="0"/>
    </xf>
    <xf numFmtId="0" fontId="5" fillId="0" borderId="18" xfId="2" applyFont="1" applyBorder="1" applyAlignment="1" applyProtection="1">
      <alignment horizontal="left" vertical="center" wrapText="1"/>
      <protection locked="0"/>
    </xf>
    <xf numFmtId="9" fontId="5" fillId="0" borderId="1" xfId="5" applyNumberFormat="1" applyFont="1" applyBorder="1" applyAlignment="1" applyProtection="1">
      <alignment horizontal="left" vertical="center" wrapText="1"/>
      <protection locked="0"/>
    </xf>
    <xf numFmtId="0" fontId="5" fillId="0" borderId="2" xfId="2" applyFont="1" applyFill="1" applyBorder="1" applyAlignment="1" applyProtection="1">
      <alignment horizontal="center" vertical="center" wrapText="1"/>
      <protection locked="0"/>
    </xf>
    <xf numFmtId="0" fontId="5" fillId="0" borderId="3" xfId="2" applyFont="1" applyFill="1" applyBorder="1" applyAlignment="1" applyProtection="1">
      <alignment horizontal="center" vertical="center" wrapText="1"/>
      <protection locked="0"/>
    </xf>
    <xf numFmtId="0" fontId="5" fillId="0" borderId="4" xfId="2" applyFont="1" applyFill="1" applyBorder="1" applyAlignment="1" applyProtection="1">
      <alignment horizontal="center" vertical="center" wrapText="1"/>
      <protection locked="0"/>
    </xf>
    <xf numFmtId="0" fontId="3" fillId="6" borderId="3" xfId="0" quotePrefix="1" applyFont="1" applyFill="1" applyBorder="1" applyAlignment="1" applyProtection="1">
      <alignment horizontal="left" vertical="center" wrapText="1"/>
      <protection locked="0"/>
    </xf>
    <xf numFmtId="0" fontId="3" fillId="6" borderId="4" xfId="0" quotePrefix="1" applyFont="1" applyFill="1" applyBorder="1" applyAlignment="1" applyProtection="1">
      <alignment horizontal="left" vertical="center" wrapText="1"/>
      <protection locked="0"/>
    </xf>
    <xf numFmtId="9" fontId="5" fillId="0" borderId="9" xfId="2" applyNumberFormat="1" applyFont="1" applyBorder="1" applyAlignment="1" applyProtection="1">
      <alignment horizontal="left" vertical="center" wrapText="1"/>
      <protection locked="0"/>
    </xf>
    <xf numFmtId="9" fontId="5" fillId="0" borderId="18" xfId="2" applyNumberFormat="1" applyFont="1" applyBorder="1" applyAlignment="1" applyProtection="1">
      <alignment horizontal="left" vertical="center" wrapText="1"/>
      <protection locked="0"/>
    </xf>
    <xf numFmtId="9" fontId="5" fillId="0" borderId="1" xfId="2" applyNumberFormat="1"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xf>
    <xf numFmtId="0" fontId="12" fillId="0" borderId="3" xfId="0" applyFont="1" applyBorder="1" applyAlignment="1" applyProtection="1">
      <alignment horizontal="left" vertical="center" wrapText="1"/>
    </xf>
    <xf numFmtId="0" fontId="12" fillId="0" borderId="4" xfId="0" applyFont="1" applyBorder="1" applyAlignment="1" applyProtection="1">
      <alignment horizontal="left" vertical="center" wrapText="1"/>
    </xf>
    <xf numFmtId="0" fontId="12" fillId="0" borderId="2" xfId="0" quotePrefix="1" applyFont="1" applyBorder="1" applyAlignment="1" applyProtection="1">
      <alignment horizontal="left" vertical="center" wrapText="1"/>
      <protection locked="0"/>
    </xf>
    <xf numFmtId="0" fontId="12" fillId="0" borderId="3"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locked="0"/>
    </xf>
    <xf numFmtId="0" fontId="11" fillId="4" borderId="3" xfId="0" quotePrefix="1" applyFont="1" applyFill="1" applyBorder="1" applyAlignment="1" applyProtection="1">
      <alignment horizontal="center" vertical="center" wrapText="1"/>
      <protection locked="0"/>
    </xf>
    <xf numFmtId="0" fontId="11" fillId="4" borderId="4" xfId="0" quotePrefix="1" applyFont="1" applyFill="1" applyBorder="1" applyAlignment="1" applyProtection="1">
      <alignment horizontal="center" vertical="center" wrapText="1"/>
      <protection locked="0"/>
    </xf>
    <xf numFmtId="0" fontId="11" fillId="4" borderId="1" xfId="0" applyFont="1" applyFill="1" applyBorder="1" applyAlignment="1" applyProtection="1">
      <alignment horizontal="left" vertical="center" wrapText="1"/>
      <protection locked="0"/>
    </xf>
    <xf numFmtId="0" fontId="11" fillId="5" borderId="1" xfId="0" applyFont="1" applyFill="1" applyBorder="1" applyAlignment="1">
      <alignment horizontal="left" vertical="center" wrapText="1"/>
    </xf>
    <xf numFmtId="0" fontId="11" fillId="6" borderId="2" xfId="0" applyFont="1" applyFill="1" applyBorder="1" applyAlignment="1" applyProtection="1">
      <alignment horizontal="center" vertical="center" wrapText="1"/>
      <protection locked="0"/>
    </xf>
    <xf numFmtId="0" fontId="11" fillId="6" borderId="4" xfId="0" applyFont="1" applyFill="1" applyBorder="1" applyAlignment="1" applyProtection="1">
      <alignment horizontal="center" vertical="center" wrapText="1"/>
      <protection locked="0"/>
    </xf>
    <xf numFmtId="0" fontId="12" fillId="0" borderId="2" xfId="0" applyFont="1" applyBorder="1" applyAlignment="1" applyProtection="1">
      <alignment horizontal="left" vertical="center" wrapText="1"/>
      <protection locked="0"/>
    </xf>
    <xf numFmtId="0" fontId="11" fillId="6" borderId="2" xfId="0" quotePrefix="1" applyFont="1" applyFill="1" applyBorder="1" applyAlignment="1" applyProtection="1">
      <alignment horizontal="left" vertical="center" wrapText="1"/>
      <protection locked="0"/>
    </xf>
    <xf numFmtId="0" fontId="11" fillId="6" borderId="3" xfId="0" applyFont="1" applyFill="1" applyBorder="1" applyAlignment="1" applyProtection="1">
      <alignment horizontal="justify" vertical="center" wrapText="1"/>
      <protection locked="0"/>
    </xf>
    <xf numFmtId="0" fontId="11" fillId="6" borderId="4" xfId="0" applyFont="1" applyFill="1" applyBorder="1" applyAlignment="1" applyProtection="1">
      <alignment horizontal="justify" vertical="center" wrapText="1"/>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1" fillId="8" borderId="2" xfId="3" applyFont="1" applyFill="1" applyBorder="1" applyAlignment="1">
      <alignment horizontal="center" vertical="center"/>
    </xf>
    <xf numFmtId="0" fontId="11" fillId="8" borderId="3" xfId="3" applyFont="1" applyFill="1" applyBorder="1" applyAlignment="1">
      <alignment horizontal="center" vertical="center"/>
    </xf>
    <xf numFmtId="0" fontId="11" fillId="8" borderId="4" xfId="3" applyFont="1" applyFill="1" applyBorder="1" applyAlignment="1">
      <alignment horizontal="center" vertical="center"/>
    </xf>
    <xf numFmtId="0" fontId="11" fillId="8" borderId="1" xfId="3" applyFont="1" applyFill="1" applyBorder="1" applyAlignment="1">
      <alignment horizontal="center" vertical="center"/>
    </xf>
    <xf numFmtId="0" fontId="11" fillId="6" borderId="1" xfId="0" applyFont="1" applyFill="1" applyBorder="1" applyAlignment="1" applyProtection="1">
      <alignment horizontal="center" vertical="center" wrapText="1"/>
      <protection locked="0"/>
    </xf>
    <xf numFmtId="0" fontId="11" fillId="6" borderId="2" xfId="0" quotePrefix="1" applyFont="1" applyFill="1" applyBorder="1" applyAlignment="1" applyProtection="1">
      <alignment horizontal="justify" vertical="center" wrapText="1"/>
      <protection locked="0"/>
    </xf>
    <xf numFmtId="0" fontId="11" fillId="6" borderId="3" xfId="0" quotePrefix="1" applyFont="1" applyFill="1" applyBorder="1" applyAlignment="1" applyProtection="1">
      <alignment horizontal="justify" vertical="center" wrapText="1"/>
      <protection locked="0"/>
    </xf>
    <xf numFmtId="0" fontId="11" fillId="6" borderId="4" xfId="0" quotePrefix="1" applyFont="1" applyFill="1" applyBorder="1" applyAlignment="1" applyProtection="1">
      <alignment horizontal="justify" vertical="center" wrapText="1"/>
      <protection locked="0"/>
    </xf>
    <xf numFmtId="0" fontId="12" fillId="0" borderId="1" xfId="0" applyFont="1" applyBorder="1" applyAlignment="1" applyProtection="1">
      <alignment horizontal="left" vertical="center" wrapText="1"/>
      <protection locked="0"/>
    </xf>
    <xf numFmtId="0" fontId="13" fillId="0" borderId="2" xfId="0" applyFont="1" applyBorder="1" applyAlignment="1" applyProtection="1">
      <alignment horizontal="center" vertical="center" wrapText="1"/>
      <protection locked="0"/>
    </xf>
    <xf numFmtId="0" fontId="13" fillId="0" borderId="4"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protection locked="0"/>
    </xf>
    <xf numFmtId="0" fontId="12" fillId="0" borderId="1" xfId="0" applyFont="1" applyBorder="1" applyAlignment="1" applyProtection="1">
      <alignment horizontal="center" vertical="center" wrapText="1"/>
      <protection locked="0"/>
    </xf>
    <xf numFmtId="0" fontId="11" fillId="6" borderId="3" xfId="0" applyFont="1" applyFill="1" applyBorder="1" applyAlignment="1" applyProtection="1">
      <alignment horizontal="center" vertical="center" wrapText="1"/>
      <protection locked="0"/>
    </xf>
    <xf numFmtId="0" fontId="11" fillId="9" borderId="1" xfId="4" applyFont="1" applyFill="1" applyBorder="1" applyAlignment="1" applyProtection="1">
      <alignment horizontal="center" vertical="center" wrapText="1"/>
      <protection locked="0"/>
    </xf>
    <xf numFmtId="0" fontId="11" fillId="10" borderId="1" xfId="4" applyFont="1" applyFill="1" applyBorder="1" applyAlignment="1" applyProtection="1">
      <alignment horizontal="center" vertical="center" wrapText="1"/>
      <protection locked="0"/>
    </xf>
    <xf numFmtId="9" fontId="11" fillId="0" borderId="5" xfId="3" applyNumberFormat="1" applyFont="1" applyBorder="1" applyAlignment="1">
      <alignment horizontal="center" vertical="center" wrapText="1"/>
    </xf>
    <xf numFmtId="0" fontId="11" fillId="0" borderId="0" xfId="3" applyFont="1" applyBorder="1" applyAlignment="1">
      <alignment horizontal="center" vertical="center"/>
    </xf>
    <xf numFmtId="0" fontId="11" fillId="0" borderId="6" xfId="3" applyFont="1" applyBorder="1" applyAlignment="1">
      <alignment horizontal="center" vertical="center"/>
    </xf>
    <xf numFmtId="0" fontId="11" fillId="0" borderId="7" xfId="3" applyFont="1" applyBorder="1" applyAlignment="1">
      <alignment horizontal="center" vertical="center"/>
    </xf>
    <xf numFmtId="9" fontId="11" fillId="0" borderId="1" xfId="3" applyNumberFormat="1" applyFont="1" applyBorder="1" applyAlignment="1">
      <alignment horizontal="center" vertical="center" wrapText="1"/>
    </xf>
    <xf numFmtId="0" fontId="14" fillId="0" borderId="1" xfId="3" applyFont="1" applyBorder="1" applyAlignment="1">
      <alignment horizontal="center" vertical="center"/>
    </xf>
    <xf numFmtId="0" fontId="12" fillId="0" borderId="2" xfId="0" applyFont="1" applyBorder="1" applyAlignment="1" applyProtection="1">
      <alignment horizontal="center" vertical="center"/>
      <protection locked="0"/>
    </xf>
    <xf numFmtId="0" fontId="11" fillId="6" borderId="2" xfId="0" applyFont="1" applyFill="1" applyBorder="1" applyAlignment="1" applyProtection="1">
      <alignment horizontal="justify" vertical="center" wrapText="1"/>
      <protection locked="0"/>
    </xf>
    <xf numFmtId="0" fontId="12" fillId="0" borderId="9" xfId="0" applyFont="1" applyBorder="1" applyAlignment="1" applyProtection="1">
      <alignment horizontal="left" vertical="center" wrapText="1"/>
    </xf>
    <xf numFmtId="0" fontId="12" fillId="0" borderId="18" xfId="0" applyFont="1" applyBorder="1" applyAlignment="1" applyProtection="1">
      <alignment horizontal="left" vertical="center" wrapText="1"/>
    </xf>
    <xf numFmtId="0" fontId="12" fillId="0" borderId="9" xfId="0" applyFont="1" applyBorder="1" applyAlignment="1" applyProtection="1">
      <alignment horizontal="center" vertical="center" wrapText="1"/>
      <protection locked="0"/>
    </xf>
    <xf numFmtId="0" fontId="12" fillId="0" borderId="18" xfId="0" applyFont="1" applyBorder="1" applyAlignment="1" applyProtection="1">
      <alignment horizontal="center" vertical="center" wrapText="1"/>
      <protection locked="0"/>
    </xf>
    <xf numFmtId="0" fontId="0" fillId="0" borderId="18" xfId="0" applyBorder="1" applyAlignment="1">
      <alignment horizontal="left" vertical="center" wrapText="1"/>
    </xf>
    <xf numFmtId="0" fontId="12" fillId="14" borderId="2" xfId="0" quotePrefix="1" applyFont="1" applyFill="1" applyBorder="1" applyAlignment="1" applyProtection="1">
      <alignment horizontal="left" vertical="center" wrapText="1"/>
      <protection locked="0"/>
    </xf>
    <xf numFmtId="0" fontId="12" fillId="14" borderId="3" xfId="0" quotePrefix="1" applyFont="1" applyFill="1" applyBorder="1" applyAlignment="1" applyProtection="1">
      <alignment horizontal="justify" vertical="center" wrapText="1"/>
      <protection locked="0"/>
    </xf>
    <xf numFmtId="0" fontId="12" fillId="14" borderId="4" xfId="0" quotePrefix="1" applyFont="1" applyFill="1" applyBorder="1" applyAlignment="1" applyProtection="1">
      <alignment horizontal="justify" vertical="center" wrapText="1"/>
      <protection locked="0"/>
    </xf>
    <xf numFmtId="0" fontId="15" fillId="0" borderId="2" xfId="0" applyFont="1" applyBorder="1" applyAlignment="1" applyProtection="1">
      <alignment horizontal="left" vertical="center" wrapText="1"/>
      <protection locked="0"/>
    </xf>
    <xf numFmtId="0" fontId="15" fillId="0" borderId="3" xfId="0" applyFont="1" applyBorder="1" applyAlignment="1">
      <alignment vertical="center" wrapText="1"/>
    </xf>
    <xf numFmtId="0" fontId="15" fillId="0" borderId="4" xfId="0" applyFont="1" applyBorder="1" applyAlignment="1">
      <alignment vertical="center" wrapText="1"/>
    </xf>
    <xf numFmtId="0" fontId="11" fillId="6" borderId="3" xfId="0" quotePrefix="1" applyFont="1" applyFill="1" applyBorder="1" applyAlignment="1" applyProtection="1">
      <alignment horizontal="left" vertical="center" wrapText="1"/>
      <protection locked="0"/>
    </xf>
    <xf numFmtId="0" fontId="11" fillId="6" borderId="4" xfId="0" quotePrefix="1" applyFont="1" applyFill="1" applyBorder="1" applyAlignment="1" applyProtection="1">
      <alignment horizontal="left" vertical="center" wrapText="1"/>
      <protection locked="0"/>
    </xf>
    <xf numFmtId="0" fontId="12" fillId="0" borderId="2" xfId="0" applyFont="1" applyBorder="1" applyAlignment="1" applyProtection="1">
      <alignment horizontal="center" vertical="center" wrapText="1"/>
      <protection locked="0"/>
    </xf>
    <xf numFmtId="0" fontId="12" fillId="0" borderId="3"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1" fillId="6" borderId="2" xfId="0" quotePrefix="1" applyFont="1" applyFill="1" applyBorder="1" applyAlignment="1" applyProtection="1">
      <alignment horizontal="center" vertical="center" wrapText="1"/>
      <protection locked="0"/>
    </xf>
    <xf numFmtId="0" fontId="0" fillId="0" borderId="3" xfId="0" applyBorder="1" applyAlignment="1">
      <alignment vertical="center" wrapText="1"/>
    </xf>
    <xf numFmtId="0" fontId="0" fillId="0" borderId="4" xfId="0" applyBorder="1" applyAlignment="1">
      <alignment vertical="center" wrapText="1"/>
    </xf>
    <xf numFmtId="0" fontId="14" fillId="0" borderId="8" xfId="3" applyFont="1" applyBorder="1" applyAlignment="1">
      <alignment horizontal="center" vertical="center"/>
    </xf>
    <xf numFmtId="0" fontId="14" fillId="0" borderId="19" xfId="3" applyFont="1" applyBorder="1" applyAlignment="1">
      <alignment horizontal="center" vertical="center"/>
    </xf>
    <xf numFmtId="0" fontId="14" fillId="0" borderId="20" xfId="3" applyFont="1" applyBorder="1" applyAlignment="1">
      <alignment horizontal="center" vertical="center"/>
    </xf>
    <xf numFmtId="0" fontId="14" fillId="0" borderId="6" xfId="3" applyFont="1" applyBorder="1" applyAlignment="1">
      <alignment horizontal="center" vertical="center"/>
    </xf>
    <xf numFmtId="0" fontId="14" fillId="0" borderId="7" xfId="3" applyFont="1" applyBorder="1" applyAlignment="1">
      <alignment horizontal="center" vertical="center"/>
    </xf>
    <xf numFmtId="0" fontId="14" fillId="0" borderId="21" xfId="3" applyFont="1" applyBorder="1" applyAlignment="1">
      <alignment horizontal="center" vertical="center"/>
    </xf>
    <xf numFmtId="0" fontId="12" fillId="15" borderId="2" xfId="0" quotePrefix="1" applyFont="1" applyFill="1" applyBorder="1" applyAlignment="1" applyProtection="1">
      <alignment horizontal="left" vertical="center" wrapText="1"/>
      <protection locked="0"/>
    </xf>
    <xf numFmtId="0" fontId="12" fillId="15" borderId="3" xfId="0" applyFont="1" applyFill="1" applyBorder="1" applyAlignment="1" applyProtection="1">
      <alignment horizontal="left" vertical="center" wrapText="1"/>
      <protection locked="0"/>
    </xf>
    <xf numFmtId="0" fontId="12" fillId="15" borderId="4" xfId="0" applyFont="1" applyFill="1" applyBorder="1" applyAlignment="1" applyProtection="1">
      <alignment horizontal="left" vertical="center" wrapText="1"/>
      <protection locked="0"/>
    </xf>
    <xf numFmtId="0" fontId="12" fillId="15" borderId="2" xfId="0" applyFont="1" applyFill="1" applyBorder="1" applyAlignment="1" applyProtection="1">
      <alignment horizontal="left" vertical="center" wrapText="1"/>
    </xf>
    <xf numFmtId="0" fontId="12" fillId="15" borderId="3" xfId="0" applyFont="1" applyFill="1" applyBorder="1" applyAlignment="1" applyProtection="1">
      <alignment horizontal="left" vertical="center" wrapText="1"/>
    </xf>
    <xf numFmtId="0" fontId="12" fillId="15" borderId="4" xfId="0" applyFont="1" applyFill="1" applyBorder="1" applyAlignment="1" applyProtection="1">
      <alignment horizontal="left" vertical="center" wrapText="1"/>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4" xfId="0" applyFont="1" applyFill="1" applyBorder="1" applyAlignment="1">
      <alignment horizont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1" fillId="11" borderId="8" xfId="0" applyFont="1" applyFill="1" applyBorder="1" applyAlignment="1">
      <alignment horizontal="left" vertical="center" wrapText="1"/>
    </xf>
    <xf numFmtId="0" fontId="11" fillId="11" borderId="19" xfId="0" applyFont="1" applyFill="1" applyBorder="1" applyAlignment="1">
      <alignment horizontal="left" vertical="center" wrapText="1"/>
    </xf>
    <xf numFmtId="0" fontId="11" fillId="11" borderId="20" xfId="0" applyFont="1" applyFill="1" applyBorder="1" applyAlignment="1">
      <alignment horizontal="left" vertical="center" wrapText="1"/>
    </xf>
    <xf numFmtId="0" fontId="11" fillId="11" borderId="5" xfId="0" applyFont="1" applyFill="1" applyBorder="1" applyAlignment="1">
      <alignment horizontal="left" vertical="center" wrapText="1"/>
    </xf>
    <xf numFmtId="0" fontId="11" fillId="11" borderId="0" xfId="0" applyFont="1" applyFill="1" applyBorder="1" applyAlignment="1">
      <alignment horizontal="left" vertical="center" wrapText="1"/>
    </xf>
    <xf numFmtId="0" fontId="11" fillId="11" borderId="22" xfId="0" applyFont="1" applyFill="1" applyBorder="1" applyAlignment="1">
      <alignment horizontal="left" vertical="center" wrapText="1"/>
    </xf>
    <xf numFmtId="0" fontId="0" fillId="0" borderId="2" xfId="0" applyFont="1" applyFill="1" applyBorder="1" applyAlignment="1">
      <alignment horizontal="center"/>
    </xf>
    <xf numFmtId="0" fontId="11" fillId="11" borderId="2" xfId="0" applyFont="1" applyFill="1" applyBorder="1" applyAlignment="1" applyProtection="1">
      <alignment horizontal="center" vertical="center" wrapText="1"/>
      <protection locked="0"/>
    </xf>
    <xf numFmtId="0" fontId="11" fillId="11" borderId="4" xfId="0" applyFont="1" applyFill="1" applyBorder="1" applyAlignment="1" applyProtection="1">
      <alignment horizontal="center" vertical="center" wrapText="1"/>
      <protection locked="0"/>
    </xf>
    <xf numFmtId="0" fontId="11" fillId="11" borderId="2" xfId="0" quotePrefix="1" applyFont="1" applyFill="1" applyBorder="1" applyAlignment="1" applyProtection="1">
      <alignment horizontal="justify" vertical="center" wrapText="1"/>
      <protection locked="0"/>
    </xf>
    <xf numFmtId="0" fontId="11" fillId="11" borderId="3" xfId="0" quotePrefix="1" applyFont="1" applyFill="1" applyBorder="1" applyAlignment="1" applyProtection="1">
      <alignment horizontal="justify" vertical="center" wrapText="1"/>
      <protection locked="0"/>
    </xf>
    <xf numFmtId="0" fontId="11" fillId="11" borderId="4" xfId="0" quotePrefix="1" applyFont="1" applyFill="1" applyBorder="1" applyAlignment="1" applyProtection="1">
      <alignment horizontal="justify" vertical="center" wrapText="1"/>
      <protection locked="0"/>
    </xf>
    <xf numFmtId="0" fontId="11" fillId="8" borderId="2" xfId="6" applyFont="1" applyFill="1" applyBorder="1" applyAlignment="1">
      <alignment horizontal="center" vertical="center"/>
    </xf>
    <xf numFmtId="0" fontId="11" fillId="8" borderId="3" xfId="6" applyFont="1" applyFill="1" applyBorder="1" applyAlignment="1">
      <alignment horizontal="center" vertical="center"/>
    </xf>
    <xf numFmtId="0" fontId="11" fillId="8" borderId="4" xfId="6" applyFont="1" applyFill="1" applyBorder="1" applyAlignment="1">
      <alignment horizontal="center" vertical="center"/>
    </xf>
    <xf numFmtId="0" fontId="11" fillId="8" borderId="1" xfId="6" applyFont="1" applyFill="1" applyBorder="1" applyAlignment="1">
      <alignment horizontal="center" vertical="center"/>
    </xf>
    <xf numFmtId="9" fontId="11" fillId="0" borderId="5" xfId="6" applyNumberFormat="1" applyFont="1" applyBorder="1" applyAlignment="1">
      <alignment horizontal="center" vertical="center" wrapText="1"/>
    </xf>
    <xf numFmtId="0" fontId="11" fillId="0" borderId="0" xfId="6" applyFont="1" applyBorder="1" applyAlignment="1">
      <alignment horizontal="center" vertical="center"/>
    </xf>
    <xf numFmtId="0" fontId="11" fillId="0" borderId="6" xfId="6" applyFont="1" applyBorder="1" applyAlignment="1">
      <alignment horizontal="center" vertical="center"/>
    </xf>
    <xf numFmtId="0" fontId="11" fillId="0" borderId="7" xfId="6" applyFont="1" applyBorder="1" applyAlignment="1">
      <alignment horizontal="center" vertical="center"/>
    </xf>
    <xf numFmtId="9" fontId="11" fillId="0" borderId="1" xfId="6" applyNumberFormat="1" applyFont="1" applyBorder="1" applyAlignment="1">
      <alignment horizontal="center" vertical="center" wrapText="1"/>
    </xf>
    <xf numFmtId="0" fontId="12" fillId="15" borderId="2" xfId="0" applyFont="1" applyFill="1" applyBorder="1" applyAlignment="1" applyProtection="1">
      <alignment horizontal="left" vertical="center" wrapText="1"/>
      <protection locked="0"/>
    </xf>
    <xf numFmtId="0" fontId="13" fillId="15" borderId="2" xfId="0" applyFont="1" applyFill="1" applyBorder="1" applyAlignment="1" applyProtection="1">
      <alignment horizontal="center" vertical="center" wrapText="1"/>
      <protection locked="0"/>
    </xf>
    <xf numFmtId="0" fontId="13" fillId="15" borderId="4" xfId="0" applyFont="1" applyFill="1" applyBorder="1" applyAlignment="1" applyProtection="1">
      <alignment horizontal="center" vertical="center" wrapText="1"/>
      <protection locked="0"/>
    </xf>
    <xf numFmtId="0" fontId="11" fillId="11" borderId="2" xfId="0" quotePrefix="1" applyFont="1" applyFill="1" applyBorder="1" applyAlignment="1" applyProtection="1">
      <alignment horizontal="left" vertical="center" wrapText="1"/>
      <protection locked="0"/>
    </xf>
    <xf numFmtId="0" fontId="11" fillId="11" borderId="3" xfId="0" applyFont="1" applyFill="1" applyBorder="1" applyAlignment="1" applyProtection="1">
      <alignment horizontal="justify" vertical="center" wrapText="1"/>
      <protection locked="0"/>
    </xf>
    <xf numFmtId="0" fontId="11" fillId="11" borderId="4" xfId="0" applyFont="1" applyFill="1" applyBorder="1" applyAlignment="1" applyProtection="1">
      <alignment horizontal="justify" vertical="center" wrapText="1"/>
      <protection locked="0"/>
    </xf>
    <xf numFmtId="0" fontId="14" fillId="0" borderId="1" xfId="6" applyFont="1" applyBorder="1" applyAlignment="1">
      <alignment horizontal="center" vertical="center"/>
    </xf>
    <xf numFmtId="0" fontId="11" fillId="11" borderId="3" xfId="0" applyFont="1" applyFill="1" applyBorder="1" applyAlignment="1" applyProtection="1">
      <alignment horizontal="center" vertical="center" wrapText="1"/>
      <protection locked="0"/>
    </xf>
    <xf numFmtId="0" fontId="11" fillId="16" borderId="1" xfId="7" applyFont="1" applyFill="1" applyBorder="1" applyAlignment="1" applyProtection="1">
      <alignment horizontal="center" vertical="center" wrapText="1"/>
      <protection locked="0"/>
    </xf>
    <xf numFmtId="0" fontId="11" fillId="17" borderId="1" xfId="7" applyFont="1" applyFill="1" applyBorder="1" applyAlignment="1" applyProtection="1">
      <alignment horizontal="center" vertical="center" wrapText="1"/>
      <protection locked="0"/>
    </xf>
    <xf numFmtId="0" fontId="11" fillId="11" borderId="1" xfId="0" applyFont="1" applyFill="1" applyBorder="1" applyAlignment="1" applyProtection="1">
      <alignment horizontal="center" vertical="center" wrapText="1"/>
      <protection locked="0"/>
    </xf>
    <xf numFmtId="0" fontId="11" fillId="11" borderId="2" xfId="0" applyFont="1" applyFill="1" applyBorder="1" applyAlignment="1" applyProtection="1">
      <alignment horizontal="justify" vertical="center" wrapText="1"/>
      <protection locked="0"/>
    </xf>
    <xf numFmtId="0" fontId="12" fillId="0" borderId="1" xfId="0" applyFont="1" applyBorder="1" applyAlignment="1" applyProtection="1">
      <alignment horizontal="left" vertical="center"/>
      <protection locked="0"/>
    </xf>
    <xf numFmtId="164" fontId="12" fillId="0" borderId="9" xfId="5" applyNumberFormat="1" applyFont="1" applyBorder="1" applyAlignment="1" applyProtection="1">
      <alignment horizontal="center" vertical="center" wrapText="1"/>
      <protection locked="0"/>
    </xf>
    <xf numFmtId="164" fontId="12" fillId="0" borderId="18" xfId="5" applyNumberFormat="1" applyFont="1" applyBorder="1" applyAlignment="1" applyProtection="1">
      <alignment horizontal="center" vertical="center" wrapText="1"/>
      <protection locked="0"/>
    </xf>
    <xf numFmtId="0" fontId="11" fillId="11" borderId="3" xfId="0" quotePrefix="1" applyFont="1" applyFill="1" applyBorder="1" applyAlignment="1" applyProtection="1">
      <alignment horizontal="left" vertical="center" wrapText="1"/>
      <protection locked="0"/>
    </xf>
    <xf numFmtId="0" fontId="11" fillId="11" borderId="4" xfId="0" quotePrefix="1" applyFont="1" applyFill="1" applyBorder="1" applyAlignment="1" applyProtection="1">
      <alignment horizontal="left" vertical="center" wrapText="1"/>
      <protection locked="0"/>
    </xf>
    <xf numFmtId="0" fontId="11" fillId="11" borderId="2" xfId="0" quotePrefix="1" applyFont="1" applyFill="1" applyBorder="1" applyAlignment="1" applyProtection="1">
      <alignment horizontal="center" vertical="center" wrapText="1"/>
      <protection locked="0"/>
    </xf>
    <xf numFmtId="0" fontId="11" fillId="11" borderId="1" xfId="0" applyFont="1" applyFill="1" applyBorder="1" applyAlignment="1">
      <alignment horizontal="left" vertical="center" wrapText="1"/>
    </xf>
    <xf numFmtId="0" fontId="12" fillId="15" borderId="1" xfId="0" applyFont="1" applyFill="1" applyBorder="1" applyAlignment="1" applyProtection="1">
      <alignment horizontal="left" vertical="center" wrapText="1"/>
      <protection locked="0"/>
    </xf>
    <xf numFmtId="9" fontId="12" fillId="0" borderId="1" xfId="5" applyFont="1" applyBorder="1" applyAlignment="1" applyProtection="1">
      <alignment horizontal="left" vertical="center" wrapText="1"/>
      <protection locked="0"/>
    </xf>
    <xf numFmtId="0" fontId="11" fillId="2" borderId="2" xfId="0" quotePrefix="1" applyFont="1" applyFill="1" applyBorder="1" applyAlignment="1" applyProtection="1">
      <alignment horizontal="center" vertical="center" wrapText="1"/>
      <protection locked="0"/>
    </xf>
    <xf numFmtId="0" fontId="11" fillId="2" borderId="3" xfId="0" quotePrefix="1" applyFont="1" applyFill="1" applyBorder="1" applyAlignment="1" applyProtection="1">
      <alignment horizontal="center" vertical="center" wrapText="1"/>
      <protection locked="0"/>
    </xf>
    <xf numFmtId="0" fontId="11" fillId="2" borderId="4" xfId="0" quotePrefix="1" applyFont="1" applyFill="1" applyBorder="1" applyAlignment="1" applyProtection="1">
      <alignment horizontal="center" vertical="center" wrapText="1"/>
      <protection locked="0"/>
    </xf>
    <xf numFmtId="0" fontId="12" fillId="0" borderId="8" xfId="0" applyFont="1" applyFill="1" applyBorder="1" applyAlignment="1" applyProtection="1">
      <alignment horizontal="left" vertical="top" wrapText="1"/>
      <protection locked="0"/>
    </xf>
    <xf numFmtId="0" fontId="12" fillId="0" borderId="19" xfId="0" applyFont="1" applyFill="1" applyBorder="1" applyAlignment="1" applyProtection="1">
      <alignment horizontal="left" vertical="top" wrapText="1"/>
      <protection locked="0"/>
    </xf>
    <xf numFmtId="0" fontId="12" fillId="0" borderId="20" xfId="0" applyFont="1" applyFill="1" applyBorder="1" applyAlignment="1" applyProtection="1">
      <alignment horizontal="left" vertical="top" wrapText="1"/>
      <protection locked="0"/>
    </xf>
    <xf numFmtId="0" fontId="12" fillId="0" borderId="5" xfId="0" applyFont="1" applyFill="1" applyBorder="1" applyAlignment="1" applyProtection="1">
      <alignment horizontal="left" vertical="top" wrapText="1"/>
      <protection locked="0"/>
    </xf>
    <xf numFmtId="0" fontId="12" fillId="0" borderId="0" xfId="0" applyFont="1" applyFill="1" applyBorder="1" applyAlignment="1" applyProtection="1">
      <alignment horizontal="left" vertical="top" wrapText="1"/>
      <protection locked="0"/>
    </xf>
    <xf numFmtId="0" fontId="12" fillId="0" borderId="22" xfId="0" applyFont="1" applyFill="1" applyBorder="1" applyAlignment="1" applyProtection="1">
      <alignment horizontal="left" vertical="top" wrapText="1"/>
      <protection locked="0"/>
    </xf>
    <xf numFmtId="0" fontId="12" fillId="0" borderId="6"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0" fontId="12" fillId="0" borderId="21" xfId="0" applyFont="1" applyFill="1" applyBorder="1" applyAlignment="1" applyProtection="1">
      <alignment horizontal="left" vertical="top" wrapText="1"/>
      <protection locked="0"/>
    </xf>
    <xf numFmtId="0" fontId="11" fillId="4" borderId="2" xfId="0" quotePrefix="1" applyFont="1" applyFill="1" applyBorder="1" applyAlignment="1" applyProtection="1">
      <alignment horizontal="center" vertical="center" wrapText="1"/>
      <protection locked="0"/>
    </xf>
    <xf numFmtId="0" fontId="2" fillId="0" borderId="1" xfId="3" applyFont="1" applyBorder="1" applyAlignment="1">
      <alignment horizontal="center" vertical="center"/>
    </xf>
    <xf numFmtId="0" fontId="18" fillId="17" borderId="25" xfId="0" applyFont="1" applyFill="1" applyBorder="1" applyAlignment="1">
      <alignment horizontal="left" vertical="center" wrapText="1" readingOrder="1"/>
    </xf>
    <xf numFmtId="0" fontId="0" fillId="17" borderId="24" xfId="0" applyFill="1" applyBorder="1"/>
    <xf numFmtId="9" fontId="12" fillId="0" borderId="5" xfId="3" applyNumberFormat="1" applyFont="1" applyBorder="1" applyAlignment="1">
      <alignment horizontal="center" vertical="center" wrapText="1"/>
    </xf>
    <xf numFmtId="9" fontId="12" fillId="0" borderId="1" xfId="3" applyNumberFormat="1" applyFont="1" applyBorder="1" applyAlignment="1">
      <alignment horizontal="center" vertical="center" wrapText="1"/>
    </xf>
    <xf numFmtId="0" fontId="13" fillId="0" borderId="2" xfId="0" applyFont="1" applyBorder="1" applyAlignment="1" applyProtection="1">
      <alignment horizontal="left" vertical="center" wrapText="1"/>
      <protection locked="0"/>
    </xf>
    <xf numFmtId="0" fontId="13" fillId="0" borderId="4" xfId="0" applyFont="1" applyBorder="1" applyAlignment="1" applyProtection="1">
      <alignment horizontal="left" vertical="center" wrapText="1"/>
      <protection locked="0"/>
    </xf>
    <xf numFmtId="0" fontId="13" fillId="0" borderId="2" xfId="0" applyFont="1" applyBorder="1" applyAlignment="1" applyProtection="1">
      <alignment horizontal="center" vertical="center"/>
      <protection locked="0"/>
    </xf>
    <xf numFmtId="0" fontId="13" fillId="0" borderId="4" xfId="0" applyFont="1" applyBorder="1" applyAlignment="1" applyProtection="1">
      <alignment horizontal="center" vertical="center"/>
      <protection locked="0"/>
    </xf>
    <xf numFmtId="0" fontId="13" fillId="0" borderId="3" xfId="0" applyFont="1" applyBorder="1" applyAlignment="1" applyProtection="1">
      <alignment horizontal="center" vertical="center" wrapText="1"/>
      <protection locked="0"/>
    </xf>
    <xf numFmtId="0" fontId="0" fillId="0" borderId="3" xfId="0" applyBorder="1"/>
    <xf numFmtId="0" fontId="0" fillId="0" borderId="4" xfId="0" applyBorder="1"/>
    <xf numFmtId="0" fontId="0" fillId="0" borderId="3" xfId="0" applyBorder="1" applyAlignment="1">
      <alignment wrapText="1"/>
    </xf>
    <xf numFmtId="0" fontId="0" fillId="0" borderId="4" xfId="0" applyBorder="1" applyAlignment="1">
      <alignment wrapText="1"/>
    </xf>
    <xf numFmtId="0" fontId="14" fillId="0" borderId="1" xfId="3" applyFont="1" applyFill="1" applyBorder="1" applyAlignment="1">
      <alignment horizontal="center" vertical="center"/>
    </xf>
    <xf numFmtId="0" fontId="14" fillId="0" borderId="8" xfId="3" applyFont="1" applyFill="1" applyBorder="1" applyAlignment="1">
      <alignment horizontal="center" vertical="center"/>
    </xf>
    <xf numFmtId="0" fontId="14" fillId="0" borderId="19" xfId="3" applyFont="1" applyFill="1" applyBorder="1" applyAlignment="1">
      <alignment horizontal="center" vertical="center"/>
    </xf>
    <xf numFmtId="0" fontId="14" fillId="0" borderId="20" xfId="3" applyFont="1" applyFill="1" applyBorder="1" applyAlignment="1">
      <alignment horizontal="center" vertical="center"/>
    </xf>
    <xf numFmtId="0" fontId="14" fillId="0" borderId="6" xfId="3" applyFont="1" applyFill="1" applyBorder="1" applyAlignment="1">
      <alignment horizontal="center" vertical="center"/>
    </xf>
    <xf numFmtId="0" fontId="14" fillId="0" borderId="7" xfId="3" applyFont="1" applyFill="1" applyBorder="1" applyAlignment="1">
      <alignment horizontal="center" vertical="center"/>
    </xf>
    <xf numFmtId="0" fontId="14" fillId="0" borderId="21" xfId="3" applyFont="1" applyFill="1" applyBorder="1" applyAlignment="1">
      <alignment horizontal="center" vertical="center"/>
    </xf>
    <xf numFmtId="0" fontId="11" fillId="17" borderId="0" xfId="7" applyFont="1" applyFill="1" applyBorder="1" applyAlignment="1" applyProtection="1">
      <alignment horizontal="center" vertical="center" wrapText="1"/>
      <protection locked="0"/>
    </xf>
    <xf numFmtId="0" fontId="11" fillId="17" borderId="26" xfId="7" applyFont="1" applyFill="1" applyBorder="1" applyAlignment="1" applyProtection="1">
      <alignment horizontal="center" vertical="center" wrapText="1"/>
      <protection locked="0"/>
    </xf>
    <xf numFmtId="9" fontId="12" fillId="0" borderId="5" xfId="3" applyNumberFormat="1" applyFont="1" applyFill="1" applyBorder="1" applyAlignment="1">
      <alignment horizontal="center" vertical="center" wrapText="1"/>
    </xf>
    <xf numFmtId="0" fontId="12" fillId="0" borderId="0" xfId="3" applyFont="1" applyFill="1" applyBorder="1" applyAlignment="1">
      <alignment horizontal="center" vertical="center"/>
    </xf>
    <xf numFmtId="0" fontId="12" fillId="0" borderId="6" xfId="3" applyFont="1" applyFill="1" applyBorder="1" applyAlignment="1">
      <alignment horizontal="center" vertical="center"/>
    </xf>
    <xf numFmtId="0" fontId="12" fillId="0" borderId="7" xfId="3" applyFont="1" applyFill="1" applyBorder="1" applyAlignment="1">
      <alignment horizontal="center" vertical="center"/>
    </xf>
    <xf numFmtId="9" fontId="12" fillId="0" borderId="8" xfId="3" applyNumberFormat="1" applyFont="1" applyFill="1" applyBorder="1" applyAlignment="1">
      <alignment horizontal="center" vertical="center" wrapText="1"/>
    </xf>
    <xf numFmtId="9" fontId="12" fillId="0" borderId="19" xfId="3" applyNumberFormat="1" applyFont="1" applyFill="1" applyBorder="1" applyAlignment="1">
      <alignment horizontal="center" vertical="center" wrapText="1"/>
    </xf>
    <xf numFmtId="9" fontId="12" fillId="0" borderId="20" xfId="3" applyNumberFormat="1" applyFont="1" applyFill="1" applyBorder="1" applyAlignment="1">
      <alignment horizontal="center" vertical="center" wrapText="1"/>
    </xf>
    <xf numFmtId="9" fontId="12" fillId="0" borderId="6" xfId="3" applyNumberFormat="1" applyFont="1" applyFill="1" applyBorder="1" applyAlignment="1">
      <alignment horizontal="center" vertical="center" wrapText="1"/>
    </xf>
    <xf numFmtId="9" fontId="12" fillId="0" borderId="7" xfId="3" applyNumberFormat="1" applyFont="1" applyFill="1" applyBorder="1" applyAlignment="1">
      <alignment horizontal="center" vertical="center" wrapText="1"/>
    </xf>
    <xf numFmtId="9" fontId="12" fillId="0" borderId="21" xfId="3" applyNumberFormat="1" applyFont="1" applyFill="1" applyBorder="1" applyAlignment="1">
      <alignment horizontal="center" vertical="center" wrapText="1"/>
    </xf>
    <xf numFmtId="0" fontId="5" fillId="0" borderId="2" xfId="0" quotePrefix="1"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2" xfId="0" applyFont="1" applyFill="1" applyBorder="1" applyAlignment="1" applyProtection="1">
      <alignment horizontal="left" vertical="center" wrapText="1"/>
    </xf>
    <xf numFmtId="0" fontId="5" fillId="0" borderId="3" xfId="0" applyFont="1" applyFill="1" applyBorder="1" applyAlignment="1" applyProtection="1">
      <alignment horizontal="left" vertical="center" wrapText="1"/>
    </xf>
    <xf numFmtId="0" fontId="5" fillId="0" borderId="4" xfId="0" applyFont="1" applyFill="1" applyBorder="1" applyAlignment="1" applyProtection="1">
      <alignment horizontal="left" vertical="center" wrapText="1"/>
    </xf>
    <xf numFmtId="0" fontId="5" fillId="0" borderId="2" xfId="0" applyFont="1" applyFill="1" applyBorder="1" applyAlignment="1" applyProtection="1">
      <alignment horizontal="center" vertical="center" wrapText="1"/>
      <protection locked="0"/>
    </xf>
    <xf numFmtId="0" fontId="5" fillId="0" borderId="3" xfId="0" applyFont="1" applyFill="1" applyBorder="1" applyAlignment="1" applyProtection="1">
      <alignment horizontal="center" vertical="center" wrapText="1"/>
      <protection locked="0"/>
    </xf>
    <xf numFmtId="0" fontId="5" fillId="0" borderId="4" xfId="0" applyFont="1" applyFill="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3" fillId="4" borderId="2" xfId="0" quotePrefix="1" applyFont="1" applyFill="1" applyBorder="1" applyAlignment="1" applyProtection="1">
      <alignment horizontal="center" vertical="center" wrapText="1"/>
      <protection locked="0"/>
    </xf>
    <xf numFmtId="0" fontId="3" fillId="4" borderId="3" xfId="0" quotePrefix="1" applyFont="1" applyFill="1" applyBorder="1" applyAlignment="1" applyProtection="1">
      <alignment horizontal="center" vertical="center" wrapText="1"/>
      <protection locked="0"/>
    </xf>
    <xf numFmtId="0" fontId="3" fillId="4" borderId="4" xfId="0" quotePrefix="1" applyFont="1" applyFill="1" applyBorder="1" applyAlignment="1" applyProtection="1">
      <alignment horizontal="center" vertical="center" wrapText="1"/>
      <protection locked="0"/>
    </xf>
    <xf numFmtId="0" fontId="3" fillId="11" borderId="1" xfId="0" applyFont="1" applyFill="1" applyBorder="1" applyAlignment="1">
      <alignment horizontal="left" vertical="center" wrapText="1"/>
    </xf>
    <xf numFmtId="0" fontId="5" fillId="0" borderId="3"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wrapText="1"/>
      <protection locked="0"/>
    </xf>
    <xf numFmtId="0" fontId="3" fillId="11" borderId="2" xfId="0" applyFont="1" applyFill="1" applyBorder="1" applyAlignment="1" applyProtection="1">
      <alignment horizontal="center" vertical="center" wrapText="1"/>
      <protection locked="0"/>
    </xf>
    <xf numFmtId="0" fontId="3" fillId="11" borderId="3" xfId="0" applyFont="1" applyFill="1" applyBorder="1" applyAlignment="1" applyProtection="1">
      <alignment horizontal="center" vertical="center" wrapText="1"/>
      <protection locked="0"/>
    </xf>
    <xf numFmtId="0" fontId="3" fillId="11" borderId="4" xfId="0" applyFont="1" applyFill="1" applyBorder="1" applyAlignment="1" applyProtection="1">
      <alignment horizontal="center" vertical="center" wrapText="1"/>
      <protection locked="0"/>
    </xf>
    <xf numFmtId="0" fontId="3" fillId="16" borderId="1" xfId="7" applyFont="1" applyFill="1" applyBorder="1" applyAlignment="1" applyProtection="1">
      <alignment horizontal="center" vertical="center" wrapText="1"/>
      <protection locked="0"/>
    </xf>
    <xf numFmtId="0" fontId="3" fillId="17" borderId="1" xfId="7" applyFont="1" applyFill="1" applyBorder="1" applyAlignment="1" applyProtection="1">
      <alignment horizontal="center" vertical="center" wrapText="1"/>
      <protection locked="0"/>
    </xf>
    <xf numFmtId="9" fontId="3" fillId="0" borderId="5" xfId="3" applyNumberFormat="1" applyFont="1" applyBorder="1" applyAlignment="1">
      <alignment horizontal="center" vertical="center" wrapText="1"/>
    </xf>
    <xf numFmtId="0" fontId="3" fillId="0" borderId="0" xfId="3" applyFont="1" applyBorder="1" applyAlignment="1">
      <alignment horizontal="center" vertical="center"/>
    </xf>
    <xf numFmtId="0" fontId="3" fillId="0" borderId="6" xfId="3" applyFont="1" applyBorder="1" applyAlignment="1">
      <alignment horizontal="center" vertical="center"/>
    </xf>
    <xf numFmtId="0" fontId="3" fillId="0" borderId="7" xfId="3" applyFont="1" applyBorder="1" applyAlignment="1">
      <alignment horizontal="center" vertical="center"/>
    </xf>
    <xf numFmtId="9" fontId="3" fillId="0" borderId="1" xfId="3" applyNumberFormat="1" applyFont="1" applyBorder="1" applyAlignment="1">
      <alignment horizontal="center" vertical="center" wrapText="1"/>
    </xf>
    <xf numFmtId="0" fontId="3" fillId="2" borderId="0" xfId="0" applyFont="1" applyFill="1" applyBorder="1" applyAlignment="1" applyProtection="1">
      <alignment horizontal="center" vertical="center"/>
      <protection locked="0"/>
    </xf>
    <xf numFmtId="0" fontId="5" fillId="17" borderId="1" xfId="7" applyFont="1" applyFill="1" applyBorder="1" applyAlignment="1" applyProtection="1">
      <alignment horizontal="center" vertical="center" wrapText="1"/>
      <protection locked="0"/>
    </xf>
    <xf numFmtId="0" fontId="3" fillId="11" borderId="2" xfId="0" quotePrefix="1" applyFont="1" applyFill="1" applyBorder="1" applyAlignment="1" applyProtection="1">
      <alignment horizontal="center" vertical="center" wrapText="1"/>
      <protection locked="0"/>
    </xf>
    <xf numFmtId="0" fontId="20" fillId="0" borderId="1" xfId="0" applyFont="1" applyBorder="1" applyAlignment="1" applyProtection="1">
      <alignment horizontal="center" vertical="center" wrapText="1"/>
      <protection locked="0"/>
    </xf>
    <xf numFmtId="0" fontId="2" fillId="20" borderId="2" xfId="0" applyFont="1" applyFill="1" applyBorder="1" applyAlignment="1" applyProtection="1">
      <alignment horizontal="center" vertical="center" wrapText="1"/>
      <protection locked="0"/>
    </xf>
    <xf numFmtId="0" fontId="2" fillId="20" borderId="3" xfId="0" applyFont="1" applyFill="1" applyBorder="1" applyAlignment="1" applyProtection="1">
      <alignment horizontal="center" vertical="center" wrapText="1"/>
      <protection locked="0"/>
    </xf>
    <xf numFmtId="0" fontId="2" fillId="20" borderId="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center" vertical="center" wrapText="1"/>
      <protection locked="0"/>
    </xf>
    <xf numFmtId="0" fontId="2" fillId="0" borderId="3" xfId="0" applyFont="1" applyFill="1" applyBorder="1" applyAlignment="1" applyProtection="1">
      <alignment horizontal="center" vertical="center" wrapText="1"/>
      <protection locked="0"/>
    </xf>
    <xf numFmtId="0" fontId="2" fillId="0" borderId="4" xfId="0" applyFont="1" applyFill="1" applyBorder="1" applyAlignment="1" applyProtection="1">
      <alignment horizontal="center" vertical="center" wrapText="1"/>
      <protection locked="0"/>
    </xf>
    <xf numFmtId="0" fontId="12" fillId="20" borderId="1" xfId="0" applyFont="1" applyFill="1" applyBorder="1" applyAlignment="1" applyProtection="1">
      <alignment horizontal="left" vertical="center" wrapText="1"/>
      <protection locked="0"/>
    </xf>
    <xf numFmtId="0" fontId="12" fillId="20" borderId="2" xfId="0" applyFont="1" applyFill="1" applyBorder="1" applyAlignment="1" applyProtection="1">
      <alignment horizontal="center" vertical="center"/>
      <protection locked="0"/>
    </xf>
    <xf numFmtId="0" fontId="12" fillId="20" borderId="4" xfId="0" applyFont="1" applyFill="1" applyBorder="1" applyAlignment="1" applyProtection="1">
      <alignment horizontal="center" vertical="center"/>
      <protection locked="0"/>
    </xf>
    <xf numFmtId="0" fontId="12" fillId="20" borderId="2" xfId="0" applyFont="1" applyFill="1" applyBorder="1" applyAlignment="1" applyProtection="1">
      <alignment horizontal="left" vertical="center" wrapText="1"/>
      <protection locked="0"/>
    </xf>
    <xf numFmtId="0" fontId="12" fillId="20" borderId="4" xfId="0" applyFont="1" applyFill="1" applyBorder="1" applyAlignment="1" applyProtection="1">
      <alignment horizontal="left" vertical="center" wrapText="1"/>
      <protection locked="0"/>
    </xf>
    <xf numFmtId="0" fontId="12" fillId="20" borderId="1" xfId="0" applyFont="1" applyFill="1" applyBorder="1" applyAlignment="1" applyProtection="1">
      <alignment horizontal="center" vertical="center"/>
      <protection locked="0"/>
    </xf>
    <xf numFmtId="0" fontId="12" fillId="20" borderId="3" xfId="0" applyFont="1" applyFill="1" applyBorder="1" applyAlignment="1" applyProtection="1">
      <alignment horizontal="left" vertical="center" wrapText="1"/>
      <protection locked="0"/>
    </xf>
    <xf numFmtId="0" fontId="11" fillId="9" borderId="1" xfId="7" applyFont="1" applyFill="1" applyBorder="1" applyAlignment="1" applyProtection="1">
      <alignment horizontal="center" vertical="center" wrapText="1"/>
      <protection locked="0"/>
    </xf>
    <xf numFmtId="0" fontId="11" fillId="10" borderId="1" xfId="7" applyFont="1" applyFill="1" applyBorder="1" applyAlignment="1" applyProtection="1">
      <alignment horizontal="center" vertical="center" wrapText="1"/>
      <protection locked="0"/>
    </xf>
    <xf numFmtId="0" fontId="12" fillId="0" borderId="9" xfId="0" applyFont="1" applyBorder="1" applyAlignment="1" applyProtection="1">
      <alignment horizontal="left" vertical="center" wrapText="1"/>
      <protection locked="0"/>
    </xf>
    <xf numFmtId="0" fontId="12" fillId="0" borderId="18" xfId="0" applyFont="1" applyBorder="1" applyAlignment="1" applyProtection="1">
      <alignment horizontal="left" vertical="center" wrapText="1"/>
      <protection locked="0"/>
    </xf>
    <xf numFmtId="0" fontId="12" fillId="0" borderId="1" xfId="0" applyFont="1" applyFill="1" applyBorder="1" applyAlignment="1" applyProtection="1">
      <alignment horizontal="left" vertical="center" wrapText="1"/>
      <protection locked="0"/>
    </xf>
    <xf numFmtId="0" fontId="12" fillId="0" borderId="2"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12" fillId="0" borderId="2" xfId="3" applyFont="1" applyBorder="1" applyAlignment="1" applyProtection="1">
      <alignment horizontal="left" vertical="center" wrapText="1"/>
      <protection locked="0"/>
    </xf>
    <xf numFmtId="0" fontId="12" fillId="0" borderId="3" xfId="3" applyFont="1" applyBorder="1" applyAlignment="1" applyProtection="1">
      <alignment horizontal="left" vertical="center" wrapText="1"/>
      <protection locked="0"/>
    </xf>
    <xf numFmtId="0" fontId="12" fillId="0" borderId="4" xfId="3" applyFont="1" applyBorder="1" applyAlignment="1" applyProtection="1">
      <alignment horizontal="left" vertical="center" wrapText="1"/>
      <protection locked="0"/>
    </xf>
    <xf numFmtId="0" fontId="12" fillId="0" borderId="2" xfId="3" quotePrefix="1" applyFont="1" applyBorder="1" applyAlignment="1" applyProtection="1">
      <alignment horizontal="left" vertical="center" wrapText="1"/>
      <protection locked="0"/>
    </xf>
    <xf numFmtId="0" fontId="12" fillId="0" borderId="3" xfId="0" applyFont="1" applyBorder="1" applyAlignment="1" applyProtection="1">
      <alignment horizontal="left" vertical="center"/>
      <protection locked="0"/>
    </xf>
    <xf numFmtId="0" fontId="12" fillId="0" borderId="4" xfId="0" applyFont="1" applyBorder="1" applyAlignment="1" applyProtection="1">
      <alignment horizontal="left" vertical="center"/>
      <protection locked="0"/>
    </xf>
    <xf numFmtId="0" fontId="22" fillId="20" borderId="2" xfId="3" quotePrefix="1" applyFont="1" applyFill="1" applyBorder="1" applyAlignment="1" applyProtection="1">
      <alignment horizontal="left" vertical="center" wrapText="1"/>
      <protection locked="0"/>
    </xf>
    <xf numFmtId="0" fontId="12" fillId="20" borderId="4" xfId="3" applyFont="1" applyFill="1" applyBorder="1" applyAlignment="1" applyProtection="1">
      <alignment horizontal="left" vertical="center" wrapText="1"/>
      <protection locked="0"/>
    </xf>
    <xf numFmtId="0" fontId="12" fillId="20" borderId="1" xfId="0" applyFont="1" applyFill="1" applyBorder="1" applyAlignment="1" applyProtection="1">
      <alignment horizontal="center" vertical="center" wrapText="1"/>
      <protection locked="0"/>
    </xf>
    <xf numFmtId="0" fontId="12" fillId="0" borderId="0" xfId="3" applyFont="1" applyBorder="1" applyAlignment="1">
      <alignment horizontal="center" vertical="center"/>
    </xf>
    <xf numFmtId="0" fontId="12" fillId="0" borderId="6" xfId="3" applyFont="1" applyBorder="1" applyAlignment="1">
      <alignment horizontal="center" vertical="center"/>
    </xf>
    <xf numFmtId="0" fontId="12" fillId="0" borderId="7" xfId="3" applyFont="1" applyBorder="1" applyAlignment="1">
      <alignment horizontal="center" vertical="center"/>
    </xf>
    <xf numFmtId="0" fontId="12" fillId="20" borderId="2" xfId="3" applyFont="1" applyFill="1" applyBorder="1" applyAlignment="1" applyProtection="1">
      <alignment horizontal="left" vertical="center" wrapText="1"/>
      <protection locked="0"/>
    </xf>
    <xf numFmtId="0" fontId="12" fillId="20" borderId="2" xfId="3" quotePrefix="1" applyFont="1" applyFill="1" applyBorder="1" applyAlignment="1" applyProtection="1">
      <alignment horizontal="left" vertical="center" wrapText="1"/>
      <protection locked="0"/>
    </xf>
    <xf numFmtId="0" fontId="12" fillId="0" borderId="2" xfId="8" applyFont="1" applyBorder="1" applyAlignment="1" applyProtection="1">
      <alignment horizontal="left" vertical="center" wrapText="1"/>
    </xf>
    <xf numFmtId="0" fontId="12" fillId="0" borderId="3" xfId="8" applyFont="1" applyBorder="1" applyAlignment="1" applyProtection="1">
      <alignment horizontal="left" vertical="center" wrapText="1"/>
    </xf>
    <xf numFmtId="0" fontId="12" fillId="0" borderId="4" xfId="8" applyFont="1" applyBorder="1" applyAlignment="1" applyProtection="1">
      <alignment horizontal="left" vertical="center" wrapText="1"/>
    </xf>
    <xf numFmtId="0" fontId="12" fillId="0" borderId="2" xfId="8" applyFont="1" applyBorder="1" applyAlignment="1" applyProtection="1">
      <alignment horizontal="left" vertical="center" wrapText="1"/>
      <protection locked="0"/>
    </xf>
    <xf numFmtId="0" fontId="12" fillId="0" borderId="3" xfId="8" applyFont="1" applyBorder="1" applyAlignment="1" applyProtection="1">
      <alignment horizontal="left" vertical="center" wrapText="1"/>
      <protection locked="0"/>
    </xf>
    <xf numFmtId="0" fontId="12" fillId="0" borderId="4" xfId="8" applyFont="1" applyBorder="1" applyAlignment="1" applyProtection="1">
      <alignment horizontal="left" vertical="center" wrapText="1"/>
      <protection locked="0"/>
    </xf>
    <xf numFmtId="0" fontId="11" fillId="4" borderId="2" xfId="8" applyFont="1" applyFill="1" applyBorder="1" applyAlignment="1" applyProtection="1">
      <alignment horizontal="center" vertical="center" wrapText="1"/>
      <protection locked="0"/>
    </xf>
    <xf numFmtId="0" fontId="11" fillId="4" borderId="3" xfId="8" applyFont="1" applyFill="1" applyBorder="1" applyAlignment="1" applyProtection="1">
      <alignment horizontal="center" vertical="center" wrapText="1"/>
      <protection locked="0"/>
    </xf>
    <xf numFmtId="0" fontId="11" fillId="4" borderId="4" xfId="8" applyFont="1" applyFill="1" applyBorder="1" applyAlignment="1" applyProtection="1">
      <alignment horizontal="center" vertical="center" wrapText="1"/>
      <protection locked="0"/>
    </xf>
    <xf numFmtId="0" fontId="2" fillId="0" borderId="2" xfId="8" applyFont="1" applyBorder="1" applyAlignment="1" applyProtection="1">
      <alignment horizontal="center" vertical="center" wrapText="1"/>
      <protection locked="0"/>
    </xf>
    <xf numFmtId="0" fontId="2" fillId="0" borderId="3" xfId="8" applyFont="1" applyBorder="1" applyAlignment="1" applyProtection="1">
      <alignment horizontal="center" vertical="center" wrapText="1"/>
      <protection locked="0"/>
    </xf>
    <xf numFmtId="0" fontId="2" fillId="0" borderId="4" xfId="8" applyFont="1" applyBorder="1" applyAlignment="1" applyProtection="1">
      <alignment horizontal="center" vertical="center" wrapText="1"/>
      <protection locked="0"/>
    </xf>
    <xf numFmtId="0" fontId="11" fillId="6" borderId="1" xfId="8" applyFont="1" applyFill="1" applyBorder="1" applyAlignment="1" applyProtection="1">
      <alignment horizontal="center" vertical="center" wrapText="1"/>
      <protection locked="0"/>
    </xf>
    <xf numFmtId="0" fontId="11" fillId="6" borderId="2" xfId="8" quotePrefix="1" applyFont="1" applyFill="1" applyBorder="1" applyAlignment="1" applyProtection="1">
      <alignment horizontal="justify" vertical="center" wrapText="1"/>
      <protection locked="0"/>
    </xf>
    <xf numFmtId="0" fontId="11" fillId="6" borderId="3" xfId="8" quotePrefix="1" applyFont="1" applyFill="1" applyBorder="1" applyAlignment="1" applyProtection="1">
      <alignment horizontal="justify" vertical="center" wrapText="1"/>
      <protection locked="0"/>
    </xf>
    <xf numFmtId="0" fontId="11" fillId="6" borderId="4" xfId="8" quotePrefix="1" applyFont="1" applyFill="1" applyBorder="1" applyAlignment="1" applyProtection="1">
      <alignment horizontal="justify" vertical="center" wrapText="1"/>
      <protection locked="0"/>
    </xf>
    <xf numFmtId="0" fontId="12" fillId="21" borderId="1" xfId="8" applyFont="1" applyFill="1" applyBorder="1" applyAlignment="1" applyProtection="1">
      <alignment horizontal="left" vertical="center" wrapText="1"/>
      <protection locked="0"/>
    </xf>
    <xf numFmtId="0" fontId="12" fillId="21" borderId="2" xfId="8" applyFont="1" applyFill="1" applyBorder="1" applyAlignment="1" applyProtection="1">
      <alignment horizontal="center" vertical="center" wrapText="1"/>
      <protection locked="0"/>
    </xf>
    <xf numFmtId="0" fontId="12" fillId="21" borderId="4" xfId="8" applyFont="1" applyFill="1" applyBorder="1" applyAlignment="1" applyProtection="1">
      <alignment horizontal="center" vertical="center" wrapText="1"/>
      <protection locked="0"/>
    </xf>
    <xf numFmtId="0" fontId="12" fillId="21" borderId="1" xfId="8" applyFont="1" applyFill="1" applyBorder="1" applyAlignment="1" applyProtection="1">
      <alignment horizontal="center" vertical="center"/>
      <protection locked="0"/>
    </xf>
    <xf numFmtId="0" fontId="12" fillId="21" borderId="1" xfId="8" applyFont="1" applyFill="1" applyBorder="1" applyAlignment="1" applyProtection="1">
      <alignment horizontal="center" vertical="center" wrapText="1"/>
      <protection locked="0"/>
    </xf>
    <xf numFmtId="0" fontId="11" fillId="21" borderId="2" xfId="8" applyFont="1" applyFill="1" applyBorder="1" applyAlignment="1" applyProtection="1">
      <alignment horizontal="center" vertical="center" wrapText="1"/>
      <protection locked="0"/>
    </xf>
    <xf numFmtId="0" fontId="11" fillId="21" borderId="3" xfId="8" quotePrefix="1" applyFont="1" applyFill="1" applyBorder="1" applyAlignment="1" applyProtection="1">
      <alignment horizontal="center" vertical="center" wrapText="1"/>
      <protection locked="0"/>
    </xf>
    <xf numFmtId="0" fontId="11" fillId="21" borderId="4" xfId="8" quotePrefix="1" applyFont="1" applyFill="1" applyBorder="1" applyAlignment="1" applyProtection="1">
      <alignment horizontal="center" vertical="center" wrapText="1"/>
      <protection locked="0"/>
    </xf>
    <xf numFmtId="0" fontId="11" fillId="4" borderId="1" xfId="8" applyFont="1" applyFill="1" applyBorder="1" applyAlignment="1" applyProtection="1">
      <alignment horizontal="left" vertical="center" wrapText="1"/>
      <protection locked="0"/>
    </xf>
    <xf numFmtId="0" fontId="11" fillId="5" borderId="1" xfId="8" applyFont="1" applyFill="1" applyBorder="1" applyAlignment="1">
      <alignment horizontal="left" vertical="center" wrapText="1"/>
    </xf>
    <xf numFmtId="0" fontId="11" fillId="6" borderId="2" xfId="8" applyFont="1" applyFill="1" applyBorder="1" applyAlignment="1" applyProtection="1">
      <alignment horizontal="center" vertical="center" wrapText="1"/>
      <protection locked="0"/>
    </xf>
    <xf numFmtId="0" fontId="11" fillId="6" borderId="3" xfId="8" applyFont="1" applyFill="1" applyBorder="1" applyAlignment="1" applyProtection="1">
      <alignment horizontal="center" vertical="center" wrapText="1"/>
      <protection locked="0"/>
    </xf>
    <xf numFmtId="0" fontId="11" fillId="6" borderId="4" xfId="8" applyFont="1" applyFill="1" applyBorder="1" applyAlignment="1" applyProtection="1">
      <alignment horizontal="center" vertical="center" wrapText="1"/>
      <protection locked="0"/>
    </xf>
    <xf numFmtId="0" fontId="11" fillId="9" borderId="1" xfId="9" applyFont="1" applyFill="1" applyBorder="1" applyAlignment="1" applyProtection="1">
      <alignment horizontal="center" vertical="center" wrapText="1"/>
      <protection locked="0"/>
    </xf>
    <xf numFmtId="0" fontId="11" fillId="10" borderId="1" xfId="9" applyFont="1" applyFill="1" applyBorder="1" applyAlignment="1" applyProtection="1">
      <alignment horizontal="center" vertical="center" wrapText="1"/>
      <protection locked="0"/>
    </xf>
    <xf numFmtId="0" fontId="11" fillId="13" borderId="29" xfId="8" applyFont="1" applyFill="1" applyBorder="1" applyAlignment="1" applyProtection="1">
      <alignment horizontal="center" vertical="center" wrapText="1"/>
      <protection locked="0"/>
    </xf>
    <xf numFmtId="0" fontId="11" fillId="13" borderId="30" xfId="8" applyFont="1" applyFill="1" applyBorder="1" applyAlignment="1" applyProtection="1">
      <alignment horizontal="center" vertical="center" wrapText="1"/>
      <protection locked="0"/>
    </xf>
    <xf numFmtId="0" fontId="11" fillId="13" borderId="31" xfId="8" applyFont="1" applyFill="1" applyBorder="1" applyAlignment="1" applyProtection="1">
      <alignment horizontal="center" vertical="center" wrapText="1"/>
      <protection locked="0"/>
    </xf>
    <xf numFmtId="0" fontId="12" fillId="0" borderId="32" xfId="8" applyFont="1" applyBorder="1" applyAlignment="1" applyProtection="1">
      <alignment horizontal="justify" vertical="center" wrapText="1"/>
      <protection locked="0"/>
    </xf>
    <xf numFmtId="0" fontId="12" fillId="0" borderId="7" xfId="8" applyFont="1" applyBorder="1" applyAlignment="1" applyProtection="1">
      <alignment horizontal="justify" vertical="center" wrapText="1"/>
      <protection locked="0"/>
    </xf>
    <xf numFmtId="0" fontId="12" fillId="0" borderId="33" xfId="8" applyFont="1" applyBorder="1" applyAlignment="1" applyProtection="1">
      <alignment horizontal="justify" vertical="center" wrapText="1"/>
      <protection locked="0"/>
    </xf>
    <xf numFmtId="0" fontId="12" fillId="0" borderId="34" xfId="8" applyFont="1" applyBorder="1" applyAlignment="1" applyProtection="1">
      <alignment horizontal="left" vertical="center" wrapText="1"/>
      <protection locked="0"/>
    </xf>
    <xf numFmtId="0" fontId="12" fillId="0" borderId="3" xfId="8" applyFont="1" applyBorder="1" applyAlignment="1" applyProtection="1">
      <alignment horizontal="justify" vertical="center" wrapText="1"/>
      <protection locked="0"/>
    </xf>
    <xf numFmtId="0" fontId="12" fillId="0" borderId="35" xfId="8" applyFont="1" applyBorder="1" applyAlignment="1" applyProtection="1">
      <alignment horizontal="justify" vertical="center" wrapText="1"/>
      <protection locked="0"/>
    </xf>
    <xf numFmtId="9" fontId="11" fillId="0" borderId="5" xfId="8" applyNumberFormat="1" applyFont="1" applyBorder="1" applyAlignment="1">
      <alignment horizontal="center" vertical="center" wrapText="1"/>
    </xf>
    <xf numFmtId="0" fontId="11" fillId="0" borderId="0" xfId="8" applyFont="1" applyBorder="1" applyAlignment="1">
      <alignment horizontal="center" vertical="center"/>
    </xf>
    <xf numFmtId="0" fontId="11" fillId="0" borderId="6" xfId="8" applyFont="1" applyBorder="1" applyAlignment="1">
      <alignment horizontal="center" vertical="center"/>
    </xf>
    <xf numFmtId="0" fontId="11" fillId="0" borderId="7" xfId="8" applyFont="1" applyBorder="1" applyAlignment="1">
      <alignment horizontal="center" vertical="center"/>
    </xf>
    <xf numFmtId="9" fontId="11" fillId="0" borderId="1" xfId="8" applyNumberFormat="1" applyFont="1" applyBorder="1" applyAlignment="1">
      <alignment horizontal="center" vertical="center" wrapText="1"/>
    </xf>
    <xf numFmtId="0" fontId="11" fillId="8" borderId="2" xfId="8" applyFont="1" applyFill="1" applyBorder="1" applyAlignment="1">
      <alignment horizontal="center" vertical="center"/>
    </xf>
    <xf numFmtId="0" fontId="11" fillId="8" borderId="3" xfId="8" applyFont="1" applyFill="1" applyBorder="1" applyAlignment="1">
      <alignment horizontal="center" vertical="center"/>
    </xf>
    <xf numFmtId="0" fontId="11" fillId="8" borderId="1" xfId="8" applyFont="1" applyFill="1" applyBorder="1" applyAlignment="1">
      <alignment horizontal="center" vertical="center"/>
    </xf>
    <xf numFmtId="0" fontId="14" fillId="0" borderId="1" xfId="8" applyFont="1" applyBorder="1" applyAlignment="1">
      <alignment horizontal="center" vertical="center"/>
    </xf>
    <xf numFmtId="0" fontId="11" fillId="11" borderId="2" xfId="8" quotePrefix="1" applyFont="1" applyFill="1" applyBorder="1" applyAlignment="1" applyProtection="1">
      <alignment horizontal="left" vertical="center"/>
      <protection locked="0"/>
    </xf>
    <xf numFmtId="0" fontId="11" fillId="11" borderId="3" xfId="8" applyFont="1" applyFill="1" applyBorder="1" applyAlignment="1" applyProtection="1">
      <alignment horizontal="justify" vertical="center"/>
      <protection locked="0"/>
    </xf>
    <xf numFmtId="0" fontId="11" fillId="11" borderId="4" xfId="8" applyFont="1" applyFill="1" applyBorder="1" applyAlignment="1" applyProtection="1">
      <alignment horizontal="justify" vertical="center"/>
      <protection locked="0"/>
    </xf>
    <xf numFmtId="0" fontId="12" fillId="0" borderId="3" xfId="8" applyFont="1" applyBorder="1" applyAlignment="1" applyProtection="1">
      <alignment horizontal="left" vertical="center"/>
      <protection locked="0"/>
    </xf>
    <xf numFmtId="0" fontId="12" fillId="0" borderId="4" xfId="8" applyFont="1" applyBorder="1" applyAlignment="1" applyProtection="1">
      <alignment horizontal="left" vertical="center"/>
      <protection locked="0"/>
    </xf>
    <xf numFmtId="0" fontId="11" fillId="8" borderId="4" xfId="8" applyFont="1" applyFill="1" applyBorder="1" applyAlignment="1">
      <alignment horizontal="center" vertical="center"/>
    </xf>
    <xf numFmtId="0" fontId="11" fillId="6" borderId="2" xfId="8" quotePrefix="1" applyFont="1" applyFill="1" applyBorder="1" applyAlignment="1" applyProtection="1">
      <alignment horizontal="left" vertical="center" wrapText="1"/>
      <protection locked="0"/>
    </xf>
    <xf numFmtId="0" fontId="11" fillId="6" borderId="3" xfId="8" applyFont="1" applyFill="1" applyBorder="1" applyAlignment="1" applyProtection="1">
      <alignment horizontal="justify" vertical="center" wrapText="1"/>
      <protection locked="0"/>
    </xf>
    <xf numFmtId="0" fontId="11" fillId="6" borderId="4" xfId="8" applyFont="1" applyFill="1" applyBorder="1" applyAlignment="1" applyProtection="1">
      <alignment horizontal="justify" vertical="center" wrapText="1"/>
      <protection locked="0"/>
    </xf>
    <xf numFmtId="0" fontId="11" fillId="0" borderId="29" xfId="10" applyFont="1" applyBorder="1" applyAlignment="1" applyProtection="1">
      <alignment horizontal="left" vertical="top" wrapText="1"/>
      <protection locked="0"/>
    </xf>
    <xf numFmtId="0" fontId="11" fillId="0" borderId="30" xfId="10" applyFont="1" applyBorder="1" applyAlignment="1" applyProtection="1">
      <alignment horizontal="left" vertical="top" wrapText="1"/>
      <protection locked="0"/>
    </xf>
    <xf numFmtId="0" fontId="11" fillId="0" borderId="31" xfId="10" applyFont="1" applyBorder="1" applyAlignment="1" applyProtection="1">
      <alignment horizontal="left" vertical="top" wrapText="1"/>
      <protection locked="0"/>
    </xf>
    <xf numFmtId="0" fontId="11" fillId="11" borderId="1" xfId="8" quotePrefix="1" applyFont="1" applyFill="1" applyBorder="1" applyAlignment="1" applyProtection="1">
      <alignment horizontal="justify" vertical="center" wrapText="1"/>
      <protection locked="0"/>
    </xf>
    <xf numFmtId="0" fontId="12" fillId="0" borderId="34" xfId="8" applyFont="1" applyBorder="1" applyAlignment="1" applyProtection="1">
      <alignment horizontal="justify" vertical="center" wrapText="1"/>
      <protection locked="0"/>
    </xf>
    <xf numFmtId="0" fontId="12" fillId="0" borderId="36" xfId="10" applyFont="1" applyBorder="1" applyAlignment="1" applyProtection="1">
      <alignment horizontal="left" vertical="top" wrapText="1"/>
      <protection locked="0"/>
    </xf>
    <xf numFmtId="0" fontId="12" fillId="0" borderId="19" xfId="10" applyFont="1" applyBorder="1" applyAlignment="1" applyProtection="1">
      <alignment horizontal="left" vertical="top" wrapText="1"/>
      <protection locked="0"/>
    </xf>
    <xf numFmtId="0" fontId="12" fillId="0" borderId="37" xfId="10" applyFont="1" applyBorder="1" applyAlignment="1" applyProtection="1">
      <alignment horizontal="left" vertical="top" wrapText="1"/>
      <protection locked="0"/>
    </xf>
    <xf numFmtId="0" fontId="12" fillId="0" borderId="29" xfId="10" applyFont="1" applyBorder="1" applyAlignment="1" applyProtection="1">
      <alignment horizontal="left" vertical="top" wrapText="1"/>
      <protection locked="0"/>
    </xf>
    <xf numFmtId="0" fontId="12" fillId="0" borderId="30" xfId="10" applyFont="1" applyBorder="1" applyAlignment="1" applyProtection="1">
      <alignment horizontal="left" vertical="top" wrapText="1"/>
      <protection locked="0"/>
    </xf>
    <xf numFmtId="0" fontId="12" fillId="0" borderId="31" xfId="10" applyFont="1" applyBorder="1" applyAlignment="1" applyProtection="1">
      <alignment horizontal="left" vertical="top" wrapText="1"/>
      <protection locked="0"/>
    </xf>
    <xf numFmtId="0" fontId="11" fillId="0" borderId="34" xfId="8" applyFont="1" applyBorder="1" applyAlignment="1" applyProtection="1">
      <alignment horizontal="justify" vertical="center" wrapText="1"/>
      <protection locked="0"/>
    </xf>
    <xf numFmtId="0" fontId="11" fillId="0" borderId="36" xfId="10" applyFont="1" applyBorder="1" applyAlignment="1" applyProtection="1">
      <alignment horizontal="left" vertical="top" wrapText="1"/>
      <protection locked="0"/>
    </xf>
    <xf numFmtId="0" fontId="12" fillId="12" borderId="2" xfId="8" applyFont="1" applyFill="1" applyBorder="1" applyAlignment="1" applyProtection="1">
      <alignment horizontal="left" vertical="center" wrapText="1"/>
      <protection locked="0"/>
    </xf>
    <xf numFmtId="0" fontId="12" fillId="12" borderId="3" xfId="8" applyFont="1" applyFill="1" applyBorder="1" applyAlignment="1" applyProtection="1">
      <alignment horizontal="left" vertical="center" wrapText="1"/>
      <protection locked="0"/>
    </xf>
    <xf numFmtId="0" fontId="12" fillId="12" borderId="4" xfId="8" applyFont="1" applyFill="1" applyBorder="1" applyAlignment="1" applyProtection="1">
      <alignment horizontal="left" vertical="center" wrapText="1"/>
      <protection locked="0"/>
    </xf>
    <xf numFmtId="0" fontId="12" fillId="12" borderId="3" xfId="8" applyFont="1" applyFill="1" applyBorder="1" applyAlignment="1" applyProtection="1">
      <alignment horizontal="left" vertical="center"/>
      <protection locked="0"/>
    </xf>
    <xf numFmtId="0" fontId="12" fillId="12" borderId="4" xfId="8" applyFont="1" applyFill="1" applyBorder="1" applyAlignment="1" applyProtection="1">
      <alignment horizontal="left" vertical="center"/>
      <protection locked="0"/>
    </xf>
    <xf numFmtId="0" fontId="11" fillId="0" borderId="34" xfId="8" applyFont="1" applyBorder="1" applyAlignment="1" applyProtection="1">
      <alignment horizontal="justify" vertical="center"/>
      <protection locked="0"/>
    </xf>
    <xf numFmtId="0" fontId="12" fillId="0" borderId="3" xfId="8" applyFont="1" applyBorder="1" applyAlignment="1" applyProtection="1">
      <alignment horizontal="justify" vertical="center"/>
      <protection locked="0"/>
    </xf>
    <xf numFmtId="0" fontId="12" fillId="0" borderId="35" xfId="8" applyFont="1" applyBorder="1" applyAlignment="1" applyProtection="1">
      <alignment horizontal="justify" vertical="center"/>
      <protection locked="0"/>
    </xf>
    <xf numFmtId="0" fontId="12" fillId="0" borderId="32" xfId="8" applyFont="1" applyBorder="1" applyAlignment="1" applyProtection="1">
      <alignment horizontal="justify" vertical="center"/>
      <protection locked="0"/>
    </xf>
    <xf numFmtId="0" fontId="12" fillId="0" borderId="7" xfId="8" applyFont="1" applyBorder="1" applyAlignment="1" applyProtection="1">
      <alignment horizontal="justify" vertical="center"/>
      <protection locked="0"/>
    </xf>
    <xf numFmtId="0" fontId="12" fillId="0" borderId="33" xfId="8" applyFont="1" applyBorder="1" applyAlignment="1" applyProtection="1">
      <alignment horizontal="justify" vertical="center"/>
      <protection locked="0"/>
    </xf>
    <xf numFmtId="0" fontId="12" fillId="0" borderId="34" xfId="8" applyFont="1" applyBorder="1" applyAlignment="1" applyProtection="1">
      <alignment horizontal="left" vertical="center"/>
      <protection locked="0"/>
    </xf>
    <xf numFmtId="0" fontId="12" fillId="0" borderId="34" xfId="8" applyFont="1" applyBorder="1" applyAlignment="1" applyProtection="1">
      <alignment horizontal="justify" vertical="center"/>
      <protection locked="0"/>
    </xf>
    <xf numFmtId="9" fontId="12" fillId="22" borderId="5" xfId="8" applyNumberFormat="1" applyFont="1" applyFill="1" applyBorder="1" applyAlignment="1">
      <alignment horizontal="center" vertical="center" wrapText="1"/>
    </xf>
    <xf numFmtId="0" fontId="12" fillId="22" borderId="0" xfId="8" applyFont="1" applyFill="1" applyBorder="1" applyAlignment="1">
      <alignment horizontal="center" vertical="center"/>
    </xf>
    <xf numFmtId="0" fontId="12" fillId="22" borderId="6" xfId="8" applyFont="1" applyFill="1" applyBorder="1" applyAlignment="1">
      <alignment horizontal="center" vertical="center"/>
    </xf>
    <xf numFmtId="0" fontId="12" fillId="22" borderId="7" xfId="8" applyFont="1" applyFill="1" applyBorder="1" applyAlignment="1">
      <alignment horizontal="center" vertical="center"/>
    </xf>
    <xf numFmtId="9" fontId="12" fillId="22" borderId="1" xfId="8" applyNumberFormat="1" applyFont="1" applyFill="1" applyBorder="1" applyAlignment="1">
      <alignment horizontal="center" vertical="center" wrapText="1"/>
    </xf>
    <xf numFmtId="0" fontId="12" fillId="22" borderId="1" xfId="8" applyFont="1" applyFill="1" applyBorder="1" applyAlignment="1" applyProtection="1">
      <alignment horizontal="left" vertical="center" wrapText="1"/>
      <protection locked="0"/>
    </xf>
    <xf numFmtId="0" fontId="12" fillId="22" borderId="2" xfId="8" applyFont="1" applyFill="1" applyBorder="1" applyAlignment="1" applyProtection="1">
      <alignment horizontal="center" vertical="center"/>
      <protection locked="0"/>
    </xf>
    <xf numFmtId="0" fontId="12" fillId="22" borderId="4" xfId="8" applyFont="1" applyFill="1" applyBorder="1" applyAlignment="1" applyProtection="1">
      <alignment horizontal="center" vertical="center"/>
      <protection locked="0"/>
    </xf>
    <xf numFmtId="0" fontId="12" fillId="0" borderId="1" xfId="8" applyFont="1" applyBorder="1" applyAlignment="1" applyProtection="1">
      <alignment horizontal="center" vertical="center"/>
      <protection locked="0"/>
    </xf>
    <xf numFmtId="0" fontId="12" fillId="0" borderId="1" xfId="8" applyFont="1" applyBorder="1" applyAlignment="1" applyProtection="1">
      <alignment horizontal="center" vertical="center" wrapText="1"/>
      <protection locked="0"/>
    </xf>
    <xf numFmtId="0" fontId="12" fillId="22" borderId="2" xfId="8" applyFont="1" applyFill="1" applyBorder="1" applyAlignment="1" applyProtection="1">
      <alignment horizontal="left" vertical="center" wrapText="1"/>
      <protection locked="0"/>
    </xf>
    <xf numFmtId="0" fontId="12" fillId="22" borderId="3" xfId="8" applyFont="1" applyFill="1" applyBorder="1" applyAlignment="1" applyProtection="1">
      <alignment horizontal="left" vertical="center" wrapText="1"/>
      <protection locked="0"/>
    </xf>
    <xf numFmtId="0" fontId="12" fillId="22" borderId="4" xfId="8" applyFont="1" applyFill="1" applyBorder="1" applyAlignment="1" applyProtection="1">
      <alignment horizontal="left" vertical="center" wrapText="1"/>
      <protection locked="0"/>
    </xf>
    <xf numFmtId="0" fontId="12" fillId="22" borderId="2" xfId="8" applyFont="1" applyFill="1" applyBorder="1" applyAlignment="1" applyProtection="1">
      <alignment horizontal="justify" vertical="center" wrapText="1"/>
      <protection locked="0"/>
    </xf>
    <xf numFmtId="0" fontId="12" fillId="22" borderId="3" xfId="8" applyFont="1" applyFill="1" applyBorder="1" applyAlignment="1" applyProtection="1">
      <alignment horizontal="justify" vertical="center" wrapText="1"/>
      <protection locked="0"/>
    </xf>
    <xf numFmtId="0" fontId="12" fillId="22" borderId="4" xfId="8" applyFont="1" applyFill="1" applyBorder="1" applyAlignment="1" applyProtection="1">
      <alignment horizontal="justify" vertical="center" wrapText="1"/>
      <protection locked="0"/>
    </xf>
    <xf numFmtId="0" fontId="11" fillId="4" borderId="38" xfId="8" applyFont="1" applyFill="1" applyBorder="1" applyAlignment="1" applyProtection="1">
      <alignment horizontal="center" vertical="center" wrapText="1"/>
      <protection locked="0"/>
    </xf>
    <xf numFmtId="0" fontId="11" fillId="4" borderId="39" xfId="8" applyFont="1" applyFill="1" applyBorder="1" applyAlignment="1" applyProtection="1">
      <alignment horizontal="center" vertical="center" wrapText="1"/>
      <protection locked="0"/>
    </xf>
    <xf numFmtId="0" fontId="11" fillId="4" borderId="40" xfId="8" applyFont="1" applyFill="1" applyBorder="1" applyAlignment="1" applyProtection="1">
      <alignment horizontal="center" vertical="center" wrapText="1"/>
      <protection locked="0"/>
    </xf>
    <xf numFmtId="0" fontId="11" fillId="22" borderId="1" xfId="8" applyFont="1" applyFill="1" applyBorder="1" applyAlignment="1" applyProtection="1">
      <alignment horizontal="center" vertical="center" wrapText="1"/>
      <protection locked="0"/>
    </xf>
    <xf numFmtId="0" fontId="11" fillId="4" borderId="3" xfId="8" quotePrefix="1" applyFont="1" applyFill="1" applyBorder="1" applyAlignment="1" applyProtection="1">
      <alignment horizontal="center" vertical="center" wrapText="1"/>
      <protection locked="0"/>
    </xf>
    <xf numFmtId="0" fontId="11" fillId="4" borderId="4" xfId="8" quotePrefix="1" applyFont="1" applyFill="1" applyBorder="1" applyAlignment="1" applyProtection="1">
      <alignment horizontal="center" vertical="center" wrapText="1"/>
      <protection locked="0"/>
    </xf>
    <xf numFmtId="0" fontId="11" fillId="8" borderId="2" xfId="11" applyFont="1" applyFill="1" applyBorder="1" applyAlignment="1">
      <alignment horizontal="center" vertical="center"/>
    </xf>
    <xf numFmtId="0" fontId="11" fillId="8" borderId="3" xfId="11" applyFont="1" applyFill="1" applyBorder="1" applyAlignment="1">
      <alignment horizontal="center" vertical="center"/>
    </xf>
    <xf numFmtId="0" fontId="11" fillId="8" borderId="4" xfId="11" applyFont="1" applyFill="1" applyBorder="1" applyAlignment="1">
      <alignment horizontal="center" vertical="center"/>
    </xf>
    <xf numFmtId="0" fontId="11" fillId="8" borderId="1" xfId="11" applyFont="1" applyFill="1" applyBorder="1" applyAlignment="1">
      <alignment horizontal="center" vertical="center"/>
    </xf>
    <xf numFmtId="9" fontId="11" fillId="0" borderId="5" xfId="11" applyNumberFormat="1" applyFont="1" applyBorder="1" applyAlignment="1">
      <alignment horizontal="center" vertical="center" wrapText="1"/>
    </xf>
    <xf numFmtId="0" fontId="11" fillId="0" borderId="0" xfId="11" applyFont="1" applyBorder="1" applyAlignment="1">
      <alignment horizontal="center" vertical="center"/>
    </xf>
    <xf numFmtId="0" fontId="11" fillId="0" borderId="6" xfId="11" applyFont="1" applyBorder="1" applyAlignment="1">
      <alignment horizontal="center" vertical="center"/>
    </xf>
    <xf numFmtId="0" fontId="11" fillId="0" borderId="7" xfId="11" applyFont="1" applyBorder="1" applyAlignment="1">
      <alignment horizontal="center" vertical="center"/>
    </xf>
    <xf numFmtId="9" fontId="11" fillId="0" borderId="1" xfId="11" applyNumberFormat="1" applyFont="1" applyBorder="1" applyAlignment="1">
      <alignment horizontal="center" vertical="center" wrapText="1"/>
    </xf>
    <xf numFmtId="0" fontId="25" fillId="24" borderId="1" xfId="0" applyFont="1" applyFill="1" applyBorder="1" applyAlignment="1" applyProtection="1">
      <alignment horizontal="left" vertical="center" wrapText="1"/>
      <protection locked="0"/>
    </xf>
    <xf numFmtId="0" fontId="12" fillId="25" borderId="1" xfId="0" applyFont="1" applyFill="1" applyBorder="1" applyAlignment="1" applyProtection="1">
      <alignment horizontal="left" vertical="center" wrapText="1"/>
      <protection locked="0"/>
    </xf>
    <xf numFmtId="0" fontId="25" fillId="24" borderId="2" xfId="0" applyFont="1" applyFill="1" applyBorder="1" applyAlignment="1" applyProtection="1">
      <alignment horizontal="center" vertical="center" wrapText="1"/>
      <protection locked="0"/>
    </xf>
    <xf numFmtId="0" fontId="12" fillId="24" borderId="4" xfId="0" applyFont="1" applyFill="1" applyBorder="1" applyAlignment="1" applyProtection="1">
      <alignment horizontal="center" vertical="center" wrapText="1"/>
      <protection locked="0"/>
    </xf>
    <xf numFmtId="0" fontId="2" fillId="0" borderId="2" xfId="0" applyFont="1" applyBorder="1" applyAlignment="1" applyProtection="1">
      <alignment horizontal="left" vertical="center" wrapText="1"/>
      <protection locked="0"/>
    </xf>
    <xf numFmtId="0" fontId="14" fillId="0" borderId="1" xfId="11" applyFont="1" applyBorder="1" applyAlignment="1">
      <alignment horizontal="center" vertical="center"/>
    </xf>
    <xf numFmtId="0" fontId="11" fillId="4" borderId="2" xfId="8" applyFont="1" applyFill="1" applyBorder="1" applyAlignment="1" applyProtection="1">
      <alignment horizontal="left" vertical="center" wrapText="1"/>
      <protection locked="0"/>
    </xf>
    <xf numFmtId="0" fontId="11" fillId="4" borderId="3" xfId="8" applyFont="1" applyFill="1" applyBorder="1" applyAlignment="1" applyProtection="1">
      <alignment horizontal="left" vertical="center" wrapText="1"/>
      <protection locked="0"/>
    </xf>
    <xf numFmtId="0" fontId="11" fillId="4" borderId="4" xfId="8" applyFont="1" applyFill="1" applyBorder="1" applyAlignment="1" applyProtection="1">
      <alignment horizontal="left" vertical="center" wrapText="1"/>
      <protection locked="0"/>
    </xf>
    <xf numFmtId="0" fontId="12" fillId="0" borderId="32" xfId="0" applyFont="1" applyBorder="1" applyAlignment="1" applyProtection="1">
      <alignment horizontal="justify" vertical="center" wrapText="1"/>
      <protection locked="0"/>
    </xf>
    <xf numFmtId="0" fontId="12" fillId="0" borderId="7" xfId="0" applyFont="1" applyBorder="1" applyAlignment="1" applyProtection="1">
      <alignment horizontal="justify" vertical="center" wrapText="1"/>
      <protection locked="0"/>
    </xf>
    <xf numFmtId="0" fontId="12" fillId="0" borderId="33" xfId="0" applyFont="1" applyBorder="1" applyAlignment="1" applyProtection="1">
      <alignment horizontal="justify" vertical="center" wrapText="1"/>
      <protection locked="0"/>
    </xf>
    <xf numFmtId="0" fontId="12" fillId="0" borderId="34" xfId="0" applyFont="1" applyBorder="1" applyAlignment="1" applyProtection="1">
      <alignment horizontal="left" vertical="center" wrapText="1"/>
      <protection locked="0"/>
    </xf>
    <xf numFmtId="0" fontId="12" fillId="0" borderId="3" xfId="0" applyFont="1" applyBorder="1" applyAlignment="1" applyProtection="1">
      <alignment horizontal="justify" vertical="center" wrapText="1"/>
      <protection locked="0"/>
    </xf>
    <xf numFmtId="0" fontId="12" fillId="0" borderId="35" xfId="0" applyFont="1" applyBorder="1" applyAlignment="1" applyProtection="1">
      <alignment horizontal="justify" vertical="center" wrapText="1"/>
      <protection locked="0"/>
    </xf>
    <xf numFmtId="0" fontId="12" fillId="0" borderId="34" xfId="0" applyFont="1" applyBorder="1" applyAlignment="1" applyProtection="1">
      <alignment horizontal="justify" vertical="center" wrapText="1"/>
      <protection locked="0"/>
    </xf>
    <xf numFmtId="0" fontId="11" fillId="0" borderId="34" xfId="0" applyFont="1" applyBorder="1" applyAlignment="1" applyProtection="1">
      <alignment horizontal="justify" vertical="center" wrapText="1"/>
      <protection locked="0"/>
    </xf>
    <xf numFmtId="0" fontId="12" fillId="26" borderId="29" xfId="0" quotePrefix="1" applyFont="1" applyFill="1" applyBorder="1" applyAlignment="1" applyProtection="1">
      <alignment horizontal="left" vertical="center" wrapText="1"/>
      <protection locked="0"/>
    </xf>
    <xf numFmtId="0" fontId="12" fillId="26" borderId="30" xfId="0" quotePrefix="1" applyFont="1" applyFill="1" applyBorder="1" applyAlignment="1" applyProtection="1">
      <alignment horizontal="justify" vertical="center" wrapText="1"/>
      <protection locked="0"/>
    </xf>
    <xf numFmtId="0" fontId="12" fillId="26" borderId="31" xfId="0" quotePrefix="1" applyFont="1" applyFill="1" applyBorder="1" applyAlignment="1" applyProtection="1">
      <alignment horizontal="justify" vertical="center" wrapText="1"/>
      <protection locked="0"/>
    </xf>
    <xf numFmtId="0" fontId="11" fillId="13" borderId="29" xfId="0" applyFont="1" applyFill="1" applyBorder="1" applyAlignment="1" applyProtection="1">
      <alignment horizontal="center" vertical="center" wrapText="1"/>
      <protection locked="0"/>
    </xf>
    <xf numFmtId="0" fontId="11" fillId="13" borderId="30" xfId="0" applyFont="1" applyFill="1" applyBorder="1" applyAlignment="1" applyProtection="1">
      <alignment horizontal="center" vertical="center" wrapText="1"/>
      <protection locked="0"/>
    </xf>
    <xf numFmtId="0" fontId="11" fillId="13" borderId="31" xfId="0" applyFont="1" applyFill="1" applyBorder="1" applyAlignment="1" applyProtection="1">
      <alignment horizontal="center" vertical="center" wrapText="1"/>
      <protection locked="0"/>
    </xf>
    <xf numFmtId="0" fontId="27" fillId="0" borderId="2" xfId="8" applyFont="1" applyBorder="1" applyAlignment="1" applyProtection="1">
      <alignment horizontal="center" vertical="center" wrapText="1"/>
      <protection locked="0"/>
    </xf>
    <xf numFmtId="0" fontId="27" fillId="0" borderId="3" xfId="8" applyFont="1" applyBorder="1" applyAlignment="1" applyProtection="1">
      <alignment horizontal="center" vertical="center" wrapText="1"/>
      <protection locked="0"/>
    </xf>
    <xf numFmtId="0" fontId="27" fillId="0" borderId="4" xfId="8" applyFont="1" applyBorder="1" applyAlignment="1" applyProtection="1">
      <alignment horizontal="center" vertical="center" wrapText="1"/>
      <protection locked="0"/>
    </xf>
    <xf numFmtId="0" fontId="28" fillId="11" borderId="1" xfId="0" applyFont="1" applyFill="1" applyBorder="1" applyAlignment="1" applyProtection="1">
      <alignment horizontal="center" vertical="center" wrapText="1"/>
      <protection locked="0"/>
    </xf>
    <xf numFmtId="0" fontId="28" fillId="11" borderId="2" xfId="0" quotePrefix="1" applyFont="1" applyFill="1" applyBorder="1" applyAlignment="1" applyProtection="1">
      <alignment horizontal="justify" vertical="center" wrapText="1"/>
      <protection locked="0"/>
    </xf>
    <xf numFmtId="0" fontId="28" fillId="11" borderId="3" xfId="0" quotePrefix="1" applyFont="1" applyFill="1" applyBorder="1" applyAlignment="1" applyProtection="1">
      <alignment horizontal="justify" vertical="center" wrapText="1"/>
      <protection locked="0"/>
    </xf>
    <xf numFmtId="0" fontId="28" fillId="11" borderId="4" xfId="0" quotePrefix="1" applyFont="1" applyFill="1" applyBorder="1" applyAlignment="1" applyProtection="1">
      <alignment horizontal="justify" vertical="center" wrapText="1"/>
      <protection locked="0"/>
    </xf>
    <xf numFmtId="0" fontId="28" fillId="11" borderId="8" xfId="8" applyFont="1" applyFill="1" applyBorder="1" applyAlignment="1">
      <alignment horizontal="left" vertical="center" wrapText="1"/>
    </xf>
    <xf numFmtId="0" fontId="28" fillId="11" borderId="19" xfId="8" applyFont="1" applyFill="1" applyBorder="1" applyAlignment="1">
      <alignment horizontal="left" vertical="center" wrapText="1"/>
    </xf>
    <xf numFmtId="0" fontId="28" fillId="11" borderId="20" xfId="8" applyFont="1" applyFill="1" applyBorder="1" applyAlignment="1">
      <alignment horizontal="left" vertical="center" wrapText="1"/>
    </xf>
    <xf numFmtId="0" fontId="28" fillId="11" borderId="5" xfId="8" applyFont="1" applyFill="1" applyBorder="1" applyAlignment="1">
      <alignment horizontal="left" vertical="center" wrapText="1"/>
    </xf>
    <xf numFmtId="0" fontId="28" fillId="11" borderId="0" xfId="8" applyFont="1" applyFill="1" applyBorder="1" applyAlignment="1">
      <alignment horizontal="left" vertical="center" wrapText="1"/>
    </xf>
    <xf numFmtId="0" fontId="28" fillId="11" borderId="22" xfId="8" applyFont="1" applyFill="1" applyBorder="1" applyAlignment="1">
      <alignment horizontal="left" vertical="center" wrapText="1"/>
    </xf>
    <xf numFmtId="0" fontId="28" fillId="11" borderId="6" xfId="8" applyFont="1" applyFill="1" applyBorder="1" applyAlignment="1">
      <alignment horizontal="left" vertical="center" wrapText="1"/>
    </xf>
    <xf numFmtId="0" fontId="28" fillId="11" borderId="7" xfId="8" applyFont="1" applyFill="1" applyBorder="1" applyAlignment="1">
      <alignment horizontal="left" vertical="center" wrapText="1"/>
    </xf>
    <xf numFmtId="0" fontId="28" fillId="11" borderId="21" xfId="8" applyFont="1" applyFill="1" applyBorder="1" applyAlignment="1">
      <alignment horizontal="left" vertical="center" wrapText="1"/>
    </xf>
    <xf numFmtId="0" fontId="27" fillId="0" borderId="1" xfId="11" applyFont="1" applyBorder="1" applyAlignment="1">
      <alignment horizontal="center" vertical="center"/>
    </xf>
    <xf numFmtId="0" fontId="28" fillId="11" borderId="2" xfId="0" applyFont="1" applyFill="1" applyBorder="1" applyAlignment="1" applyProtection="1">
      <alignment horizontal="center" vertical="center" wrapText="1"/>
      <protection locked="0"/>
    </xf>
    <xf numFmtId="0" fontId="28" fillId="11" borderId="3" xfId="0" applyFont="1" applyFill="1" applyBorder="1" applyAlignment="1" applyProtection="1">
      <alignment horizontal="center" vertical="center" wrapText="1"/>
      <protection locked="0"/>
    </xf>
    <xf numFmtId="0" fontId="28" fillId="11" borderId="4" xfId="0" applyFont="1" applyFill="1" applyBorder="1" applyAlignment="1" applyProtection="1">
      <alignment horizontal="center" vertical="center" wrapText="1"/>
      <protection locked="0"/>
    </xf>
    <xf numFmtId="0" fontId="28" fillId="16" borderId="1" xfId="9" applyFont="1" applyFill="1" applyBorder="1" applyAlignment="1" applyProtection="1">
      <alignment horizontal="center" vertical="center" wrapText="1"/>
      <protection locked="0"/>
    </xf>
    <xf numFmtId="0" fontId="28" fillId="17" borderId="1" xfId="9" applyFont="1" applyFill="1" applyBorder="1" applyAlignment="1" applyProtection="1">
      <alignment horizontal="center" vertical="center" wrapText="1"/>
      <protection locked="0"/>
    </xf>
    <xf numFmtId="0" fontId="28" fillId="8" borderId="2" xfId="11" applyFont="1" applyFill="1" applyBorder="1" applyAlignment="1">
      <alignment horizontal="center" vertical="center"/>
    </xf>
    <xf numFmtId="0" fontId="28" fillId="8" borderId="3" xfId="11" applyFont="1" applyFill="1" applyBorder="1" applyAlignment="1">
      <alignment horizontal="center" vertical="center"/>
    </xf>
    <xf numFmtId="0" fontId="28" fillId="8" borderId="4" xfId="11" applyFont="1" applyFill="1" applyBorder="1" applyAlignment="1">
      <alignment horizontal="center" vertical="center"/>
    </xf>
    <xf numFmtId="0" fontId="28" fillId="8" borderId="1" xfId="11" applyFont="1" applyFill="1" applyBorder="1" applyAlignment="1">
      <alignment horizontal="center" vertical="center"/>
    </xf>
    <xf numFmtId="9" fontId="27" fillId="0" borderId="5" xfId="11" applyNumberFormat="1" applyFont="1" applyBorder="1" applyAlignment="1">
      <alignment horizontal="center" vertical="center" wrapText="1"/>
    </xf>
    <xf numFmtId="0" fontId="27" fillId="0" borderId="0" xfId="11" applyFont="1" applyBorder="1" applyAlignment="1">
      <alignment horizontal="center" vertical="center"/>
    </xf>
    <xf numFmtId="0" fontId="27" fillId="0" borderId="6" xfId="11" applyFont="1" applyBorder="1" applyAlignment="1">
      <alignment horizontal="center" vertical="center"/>
    </xf>
    <xf numFmtId="0" fontId="27" fillId="0" borderId="7" xfId="11" applyFont="1" applyBorder="1" applyAlignment="1">
      <alignment horizontal="center" vertical="center"/>
    </xf>
    <xf numFmtId="9" fontId="27" fillId="0" borderId="1" xfId="11" applyNumberFormat="1" applyFont="1" applyBorder="1" applyAlignment="1">
      <alignment horizontal="center" vertical="center" wrapText="1"/>
    </xf>
    <xf numFmtId="0" fontId="27" fillId="22" borderId="1" xfId="0" applyFont="1" applyFill="1" applyBorder="1" applyAlignment="1" applyProtection="1">
      <alignment horizontal="left" vertical="center" wrapText="1"/>
      <protection locked="0"/>
    </xf>
    <xf numFmtId="0" fontId="27" fillId="22" borderId="2" xfId="0" applyFont="1" applyFill="1" applyBorder="1" applyAlignment="1" applyProtection="1">
      <alignment horizontal="center" vertical="center"/>
      <protection locked="0"/>
    </xf>
    <xf numFmtId="0" fontId="27" fillId="22" borderId="4" xfId="0" applyFont="1" applyFill="1" applyBorder="1" applyAlignment="1" applyProtection="1">
      <alignment horizontal="center" vertical="center"/>
      <protection locked="0"/>
    </xf>
    <xf numFmtId="0" fontId="27" fillId="0" borderId="1" xfId="0" applyFont="1" applyBorder="1" applyAlignment="1" applyProtection="1">
      <alignment horizontal="center" vertical="center"/>
      <protection locked="0"/>
    </xf>
    <xf numFmtId="0" fontId="27" fillId="0" borderId="1" xfId="0" applyFont="1" applyBorder="1" applyAlignment="1" applyProtection="1">
      <alignment horizontal="center" vertical="center" wrapText="1"/>
      <protection locked="0"/>
    </xf>
    <xf numFmtId="0" fontId="27" fillId="22" borderId="2" xfId="0" applyFont="1" applyFill="1" applyBorder="1" applyAlignment="1" applyProtection="1">
      <alignment horizontal="left" vertical="center" wrapText="1"/>
      <protection locked="0"/>
    </xf>
    <xf numFmtId="0" fontId="27" fillId="22" borderId="3" xfId="0" applyFont="1" applyFill="1" applyBorder="1" applyAlignment="1" applyProtection="1">
      <alignment horizontal="left" vertical="center" wrapText="1"/>
      <protection locked="0"/>
    </xf>
    <xf numFmtId="0" fontId="27" fillId="22" borderId="4" xfId="0" applyFont="1" applyFill="1" applyBorder="1" applyAlignment="1" applyProtection="1">
      <alignment horizontal="left" vertical="center" wrapText="1"/>
      <protection locked="0"/>
    </xf>
    <xf numFmtId="0" fontId="28" fillId="11" borderId="2" xfId="0" quotePrefix="1" applyFont="1" applyFill="1" applyBorder="1" applyAlignment="1" applyProtection="1">
      <alignment horizontal="left" vertical="center" wrapText="1"/>
      <protection locked="0"/>
    </xf>
    <xf numFmtId="0" fontId="28" fillId="11" borderId="3" xfId="0" applyFont="1" applyFill="1" applyBorder="1" applyAlignment="1" applyProtection="1">
      <alignment horizontal="justify" vertical="center" wrapText="1"/>
      <protection locked="0"/>
    </xf>
    <xf numFmtId="0" fontId="28" fillId="11" borderId="4" xfId="0" applyFont="1" applyFill="1" applyBorder="1" applyAlignment="1" applyProtection="1">
      <alignment horizontal="justify" vertical="center" wrapText="1"/>
      <protection locked="0"/>
    </xf>
    <xf numFmtId="0" fontId="27" fillId="22" borderId="2" xfId="0" applyFont="1" applyFill="1" applyBorder="1" applyAlignment="1" applyProtection="1">
      <alignment horizontal="center" vertical="center" wrapText="1"/>
      <protection locked="0"/>
    </xf>
    <xf numFmtId="0" fontId="27" fillId="22" borderId="3" xfId="0" applyFont="1" applyFill="1" applyBorder="1" applyAlignment="1" applyProtection="1">
      <alignment horizontal="center" vertical="center" wrapText="1"/>
      <protection locked="0"/>
    </xf>
    <xf numFmtId="0" fontId="27" fillId="22" borderId="4" xfId="0" applyFont="1" applyFill="1" applyBorder="1" applyAlignment="1" applyProtection="1">
      <alignment horizontal="center" vertical="center" wrapText="1"/>
      <protection locked="0"/>
    </xf>
    <xf numFmtId="0" fontId="2" fillId="0" borderId="9"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12" fillId="18" borderId="1" xfId="0" applyFont="1" applyFill="1" applyBorder="1" applyAlignment="1" applyProtection="1">
      <alignment horizontal="left" vertical="center" wrapText="1"/>
      <protection locked="0"/>
    </xf>
    <xf numFmtId="0" fontId="2" fillId="0" borderId="9" xfId="0" applyFont="1" applyBorder="1" applyAlignment="1" applyProtection="1">
      <alignment horizontal="left" vertical="top" wrapText="1"/>
      <protection locked="0"/>
    </xf>
    <xf numFmtId="0" fontId="2" fillId="0" borderId="18" xfId="0" applyFont="1" applyBorder="1" applyAlignment="1" applyProtection="1">
      <alignment horizontal="left" vertical="top" wrapText="1"/>
      <protection locked="0"/>
    </xf>
    <xf numFmtId="9" fontId="28" fillId="0" borderId="5" xfId="11" applyNumberFormat="1" applyFont="1" applyBorder="1" applyAlignment="1">
      <alignment horizontal="center" vertical="center" wrapText="1"/>
    </xf>
    <xf numFmtId="0" fontId="28" fillId="0" borderId="0" xfId="11" applyFont="1" applyBorder="1" applyAlignment="1">
      <alignment horizontal="center" vertical="center"/>
    </xf>
    <xf numFmtId="0" fontId="28" fillId="0" borderId="6" xfId="11" applyFont="1" applyBorder="1" applyAlignment="1">
      <alignment horizontal="center" vertical="center"/>
    </xf>
    <xf numFmtId="0" fontId="28" fillId="0" borderId="7" xfId="11" applyFont="1" applyBorder="1" applyAlignment="1">
      <alignment horizontal="center" vertical="center"/>
    </xf>
    <xf numFmtId="0" fontId="28" fillId="0" borderId="1" xfId="11" applyFont="1" applyBorder="1" applyAlignment="1">
      <alignment horizontal="center" vertical="center"/>
    </xf>
    <xf numFmtId="9" fontId="28" fillId="0" borderId="1" xfId="11" applyNumberFormat="1" applyFont="1" applyBorder="1" applyAlignment="1">
      <alignment horizontal="center" vertical="center" wrapText="1"/>
    </xf>
    <xf numFmtId="0" fontId="27" fillId="0" borderId="2" xfId="0" applyFont="1" applyBorder="1" applyAlignment="1" applyProtection="1">
      <alignment horizontal="center" vertical="center"/>
      <protection locked="0"/>
    </xf>
    <xf numFmtId="0" fontId="27" fillId="0" borderId="4" xfId="0" applyFont="1" applyBorder="1" applyAlignment="1" applyProtection="1">
      <alignment horizontal="center" vertical="center"/>
      <protection locked="0"/>
    </xf>
    <xf numFmtId="0" fontId="28" fillId="11" borderId="2" xfId="0" applyFont="1" applyFill="1" applyBorder="1" applyAlignment="1" applyProtection="1">
      <alignment horizontal="justify" vertical="center" wrapText="1"/>
      <protection locked="0"/>
    </xf>
    <xf numFmtId="0" fontId="27" fillId="0" borderId="3"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protection locked="0"/>
    </xf>
    <xf numFmtId="0" fontId="11" fillId="0" borderId="34" xfId="0" applyFont="1" applyBorder="1" applyAlignment="1" applyProtection="1">
      <alignment horizontal="justify" vertical="justify" wrapText="1"/>
      <protection locked="0"/>
    </xf>
    <xf numFmtId="0" fontId="12" fillId="0" borderId="3" xfId="0" applyFont="1" applyBorder="1" applyAlignment="1" applyProtection="1">
      <alignment horizontal="justify" vertical="justify" wrapText="1"/>
      <protection locked="0"/>
    </xf>
    <xf numFmtId="0" fontId="12" fillId="0" borderId="35" xfId="0" applyFont="1" applyBorder="1" applyAlignment="1" applyProtection="1">
      <alignment horizontal="justify" vertical="justify" wrapText="1"/>
      <protection locked="0"/>
    </xf>
    <xf numFmtId="0" fontId="0" fillId="0" borderId="18" xfId="0" applyBorder="1"/>
    <xf numFmtId="0" fontId="2" fillId="0" borderId="1" xfId="0" applyFont="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12" fillId="18" borderId="9" xfId="0" applyFont="1" applyFill="1" applyBorder="1" applyAlignment="1" applyProtection="1">
      <alignment horizontal="left" vertical="center" wrapText="1"/>
      <protection locked="0"/>
    </xf>
    <xf numFmtId="0" fontId="12" fillId="18" borderId="18" xfId="0" applyFont="1" applyFill="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9" fontId="28" fillId="0" borderId="5" xfId="8" applyNumberFormat="1" applyFont="1" applyBorder="1" applyAlignment="1">
      <alignment horizontal="center" vertical="center" wrapText="1"/>
    </xf>
    <xf numFmtId="0" fontId="28" fillId="0" borderId="0" xfId="8" applyFont="1" applyBorder="1" applyAlignment="1">
      <alignment horizontal="center" vertical="center"/>
    </xf>
    <xf numFmtId="0" fontId="28" fillId="0" borderId="6" xfId="8" applyFont="1" applyBorder="1" applyAlignment="1">
      <alignment horizontal="center" vertical="center"/>
    </xf>
    <xf numFmtId="0" fontId="28" fillId="0" borderId="7" xfId="8" applyFont="1" applyBorder="1" applyAlignment="1">
      <alignment horizontal="center" vertical="center"/>
    </xf>
    <xf numFmtId="9" fontId="28" fillId="0" borderId="1" xfId="8" applyNumberFormat="1" applyFont="1" applyBorder="1" applyAlignment="1">
      <alignment horizontal="center" vertical="center" wrapText="1"/>
    </xf>
    <xf numFmtId="0" fontId="28" fillId="8" borderId="2" xfId="8" applyFont="1" applyFill="1" applyBorder="1" applyAlignment="1">
      <alignment horizontal="center" vertical="center"/>
    </xf>
    <xf numFmtId="0" fontId="28" fillId="8" borderId="3" xfId="8" applyFont="1" applyFill="1" applyBorder="1" applyAlignment="1">
      <alignment horizontal="center" vertical="center"/>
    </xf>
    <xf numFmtId="0" fontId="28" fillId="8" borderId="1" xfId="8" applyFont="1" applyFill="1" applyBorder="1" applyAlignment="1">
      <alignment horizontal="center" vertical="center"/>
    </xf>
    <xf numFmtId="0" fontId="28" fillId="0" borderId="1" xfId="8" applyFont="1" applyBorder="1" applyAlignment="1">
      <alignment horizontal="center" vertical="center"/>
    </xf>
    <xf numFmtId="0" fontId="11" fillId="0" borderId="3" xfId="0" applyFont="1" applyBorder="1" applyAlignment="1" applyProtection="1">
      <alignment horizontal="center"/>
      <protection locked="0"/>
    </xf>
    <xf numFmtId="0" fontId="12" fillId="0" borderId="3" xfId="0" applyFont="1" applyBorder="1" applyAlignment="1" applyProtection="1">
      <alignment horizontal="center"/>
      <protection locked="0"/>
    </xf>
    <xf numFmtId="0" fontId="12" fillId="14" borderId="8" xfId="0" quotePrefix="1" applyFont="1" applyFill="1" applyBorder="1" applyAlignment="1" applyProtection="1">
      <alignment horizontal="left" vertical="center" wrapText="1"/>
      <protection locked="0"/>
    </xf>
    <xf numFmtId="0" fontId="12" fillId="14" borderId="19" xfId="0" quotePrefix="1" applyFont="1" applyFill="1" applyBorder="1" applyAlignment="1" applyProtection="1">
      <alignment horizontal="justify" vertical="center" wrapText="1"/>
      <protection locked="0"/>
    </xf>
    <xf numFmtId="0" fontId="12" fillId="14" borderId="20" xfId="0" quotePrefix="1" applyFont="1" applyFill="1" applyBorder="1" applyAlignment="1" applyProtection="1">
      <alignment horizontal="justify" vertical="center" wrapText="1"/>
      <protection locked="0"/>
    </xf>
    <xf numFmtId="0" fontId="31" fillId="0" borderId="2" xfId="8" applyFont="1" applyBorder="1" applyAlignment="1" applyProtection="1">
      <alignment horizontal="center" vertical="center" wrapText="1"/>
      <protection locked="0"/>
    </xf>
    <xf numFmtId="0" fontId="31" fillId="0" borderId="3" xfId="8" applyFont="1" applyBorder="1" applyAlignment="1" applyProtection="1">
      <alignment horizontal="center" vertical="center" wrapText="1"/>
      <protection locked="0"/>
    </xf>
    <xf numFmtId="0" fontId="31" fillId="0" borderId="4" xfId="8" applyFont="1" applyBorder="1" applyAlignment="1" applyProtection="1">
      <alignment horizontal="center" vertical="center" wrapText="1"/>
      <protection locked="0"/>
    </xf>
    <xf numFmtId="0" fontId="11" fillId="5" borderId="8" xfId="8" applyFont="1" applyFill="1" applyBorder="1" applyAlignment="1">
      <alignment horizontal="left" vertical="center" wrapText="1"/>
    </xf>
    <xf numFmtId="0" fontId="11" fillId="5" borderId="19" xfId="8" applyFont="1" applyFill="1" applyBorder="1" applyAlignment="1">
      <alignment horizontal="left" vertical="center" wrapText="1"/>
    </xf>
    <xf numFmtId="0" fontId="11" fillId="5" borderId="20" xfId="8" applyFont="1" applyFill="1" applyBorder="1" applyAlignment="1">
      <alignment horizontal="left" vertical="center" wrapText="1"/>
    </xf>
    <xf numFmtId="0" fontId="11" fillId="5" borderId="5" xfId="8" applyFont="1" applyFill="1" applyBorder="1" applyAlignment="1">
      <alignment horizontal="left" vertical="center" wrapText="1"/>
    </xf>
    <xf numFmtId="0" fontId="11" fillId="5" borderId="0" xfId="8" applyFont="1" applyFill="1" applyBorder="1" applyAlignment="1">
      <alignment horizontal="left" vertical="center" wrapText="1"/>
    </xf>
    <xf numFmtId="0" fontId="11" fillId="5" borderId="22" xfId="8" applyFont="1" applyFill="1" applyBorder="1" applyAlignment="1">
      <alignment horizontal="left" vertical="center" wrapText="1"/>
    </xf>
    <xf numFmtId="0" fontId="11" fillId="5" borderId="6" xfId="8" applyFont="1" applyFill="1" applyBorder="1" applyAlignment="1">
      <alignment horizontal="left" vertical="center" wrapText="1"/>
    </xf>
    <xf numFmtId="0" fontId="11" fillId="5" borderId="7" xfId="8" applyFont="1" applyFill="1" applyBorder="1" applyAlignment="1">
      <alignment horizontal="left" vertical="center" wrapText="1"/>
    </xf>
    <xf numFmtId="0" fontId="11" fillId="5" borderId="21" xfId="8" applyFont="1" applyFill="1" applyBorder="1" applyAlignment="1">
      <alignment horizontal="left" vertical="center" wrapText="1"/>
    </xf>
    <xf numFmtId="0" fontId="2" fillId="0" borderId="8" xfId="11" applyFont="1" applyBorder="1" applyAlignment="1">
      <alignment horizontal="center" vertical="center"/>
    </xf>
    <xf numFmtId="0" fontId="2" fillId="0" borderId="19" xfId="11" applyFont="1" applyBorder="1" applyAlignment="1">
      <alignment horizontal="center" vertical="center"/>
    </xf>
    <xf numFmtId="0" fontId="2" fillId="0" borderId="20" xfId="11" applyFont="1" applyBorder="1" applyAlignment="1">
      <alignment horizontal="center" vertical="center"/>
    </xf>
    <xf numFmtId="0" fontId="2" fillId="0" borderId="6" xfId="11" applyFont="1" applyBorder="1" applyAlignment="1">
      <alignment horizontal="center" vertical="center"/>
    </xf>
    <xf numFmtId="0" fontId="2" fillId="0" borderId="7" xfId="11" applyFont="1" applyBorder="1" applyAlignment="1">
      <alignment horizontal="center" vertical="center"/>
    </xf>
    <xf numFmtId="0" fontId="2" fillId="0" borderId="21" xfId="11" applyFont="1" applyBorder="1" applyAlignment="1">
      <alignment horizontal="center" vertical="center"/>
    </xf>
    <xf numFmtId="0" fontId="11" fillId="16" borderId="2" xfId="9" applyFont="1" applyFill="1" applyBorder="1" applyAlignment="1" applyProtection="1">
      <alignment horizontal="center" vertical="center" wrapText="1"/>
      <protection locked="0"/>
    </xf>
    <xf numFmtId="0" fontId="11" fillId="9" borderId="3" xfId="9" applyFont="1" applyFill="1" applyBorder="1" applyAlignment="1" applyProtection="1">
      <alignment horizontal="center" vertical="center" wrapText="1"/>
      <protection locked="0"/>
    </xf>
    <xf numFmtId="0" fontId="11" fillId="9" borderId="4" xfId="9" applyFont="1" applyFill="1" applyBorder="1" applyAlignment="1" applyProtection="1">
      <alignment horizontal="center" vertical="center" wrapText="1"/>
      <protection locked="0"/>
    </xf>
    <xf numFmtId="0" fontId="11" fillId="17" borderId="2" xfId="9" applyFont="1" applyFill="1" applyBorder="1" applyAlignment="1" applyProtection="1">
      <alignment horizontal="center" vertical="center" wrapText="1"/>
      <protection locked="0"/>
    </xf>
    <xf numFmtId="0" fontId="11" fillId="17" borderId="3" xfId="9" applyFont="1" applyFill="1" applyBorder="1" applyAlignment="1" applyProtection="1">
      <alignment horizontal="center" vertical="center" wrapText="1"/>
      <protection locked="0"/>
    </xf>
    <xf numFmtId="0" fontId="11" fillId="17" borderId="4" xfId="9" applyFont="1" applyFill="1" applyBorder="1" applyAlignment="1" applyProtection="1">
      <alignment horizontal="center" vertical="center" wrapText="1"/>
      <protection locked="0"/>
    </xf>
    <xf numFmtId="9" fontId="12" fillId="0" borderId="8" xfId="11" applyNumberFormat="1" applyFont="1" applyBorder="1" applyAlignment="1">
      <alignment horizontal="center" vertical="center" wrapText="1"/>
    </xf>
    <xf numFmtId="9" fontId="12" fillId="0" borderId="19" xfId="11" applyNumberFormat="1" applyFont="1" applyBorder="1" applyAlignment="1">
      <alignment horizontal="center" vertical="center" wrapText="1"/>
    </xf>
    <xf numFmtId="9" fontId="12" fillId="0" borderId="20" xfId="11" applyNumberFormat="1" applyFont="1" applyBorder="1" applyAlignment="1">
      <alignment horizontal="center" vertical="center" wrapText="1"/>
    </xf>
    <xf numFmtId="9" fontId="12" fillId="0" borderId="6" xfId="11" applyNumberFormat="1" applyFont="1" applyBorder="1" applyAlignment="1">
      <alignment horizontal="center" vertical="center" wrapText="1"/>
    </xf>
    <xf numFmtId="9" fontId="12" fillId="0" borderId="7" xfId="11" applyNumberFormat="1" applyFont="1" applyBorder="1" applyAlignment="1">
      <alignment horizontal="center" vertical="center" wrapText="1"/>
    </xf>
    <xf numFmtId="9" fontId="12" fillId="0" borderId="21" xfId="11" applyNumberFormat="1" applyFont="1" applyBorder="1" applyAlignment="1">
      <alignment horizontal="center" vertical="center" wrapText="1"/>
    </xf>
    <xf numFmtId="9" fontId="28" fillId="0" borderId="8" xfId="11" applyNumberFormat="1" applyFont="1" applyBorder="1" applyAlignment="1">
      <alignment horizontal="center" vertical="center" wrapText="1"/>
    </xf>
    <xf numFmtId="9" fontId="28" fillId="0" borderId="19" xfId="11" applyNumberFormat="1" applyFont="1" applyBorder="1" applyAlignment="1">
      <alignment horizontal="center" vertical="center" wrapText="1"/>
    </xf>
    <xf numFmtId="9" fontId="28" fillId="0" borderId="20" xfId="11" applyNumberFormat="1" applyFont="1" applyBorder="1" applyAlignment="1">
      <alignment horizontal="center" vertical="center" wrapText="1"/>
    </xf>
    <xf numFmtId="9" fontId="28" fillId="0" borderId="6" xfId="11" applyNumberFormat="1" applyFont="1" applyBorder="1" applyAlignment="1">
      <alignment horizontal="center" vertical="center" wrapText="1"/>
    </xf>
    <xf numFmtId="9" fontId="28" fillId="0" borderId="7" xfId="11" applyNumberFormat="1" applyFont="1" applyBorder="1" applyAlignment="1">
      <alignment horizontal="center" vertical="center" wrapText="1"/>
    </xf>
    <xf numFmtId="9" fontId="28" fillId="0" borderId="21" xfId="11" applyNumberFormat="1" applyFont="1" applyBorder="1" applyAlignment="1">
      <alignment horizontal="center" vertical="center" wrapText="1"/>
    </xf>
    <xf numFmtId="0" fontId="14" fillId="0" borderId="8" xfId="11" applyFont="1" applyBorder="1" applyAlignment="1">
      <alignment horizontal="center" vertical="center"/>
    </xf>
    <xf numFmtId="0" fontId="14" fillId="0" borderId="19" xfId="11" applyFont="1" applyBorder="1" applyAlignment="1">
      <alignment horizontal="center" vertical="center"/>
    </xf>
    <xf numFmtId="0" fontId="14" fillId="0" borderId="20" xfId="11" applyFont="1" applyBorder="1" applyAlignment="1">
      <alignment horizontal="center" vertical="center"/>
    </xf>
    <xf numFmtId="0" fontId="14" fillId="0" borderId="6" xfId="11" applyFont="1" applyBorder="1" applyAlignment="1">
      <alignment horizontal="center" vertical="center"/>
    </xf>
    <xf numFmtId="0" fontId="14" fillId="0" borderId="7" xfId="11" applyFont="1" applyBorder="1" applyAlignment="1">
      <alignment horizontal="center" vertical="center"/>
    </xf>
    <xf numFmtId="0" fontId="14" fillId="0" borderId="21" xfId="11" applyFont="1" applyBorder="1" applyAlignment="1">
      <alignment horizontal="center" vertical="center"/>
    </xf>
    <xf numFmtId="9" fontId="11" fillId="0" borderId="8" xfId="11" applyNumberFormat="1" applyFont="1" applyBorder="1" applyAlignment="1">
      <alignment horizontal="center" vertical="center" wrapText="1"/>
    </xf>
    <xf numFmtId="9" fontId="11" fillId="0" borderId="19" xfId="11" applyNumberFormat="1" applyFont="1" applyBorder="1" applyAlignment="1">
      <alignment horizontal="center" vertical="center" wrapText="1"/>
    </xf>
    <xf numFmtId="9" fontId="11" fillId="0" borderId="20" xfId="11" applyNumberFormat="1" applyFont="1" applyBorder="1" applyAlignment="1">
      <alignment horizontal="center" vertical="center" wrapText="1"/>
    </xf>
    <xf numFmtId="9" fontId="11" fillId="0" borderId="6" xfId="11" applyNumberFormat="1" applyFont="1" applyBorder="1" applyAlignment="1">
      <alignment horizontal="center" vertical="center" wrapText="1"/>
    </xf>
    <xf numFmtId="9" fontId="11" fillId="0" borderId="7" xfId="11" applyNumberFormat="1" applyFont="1" applyBorder="1" applyAlignment="1">
      <alignment horizontal="center" vertical="center" wrapText="1"/>
    </xf>
    <xf numFmtId="9" fontId="11" fillId="0" borderId="21" xfId="11" applyNumberFormat="1" applyFont="1" applyBorder="1" applyAlignment="1">
      <alignment horizontal="center" vertical="center" wrapText="1"/>
    </xf>
    <xf numFmtId="0" fontId="12" fillId="26" borderId="2" xfId="0" quotePrefix="1" applyFont="1" applyFill="1" applyBorder="1" applyAlignment="1" applyProtection="1">
      <alignment horizontal="left" vertical="center" wrapText="1"/>
      <protection locked="0"/>
    </xf>
    <xf numFmtId="0" fontId="12" fillId="26" borderId="3" xfId="0" quotePrefix="1" applyFont="1" applyFill="1" applyBorder="1" applyAlignment="1" applyProtection="1">
      <alignment horizontal="justify" vertical="center" wrapText="1"/>
      <protection locked="0"/>
    </xf>
    <xf numFmtId="0" fontId="12" fillId="26" borderId="4" xfId="0" quotePrefix="1" applyFont="1" applyFill="1" applyBorder="1" applyAlignment="1" applyProtection="1">
      <alignment horizontal="justify" vertical="center" wrapText="1"/>
      <protection locked="0"/>
    </xf>
    <xf numFmtId="0" fontId="11" fillId="4" borderId="2" xfId="8" applyFont="1" applyFill="1" applyBorder="1" applyAlignment="1" applyProtection="1">
      <alignment horizontal="left" vertical="center" wrapText="1"/>
    </xf>
    <xf numFmtId="0" fontId="11" fillId="4" borderId="3" xfId="8" applyFont="1" applyFill="1" applyBorder="1" applyAlignment="1" applyProtection="1">
      <alignment horizontal="left" vertical="center" wrapText="1"/>
    </xf>
    <xf numFmtId="0" fontId="11" fillId="4" borderId="4" xfId="8" applyFont="1" applyFill="1" applyBorder="1" applyAlignment="1" applyProtection="1">
      <alignment horizontal="left" vertical="center" wrapText="1"/>
    </xf>
    <xf numFmtId="9" fontId="12" fillId="0" borderId="9" xfId="0" applyNumberFormat="1" applyFont="1" applyBorder="1" applyAlignment="1" applyProtection="1">
      <alignment horizontal="center" vertical="center" wrapText="1"/>
    </xf>
    <xf numFmtId="9" fontId="12" fillId="0" borderId="18" xfId="0" applyNumberFormat="1" applyFont="1" applyBorder="1" applyAlignment="1" applyProtection="1">
      <alignment horizontal="center" vertical="center" wrapText="1"/>
    </xf>
    <xf numFmtId="0" fontId="14" fillId="0" borderId="8" xfId="11" applyFont="1" applyBorder="1" applyAlignment="1">
      <alignment horizontal="center" vertical="center" wrapText="1"/>
    </xf>
    <xf numFmtId="0" fontId="14" fillId="0" borderId="19" xfId="11" applyFont="1" applyBorder="1" applyAlignment="1">
      <alignment horizontal="center" vertical="center" wrapText="1"/>
    </xf>
    <xf numFmtId="0" fontId="14" fillId="0" borderId="20" xfId="11" applyFont="1" applyBorder="1" applyAlignment="1">
      <alignment horizontal="center" vertical="center" wrapText="1"/>
    </xf>
    <xf numFmtId="0" fontId="14" fillId="0" borderId="6" xfId="11" applyFont="1" applyBorder="1" applyAlignment="1">
      <alignment horizontal="center" vertical="center" wrapText="1"/>
    </xf>
    <xf numFmtId="0" fontId="14" fillId="0" borderId="7" xfId="11" applyFont="1" applyBorder="1" applyAlignment="1">
      <alignment horizontal="center" vertical="center" wrapText="1"/>
    </xf>
    <xf numFmtId="0" fontId="14" fillId="0" borderId="21" xfId="11" applyFont="1" applyBorder="1" applyAlignment="1">
      <alignment horizontal="center" vertical="center" wrapText="1"/>
    </xf>
    <xf numFmtId="0" fontId="12" fillId="26" borderId="3" xfId="0" quotePrefix="1" applyFont="1" applyFill="1" applyBorder="1" applyAlignment="1" applyProtection="1">
      <alignment horizontal="left" vertical="center" wrapText="1"/>
      <protection locked="0"/>
    </xf>
    <xf numFmtId="0" fontId="12" fillId="26" borderId="4" xfId="0" quotePrefix="1" applyFont="1" applyFill="1" applyBorder="1" applyAlignment="1" applyProtection="1">
      <alignment horizontal="left" vertical="center" wrapText="1"/>
      <protection locked="0"/>
    </xf>
    <xf numFmtId="0" fontId="11" fillId="4" borderId="42" xfId="8" applyFont="1" applyFill="1" applyBorder="1" applyAlignment="1" applyProtection="1">
      <alignment horizontal="center" vertical="center" wrapText="1"/>
      <protection locked="0"/>
    </xf>
    <xf numFmtId="0" fontId="11" fillId="4" borderId="43" xfId="8" applyFont="1" applyFill="1" applyBorder="1" applyAlignment="1" applyProtection="1">
      <alignment horizontal="center" vertical="center" wrapText="1"/>
      <protection locked="0"/>
    </xf>
    <xf numFmtId="0" fontId="11" fillId="4" borderId="42" xfId="8" applyFont="1" applyFill="1" applyBorder="1" applyAlignment="1" applyProtection="1">
      <alignment horizontal="left" vertical="center" wrapText="1"/>
      <protection locked="0"/>
    </xf>
    <xf numFmtId="0" fontId="11" fillId="4" borderId="30" xfId="8" applyFont="1" applyFill="1" applyBorder="1" applyAlignment="1" applyProtection="1">
      <alignment horizontal="left" vertical="center" wrapText="1"/>
      <protection locked="0"/>
    </xf>
    <xf numFmtId="0" fontId="11" fillId="4" borderId="31" xfId="8" applyFont="1" applyFill="1" applyBorder="1" applyAlignment="1" applyProtection="1">
      <alignment horizontal="left" vertical="center" wrapText="1"/>
      <protection locked="0"/>
    </xf>
    <xf numFmtId="0" fontId="12" fillId="0" borderId="2" xfId="8" applyFont="1" applyBorder="1" applyAlignment="1" applyProtection="1">
      <alignment horizontal="center" vertical="center"/>
      <protection locked="0"/>
    </xf>
    <xf numFmtId="0" fontId="12" fillId="0" borderId="4" xfId="8" applyFont="1" applyBorder="1" applyAlignment="1" applyProtection="1">
      <alignment horizontal="center" vertical="center"/>
      <protection locked="0"/>
    </xf>
    <xf numFmtId="0" fontId="12" fillId="0" borderId="2" xfId="8" applyFont="1" applyBorder="1" applyAlignment="1" applyProtection="1">
      <alignment horizontal="center" vertical="center" wrapText="1"/>
      <protection locked="0"/>
    </xf>
    <xf numFmtId="0" fontId="12" fillId="0" borderId="3" xfId="8" applyFont="1" applyBorder="1" applyAlignment="1" applyProtection="1">
      <alignment horizontal="center" vertical="center" wrapText="1"/>
      <protection locked="0"/>
    </xf>
    <xf numFmtId="0" fontId="12" fillId="0" borderId="4" xfId="8" applyFont="1" applyBorder="1" applyAlignment="1" applyProtection="1">
      <alignment horizontal="center" vertical="center" wrapText="1"/>
      <protection locked="0"/>
    </xf>
    <xf numFmtId="0" fontId="11" fillId="6" borderId="3" xfId="8" quotePrefix="1" applyFont="1" applyFill="1" applyBorder="1" applyAlignment="1" applyProtection="1">
      <alignment horizontal="left" vertical="center" wrapText="1"/>
      <protection locked="0"/>
    </xf>
    <xf numFmtId="0" fontId="11" fillId="6" borderId="4" xfId="8" quotePrefix="1" applyFont="1" applyFill="1" applyBorder="1" applyAlignment="1" applyProtection="1">
      <alignment horizontal="left" vertical="center" wrapText="1"/>
      <protection locked="0"/>
    </xf>
    <xf numFmtId="0" fontId="11" fillId="6" borderId="2" xfId="8" applyFont="1" applyFill="1" applyBorder="1" applyAlignment="1" applyProtection="1">
      <alignment horizontal="justify" vertical="center" wrapText="1"/>
      <protection locked="0"/>
    </xf>
    <xf numFmtId="0" fontId="2" fillId="0" borderId="9" xfId="0"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7" fillId="0" borderId="9" xfId="0" applyFont="1" applyBorder="1" applyAlignment="1" applyProtection="1">
      <alignment horizontal="left" vertical="center" wrapText="1"/>
    </xf>
    <xf numFmtId="0" fontId="27" fillId="0" borderId="18" xfId="0" applyFont="1" applyBorder="1" applyAlignment="1" applyProtection="1">
      <alignment horizontal="left" vertical="center" wrapText="1"/>
    </xf>
    <xf numFmtId="0" fontId="33" fillId="0" borderId="29" xfId="10" applyFont="1" applyBorder="1" applyAlignment="1" applyProtection="1">
      <alignment horizontal="left" vertical="top" wrapText="1"/>
      <protection locked="0"/>
    </xf>
    <xf numFmtId="0" fontId="33" fillId="0" borderId="30" xfId="10" applyFont="1" applyBorder="1" applyAlignment="1" applyProtection="1">
      <alignment horizontal="left" vertical="top" wrapText="1"/>
      <protection locked="0"/>
    </xf>
    <xf numFmtId="0" fontId="33" fillId="0" borderId="31" xfId="10" applyFont="1" applyBorder="1" applyAlignment="1" applyProtection="1">
      <alignment horizontal="left" vertical="top" wrapText="1"/>
      <protection locked="0"/>
    </xf>
    <xf numFmtId="0" fontId="12" fillId="26" borderId="2" xfId="8" quotePrefix="1" applyFont="1" applyFill="1" applyBorder="1" applyAlignment="1" applyProtection="1">
      <alignment horizontal="left" vertical="center" wrapText="1"/>
      <protection locked="0"/>
    </xf>
    <xf numFmtId="0" fontId="12" fillId="26" borderId="3" xfId="8" quotePrefix="1" applyFont="1" applyFill="1" applyBorder="1" applyAlignment="1" applyProtection="1">
      <alignment horizontal="left" vertical="center" wrapText="1"/>
      <protection locked="0"/>
    </xf>
    <xf numFmtId="0" fontId="12" fillId="26" borderId="4" xfId="8" quotePrefix="1" applyFont="1" applyFill="1" applyBorder="1" applyAlignment="1" applyProtection="1">
      <alignment horizontal="left" vertical="center" wrapText="1"/>
      <protection locked="0"/>
    </xf>
    <xf numFmtId="0" fontId="36" fillId="0" borderId="9" xfId="0" applyFont="1" applyBorder="1" applyAlignment="1" applyProtection="1">
      <alignment horizontal="left" vertical="center" wrapText="1"/>
    </xf>
    <xf numFmtId="0" fontId="36" fillId="0" borderId="18" xfId="0" applyFont="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8" xfId="0" applyFont="1" applyFill="1" applyBorder="1" applyAlignment="1" applyProtection="1">
      <alignment horizontal="left" vertical="center" wrapText="1"/>
    </xf>
    <xf numFmtId="0" fontId="12" fillId="0" borderId="10" xfId="0" applyFont="1" applyBorder="1" applyAlignment="1" applyProtection="1">
      <alignment horizontal="justify" vertical="center" wrapText="1"/>
      <protection locked="0"/>
    </xf>
    <xf numFmtId="0" fontId="12" fillId="0" borderId="11" xfId="0" applyFont="1" applyBorder="1" applyAlignment="1" applyProtection="1">
      <alignment horizontal="justify" vertical="center" wrapText="1"/>
      <protection locked="0"/>
    </xf>
    <xf numFmtId="0" fontId="12" fillId="0" borderId="12" xfId="0" applyFont="1" applyBorder="1" applyAlignment="1" applyProtection="1">
      <alignment horizontal="justify" vertical="center" wrapText="1"/>
      <protection locked="0"/>
    </xf>
    <xf numFmtId="0" fontId="11" fillId="0" borderId="44" xfId="0" applyFont="1" applyBorder="1" applyAlignment="1" applyProtection="1">
      <alignment horizontal="justify" vertical="center" wrapText="1"/>
      <protection locked="0"/>
    </xf>
    <xf numFmtId="0" fontId="12" fillId="0" borderId="1" xfId="0" applyFont="1" applyBorder="1" applyAlignment="1" applyProtection="1">
      <alignment horizontal="justify" vertical="center" wrapText="1"/>
      <protection locked="0"/>
    </xf>
    <xf numFmtId="0" fontId="12" fillId="0" borderId="45" xfId="0" applyFont="1" applyBorder="1" applyAlignment="1" applyProtection="1">
      <alignment horizontal="justify" vertical="center" wrapText="1"/>
      <protection locked="0"/>
    </xf>
    <xf numFmtId="0" fontId="11" fillId="0" borderId="34" xfId="10" applyFont="1" applyBorder="1" applyAlignment="1" applyProtection="1">
      <alignment horizontal="justify" vertical="top" wrapText="1"/>
      <protection locked="0"/>
    </xf>
    <xf numFmtId="0" fontId="12" fillId="0" borderId="3" xfId="10" applyFont="1" applyBorder="1" applyAlignment="1" applyProtection="1">
      <alignment horizontal="justify" vertical="top" wrapText="1"/>
      <protection locked="0"/>
    </xf>
    <xf numFmtId="0" fontId="12" fillId="0" borderId="35" xfId="10" applyFont="1" applyBorder="1" applyAlignment="1" applyProtection="1">
      <alignment horizontal="justify" vertical="top" wrapText="1"/>
      <protection locked="0"/>
    </xf>
    <xf numFmtId="0" fontId="12" fillId="0" borderId="44" xfId="10" applyFont="1" applyBorder="1" applyAlignment="1" applyProtection="1">
      <alignment horizontal="justify" vertical="top" wrapText="1"/>
      <protection locked="0"/>
    </xf>
    <xf numFmtId="0" fontId="12" fillId="0" borderId="1" xfId="10" applyFont="1" applyBorder="1" applyAlignment="1" applyProtection="1">
      <alignment horizontal="justify" vertical="top" wrapText="1"/>
      <protection locked="0"/>
    </xf>
    <xf numFmtId="0" fontId="12" fillId="0" borderId="45" xfId="10" applyFont="1" applyBorder="1" applyAlignment="1" applyProtection="1">
      <alignment horizontal="justify" vertical="top" wrapText="1"/>
      <protection locked="0"/>
    </xf>
    <xf numFmtId="0" fontId="12" fillId="0" borderId="44" xfId="10" applyFont="1" applyBorder="1" applyAlignment="1" applyProtection="1">
      <alignment horizontal="left" vertical="top" wrapText="1"/>
      <protection locked="0"/>
    </xf>
    <xf numFmtId="0" fontId="12" fillId="0" borderId="1" xfId="10" applyFont="1" applyBorder="1" applyAlignment="1" applyProtection="1">
      <alignment horizontal="left" vertical="top" wrapText="1"/>
      <protection locked="0"/>
    </xf>
    <xf numFmtId="0" fontId="12" fillId="0" borderId="45" xfId="10" applyFont="1" applyBorder="1" applyAlignment="1" applyProtection="1">
      <alignment horizontal="left" vertical="top" wrapText="1"/>
      <protection locked="0"/>
    </xf>
    <xf numFmtId="0" fontId="11" fillId="0" borderId="44" xfId="10" applyFont="1" applyBorder="1" applyAlignment="1" applyProtection="1">
      <alignment horizontal="left" vertical="top" wrapText="1"/>
      <protection locked="0"/>
    </xf>
    <xf numFmtId="0" fontId="11" fillId="0" borderId="1" xfId="10" applyFont="1" applyBorder="1" applyAlignment="1" applyProtection="1">
      <alignment horizontal="left" vertical="top" wrapText="1"/>
      <protection locked="0"/>
    </xf>
    <xf numFmtId="0" fontId="11" fillId="0" borderId="45" xfId="10" applyFont="1" applyBorder="1" applyAlignment="1" applyProtection="1">
      <alignment horizontal="left" vertical="top" wrapText="1"/>
      <protection locked="0"/>
    </xf>
    <xf numFmtId="0" fontId="11" fillId="0" borderId="13" xfId="10" applyFont="1" applyBorder="1" applyAlignment="1" applyProtection="1">
      <alignment horizontal="left" vertical="top" wrapText="1"/>
      <protection locked="0"/>
    </xf>
    <xf numFmtId="0" fontId="11" fillId="0" borderId="14" xfId="10" applyFont="1" applyBorder="1" applyAlignment="1" applyProtection="1">
      <alignment horizontal="left" vertical="top" wrapText="1"/>
      <protection locked="0"/>
    </xf>
    <xf numFmtId="0" fontId="11" fillId="0" borderId="15" xfId="10" applyFont="1" applyBorder="1" applyAlignment="1" applyProtection="1">
      <alignment horizontal="left" vertical="top" wrapText="1"/>
      <protection locked="0"/>
    </xf>
    <xf numFmtId="0" fontId="12" fillId="0" borderId="2" xfId="0" applyFont="1" applyFill="1" applyBorder="1" applyAlignment="1" applyProtection="1">
      <alignment horizontal="left" vertical="center" wrapText="1"/>
      <protection locked="0"/>
    </xf>
    <xf numFmtId="0" fontId="12" fillId="0" borderId="3" xfId="0" applyFont="1" applyFill="1" applyBorder="1" applyAlignment="1" applyProtection="1">
      <alignment horizontal="left" vertical="center" wrapText="1"/>
      <protection locked="0"/>
    </xf>
    <xf numFmtId="0" fontId="12" fillId="0" borderId="4" xfId="0" applyFont="1" applyFill="1" applyBorder="1" applyAlignment="1" applyProtection="1">
      <alignment horizontal="left" vertical="center" wrapText="1"/>
      <protection locked="0"/>
    </xf>
    <xf numFmtId="0" fontId="12" fillId="0" borderId="1" xfId="0" applyFont="1" applyBorder="1" applyAlignment="1" applyProtection="1">
      <alignment horizontal="left" vertical="center" wrapText="1"/>
    </xf>
    <xf numFmtId="9" fontId="12" fillId="0" borderId="1" xfId="0" applyNumberFormat="1" applyFont="1" applyBorder="1" applyAlignment="1" applyProtection="1">
      <alignment horizontal="center" vertical="center" wrapText="1"/>
    </xf>
    <xf numFmtId="0" fontId="12" fillId="0" borderId="1" xfId="0" applyFont="1" applyBorder="1" applyAlignment="1" applyProtection="1">
      <alignment horizontal="center" vertical="center" wrapText="1"/>
    </xf>
    <xf numFmtId="0" fontId="14" fillId="0" borderId="8" xfId="8" applyFont="1" applyBorder="1" applyAlignment="1">
      <alignment horizontal="center" vertical="center" wrapText="1"/>
    </xf>
    <xf numFmtId="0" fontId="14" fillId="0" borderId="19" xfId="8" applyFont="1" applyBorder="1" applyAlignment="1">
      <alignment horizontal="center" vertical="center" wrapText="1"/>
    </xf>
    <xf numFmtId="0" fontId="14" fillId="0" borderId="20" xfId="8" applyFont="1" applyBorder="1" applyAlignment="1">
      <alignment horizontal="center" vertical="center" wrapText="1"/>
    </xf>
    <xf numFmtId="0" fontId="14" fillId="0" borderId="6" xfId="8" applyFont="1" applyBorder="1" applyAlignment="1">
      <alignment horizontal="center" vertical="center" wrapText="1"/>
    </xf>
    <xf numFmtId="0" fontId="14" fillId="0" borderId="7" xfId="8" applyFont="1" applyBorder="1" applyAlignment="1">
      <alignment horizontal="center" vertical="center" wrapText="1"/>
    </xf>
    <xf numFmtId="0" fontId="14" fillId="0" borderId="21" xfId="8" applyFont="1" applyBorder="1" applyAlignment="1">
      <alignment horizontal="center" vertical="center" wrapText="1"/>
    </xf>
    <xf numFmtId="0" fontId="11" fillId="0" borderId="34" xfId="8" applyFont="1" applyBorder="1" applyAlignment="1" applyProtection="1">
      <alignment horizontal="left" vertical="center" wrapText="1"/>
      <protection locked="0"/>
    </xf>
    <xf numFmtId="0" fontId="11" fillId="0" borderId="3" xfId="8" applyFont="1" applyBorder="1" applyAlignment="1" applyProtection="1">
      <alignment horizontal="left" vertical="center" wrapText="1"/>
      <protection locked="0"/>
    </xf>
    <xf numFmtId="0" fontId="11" fillId="0" borderId="35" xfId="8" applyFont="1" applyBorder="1" applyAlignment="1" applyProtection="1">
      <alignment horizontal="left" vertical="center" wrapText="1"/>
      <protection locked="0"/>
    </xf>
    <xf numFmtId="0" fontId="11" fillId="0" borderId="3" xfId="8" applyFont="1" applyBorder="1" applyAlignment="1" applyProtection="1">
      <alignment horizontal="justify" vertical="center" wrapText="1"/>
      <protection locked="0"/>
    </xf>
    <xf numFmtId="0" fontId="11" fillId="0" borderId="35" xfId="8" applyFont="1" applyBorder="1" applyAlignment="1" applyProtection="1">
      <alignment horizontal="justify" vertical="center" wrapText="1"/>
      <protection locked="0"/>
    </xf>
    <xf numFmtId="0" fontId="11" fillId="0" borderId="48" xfId="10" applyFont="1" applyBorder="1" applyAlignment="1" applyProtection="1">
      <alignment horizontal="left" vertical="top" wrapText="1"/>
      <protection locked="0"/>
    </xf>
    <xf numFmtId="0" fontId="11" fillId="0" borderId="49" xfId="10" applyFont="1" applyBorder="1" applyAlignment="1" applyProtection="1">
      <alignment horizontal="left" vertical="top" wrapText="1"/>
      <protection locked="0"/>
    </xf>
    <xf numFmtId="0" fontId="11" fillId="0" borderId="50" xfId="10" applyFont="1" applyBorder="1" applyAlignment="1" applyProtection="1">
      <alignment horizontal="left" vertical="top" wrapText="1"/>
      <protection locked="0"/>
    </xf>
    <xf numFmtId="0" fontId="12" fillId="0" borderId="46" xfId="8" applyFont="1" applyBorder="1" applyAlignment="1" applyProtection="1">
      <alignment horizontal="justify" vertical="center" wrapText="1"/>
      <protection locked="0"/>
    </xf>
    <xf numFmtId="0" fontId="12" fillId="0" borderId="39" xfId="8" applyFont="1" applyBorder="1" applyAlignment="1" applyProtection="1">
      <alignment horizontal="justify" vertical="center" wrapText="1"/>
      <protection locked="0"/>
    </xf>
    <xf numFmtId="0" fontId="12" fillId="0" borderId="47" xfId="8" applyFont="1" applyBorder="1" applyAlignment="1" applyProtection="1">
      <alignment horizontal="justify" vertical="center" wrapText="1"/>
      <protection locked="0"/>
    </xf>
    <xf numFmtId="9" fontId="12" fillId="0" borderId="9" xfId="0" applyNumberFormat="1" applyFont="1" applyFill="1" applyBorder="1" applyAlignment="1" applyProtection="1">
      <alignment horizontal="center" vertical="center"/>
    </xf>
    <xf numFmtId="9" fontId="12" fillId="0" borderId="18" xfId="0" applyNumberFormat="1" applyFont="1" applyFill="1" applyBorder="1" applyAlignment="1" applyProtection="1">
      <alignment horizontal="center" vertical="center"/>
    </xf>
    <xf numFmtId="0" fontId="12" fillId="0" borderId="2" xfId="8" applyFont="1" applyFill="1" applyBorder="1" applyAlignment="1" applyProtection="1">
      <alignment horizontal="left" vertical="center" wrapText="1"/>
      <protection locked="0"/>
    </xf>
    <xf numFmtId="0" fontId="12" fillId="0" borderId="3" xfId="8" applyFont="1" applyFill="1" applyBorder="1" applyAlignment="1" applyProtection="1">
      <alignment horizontal="left" vertical="center" wrapText="1"/>
      <protection locked="0"/>
    </xf>
    <xf numFmtId="0" fontId="12" fillId="0" borderId="4" xfId="8" applyFont="1" applyFill="1" applyBorder="1" applyAlignment="1" applyProtection="1">
      <alignment horizontal="left" vertical="center" wrapText="1"/>
      <protection locked="0"/>
    </xf>
    <xf numFmtId="9" fontId="12" fillId="0" borderId="9" xfId="0" applyNumberFormat="1" applyFont="1" applyFill="1" applyBorder="1" applyAlignment="1" applyProtection="1">
      <alignment horizontal="center" vertical="center" wrapText="1"/>
    </xf>
    <xf numFmtId="9" fontId="12" fillId="0" borderId="18" xfId="0" applyNumberFormat="1" applyFont="1" applyFill="1" applyBorder="1" applyAlignment="1" applyProtection="1">
      <alignment horizontal="center" vertical="center" wrapText="1"/>
    </xf>
    <xf numFmtId="9" fontId="12" fillId="0" borderId="9" xfId="0" applyNumberFormat="1" applyFont="1" applyBorder="1" applyAlignment="1" applyProtection="1">
      <alignment horizontal="left" vertical="center" wrapText="1"/>
    </xf>
    <xf numFmtId="9" fontId="12" fillId="0" borderId="18" xfId="0" applyNumberFormat="1" applyFont="1" applyBorder="1" applyAlignment="1" applyProtection="1">
      <alignment horizontal="left" vertical="center" wrapText="1"/>
    </xf>
    <xf numFmtId="0" fontId="38" fillId="0" borderId="34" xfId="8" applyFont="1" applyBorder="1" applyAlignment="1" applyProtection="1">
      <alignment horizontal="left" vertical="center" wrapText="1"/>
      <protection locked="0"/>
    </xf>
    <xf numFmtId="0" fontId="38" fillId="0" borderId="3" xfId="8" applyFont="1" applyBorder="1" applyAlignment="1" applyProtection="1">
      <alignment horizontal="justify" vertical="center" wrapText="1"/>
      <protection locked="0"/>
    </xf>
    <xf numFmtId="0" fontId="38" fillId="0" borderId="35" xfId="8" applyFont="1" applyBorder="1" applyAlignment="1" applyProtection="1">
      <alignment horizontal="justify" vertical="center" wrapText="1"/>
      <protection locked="0"/>
    </xf>
    <xf numFmtId="0" fontId="14" fillId="0" borderId="2" xfId="8" applyFont="1" applyBorder="1" applyAlignment="1" applyProtection="1">
      <alignment horizontal="center" vertical="center" wrapText="1"/>
      <protection locked="0"/>
    </xf>
    <xf numFmtId="0" fontId="14" fillId="0" borderId="3" xfId="8" applyFont="1" applyBorder="1" applyAlignment="1" applyProtection="1">
      <alignment horizontal="center" vertical="center" wrapText="1"/>
      <protection locked="0"/>
    </xf>
    <xf numFmtId="0" fontId="14" fillId="0" borderId="4" xfId="8" applyFont="1" applyBorder="1" applyAlignment="1" applyProtection="1">
      <alignment horizontal="center" vertical="center" wrapText="1"/>
      <protection locked="0"/>
    </xf>
    <xf numFmtId="0" fontId="28" fillId="4" borderId="2" xfId="8" applyFont="1" applyFill="1" applyBorder="1" applyAlignment="1" applyProtection="1">
      <alignment horizontal="center" vertical="center" wrapText="1"/>
      <protection locked="0"/>
    </xf>
    <xf numFmtId="0" fontId="28" fillId="4" borderId="3" xfId="8" applyFont="1" applyFill="1" applyBorder="1" applyAlignment="1" applyProtection="1">
      <alignment horizontal="center" vertical="center" wrapText="1"/>
      <protection locked="0"/>
    </xf>
    <xf numFmtId="0" fontId="28" fillId="4" borderId="4" xfId="8" applyFont="1" applyFill="1" applyBorder="1" applyAlignment="1" applyProtection="1">
      <alignment horizontal="center" vertical="center" wrapText="1"/>
      <protection locked="0"/>
    </xf>
    <xf numFmtId="0" fontId="28" fillId="4" borderId="2" xfId="8" applyFont="1" applyFill="1" applyBorder="1" applyAlignment="1" applyProtection="1">
      <alignment horizontal="left" vertical="center" wrapText="1"/>
      <protection locked="0"/>
    </xf>
    <xf numFmtId="0" fontId="28" fillId="4" borderId="3" xfId="8" applyFont="1" applyFill="1" applyBorder="1" applyAlignment="1" applyProtection="1">
      <alignment horizontal="left" vertical="center" wrapText="1"/>
      <protection locked="0"/>
    </xf>
    <xf numFmtId="0" fontId="28" fillId="4" borderId="4" xfId="8" applyFont="1" applyFill="1" applyBorder="1" applyAlignment="1" applyProtection="1">
      <alignment horizontal="left" vertical="center" wrapText="1"/>
      <protection locked="0"/>
    </xf>
    <xf numFmtId="9" fontId="27" fillId="0" borderId="8" xfId="11" applyNumberFormat="1" applyFont="1" applyBorder="1" applyAlignment="1">
      <alignment horizontal="center" vertical="center" wrapText="1"/>
    </xf>
    <xf numFmtId="9" fontId="27" fillId="0" borderId="19" xfId="11" applyNumberFormat="1" applyFont="1" applyBorder="1" applyAlignment="1">
      <alignment horizontal="center" vertical="center" wrapText="1"/>
    </xf>
    <xf numFmtId="9" fontId="27" fillId="0" borderId="20" xfId="11" applyNumberFormat="1" applyFont="1" applyBorder="1" applyAlignment="1">
      <alignment horizontal="center" vertical="center" wrapText="1"/>
    </xf>
    <xf numFmtId="9" fontId="27" fillId="0" borderId="6" xfId="11" applyNumberFormat="1" applyFont="1" applyBorder="1" applyAlignment="1">
      <alignment horizontal="center" vertical="center" wrapText="1"/>
    </xf>
    <xf numFmtId="9" fontId="27" fillId="0" borderId="7" xfId="11" applyNumberFormat="1" applyFont="1" applyBorder="1" applyAlignment="1">
      <alignment horizontal="center" vertical="center" wrapText="1"/>
    </xf>
    <xf numFmtId="9" fontId="27" fillId="0" borderId="21" xfId="11" applyNumberFormat="1" applyFont="1" applyBorder="1" applyAlignment="1">
      <alignment horizontal="center" vertical="center" wrapText="1"/>
    </xf>
    <xf numFmtId="0" fontId="27" fillId="0" borderId="2" xfId="0" applyFont="1" applyBorder="1" applyAlignment="1" applyProtection="1">
      <alignment horizontal="left" vertical="center" wrapText="1"/>
      <protection locked="0"/>
    </xf>
    <xf numFmtId="0" fontId="27" fillId="0" borderId="4" xfId="0" applyFont="1" applyBorder="1" applyAlignment="1" applyProtection="1">
      <alignment horizontal="left" vertical="center" wrapText="1"/>
      <protection locked="0"/>
    </xf>
    <xf numFmtId="0" fontId="27" fillId="0" borderId="2"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3" xfId="0" applyFont="1" applyBorder="1" applyAlignment="1" applyProtection="1">
      <alignment horizontal="left" vertical="center" wrapText="1"/>
      <protection locked="0"/>
    </xf>
    <xf numFmtId="0" fontId="28" fillId="11" borderId="3" xfId="0" quotePrefix="1" applyFont="1" applyFill="1" applyBorder="1" applyAlignment="1" applyProtection="1">
      <alignment horizontal="left" vertical="center" wrapText="1"/>
      <protection locked="0"/>
    </xf>
    <xf numFmtId="0" fontId="28" fillId="11" borderId="4" xfId="0" quotePrefix="1" applyFont="1" applyFill="1" applyBorder="1" applyAlignment="1" applyProtection="1">
      <alignment horizontal="left" vertical="center" wrapText="1"/>
      <protection locked="0"/>
    </xf>
    <xf numFmtId="0" fontId="27" fillId="0" borderId="2" xfId="0" applyFont="1" applyBorder="1" applyAlignment="1" applyProtection="1">
      <alignment horizontal="left" vertical="top" wrapText="1"/>
      <protection locked="0"/>
    </xf>
    <xf numFmtId="0" fontId="27" fillId="0" borderId="3" xfId="0" applyFont="1" applyBorder="1" applyAlignment="1" applyProtection="1">
      <alignment horizontal="left" vertical="top" wrapText="1"/>
      <protection locked="0"/>
    </xf>
    <xf numFmtId="0" fontId="27" fillId="0" borderId="4" xfId="0" applyFont="1" applyBorder="1" applyAlignment="1" applyProtection="1">
      <alignment horizontal="left" vertical="top" wrapText="1"/>
      <protection locked="0"/>
    </xf>
    <xf numFmtId="0" fontId="27" fillId="0" borderId="8" xfId="11" applyFont="1" applyBorder="1" applyAlignment="1">
      <alignment horizontal="center" vertical="center"/>
    </xf>
    <xf numFmtId="0" fontId="27" fillId="0" borderId="19" xfId="11" applyFont="1" applyBorder="1" applyAlignment="1">
      <alignment horizontal="center" vertical="center"/>
    </xf>
    <xf numFmtId="0" fontId="27" fillId="0" borderId="20" xfId="11" applyFont="1" applyBorder="1" applyAlignment="1">
      <alignment horizontal="center" vertical="center"/>
    </xf>
    <xf numFmtId="0" fontId="27" fillId="0" borderId="21" xfId="11" applyFont="1" applyBorder="1" applyAlignment="1">
      <alignment horizontal="center" vertical="center"/>
    </xf>
    <xf numFmtId="0" fontId="28" fillId="16" borderId="2" xfId="9" applyFont="1" applyFill="1" applyBorder="1" applyAlignment="1" applyProtection="1">
      <alignment horizontal="center" vertical="center" wrapText="1"/>
      <protection locked="0"/>
    </xf>
    <xf numFmtId="0" fontId="28" fillId="16" borderId="3" xfId="9" applyFont="1" applyFill="1" applyBorder="1" applyAlignment="1" applyProtection="1">
      <alignment horizontal="center" vertical="center" wrapText="1"/>
      <protection locked="0"/>
    </xf>
    <xf numFmtId="0" fontId="28" fillId="16" borderId="4" xfId="9" applyFont="1" applyFill="1" applyBorder="1" applyAlignment="1" applyProtection="1">
      <alignment horizontal="center" vertical="center" wrapText="1"/>
      <protection locked="0"/>
    </xf>
    <xf numFmtId="0" fontId="28" fillId="17" borderId="2" xfId="9" applyFont="1" applyFill="1" applyBorder="1" applyAlignment="1" applyProtection="1">
      <alignment horizontal="center" vertical="center" wrapText="1"/>
      <protection locked="0"/>
    </xf>
    <xf numFmtId="0" fontId="28" fillId="17" borderId="3" xfId="9" applyFont="1" applyFill="1" applyBorder="1" applyAlignment="1" applyProtection="1">
      <alignment horizontal="center" vertical="center" wrapText="1"/>
      <protection locked="0"/>
    </xf>
    <xf numFmtId="0" fontId="28" fillId="17" borderId="4" xfId="9" applyFont="1" applyFill="1" applyBorder="1" applyAlignment="1" applyProtection="1">
      <alignment horizontal="center" vertical="center" wrapText="1"/>
      <protection locked="0"/>
    </xf>
    <xf numFmtId="0" fontId="27" fillId="0" borderId="9" xfId="0" applyFont="1" applyBorder="1" applyAlignment="1" applyProtection="1">
      <alignment horizontal="left" vertical="center" wrapText="1"/>
      <protection locked="0"/>
    </xf>
    <xf numFmtId="0" fontId="27" fillId="0" borderId="18" xfId="0" applyFont="1" applyBorder="1" applyAlignment="1" applyProtection="1">
      <alignment horizontal="left" vertical="center" wrapText="1"/>
      <protection locked="0"/>
    </xf>
    <xf numFmtId="0" fontId="28" fillId="0" borderId="8" xfId="11" applyFont="1" applyBorder="1" applyAlignment="1">
      <alignment horizontal="center" vertical="center"/>
    </xf>
    <xf numFmtId="0" fontId="28" fillId="0" borderId="19" xfId="11" applyFont="1" applyBorder="1" applyAlignment="1">
      <alignment horizontal="center" vertical="center"/>
    </xf>
    <xf numFmtId="0" fontId="28" fillId="0" borderId="20" xfId="11" applyFont="1" applyBorder="1" applyAlignment="1">
      <alignment horizontal="center" vertical="center"/>
    </xf>
    <xf numFmtId="0" fontId="28" fillId="0" borderId="21" xfId="11" applyFont="1" applyBorder="1" applyAlignment="1">
      <alignment horizontal="center" vertical="center"/>
    </xf>
    <xf numFmtId="0" fontId="27" fillId="26" borderId="2" xfId="8" quotePrefix="1" applyFont="1" applyFill="1" applyBorder="1" applyAlignment="1" applyProtection="1">
      <alignment horizontal="left" vertical="center" wrapText="1"/>
      <protection locked="0"/>
    </xf>
    <xf numFmtId="0" fontId="27" fillId="26" borderId="3" xfId="8" quotePrefix="1" applyFont="1" applyFill="1" applyBorder="1" applyAlignment="1" applyProtection="1">
      <alignment horizontal="left" vertical="center" wrapText="1"/>
      <protection locked="0"/>
    </xf>
    <xf numFmtId="0" fontId="27" fillId="26" borderId="4" xfId="8" quotePrefix="1" applyFont="1" applyFill="1" applyBorder="1" applyAlignment="1" applyProtection="1">
      <alignment horizontal="left" vertical="center" wrapText="1"/>
      <protection locked="0"/>
    </xf>
    <xf numFmtId="0" fontId="2" fillId="0" borderId="3" xfId="8" applyBorder="1" applyAlignment="1">
      <alignment wrapText="1"/>
    </xf>
    <xf numFmtId="0" fontId="2" fillId="0" borderId="35" xfId="8" applyBorder="1" applyAlignment="1">
      <alignment wrapText="1"/>
    </xf>
    <xf numFmtId="0" fontId="12" fillId="0" borderId="3" xfId="8" applyFont="1" applyBorder="1" applyAlignment="1" applyProtection="1">
      <alignment horizontal="center" vertical="center"/>
      <protection locked="0"/>
    </xf>
    <xf numFmtId="0" fontId="12" fillId="0" borderId="8" xfId="11" applyFont="1" applyBorder="1" applyAlignment="1">
      <alignment horizontal="center" vertical="center"/>
    </xf>
    <xf numFmtId="0" fontId="12" fillId="0" borderId="19" xfId="11" applyFont="1" applyBorder="1" applyAlignment="1">
      <alignment horizontal="center" vertical="center"/>
    </xf>
    <xf numFmtId="0" fontId="12" fillId="0" borderId="20" xfId="11" applyFont="1" applyBorder="1" applyAlignment="1">
      <alignment horizontal="center" vertical="center"/>
    </xf>
    <xf numFmtId="0" fontId="12" fillId="0" borderId="6" xfId="11" applyFont="1" applyBorder="1" applyAlignment="1">
      <alignment horizontal="center" vertical="center"/>
    </xf>
    <xf numFmtId="0" fontId="12" fillId="0" borderId="7" xfId="11" applyFont="1" applyBorder="1" applyAlignment="1">
      <alignment horizontal="center" vertical="center"/>
    </xf>
    <xf numFmtId="0" fontId="12" fillId="0" borderId="21" xfId="11" applyFont="1" applyBorder="1" applyAlignment="1">
      <alignment horizontal="center" vertical="center"/>
    </xf>
    <xf numFmtId="0" fontId="11" fillId="0" borderId="8" xfId="11" applyFont="1" applyBorder="1" applyAlignment="1">
      <alignment horizontal="center" vertical="center"/>
    </xf>
    <xf numFmtId="0" fontId="11" fillId="0" borderId="19" xfId="11" applyFont="1" applyBorder="1" applyAlignment="1">
      <alignment horizontal="center" vertical="center"/>
    </xf>
    <xf numFmtId="0" fontId="11" fillId="0" borderId="20" xfId="11" applyFont="1" applyBorder="1" applyAlignment="1">
      <alignment horizontal="center" vertical="center"/>
    </xf>
    <xf numFmtId="0" fontId="11" fillId="0" borderId="21" xfId="11" applyFont="1" applyBorder="1" applyAlignment="1">
      <alignment horizontal="center" vertical="center"/>
    </xf>
    <xf numFmtId="0" fontId="14" fillId="5" borderId="8" xfId="8" applyFont="1" applyFill="1" applyBorder="1" applyAlignment="1">
      <alignment horizontal="left" vertical="center" wrapText="1"/>
    </xf>
    <xf numFmtId="0" fontId="14" fillId="5" borderId="19" xfId="8" applyFont="1" applyFill="1" applyBorder="1" applyAlignment="1">
      <alignment horizontal="left" vertical="center" wrapText="1"/>
    </xf>
    <xf numFmtId="0" fontId="14" fillId="5" borderId="20" xfId="8" applyFont="1" applyFill="1" applyBorder="1" applyAlignment="1">
      <alignment horizontal="left" vertical="center" wrapText="1"/>
    </xf>
    <xf numFmtId="0" fontId="14" fillId="5" borderId="5" xfId="8" applyFont="1" applyFill="1" applyBorder="1" applyAlignment="1">
      <alignment horizontal="left" vertical="center" wrapText="1"/>
    </xf>
    <xf numFmtId="0" fontId="14" fillId="5" borderId="0" xfId="8" applyFont="1" applyFill="1" applyBorder="1" applyAlignment="1">
      <alignment horizontal="left" vertical="center" wrapText="1"/>
    </xf>
    <xf numFmtId="0" fontId="14" fillId="5" borderId="22" xfId="8" applyFont="1" applyFill="1" applyBorder="1" applyAlignment="1">
      <alignment horizontal="left" vertical="center" wrapText="1"/>
    </xf>
    <xf numFmtId="0" fontId="14" fillId="5" borderId="6" xfId="8" applyFont="1" applyFill="1" applyBorder="1" applyAlignment="1">
      <alignment horizontal="left" vertical="center" wrapText="1"/>
    </xf>
    <xf numFmtId="0" fontId="14" fillId="5" borderId="7" xfId="8" applyFont="1" applyFill="1" applyBorder="1" applyAlignment="1">
      <alignment horizontal="left" vertical="center" wrapText="1"/>
    </xf>
    <xf numFmtId="0" fontId="14" fillId="5" borderId="21" xfId="8" applyFont="1" applyFill="1" applyBorder="1" applyAlignment="1">
      <alignment horizontal="left" vertical="center" wrapText="1"/>
    </xf>
    <xf numFmtId="0" fontId="2" fillId="5" borderId="8" xfId="8" applyFont="1" applyFill="1" applyBorder="1" applyAlignment="1">
      <alignment horizontal="left" vertical="center" wrapText="1"/>
    </xf>
    <xf numFmtId="0" fontId="2" fillId="5" borderId="20" xfId="8" applyFont="1" applyFill="1" applyBorder="1" applyAlignment="1">
      <alignment horizontal="left" vertical="center" wrapText="1"/>
    </xf>
    <xf numFmtId="0" fontId="2" fillId="5" borderId="5" xfId="8" applyFont="1" applyFill="1" applyBorder="1" applyAlignment="1">
      <alignment horizontal="left" vertical="center" wrapText="1"/>
    </xf>
    <xf numFmtId="0" fontId="2" fillId="5" borderId="22" xfId="8" applyFont="1" applyFill="1" applyBorder="1" applyAlignment="1">
      <alignment horizontal="left" vertical="center" wrapText="1"/>
    </xf>
    <xf numFmtId="0" fontId="2" fillId="5" borderId="6" xfId="8" applyFont="1" applyFill="1" applyBorder="1" applyAlignment="1">
      <alignment horizontal="left" vertical="center" wrapText="1"/>
    </xf>
    <xf numFmtId="0" fontId="2" fillId="5" borderId="21" xfId="8" applyFont="1" applyFill="1" applyBorder="1" applyAlignment="1">
      <alignment horizontal="left" vertical="center" wrapText="1"/>
    </xf>
    <xf numFmtId="0" fontId="14" fillId="0" borderId="2" xfId="8" applyFont="1" applyFill="1" applyBorder="1" applyAlignment="1" applyProtection="1">
      <alignment horizontal="center" vertical="center" wrapText="1"/>
      <protection locked="0"/>
    </xf>
    <xf numFmtId="0" fontId="14" fillId="0" borderId="3" xfId="8" applyFont="1" applyFill="1" applyBorder="1" applyAlignment="1" applyProtection="1">
      <alignment horizontal="center" vertical="center" wrapText="1"/>
      <protection locked="0"/>
    </xf>
    <xf numFmtId="0" fontId="14" fillId="0" borderId="4" xfId="8" applyFont="1" applyFill="1" applyBorder="1" applyAlignment="1" applyProtection="1">
      <alignment horizontal="center" vertical="center" wrapText="1"/>
      <protection locked="0"/>
    </xf>
    <xf numFmtId="0" fontId="11" fillId="28" borderId="42" xfId="8" quotePrefix="1" applyFont="1" applyFill="1" applyBorder="1" applyAlignment="1" applyProtection="1">
      <alignment horizontal="center" vertical="center" wrapText="1"/>
      <protection locked="0"/>
    </xf>
    <xf numFmtId="0" fontId="11" fillId="28" borderId="30" xfId="8" quotePrefix="1" applyFont="1" applyFill="1" applyBorder="1" applyAlignment="1" applyProtection="1">
      <alignment horizontal="center" vertical="center" wrapText="1"/>
      <protection locked="0"/>
    </xf>
    <xf numFmtId="0" fontId="11" fillId="28" borderId="43" xfId="8" quotePrefix="1" applyFont="1" applyFill="1" applyBorder="1" applyAlignment="1" applyProtection="1">
      <alignment horizontal="center" vertical="center" wrapText="1"/>
      <protection locked="0"/>
    </xf>
    <xf numFmtId="0" fontId="11" fillId="28" borderId="42" xfId="8" applyFont="1" applyFill="1" applyBorder="1" applyAlignment="1" applyProtection="1">
      <alignment horizontal="left" vertical="center" wrapText="1"/>
      <protection locked="0"/>
    </xf>
    <xf numFmtId="0" fontId="11" fillId="28" borderId="30" xfId="8" applyFont="1" applyFill="1" applyBorder="1" applyAlignment="1" applyProtection="1">
      <alignment horizontal="left" vertical="center" wrapText="1"/>
      <protection locked="0"/>
    </xf>
    <xf numFmtId="0" fontId="11" fillId="28" borderId="43" xfId="8" applyFont="1" applyFill="1" applyBorder="1" applyAlignment="1" applyProtection="1">
      <alignment horizontal="left" vertical="center" wrapText="1"/>
      <protection locked="0"/>
    </xf>
    <xf numFmtId="0" fontId="11" fillId="8" borderId="34" xfId="8" applyFont="1" applyFill="1" applyBorder="1" applyAlignment="1">
      <alignment horizontal="center" vertical="center"/>
    </xf>
    <xf numFmtId="0" fontId="11" fillId="8" borderId="35" xfId="8" applyFont="1" applyFill="1" applyBorder="1" applyAlignment="1">
      <alignment horizontal="center" vertical="center"/>
    </xf>
    <xf numFmtId="9" fontId="2" fillId="0" borderId="34" xfId="8" applyNumberFormat="1" applyFont="1" applyBorder="1" applyAlignment="1">
      <alignment horizontal="left" vertical="center" wrapText="1"/>
    </xf>
    <xf numFmtId="9" fontId="2" fillId="0" borderId="3" xfId="8" applyNumberFormat="1" applyFont="1" applyBorder="1" applyAlignment="1">
      <alignment horizontal="left" vertical="center" wrapText="1"/>
    </xf>
    <xf numFmtId="9" fontId="2" fillId="0" borderId="4" xfId="8" applyNumberFormat="1" applyFont="1" applyBorder="1" applyAlignment="1">
      <alignment horizontal="left" vertical="center" wrapText="1"/>
    </xf>
    <xf numFmtId="9" fontId="2" fillId="0" borderId="2" xfId="8" applyNumberFormat="1" applyFont="1" applyBorder="1" applyAlignment="1">
      <alignment horizontal="left" vertical="center" wrapText="1"/>
    </xf>
    <xf numFmtId="9" fontId="2" fillId="0" borderId="35" xfId="8" applyNumberFormat="1" applyFont="1" applyBorder="1" applyAlignment="1">
      <alignment horizontal="left" vertical="center" wrapText="1"/>
    </xf>
    <xf numFmtId="0" fontId="14" fillId="0" borderId="2" xfId="8" applyFont="1" applyBorder="1" applyAlignment="1" applyProtection="1">
      <alignment horizontal="left" vertical="center" wrapText="1"/>
      <protection locked="0"/>
    </xf>
    <xf numFmtId="0" fontId="14" fillId="0" borderId="3" xfId="8" applyFont="1" applyBorder="1" applyAlignment="1" applyProtection="1">
      <alignment horizontal="left" vertical="center" wrapText="1"/>
      <protection locked="0"/>
    </xf>
    <xf numFmtId="0" fontId="14" fillId="0" borderId="4" xfId="8" applyFont="1" applyBorder="1" applyAlignment="1" applyProtection="1">
      <alignment horizontal="left" vertical="center" wrapText="1"/>
      <protection locked="0"/>
    </xf>
    <xf numFmtId="0" fontId="2" fillId="0" borderId="2" xfId="8" applyFont="1" applyBorder="1" applyAlignment="1" applyProtection="1">
      <alignment horizontal="center" vertical="center"/>
      <protection locked="0"/>
    </xf>
    <xf numFmtId="0" fontId="2" fillId="0" borderId="4" xfId="8" applyFont="1" applyBorder="1" applyAlignment="1" applyProtection="1">
      <alignment horizontal="center" vertical="center"/>
      <protection locked="0"/>
    </xf>
    <xf numFmtId="0" fontId="2" fillId="0" borderId="35" xfId="8" applyFont="1" applyBorder="1" applyAlignment="1" applyProtection="1">
      <alignment horizontal="center" vertical="center" wrapText="1"/>
      <protection locked="0"/>
    </xf>
    <xf numFmtId="0" fontId="11" fillId="6" borderId="34" xfId="8" applyFont="1" applyFill="1" applyBorder="1" applyAlignment="1" applyProtection="1">
      <alignment horizontal="center" vertical="center" wrapText="1"/>
      <protection locked="0"/>
    </xf>
    <xf numFmtId="0" fontId="2" fillId="0" borderId="2" xfId="8" applyFont="1" applyBorder="1" applyAlignment="1" applyProtection="1">
      <alignment horizontal="left" vertical="center" wrapText="1"/>
      <protection locked="0"/>
    </xf>
    <xf numFmtId="0" fontId="2" fillId="0" borderId="3" xfId="8" applyFont="1" applyBorder="1" applyAlignment="1" applyProtection="1">
      <alignment horizontal="left" vertical="center" wrapText="1"/>
      <protection locked="0"/>
    </xf>
    <xf numFmtId="0" fontId="2" fillId="0" borderId="4" xfId="8" applyFont="1" applyBorder="1" applyAlignment="1" applyProtection="1">
      <alignment horizontal="left" vertical="center" wrapText="1"/>
      <protection locked="0"/>
    </xf>
    <xf numFmtId="0" fontId="2" fillId="0" borderId="35" xfId="8" applyFont="1" applyBorder="1" applyAlignment="1" applyProtection="1">
      <alignment horizontal="left" vertical="center" wrapText="1"/>
      <protection locked="0"/>
    </xf>
    <xf numFmtId="0" fontId="2" fillId="12" borderId="49" xfId="8" applyFont="1" applyFill="1" applyBorder="1" applyAlignment="1" applyProtection="1">
      <alignment horizontal="center" vertical="top" wrapText="1"/>
      <protection locked="0"/>
    </xf>
    <xf numFmtId="0" fontId="11" fillId="6" borderId="38" xfId="8" applyFont="1" applyFill="1" applyBorder="1" applyAlignment="1" applyProtection="1">
      <alignment horizontal="center" vertical="center" wrapText="1"/>
      <protection locked="0"/>
    </xf>
    <xf numFmtId="0" fontId="11" fillId="6" borderId="39" xfId="8" applyFont="1" applyFill="1" applyBorder="1" applyAlignment="1" applyProtection="1">
      <alignment horizontal="center" vertical="center" wrapText="1"/>
      <protection locked="0"/>
    </xf>
    <xf numFmtId="0" fontId="11" fillId="6" borderId="40" xfId="8" applyFont="1" applyFill="1" applyBorder="1" applyAlignment="1" applyProtection="1">
      <alignment horizontal="center" vertical="center" wrapText="1"/>
      <protection locked="0"/>
    </xf>
    <xf numFmtId="0" fontId="11" fillId="6" borderId="47" xfId="8" applyFont="1" applyFill="1" applyBorder="1" applyAlignment="1" applyProtection="1">
      <alignment horizontal="center" vertical="center" wrapText="1"/>
      <protection locked="0"/>
    </xf>
    <xf numFmtId="0" fontId="11" fillId="8" borderId="45" xfId="8" applyFont="1" applyFill="1" applyBorder="1" applyAlignment="1">
      <alignment horizontal="center" vertical="center"/>
    </xf>
    <xf numFmtId="0" fontId="2" fillId="0" borderId="3" xfId="8" applyFont="1" applyBorder="1" applyAlignment="1">
      <alignment horizontal="left" vertical="center"/>
    </xf>
    <xf numFmtId="0" fontId="2" fillId="0" borderId="4" xfId="8" applyFont="1" applyBorder="1" applyAlignment="1">
      <alignment horizontal="left" vertical="center"/>
    </xf>
    <xf numFmtId="0" fontId="2" fillId="0" borderId="1" xfId="8" applyFont="1" applyBorder="1" applyAlignment="1" applyProtection="1">
      <alignment horizontal="center" vertical="center"/>
      <protection locked="0"/>
    </xf>
    <xf numFmtId="0" fontId="2" fillId="0" borderId="1" xfId="8" applyFont="1" applyBorder="1" applyAlignment="1" applyProtection="1">
      <alignment horizontal="center" vertical="center" wrapText="1"/>
      <protection locked="0"/>
    </xf>
    <xf numFmtId="0" fontId="2" fillId="0" borderId="45" xfId="8" applyFont="1" applyBorder="1" applyAlignment="1" applyProtection="1">
      <alignment horizontal="center" vertical="center" wrapText="1"/>
      <protection locked="0"/>
    </xf>
    <xf numFmtId="0" fontId="2" fillId="0" borderId="3" xfId="8" applyFont="1" applyBorder="1" applyAlignment="1" applyProtection="1">
      <alignment horizontal="center" vertical="center"/>
      <protection locked="0"/>
    </xf>
    <xf numFmtId="0" fontId="2" fillId="0" borderId="35" xfId="8" applyFont="1" applyBorder="1" applyAlignment="1" applyProtection="1">
      <alignment horizontal="center" vertical="center"/>
      <protection locked="0"/>
    </xf>
    <xf numFmtId="0" fontId="2" fillId="0" borderId="34" xfId="8" applyFont="1" applyBorder="1" applyAlignment="1">
      <alignment horizontal="center" vertical="center"/>
    </xf>
    <xf numFmtId="0" fontId="2" fillId="0" borderId="3" xfId="8" applyFont="1" applyBorder="1" applyAlignment="1">
      <alignment horizontal="center" vertical="center"/>
    </xf>
    <xf numFmtId="0" fontId="2" fillId="0" borderId="4" xfId="8" applyFont="1" applyBorder="1" applyAlignment="1">
      <alignment horizontal="center" vertical="center"/>
    </xf>
    <xf numFmtId="0" fontId="2" fillId="0" borderId="2" xfId="8" applyFont="1" applyBorder="1" applyAlignment="1">
      <alignment horizontal="center" vertical="center"/>
    </xf>
    <xf numFmtId="0" fontId="2" fillId="0" borderId="35" xfId="8" applyFont="1" applyBorder="1" applyAlignment="1">
      <alignment horizontal="center" vertical="center"/>
    </xf>
    <xf numFmtId="0" fontId="11" fillId="6" borderId="35" xfId="8" applyFont="1" applyFill="1" applyBorder="1" applyAlignment="1" applyProtection="1">
      <alignment horizontal="center" vertical="center" wrapText="1"/>
      <protection locked="0"/>
    </xf>
    <xf numFmtId="0" fontId="11" fillId="9" borderId="44" xfId="9" applyFont="1" applyFill="1" applyBorder="1" applyAlignment="1" applyProtection="1">
      <alignment horizontal="center" vertical="center" wrapText="1"/>
      <protection locked="0"/>
    </xf>
    <xf numFmtId="0" fontId="11" fillId="10" borderId="13" xfId="9" applyFont="1" applyFill="1" applyBorder="1" applyAlignment="1" applyProtection="1">
      <alignment horizontal="center" vertical="center" wrapText="1"/>
      <protection locked="0"/>
    </xf>
    <xf numFmtId="0" fontId="11" fillId="10" borderId="14" xfId="9" applyFont="1" applyFill="1" applyBorder="1" applyAlignment="1" applyProtection="1">
      <alignment horizontal="center" vertical="center" wrapText="1"/>
      <protection locked="0"/>
    </xf>
    <xf numFmtId="0" fontId="11" fillId="6" borderId="11" xfId="8" applyFont="1" applyFill="1" applyBorder="1" applyAlignment="1" applyProtection="1">
      <alignment horizontal="center" vertical="center" wrapText="1"/>
      <protection locked="0"/>
    </xf>
    <xf numFmtId="0" fontId="11" fillId="6" borderId="38" xfId="8" quotePrefix="1" applyFont="1" applyFill="1" applyBorder="1" applyAlignment="1" applyProtection="1">
      <alignment horizontal="justify" vertical="center" wrapText="1"/>
      <protection locked="0"/>
    </xf>
    <xf numFmtId="0" fontId="11" fillId="6" borderId="39" xfId="8" quotePrefix="1" applyFont="1" applyFill="1" applyBorder="1" applyAlignment="1" applyProtection="1">
      <alignment horizontal="justify" vertical="center" wrapText="1"/>
      <protection locked="0"/>
    </xf>
    <xf numFmtId="0" fontId="11" fillId="6" borderId="47" xfId="8" quotePrefix="1" applyFont="1" applyFill="1" applyBorder="1" applyAlignment="1" applyProtection="1">
      <alignment horizontal="justify" vertical="center" wrapText="1"/>
      <protection locked="0"/>
    </xf>
    <xf numFmtId="0" fontId="12" fillId="0" borderId="44" xfId="8" applyFont="1" applyFill="1" applyBorder="1" applyAlignment="1" applyProtection="1">
      <alignment horizontal="left" vertical="center" wrapText="1"/>
      <protection locked="0"/>
    </xf>
    <xf numFmtId="0" fontId="12" fillId="0" borderId="1" xfId="8" applyFont="1" applyFill="1" applyBorder="1" applyAlignment="1" applyProtection="1">
      <alignment horizontal="justify" vertical="center" wrapText="1"/>
      <protection locked="0"/>
    </xf>
    <xf numFmtId="0" fontId="12" fillId="0" borderId="45" xfId="8" applyFont="1" applyFill="1" applyBorder="1" applyAlignment="1" applyProtection="1">
      <alignment horizontal="justify" vertical="center" wrapText="1"/>
      <protection locked="0"/>
    </xf>
    <xf numFmtId="0" fontId="12" fillId="0" borderId="44" xfId="8" applyFont="1" applyFill="1" applyBorder="1" applyAlignment="1" applyProtection="1">
      <alignment horizontal="justify" vertical="center" wrapText="1"/>
      <protection locked="0"/>
    </xf>
    <xf numFmtId="0" fontId="11" fillId="0" borderId="44" xfId="8" applyFont="1" applyFill="1" applyBorder="1" applyAlignment="1" applyProtection="1">
      <alignment horizontal="justify" vertical="center" wrapText="1"/>
      <protection locked="0"/>
    </xf>
    <xf numFmtId="0" fontId="12" fillId="0" borderId="44" xfId="12" applyFont="1" applyBorder="1" applyAlignment="1">
      <alignment horizontal="left" vertical="center" wrapText="1"/>
    </xf>
    <xf numFmtId="9" fontId="13" fillId="0" borderId="1" xfId="0" applyNumberFormat="1" applyFont="1" applyBorder="1" applyAlignment="1" applyProtection="1">
      <alignment horizontal="center" vertical="center" wrapText="1"/>
      <protection locked="0"/>
    </xf>
    <xf numFmtId="0" fontId="12" fillId="0" borderId="13" xfId="12" applyFont="1" applyBorder="1" applyAlignment="1">
      <alignment horizontal="left" vertical="center" wrapText="1"/>
    </xf>
    <xf numFmtId="9" fontId="13" fillId="0" borderId="14" xfId="0" applyNumberFormat="1" applyFont="1" applyBorder="1" applyAlignment="1" applyProtection="1">
      <alignment horizontal="center" vertical="center" wrapText="1"/>
      <protection locked="0"/>
    </xf>
    <xf numFmtId="0" fontId="11" fillId="13" borderId="53" xfId="8" applyFont="1" applyFill="1" applyBorder="1" applyAlignment="1" applyProtection="1">
      <alignment horizontal="center" vertical="center" wrapText="1"/>
      <protection locked="0"/>
    </xf>
    <xf numFmtId="0" fontId="11" fillId="13" borderId="54" xfId="8" applyFont="1" applyFill="1" applyBorder="1" applyAlignment="1" applyProtection="1">
      <alignment horizontal="center" vertical="center" wrapText="1"/>
      <protection locked="0"/>
    </xf>
    <xf numFmtId="0" fontId="11" fillId="13" borderId="55" xfId="8" applyFont="1" applyFill="1" applyBorder="1" applyAlignment="1" applyProtection="1">
      <alignment horizontal="center" vertical="center" wrapText="1"/>
      <protection locked="0"/>
    </xf>
    <xf numFmtId="0" fontId="12" fillId="0" borderId="10" xfId="8" applyFont="1" applyFill="1" applyBorder="1" applyAlignment="1" applyProtection="1">
      <alignment horizontal="justify" vertical="center" wrapText="1"/>
      <protection locked="0"/>
    </xf>
    <xf numFmtId="0" fontId="12" fillId="0" borderId="11" xfId="8" applyFont="1" applyFill="1" applyBorder="1" applyAlignment="1" applyProtection="1">
      <alignment horizontal="justify" vertical="center" wrapText="1"/>
      <protection locked="0"/>
    </xf>
    <xf numFmtId="0" fontId="12" fillId="0" borderId="12" xfId="8" applyFont="1" applyFill="1" applyBorder="1" applyAlignment="1" applyProtection="1">
      <alignment horizontal="justify" vertical="center" wrapText="1"/>
      <protection locked="0"/>
    </xf>
    <xf numFmtId="0" fontId="2" fillId="0" borderId="44" xfId="8" applyFont="1" applyBorder="1" applyAlignment="1">
      <alignment horizontal="center" vertical="center"/>
    </xf>
    <xf numFmtId="0" fontId="2" fillId="0" borderId="1" xfId="8" applyFont="1" applyBorder="1" applyAlignment="1">
      <alignment horizontal="center" vertical="center"/>
    </xf>
    <xf numFmtId="0" fontId="2" fillId="0" borderId="45" xfId="8" applyFont="1" applyBorder="1" applyAlignment="1">
      <alignment horizontal="center" vertical="center"/>
    </xf>
    <xf numFmtId="0" fontId="14" fillId="0" borderId="1" xfId="8" applyFont="1" applyBorder="1" applyAlignment="1" applyProtection="1">
      <alignment horizontal="center" vertical="center" wrapText="1"/>
      <protection locked="0"/>
    </xf>
    <xf numFmtId="0" fontId="12" fillId="0" borderId="19" xfId="8" applyFont="1" applyBorder="1" applyAlignment="1" applyProtection="1">
      <alignment horizontal="left" vertical="center" wrapText="1"/>
      <protection locked="0"/>
    </xf>
    <xf numFmtId="0" fontId="2" fillId="0" borderId="19" xfId="8" applyFont="1" applyBorder="1" applyAlignment="1" applyProtection="1">
      <alignment horizontal="right" vertical="center" wrapText="1"/>
      <protection locked="0"/>
    </xf>
    <xf numFmtId="0" fontId="11" fillId="6" borderId="38" xfId="8" quotePrefix="1" applyFont="1" applyFill="1" applyBorder="1" applyAlignment="1" applyProtection="1">
      <alignment horizontal="center" vertical="center" wrapText="1"/>
      <protection locked="0"/>
    </xf>
    <xf numFmtId="0" fontId="11" fillId="6" borderId="39" xfId="8" quotePrefix="1" applyFont="1" applyFill="1" applyBorder="1" applyAlignment="1" applyProtection="1">
      <alignment horizontal="center" vertical="center" wrapText="1"/>
      <protection locked="0"/>
    </xf>
    <xf numFmtId="0" fontId="11" fillId="6" borderId="47" xfId="8" quotePrefix="1" applyFont="1" applyFill="1" applyBorder="1" applyAlignment="1" applyProtection="1">
      <alignment horizontal="center" vertical="center" wrapText="1"/>
      <protection locked="0"/>
    </xf>
    <xf numFmtId="0" fontId="11" fillId="28" borderId="42" xfId="8" applyFont="1" applyFill="1" applyBorder="1" applyAlignment="1" applyProtection="1">
      <alignment horizontal="center" vertical="center" wrapText="1"/>
      <protection locked="0"/>
    </xf>
    <xf numFmtId="0" fontId="14" fillId="5" borderId="1" xfId="8" applyFont="1" applyFill="1" applyBorder="1" applyAlignment="1">
      <alignment horizontal="left" vertical="center" wrapText="1"/>
    </xf>
    <xf numFmtId="0" fontId="2" fillId="0" borderId="2" xfId="8" applyFont="1" applyFill="1" applyBorder="1" applyAlignment="1" applyProtection="1">
      <alignment horizontal="left" vertical="center" wrapText="1"/>
      <protection locked="0"/>
    </xf>
    <xf numFmtId="0" fontId="2" fillId="0" borderId="3" xfId="8" applyFont="1" applyFill="1" applyBorder="1" applyAlignment="1" applyProtection="1">
      <alignment horizontal="left" vertical="center" wrapText="1"/>
      <protection locked="0"/>
    </xf>
    <xf numFmtId="0" fontId="2" fillId="0" borderId="35" xfId="8" applyFont="1" applyFill="1" applyBorder="1" applyAlignment="1" applyProtection="1">
      <alignment horizontal="left" vertical="center" wrapText="1"/>
      <protection locked="0"/>
    </xf>
    <xf numFmtId="0" fontId="11" fillId="6" borderId="3" xfId="0" quotePrefix="1" applyFont="1" applyFill="1" applyBorder="1" applyAlignment="1" applyProtection="1">
      <alignment horizontal="center" vertical="center" wrapText="1"/>
      <protection locked="0"/>
    </xf>
    <xf numFmtId="0" fontId="11" fillId="6" borderId="35" xfId="0" quotePrefix="1" applyFont="1" applyFill="1" applyBorder="1" applyAlignment="1" applyProtection="1">
      <alignment horizontal="center" vertical="center" wrapText="1"/>
      <protection locked="0"/>
    </xf>
    <xf numFmtId="0" fontId="11" fillId="9" borderId="34" xfId="9" applyFont="1" applyFill="1" applyBorder="1" applyAlignment="1" applyProtection="1">
      <alignment horizontal="center" vertical="center" wrapText="1"/>
      <protection locked="0"/>
    </xf>
    <xf numFmtId="0" fontId="11" fillId="10" borderId="48" xfId="9" applyFont="1" applyFill="1" applyBorder="1" applyAlignment="1" applyProtection="1">
      <alignment horizontal="center" vertical="center" wrapText="1"/>
      <protection locked="0"/>
    </xf>
    <xf numFmtId="0" fontId="11" fillId="10" borderId="49" xfId="9" applyFont="1" applyFill="1" applyBorder="1" applyAlignment="1" applyProtection="1">
      <alignment horizontal="center" vertical="center" wrapText="1"/>
      <protection locked="0"/>
    </xf>
    <xf numFmtId="0" fontId="11" fillId="10" borderId="56" xfId="9" applyFont="1" applyFill="1" applyBorder="1" applyAlignment="1" applyProtection="1">
      <alignment horizontal="center" vertical="center" wrapText="1"/>
      <protection locked="0"/>
    </xf>
    <xf numFmtId="0" fontId="2" fillId="0" borderId="44" xfId="12" applyFont="1" applyBorder="1" applyAlignment="1">
      <alignment horizontal="left" vertical="center" wrapText="1"/>
    </xf>
    <xf numFmtId="9" fontId="12" fillId="0" borderId="1" xfId="0" applyNumberFormat="1" applyFont="1" applyBorder="1" applyAlignment="1" applyProtection="1">
      <alignment horizontal="center" vertical="center" wrapText="1"/>
      <protection locked="0"/>
    </xf>
    <xf numFmtId="0" fontId="2" fillId="0" borderId="13" xfId="12" applyFont="1" applyBorder="1" applyAlignment="1">
      <alignment horizontal="left" vertical="center" wrapText="1"/>
    </xf>
    <xf numFmtId="9" fontId="12" fillId="0" borderId="14" xfId="0" applyNumberFormat="1" applyFont="1" applyBorder="1" applyAlignment="1" applyProtection="1">
      <alignment horizontal="center" vertical="center" wrapText="1"/>
      <protection locked="0"/>
    </xf>
    <xf numFmtId="0" fontId="2" fillId="0" borderId="3" xfId="8" applyFont="1" applyBorder="1" applyAlignment="1" applyProtection="1">
      <alignment horizontal="left" vertical="center"/>
      <protection locked="0"/>
    </xf>
    <xf numFmtId="0" fontId="2" fillId="0" borderId="35" xfId="8" applyFont="1" applyBorder="1" applyAlignment="1" applyProtection="1">
      <alignment horizontal="left" vertical="center"/>
      <protection locked="0"/>
    </xf>
    <xf numFmtId="0" fontId="11" fillId="30" borderId="34" xfId="0" applyFont="1" applyFill="1" applyBorder="1" applyAlignment="1" applyProtection="1">
      <alignment horizontal="center" vertical="center"/>
      <protection locked="0"/>
    </xf>
    <xf numFmtId="0" fontId="11" fillId="30" borderId="3" xfId="0" applyFont="1" applyFill="1" applyBorder="1" applyAlignment="1" applyProtection="1">
      <alignment horizontal="center" vertical="center"/>
      <protection locked="0"/>
    </xf>
    <xf numFmtId="0" fontId="11" fillId="30" borderId="4" xfId="0" applyFont="1" applyFill="1" applyBorder="1" applyAlignment="1" applyProtection="1">
      <alignment horizontal="center" vertical="center"/>
      <protection locked="0"/>
    </xf>
    <xf numFmtId="0" fontId="2" fillId="0" borderId="34" xfId="0" applyFont="1" applyFill="1" applyBorder="1" applyAlignment="1" applyProtection="1">
      <alignment horizontal="left" vertical="center" wrapText="1"/>
      <protection locked="0"/>
    </xf>
    <xf numFmtId="0" fontId="2" fillId="0" borderId="3" xfId="0" applyFont="1" applyFill="1" applyBorder="1" applyAlignment="1" applyProtection="1">
      <alignment horizontal="left" vertical="center" wrapText="1"/>
      <protection locked="0"/>
    </xf>
    <xf numFmtId="0" fontId="2" fillId="0" borderId="4" xfId="0" applyFont="1" applyFill="1" applyBorder="1" applyAlignment="1" applyProtection="1">
      <alignment horizontal="left"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46" fillId="29" borderId="46" xfId="0" applyFont="1" applyFill="1" applyBorder="1" applyAlignment="1" applyProtection="1">
      <alignment horizontal="center" vertical="center"/>
      <protection locked="0"/>
    </xf>
    <xf numFmtId="0" fontId="46" fillId="29" borderId="39" xfId="0" applyFont="1" applyFill="1" applyBorder="1" applyAlignment="1" applyProtection="1">
      <alignment horizontal="center" vertical="center"/>
      <protection locked="0"/>
    </xf>
    <xf numFmtId="0" fontId="46" fillId="29" borderId="47" xfId="0" applyFont="1" applyFill="1" applyBorder="1" applyAlignment="1" applyProtection="1">
      <alignment horizontal="center" vertical="center"/>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45" xfId="0" applyFont="1" applyBorder="1" applyAlignment="1" applyProtection="1">
      <alignment horizontal="center" vertical="center" wrapText="1"/>
      <protection locked="0"/>
    </xf>
    <xf numFmtId="0" fontId="11" fillId="6" borderId="34" xfId="0" applyFont="1" applyFill="1" applyBorder="1" applyAlignment="1" applyProtection="1">
      <alignment horizontal="center" vertical="center" wrapText="1"/>
      <protection locked="0"/>
    </xf>
    <xf numFmtId="0" fontId="2" fillId="0" borderId="2"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11" fillId="6" borderId="11" xfId="0" applyFont="1" applyFill="1" applyBorder="1" applyAlignment="1" applyProtection="1">
      <alignment horizontal="center" vertical="center" wrapText="1"/>
      <protection locked="0"/>
    </xf>
    <xf numFmtId="0" fontId="11" fillId="6" borderId="38" xfId="0" quotePrefix="1" applyFont="1" applyFill="1" applyBorder="1" applyAlignment="1" applyProtection="1">
      <alignment horizontal="center" vertical="center" wrapText="1"/>
      <protection locked="0"/>
    </xf>
    <xf numFmtId="0" fontId="11" fillId="6" borderId="39" xfId="0" quotePrefix="1" applyFont="1" applyFill="1" applyBorder="1" applyAlignment="1" applyProtection="1">
      <alignment horizontal="center" vertical="center" wrapText="1"/>
      <protection locked="0"/>
    </xf>
    <xf numFmtId="0" fontId="11" fillId="6" borderId="47" xfId="0" quotePrefix="1" applyFont="1" applyFill="1" applyBorder="1" applyAlignment="1" applyProtection="1">
      <alignment horizontal="center" vertical="center" wrapText="1"/>
      <protection locked="0"/>
    </xf>
    <xf numFmtId="0" fontId="2" fillId="0" borderId="35" xfId="0" applyFont="1" applyBorder="1" applyAlignment="1" applyProtection="1">
      <alignment horizontal="left" vertical="center" wrapText="1"/>
      <protection locked="0"/>
    </xf>
    <xf numFmtId="0" fontId="11" fillId="6" borderId="35" xfId="0" applyFont="1" applyFill="1" applyBorder="1" applyAlignment="1" applyProtection="1">
      <alignment horizontal="center" vertical="center" wrapText="1"/>
      <protection locked="0"/>
    </xf>
    <xf numFmtId="0" fontId="11" fillId="6" borderId="45" xfId="0" applyFont="1" applyFill="1" applyBorder="1" applyAlignment="1" applyProtection="1">
      <alignment horizontal="center" vertical="center" wrapText="1"/>
      <protection locked="0"/>
    </xf>
    <xf numFmtId="0" fontId="2" fillId="0" borderId="57" xfId="12" applyFont="1" applyBorder="1" applyAlignment="1" applyProtection="1">
      <alignment horizontal="left" vertical="center" wrapText="1"/>
      <protection locked="0"/>
    </xf>
    <xf numFmtId="0" fontId="2" fillId="0" borderId="58" xfId="12" applyFont="1" applyBorder="1" applyAlignment="1" applyProtection="1">
      <alignment horizontal="left" vertical="center" wrapText="1"/>
      <protection locked="0"/>
    </xf>
    <xf numFmtId="0" fontId="2" fillId="0" borderId="59" xfId="12"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xf>
    <xf numFmtId="0" fontId="12" fillId="0" borderId="0" xfId="0" applyFont="1" applyAlignment="1" applyProtection="1">
      <alignment horizontal="left"/>
      <protection locked="0"/>
    </xf>
    <xf numFmtId="0" fontId="29" fillId="10" borderId="2" xfId="7" applyFont="1" applyFill="1" applyBorder="1" applyAlignment="1" applyProtection="1">
      <alignment horizontal="center" vertical="center" wrapText="1"/>
      <protection locked="0"/>
    </xf>
    <xf numFmtId="0" fontId="29" fillId="10" borderId="3" xfId="7" applyFont="1" applyFill="1" applyBorder="1" applyAlignment="1" applyProtection="1">
      <alignment horizontal="center" vertical="center" wrapText="1"/>
      <protection locked="0"/>
    </xf>
    <xf numFmtId="0" fontId="29" fillId="10" borderId="4" xfId="7" applyFont="1" applyFill="1" applyBorder="1" applyAlignment="1" applyProtection="1">
      <alignment horizontal="center" vertical="center" wrapText="1"/>
      <protection locked="0"/>
    </xf>
    <xf numFmtId="0" fontId="12" fillId="0" borderId="60" xfId="0" applyFont="1" applyBorder="1" applyAlignment="1" applyProtection="1">
      <alignment horizontal="left" vertical="center" wrapText="1"/>
    </xf>
    <xf numFmtId="0" fontId="4" fillId="0" borderId="1" xfId="0" applyFont="1" applyBorder="1" applyAlignment="1" applyProtection="1">
      <alignment horizontal="left" vertical="center" wrapText="1"/>
    </xf>
    <xf numFmtId="0" fontId="5" fillId="0" borderId="1" xfId="0" quotePrefix="1"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xf>
    <xf numFmtId="0" fontId="3" fillId="4" borderId="1" xfId="0" quotePrefix="1" applyFont="1" applyFill="1" applyBorder="1" applyAlignment="1" applyProtection="1">
      <alignment horizontal="left" vertical="center" wrapText="1"/>
      <protection locked="0"/>
    </xf>
    <xf numFmtId="0" fontId="3" fillId="5" borderId="1" xfId="0" applyFont="1" applyFill="1" applyBorder="1" applyAlignment="1">
      <alignment horizontal="left" vertical="center" wrapText="1"/>
    </xf>
    <xf numFmtId="0" fontId="3" fillId="0" borderId="8" xfId="3" applyFont="1" applyBorder="1" applyAlignment="1">
      <alignment horizontal="center" vertical="center"/>
    </xf>
    <xf numFmtId="0" fontId="3" fillId="0" borderId="19" xfId="3" applyFont="1" applyBorder="1" applyAlignment="1">
      <alignment horizontal="center" vertical="center"/>
    </xf>
    <xf numFmtId="0" fontId="3" fillId="0" borderId="20" xfId="3" applyFont="1" applyBorder="1" applyAlignment="1">
      <alignment horizontal="center" vertical="center"/>
    </xf>
    <xf numFmtId="0" fontId="3" fillId="0" borderId="21" xfId="3" applyFont="1" applyBorder="1" applyAlignment="1">
      <alignment horizontal="center" vertical="center"/>
    </xf>
    <xf numFmtId="0" fontId="5" fillId="0" borderId="9"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9" fontId="3" fillId="0" borderId="8" xfId="3" applyNumberFormat="1" applyFont="1" applyBorder="1" applyAlignment="1">
      <alignment horizontal="center" vertical="center" wrapText="1"/>
    </xf>
    <xf numFmtId="0" fontId="5" fillId="0" borderId="9" xfId="0" applyFont="1" applyBorder="1" applyAlignment="1" applyProtection="1">
      <alignment horizontal="left" vertical="center" wrapText="1"/>
    </xf>
    <xf numFmtId="0" fontId="5" fillId="0" borderId="18" xfId="0" applyFont="1" applyBorder="1" applyAlignment="1" applyProtection="1">
      <alignment horizontal="left" vertical="center" wrapText="1"/>
    </xf>
    <xf numFmtId="0" fontId="5" fillId="0" borderId="9" xfId="0" applyFont="1" applyBorder="1" applyAlignment="1" applyProtection="1">
      <alignment vertical="center" wrapText="1"/>
      <protection locked="0"/>
    </xf>
    <xf numFmtId="0" fontId="5" fillId="0" borderId="18" xfId="0" applyFont="1" applyBorder="1" applyAlignment="1" applyProtection="1">
      <alignment vertical="center" wrapText="1"/>
      <protection locked="0"/>
    </xf>
    <xf numFmtId="0" fontId="5" fillId="0" borderId="9" xfId="0" applyFont="1" applyFill="1" applyBorder="1" applyAlignment="1" applyProtection="1">
      <alignment horizontal="left" vertical="center" wrapText="1"/>
      <protection locked="0"/>
    </xf>
    <xf numFmtId="0" fontId="5" fillId="0" borderId="18" xfId="0" applyFont="1" applyFill="1" applyBorder="1" applyAlignment="1" applyProtection="1">
      <alignment horizontal="left" vertical="center" wrapText="1"/>
      <protection locked="0"/>
    </xf>
    <xf numFmtId="0" fontId="5" fillId="0" borderId="9"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9" xfId="0" applyFont="1" applyBorder="1" applyAlignment="1" applyProtection="1">
      <alignment horizontal="center" vertical="center" wrapText="1"/>
      <protection locked="0"/>
    </xf>
    <xf numFmtId="0" fontId="5" fillId="0" borderId="18" xfId="0" applyFont="1" applyBorder="1" applyAlignment="1" applyProtection="1">
      <alignment horizontal="center" vertical="center" wrapText="1"/>
      <protection locked="0"/>
    </xf>
    <xf numFmtId="0" fontId="5" fillId="0" borderId="1" xfId="0" applyFont="1" applyBorder="1" applyAlignment="1" applyProtection="1">
      <alignment vertical="center" wrapText="1"/>
      <protection locked="0"/>
    </xf>
    <xf numFmtId="0" fontId="3" fillId="6" borderId="1" xfId="0" quotePrefix="1" applyFont="1" applyFill="1" applyBorder="1" applyAlignment="1" applyProtection="1">
      <alignment horizontal="left" vertical="center" wrapText="1"/>
      <protection locked="0"/>
    </xf>
    <xf numFmtId="0" fontId="3" fillId="6" borderId="1" xfId="0" applyFont="1" applyFill="1" applyBorder="1" applyAlignment="1" applyProtection="1">
      <alignment horizontal="justify" vertical="center" wrapText="1"/>
      <protection locked="0"/>
    </xf>
    <xf numFmtId="0" fontId="5" fillId="0" borderId="60" xfId="0" applyFont="1" applyBorder="1" applyAlignment="1" applyProtection="1">
      <alignment horizontal="left" vertical="center" wrapText="1"/>
    </xf>
    <xf numFmtId="0" fontId="5" fillId="0" borderId="60" xfId="0" applyFont="1" applyBorder="1" applyAlignment="1" applyProtection="1">
      <alignment horizontal="center" vertical="center" wrapText="1"/>
      <protection locked="0"/>
    </xf>
    <xf numFmtId="0" fontId="5" fillId="14" borderId="1" xfId="0" quotePrefix="1" applyFont="1" applyFill="1" applyBorder="1" applyAlignment="1" applyProtection="1">
      <alignment horizontal="left" vertical="center" wrapText="1"/>
      <protection locked="0"/>
    </xf>
    <xf numFmtId="0" fontId="5" fillId="0" borderId="9" xfId="0" applyFont="1" applyBorder="1" applyAlignment="1" applyProtection="1">
      <alignment horizontal="left" wrapText="1"/>
    </xf>
    <xf numFmtId="0" fontId="5" fillId="0" borderId="18" xfId="0" applyFont="1" applyBorder="1" applyAlignment="1" applyProtection="1">
      <alignment horizontal="left" wrapText="1"/>
    </xf>
    <xf numFmtId="9" fontId="3" fillId="0" borderId="19" xfId="3" applyNumberFormat="1" applyFont="1" applyBorder="1" applyAlignment="1">
      <alignment horizontal="center" vertical="center" wrapText="1"/>
    </xf>
    <xf numFmtId="9" fontId="3" fillId="0" borderId="20" xfId="3" applyNumberFormat="1" applyFont="1" applyBorder="1" applyAlignment="1">
      <alignment horizontal="center" vertical="center" wrapText="1"/>
    </xf>
    <xf numFmtId="9" fontId="3" fillId="0" borderId="6" xfId="3" applyNumberFormat="1" applyFont="1" applyBorder="1" applyAlignment="1">
      <alignment horizontal="center" vertical="center" wrapText="1"/>
    </xf>
    <xf numFmtId="9" fontId="3" fillId="0" borderId="7" xfId="3" applyNumberFormat="1" applyFont="1" applyBorder="1" applyAlignment="1">
      <alignment horizontal="center" vertical="center" wrapText="1"/>
    </xf>
    <xf numFmtId="9" fontId="3" fillId="0" borderId="21" xfId="3" applyNumberFormat="1" applyFont="1" applyBorder="1" applyAlignment="1">
      <alignment horizontal="center" vertical="center" wrapText="1"/>
    </xf>
    <xf numFmtId="0" fontId="5" fillId="0" borderId="2" xfId="0" quotePrefix="1" applyFont="1" applyBorder="1" applyAlignment="1" applyProtection="1">
      <alignment horizontal="left" vertical="center" wrapText="1"/>
      <protection locked="0"/>
    </xf>
    <xf numFmtId="0" fontId="3" fillId="6" borderId="3" xfId="0" applyFont="1" applyFill="1" applyBorder="1" applyAlignment="1" applyProtection="1">
      <alignment horizontal="center" vertical="center" wrapText="1"/>
      <protection locked="0"/>
    </xf>
    <xf numFmtId="0" fontId="3" fillId="9" borderId="1" xfId="7" applyFont="1" applyFill="1" applyBorder="1" applyAlignment="1" applyProtection="1">
      <alignment horizontal="center" vertical="center" wrapText="1"/>
      <protection locked="0"/>
    </xf>
    <xf numFmtId="0" fontId="3" fillId="10" borderId="1" xfId="7" applyFont="1" applyFill="1" applyBorder="1" applyAlignment="1" applyProtection="1">
      <alignment horizontal="center" vertical="center" wrapText="1"/>
      <protection locked="0"/>
    </xf>
    <xf numFmtId="0" fontId="12" fillId="0" borderId="2" xfId="0" applyFont="1" applyBorder="1" applyAlignment="1" applyProtection="1">
      <alignment horizontal="left" vertical="top" wrapText="1"/>
      <protection locked="0"/>
    </xf>
    <xf numFmtId="0" fontId="12" fillId="0" borderId="3" xfId="0" applyFont="1" applyBorder="1" applyAlignment="1" applyProtection="1">
      <alignment horizontal="left" vertical="top" wrapText="1"/>
      <protection locked="0"/>
    </xf>
    <xf numFmtId="0" fontId="12" fillId="0" borderId="4" xfId="0" applyFont="1" applyBorder="1" applyAlignment="1" applyProtection="1">
      <alignment horizontal="left" vertical="top" wrapText="1"/>
      <protection locked="0"/>
    </xf>
    <xf numFmtId="0" fontId="12" fillId="14" borderId="2" xfId="0" quotePrefix="1" applyFont="1" applyFill="1" applyBorder="1" applyAlignment="1" applyProtection="1">
      <alignment vertical="center" wrapText="1"/>
      <protection locked="0"/>
    </xf>
    <xf numFmtId="0" fontId="12" fillId="14" borderId="3" xfId="0" quotePrefix="1" applyFont="1" applyFill="1" applyBorder="1" applyAlignment="1" applyProtection="1">
      <alignment vertical="center" wrapText="1"/>
      <protection locked="0"/>
    </xf>
    <xf numFmtId="0" fontId="12" fillId="14" borderId="4" xfId="0" quotePrefix="1" applyFont="1" applyFill="1" applyBorder="1" applyAlignment="1" applyProtection="1">
      <alignment vertical="center" wrapText="1"/>
      <protection locked="0"/>
    </xf>
    <xf numFmtId="0" fontId="12" fillId="0" borderId="2" xfId="0" applyFont="1" applyBorder="1" applyAlignment="1">
      <alignment horizontal="center"/>
    </xf>
    <xf numFmtId="0" fontId="0" fillId="0" borderId="3" xfId="0" applyBorder="1" applyAlignment="1">
      <alignment horizontal="center"/>
    </xf>
    <xf numFmtId="0" fontId="0" fillId="0" borderId="4" xfId="0" applyBorder="1" applyAlignment="1">
      <alignment horizontal="center"/>
    </xf>
    <xf numFmtId="9" fontId="11" fillId="0" borderId="8" xfId="3" applyNumberFormat="1" applyFont="1" applyBorder="1" applyAlignment="1">
      <alignment horizontal="center" vertical="center" wrapText="1"/>
    </xf>
    <xf numFmtId="9" fontId="11" fillId="0" borderId="19" xfId="3" applyNumberFormat="1" applyFont="1" applyBorder="1" applyAlignment="1">
      <alignment horizontal="center" vertical="center" wrapText="1"/>
    </xf>
    <xf numFmtId="9" fontId="11" fillId="0" borderId="20" xfId="3" applyNumberFormat="1" applyFont="1" applyBorder="1" applyAlignment="1">
      <alignment horizontal="center" vertical="center" wrapText="1"/>
    </xf>
    <xf numFmtId="9" fontId="11" fillId="0" borderId="6" xfId="3" applyNumberFormat="1" applyFont="1" applyBorder="1" applyAlignment="1">
      <alignment horizontal="center" vertical="center" wrapText="1"/>
    </xf>
    <xf numFmtId="9" fontId="11" fillId="0" borderId="7" xfId="3" applyNumberFormat="1" applyFont="1" applyBorder="1" applyAlignment="1">
      <alignment horizontal="center" vertical="center" wrapText="1"/>
    </xf>
    <xf numFmtId="9" fontId="11" fillId="0" borderId="21" xfId="3" applyNumberFormat="1" applyFont="1" applyBorder="1" applyAlignment="1">
      <alignment horizontal="center" vertical="center" wrapText="1"/>
    </xf>
    <xf numFmtId="0" fontId="12" fillId="14" borderId="3" xfId="0" quotePrefix="1" applyFont="1" applyFill="1" applyBorder="1" applyAlignment="1" applyProtection="1">
      <alignment horizontal="left" vertical="center" wrapText="1"/>
      <protection locked="0"/>
    </xf>
    <xf numFmtId="0" fontId="12" fillId="14" borderId="4" xfId="0" quotePrefix="1" applyFont="1" applyFill="1" applyBorder="1" applyAlignment="1" applyProtection="1">
      <alignment horizontal="left" vertical="center" wrapText="1"/>
      <protection locked="0"/>
    </xf>
    <xf numFmtId="0" fontId="11" fillId="6" borderId="4" xfId="0" quotePrefix="1" applyFont="1" applyFill="1" applyBorder="1" applyAlignment="1" applyProtection="1">
      <alignment horizontal="center" vertical="center" wrapText="1"/>
      <protection locked="0"/>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12" fillId="0" borderId="8" xfId="3" applyNumberFormat="1" applyFont="1" applyBorder="1" applyAlignment="1">
      <alignment horizontal="left" vertical="center" wrapText="1"/>
    </xf>
    <xf numFmtId="0" fontId="12" fillId="0" borderId="19" xfId="3" applyFont="1" applyBorder="1" applyAlignment="1">
      <alignment horizontal="left" vertical="center"/>
    </xf>
    <xf numFmtId="0" fontId="12" fillId="0" borderId="20" xfId="3" applyFont="1" applyBorder="1" applyAlignment="1">
      <alignment horizontal="left" vertical="center"/>
    </xf>
    <xf numFmtId="0" fontId="12" fillId="0" borderId="6" xfId="3" applyFont="1" applyBorder="1" applyAlignment="1">
      <alignment horizontal="left" vertical="center"/>
    </xf>
    <xf numFmtId="0" fontId="12" fillId="0" borderId="7" xfId="3" applyFont="1" applyBorder="1" applyAlignment="1">
      <alignment horizontal="left" vertical="center"/>
    </xf>
    <xf numFmtId="0" fontId="12" fillId="0" borderId="21" xfId="3" applyFont="1" applyBorder="1" applyAlignment="1">
      <alignment horizontal="left" vertical="center"/>
    </xf>
    <xf numFmtId="0" fontId="11" fillId="12" borderId="2" xfId="7" applyFont="1" applyFill="1" applyBorder="1" applyAlignment="1" applyProtection="1">
      <alignment horizontal="center" vertical="center" wrapText="1"/>
      <protection locked="0"/>
    </xf>
    <xf numFmtId="0" fontId="11" fillId="12" borderId="3" xfId="7" applyFont="1" applyFill="1" applyBorder="1" applyAlignment="1" applyProtection="1">
      <alignment horizontal="center" vertical="center" wrapText="1"/>
      <protection locked="0"/>
    </xf>
    <xf numFmtId="0" fontId="11" fillId="12" borderId="4" xfId="7" applyFont="1" applyFill="1" applyBorder="1" applyAlignment="1" applyProtection="1">
      <alignment horizontal="center" vertical="center" wrapText="1"/>
      <protection locked="0"/>
    </xf>
    <xf numFmtId="9" fontId="12" fillId="0" borderId="8" xfId="3" applyNumberFormat="1" applyFont="1" applyBorder="1" applyAlignment="1">
      <alignment horizontal="center" vertical="center" wrapText="1"/>
    </xf>
    <xf numFmtId="9" fontId="12" fillId="0" borderId="19" xfId="3" applyNumberFormat="1" applyFont="1" applyBorder="1" applyAlignment="1">
      <alignment horizontal="center" vertical="center" wrapText="1"/>
    </xf>
    <xf numFmtId="9" fontId="12" fillId="0" borderId="20" xfId="3" applyNumberFormat="1" applyFont="1" applyBorder="1" applyAlignment="1">
      <alignment horizontal="center" vertical="center" wrapText="1"/>
    </xf>
    <xf numFmtId="9" fontId="12" fillId="0" borderId="6" xfId="3" applyNumberFormat="1" applyFont="1" applyBorder="1" applyAlignment="1">
      <alignment horizontal="center" vertical="center" wrapText="1"/>
    </xf>
    <xf numFmtId="9" fontId="12" fillId="0" borderId="7" xfId="3" applyNumberFormat="1" applyFont="1" applyBorder="1" applyAlignment="1">
      <alignment horizontal="center" vertical="center" wrapText="1"/>
    </xf>
    <xf numFmtId="9" fontId="12" fillId="0" borderId="21" xfId="3" applyNumberFormat="1" applyFont="1" applyBorder="1" applyAlignment="1">
      <alignment horizontal="center" vertical="center" wrapText="1"/>
    </xf>
    <xf numFmtId="0" fontId="12" fillId="0" borderId="8" xfId="0" applyFont="1" applyBorder="1" applyAlignment="1" applyProtection="1">
      <alignment horizontal="center" vertical="center" wrapText="1"/>
      <protection locked="0"/>
    </xf>
    <xf numFmtId="0" fontId="12" fillId="0" borderId="19"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12" fillId="12" borderId="1" xfId="3" applyFont="1" applyFill="1" applyBorder="1" applyAlignment="1">
      <alignment horizontal="center" vertical="center"/>
    </xf>
    <xf numFmtId="0" fontId="11" fillId="6" borderId="2" xfId="3" applyFont="1" applyFill="1" applyBorder="1" applyAlignment="1">
      <alignment horizontal="center" vertical="center"/>
    </xf>
    <xf numFmtId="0" fontId="11" fillId="6" borderId="3" xfId="3" applyFont="1" applyFill="1" applyBorder="1" applyAlignment="1">
      <alignment horizontal="center" vertical="center"/>
    </xf>
    <xf numFmtId="0" fontId="11" fillId="6" borderId="4" xfId="3" applyFont="1" applyFill="1" applyBorder="1" applyAlignment="1">
      <alignment horizontal="center" vertical="center"/>
    </xf>
    <xf numFmtId="0" fontId="11" fillId="6" borderId="1" xfId="3" applyFont="1" applyFill="1" applyBorder="1" applyAlignment="1">
      <alignment horizontal="center" vertical="center"/>
    </xf>
    <xf numFmtId="9" fontId="12" fillId="2" borderId="5" xfId="3" applyNumberFormat="1" applyFont="1" applyFill="1" applyBorder="1" applyAlignment="1">
      <alignment horizontal="center" vertical="center" wrapText="1"/>
    </xf>
    <xf numFmtId="0" fontId="12" fillId="2" borderId="0" xfId="3" applyFont="1" applyFill="1" applyBorder="1" applyAlignment="1">
      <alignment horizontal="center" vertical="center"/>
    </xf>
    <xf numFmtId="0" fontId="12" fillId="2" borderId="6" xfId="3" applyFont="1" applyFill="1" applyBorder="1" applyAlignment="1">
      <alignment horizontal="center" vertical="center"/>
    </xf>
    <xf numFmtId="0" fontId="12" fillId="2" borderId="7" xfId="3" applyFont="1" applyFill="1" applyBorder="1" applyAlignment="1">
      <alignment horizontal="center" vertical="center"/>
    </xf>
    <xf numFmtId="9" fontId="12" fillId="2" borderId="1" xfId="3" applyNumberFormat="1"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12" fillId="2" borderId="2" xfId="0" applyFont="1" applyFill="1" applyBorder="1" applyAlignment="1" applyProtection="1">
      <alignment horizontal="center" vertical="center"/>
      <protection locked="0"/>
    </xf>
    <xf numFmtId="0" fontId="12" fillId="2" borderId="4" xfId="0" applyFont="1" applyFill="1" applyBorder="1" applyAlignment="1" applyProtection="1">
      <alignment horizontal="center" vertical="center"/>
      <protection locked="0"/>
    </xf>
    <xf numFmtId="0" fontId="12" fillId="2" borderId="2" xfId="0" applyFont="1" applyFill="1" applyBorder="1" applyAlignment="1" applyProtection="1">
      <alignment horizontal="left" vertical="center" wrapText="1"/>
      <protection locked="0"/>
    </xf>
    <xf numFmtId="0" fontId="12" fillId="2" borderId="3" xfId="0" applyFont="1" applyFill="1" applyBorder="1" applyAlignment="1" applyProtection="1">
      <alignment horizontal="left" vertical="center" wrapText="1"/>
      <protection locked="0"/>
    </xf>
    <xf numFmtId="0" fontId="12" fillId="2" borderId="4" xfId="0" applyFont="1" applyFill="1" applyBorder="1" applyAlignment="1" applyProtection="1">
      <alignment horizontal="left" vertical="center" wrapText="1"/>
      <protection locked="0"/>
    </xf>
    <xf numFmtId="0" fontId="12" fillId="2" borderId="2" xfId="0" applyFont="1" applyFill="1" applyBorder="1" applyAlignment="1" applyProtection="1">
      <alignment horizontal="justify" vertical="center" wrapText="1"/>
      <protection locked="0"/>
    </xf>
    <xf numFmtId="0" fontId="12" fillId="2" borderId="3" xfId="0" applyFont="1" applyFill="1" applyBorder="1" applyAlignment="1" applyProtection="1">
      <alignment horizontal="justify" vertical="center" wrapText="1"/>
      <protection locked="0"/>
    </xf>
    <xf numFmtId="0" fontId="12" fillId="2" borderId="4" xfId="0" applyFont="1" applyFill="1" applyBorder="1" applyAlignment="1" applyProtection="1">
      <alignment horizontal="justify" vertical="center" wrapText="1"/>
      <protection locked="0"/>
    </xf>
    <xf numFmtId="0" fontId="11" fillId="13" borderId="2" xfId="0" applyFont="1" applyFill="1" applyBorder="1" applyAlignment="1" applyProtection="1">
      <alignment horizontal="left" vertical="center" wrapText="1"/>
      <protection locked="0"/>
    </xf>
    <xf numFmtId="0" fontId="11" fillId="13" borderId="3" xfId="0" quotePrefix="1" applyFont="1" applyFill="1" applyBorder="1" applyAlignment="1" applyProtection="1">
      <alignment horizontal="left" vertical="center" wrapText="1"/>
      <protection locked="0"/>
    </xf>
    <xf numFmtId="0" fontId="11" fillId="13" borderId="4" xfId="0" quotePrefix="1" applyFont="1" applyFill="1" applyBorder="1" applyAlignment="1" applyProtection="1">
      <alignment horizontal="left" vertical="center" wrapText="1"/>
      <protection locked="0"/>
    </xf>
    <xf numFmtId="0" fontId="11" fillId="13" borderId="1" xfId="0" applyFont="1" applyFill="1" applyBorder="1" applyAlignment="1" applyProtection="1">
      <alignment horizontal="left" vertical="center" wrapText="1"/>
      <protection locked="0"/>
    </xf>
    <xf numFmtId="0" fontId="11" fillId="6" borderId="1" xfId="0" applyFont="1" applyFill="1" applyBorder="1" applyAlignment="1">
      <alignment horizontal="left" vertical="center" wrapText="1"/>
    </xf>
    <xf numFmtId="0" fontId="12" fillId="12" borderId="9" xfId="0" applyFont="1" applyFill="1" applyBorder="1" applyAlignment="1" applyProtection="1">
      <alignment horizontal="left" vertical="center" wrapText="1"/>
      <protection locked="0"/>
    </xf>
    <xf numFmtId="0" fontId="12" fillId="12" borderId="18" xfId="0" applyFont="1" applyFill="1" applyBorder="1" applyAlignment="1" applyProtection="1">
      <alignment horizontal="left" vertical="center" wrapText="1"/>
      <protection locked="0"/>
    </xf>
    <xf numFmtId="9" fontId="12" fillId="0" borderId="9" xfId="0" applyNumberFormat="1" applyFont="1" applyBorder="1" applyAlignment="1" applyProtection="1">
      <alignment horizontal="center" vertical="center" wrapText="1"/>
      <protection locked="0"/>
    </xf>
    <xf numFmtId="9" fontId="12" fillId="0" borderId="18" xfId="0" applyNumberFormat="1" applyFont="1" applyBorder="1" applyAlignment="1" applyProtection="1">
      <alignment horizontal="center" vertical="center" wrapText="1"/>
      <protection locked="0"/>
    </xf>
    <xf numFmtId="0" fontId="12" fillId="0" borderId="2" xfId="0" applyFont="1" applyBorder="1" applyAlignment="1" applyProtection="1">
      <alignment horizontal="justify" vertical="center" wrapText="1"/>
      <protection locked="0"/>
    </xf>
    <xf numFmtId="0" fontId="12" fillId="0" borderId="4" xfId="0" applyFont="1" applyBorder="1" applyAlignment="1" applyProtection="1">
      <alignment horizontal="justify" vertical="center" wrapText="1"/>
      <protection locked="0"/>
    </xf>
    <xf numFmtId="0" fontId="11" fillId="4" borderId="2" xfId="0" applyFont="1" applyFill="1" applyBorder="1" applyAlignment="1" applyProtection="1">
      <alignment horizontal="left" vertical="center" wrapText="1"/>
      <protection locked="0"/>
    </xf>
    <xf numFmtId="0" fontId="11" fillId="4" borderId="3" xfId="0" quotePrefix="1" applyFont="1" applyFill="1" applyBorder="1" applyAlignment="1" applyProtection="1">
      <alignment horizontal="left" vertical="center" wrapText="1"/>
      <protection locked="0"/>
    </xf>
    <xf numFmtId="0" fontId="11" fillId="4" borderId="4" xfId="0" quotePrefix="1" applyFont="1" applyFill="1" applyBorder="1" applyAlignment="1" applyProtection="1">
      <alignment horizontal="left" vertical="center" wrapText="1"/>
      <protection locked="0"/>
    </xf>
    <xf numFmtId="0" fontId="11" fillId="11" borderId="3" xfId="0" quotePrefix="1" applyFont="1" applyFill="1" applyBorder="1" applyAlignment="1" applyProtection="1">
      <alignment horizontal="center" vertical="center" wrapText="1"/>
      <protection locked="0"/>
    </xf>
    <xf numFmtId="0" fontId="11" fillId="11" borderId="4" xfId="0" quotePrefix="1" applyFont="1" applyFill="1" applyBorder="1" applyAlignment="1" applyProtection="1">
      <alignment horizontal="center" vertical="center" wrapText="1"/>
      <protection locked="0"/>
    </xf>
    <xf numFmtId="0" fontId="12" fillId="2" borderId="1" xfId="0" applyFont="1" applyFill="1" applyBorder="1" applyAlignment="1" applyProtection="1">
      <alignment horizontal="center" vertical="center"/>
      <protection locked="0"/>
    </xf>
    <xf numFmtId="0" fontId="12" fillId="12" borderId="2" xfId="0" quotePrefix="1" applyFont="1" applyFill="1" applyBorder="1" applyAlignment="1" applyProtection="1">
      <alignment horizontal="left" vertical="center" wrapText="1"/>
      <protection locked="0"/>
    </xf>
    <xf numFmtId="0" fontId="27" fillId="2" borderId="2" xfId="12" applyFont="1" applyFill="1" applyBorder="1" applyAlignment="1">
      <alignment horizontal="center" vertical="center" wrapText="1"/>
    </xf>
    <xf numFmtId="0" fontId="27" fillId="2" borderId="3" xfId="12" applyFont="1" applyFill="1" applyBorder="1" applyAlignment="1">
      <alignment horizontal="center" vertical="center" wrapText="1"/>
    </xf>
    <xf numFmtId="0" fontId="27" fillId="2" borderId="4" xfId="12" applyFont="1" applyFill="1" applyBorder="1" applyAlignment="1">
      <alignment horizontal="center" vertical="center" wrapText="1"/>
    </xf>
    <xf numFmtId="0" fontId="27" fillId="2" borderId="2" xfId="12" applyFont="1" applyFill="1"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12" fillId="0" borderId="8"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2" fillId="0" borderId="20"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7" xfId="0" applyFont="1" applyBorder="1" applyAlignment="1" applyProtection="1">
      <alignment horizontal="left" vertical="center" wrapText="1"/>
      <protection locked="0"/>
    </xf>
    <xf numFmtId="0" fontId="12" fillId="0" borderId="21"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12" fillId="0" borderId="20" xfId="0" applyFont="1" applyBorder="1" applyAlignment="1" applyProtection="1">
      <alignment horizontal="left" wrapText="1"/>
    </xf>
    <xf numFmtId="0" fontId="12" fillId="0" borderId="21" xfId="0" applyFont="1" applyBorder="1" applyAlignment="1" applyProtection="1">
      <alignment horizontal="left" wrapText="1"/>
    </xf>
    <xf numFmtId="0" fontId="12" fillId="0" borderId="20" xfId="0" applyFont="1" applyBorder="1" applyAlignment="1" applyProtection="1">
      <alignment horizontal="left" vertical="center" wrapText="1"/>
    </xf>
    <xf numFmtId="0" fontId="12" fillId="0" borderId="21" xfId="0" applyFont="1" applyBorder="1" applyAlignment="1" applyProtection="1">
      <alignment horizontal="left" vertical="center" wrapText="1"/>
    </xf>
    <xf numFmtId="0" fontId="11" fillId="0" borderId="1" xfId="7" applyFont="1" applyFill="1" applyBorder="1" applyAlignment="1" applyProtection="1">
      <alignment horizontal="center" vertical="center" wrapText="1"/>
      <protection locked="0"/>
    </xf>
    <xf numFmtId="0" fontId="29" fillId="0" borderId="1" xfId="7" applyFont="1" applyFill="1" applyBorder="1" applyAlignment="1" applyProtection="1">
      <alignment horizontal="center" vertical="center" wrapText="1"/>
      <protection locked="0"/>
    </xf>
    <xf numFmtId="0" fontId="14" fillId="0" borderId="5" xfId="3" applyFont="1" applyBorder="1" applyAlignment="1">
      <alignment horizontal="center" vertical="center"/>
    </xf>
    <xf numFmtId="0" fontId="14" fillId="0" borderId="0" xfId="3" applyFont="1" applyBorder="1" applyAlignment="1">
      <alignment horizontal="center" vertical="center"/>
    </xf>
    <xf numFmtId="0" fontId="14" fillId="0" borderId="22" xfId="3" applyFont="1" applyBorder="1" applyAlignment="1">
      <alignment horizontal="center" vertical="center"/>
    </xf>
    <xf numFmtId="0" fontId="22" fillId="0" borderId="1" xfId="0" applyFont="1" applyBorder="1" applyAlignment="1" applyProtection="1">
      <alignment horizontal="left"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4" xfId="0" applyFont="1" applyFill="1" applyBorder="1" applyAlignment="1" applyProtection="1">
      <alignment horizontal="center" vertical="center" wrapText="1"/>
      <protection locked="0"/>
    </xf>
    <xf numFmtId="0" fontId="53" fillId="0" borderId="34" xfId="0" applyFont="1" applyBorder="1" applyAlignment="1">
      <alignment horizontal="left" vertical="center" wrapText="1"/>
    </xf>
    <xf numFmtId="0" fontId="52" fillId="0" borderId="3" xfId="0" applyFont="1" applyBorder="1" applyAlignment="1">
      <alignment horizontal="left" vertical="center" wrapText="1"/>
    </xf>
    <xf numFmtId="0" fontId="52" fillId="0" borderId="4" xfId="0" applyFont="1" applyBorder="1" applyAlignment="1">
      <alignment horizontal="left" vertical="center" wrapText="1"/>
    </xf>
    <xf numFmtId="0" fontId="53" fillId="0" borderId="3" xfId="0" applyFont="1" applyBorder="1" applyAlignment="1">
      <alignment horizontal="left" vertical="center" wrapText="1"/>
    </xf>
    <xf numFmtId="0" fontId="53" fillId="0" borderId="4" xfId="0" applyFont="1" applyBorder="1" applyAlignment="1">
      <alignment horizontal="left" vertical="center" wrapText="1"/>
    </xf>
    <xf numFmtId="0" fontId="53" fillId="0" borderId="29" xfId="0" applyFont="1" applyBorder="1" applyAlignment="1">
      <alignment horizontal="left" vertical="top" wrapText="1"/>
    </xf>
    <xf numFmtId="0" fontId="53" fillId="0" borderId="30" xfId="0" applyFont="1" applyBorder="1" applyAlignment="1">
      <alignment horizontal="left" vertical="top" wrapText="1"/>
    </xf>
    <xf numFmtId="0" fontId="53" fillId="0" borderId="31" xfId="0" applyFont="1" applyBorder="1" applyAlignment="1">
      <alignment horizontal="left" vertical="top" wrapText="1"/>
    </xf>
    <xf numFmtId="0" fontId="14" fillId="11" borderId="2" xfId="0" applyFont="1" applyFill="1" applyBorder="1" applyAlignment="1" applyProtection="1">
      <alignment horizontal="center" vertical="center"/>
      <protection locked="0"/>
    </xf>
    <xf numFmtId="0" fontId="14" fillId="11" borderId="4" xfId="0" applyFont="1" applyFill="1" applyBorder="1" applyAlignment="1" applyProtection="1">
      <alignment horizontal="center" vertical="center"/>
      <protection locked="0"/>
    </xf>
    <xf numFmtId="0" fontId="11" fillId="32" borderId="58" xfId="0" applyFont="1" applyFill="1" applyBorder="1" applyAlignment="1">
      <alignment horizontal="left" vertical="center" wrapText="1"/>
    </xf>
    <xf numFmtId="0" fontId="11" fillId="32" borderId="18" xfId="0" applyFont="1" applyFill="1" applyBorder="1" applyAlignment="1">
      <alignment horizontal="left" vertical="center" wrapText="1"/>
    </xf>
    <xf numFmtId="0" fontId="52" fillId="0" borderId="34" xfId="0" applyFont="1" applyBorder="1" applyAlignment="1">
      <alignment horizontal="left" vertical="center" wrapText="1"/>
    </xf>
    <xf numFmtId="0" fontId="11" fillId="6" borderId="2" xfId="10" applyFont="1" applyFill="1" applyBorder="1" applyAlignment="1" applyProtection="1">
      <alignment horizontal="center" vertical="center" wrapText="1"/>
      <protection locked="0"/>
    </xf>
    <xf numFmtId="0" fontId="11" fillId="6" borderId="3" xfId="10" applyFont="1" applyFill="1" applyBorder="1" applyAlignment="1" applyProtection="1">
      <alignment horizontal="center" vertical="center" wrapText="1"/>
      <protection locked="0"/>
    </xf>
    <xf numFmtId="0" fontId="11" fillId="6" borderId="4" xfId="10" applyFont="1" applyFill="1" applyBorder="1" applyAlignment="1" applyProtection="1">
      <alignment horizontal="center" vertical="center" wrapText="1"/>
      <protection locked="0"/>
    </xf>
    <xf numFmtId="0" fontId="11" fillId="9" borderId="1" xfId="7" applyFont="1" applyFill="1" applyBorder="1" applyAlignment="1" applyProtection="1">
      <alignment horizontal="left" vertical="center" wrapText="1"/>
      <protection locked="0"/>
    </xf>
    <xf numFmtId="0" fontId="11" fillId="10" borderId="1" xfId="7"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xf>
    <xf numFmtId="9" fontId="12" fillId="2" borderId="9" xfId="10" applyNumberFormat="1" applyFont="1" applyFill="1" applyBorder="1" applyAlignment="1" applyProtection="1">
      <alignment horizontal="center" vertical="center" wrapText="1"/>
      <protection locked="0"/>
    </xf>
    <xf numFmtId="9" fontId="12" fillId="2" borderId="18" xfId="10" applyNumberFormat="1"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0" borderId="8" xfId="3" applyFont="1" applyBorder="1" applyAlignment="1">
      <alignment horizontal="left" vertical="center"/>
    </xf>
    <xf numFmtId="0" fontId="2" fillId="0" borderId="19" xfId="3" applyFont="1" applyBorder="1" applyAlignment="1">
      <alignment horizontal="left" vertical="center"/>
    </xf>
    <xf numFmtId="0" fontId="2" fillId="0" borderId="20" xfId="3" applyFont="1" applyBorder="1" applyAlignment="1">
      <alignment horizontal="left" vertical="center"/>
    </xf>
    <xf numFmtId="0" fontId="2" fillId="0" borderId="6" xfId="3" applyFont="1" applyBorder="1" applyAlignment="1">
      <alignment horizontal="left" vertical="center"/>
    </xf>
    <xf numFmtId="0" fontId="2" fillId="0" borderId="7" xfId="3" applyFont="1" applyBorder="1" applyAlignment="1">
      <alignment horizontal="left" vertical="center"/>
    </xf>
    <xf numFmtId="0" fontId="2" fillId="0" borderId="21" xfId="3" applyFont="1" applyBorder="1" applyAlignment="1">
      <alignment horizontal="left" vertical="center"/>
    </xf>
    <xf numFmtId="9" fontId="2" fillId="0" borderId="8" xfId="3" applyNumberFormat="1" applyFont="1" applyBorder="1" applyAlignment="1">
      <alignment horizontal="left" vertical="center" wrapText="1"/>
    </xf>
    <xf numFmtId="9" fontId="14" fillId="0" borderId="19" xfId="3" applyNumberFormat="1" applyFont="1" applyBorder="1" applyAlignment="1">
      <alignment horizontal="left" vertical="center" wrapText="1"/>
    </xf>
    <xf numFmtId="9" fontId="14" fillId="0" borderId="20" xfId="3" applyNumberFormat="1" applyFont="1" applyBorder="1" applyAlignment="1">
      <alignment horizontal="left" vertical="center" wrapText="1"/>
    </xf>
    <xf numFmtId="9" fontId="14" fillId="0" borderId="6" xfId="3" applyNumberFormat="1" applyFont="1" applyBorder="1" applyAlignment="1">
      <alignment horizontal="left" vertical="center" wrapText="1"/>
    </xf>
    <xf numFmtId="9" fontId="14" fillId="0" borderId="7" xfId="3" applyNumberFormat="1" applyFont="1" applyBorder="1" applyAlignment="1">
      <alignment horizontal="left" vertical="center" wrapText="1"/>
    </xf>
    <xf numFmtId="9" fontId="14" fillId="0" borderId="21" xfId="3" applyNumberFormat="1" applyFont="1" applyBorder="1" applyAlignment="1">
      <alignment horizontal="left" vertical="center" wrapText="1"/>
    </xf>
    <xf numFmtId="0" fontId="12" fillId="2" borderId="8" xfId="3" applyFont="1" applyFill="1" applyBorder="1" applyAlignment="1">
      <alignment horizontal="left" vertical="center"/>
    </xf>
    <xf numFmtId="0" fontId="12" fillId="2" borderId="19" xfId="3" applyFont="1" applyFill="1" applyBorder="1" applyAlignment="1">
      <alignment horizontal="left" vertical="center"/>
    </xf>
    <xf numFmtId="0" fontId="12" fillId="2" borderId="20" xfId="3" applyFont="1" applyFill="1" applyBorder="1" applyAlignment="1">
      <alignment horizontal="left" vertical="center"/>
    </xf>
    <xf numFmtId="0" fontId="12" fillId="2" borderId="6" xfId="3" applyFont="1" applyFill="1" applyBorder="1" applyAlignment="1">
      <alignment horizontal="left" vertical="center"/>
    </xf>
    <xf numFmtId="0" fontId="12" fillId="2" borderId="7" xfId="3" applyFont="1" applyFill="1" applyBorder="1" applyAlignment="1">
      <alignment horizontal="left" vertical="center"/>
    </xf>
    <xf numFmtId="0" fontId="12" fillId="2" borderId="21" xfId="3" applyFont="1" applyFill="1" applyBorder="1" applyAlignment="1">
      <alignment horizontal="left" vertical="center"/>
    </xf>
    <xf numFmtId="0" fontId="14" fillId="6" borderId="2" xfId="10" applyFont="1" applyFill="1" applyBorder="1" applyAlignment="1" applyProtection="1">
      <alignment horizontal="center" vertical="center" wrapText="1"/>
      <protection locked="0"/>
    </xf>
    <xf numFmtId="0" fontId="14" fillId="6" borderId="4" xfId="10" applyFont="1" applyFill="1" applyBorder="1" applyAlignment="1" applyProtection="1">
      <alignment horizontal="center" vertical="center" wrapText="1"/>
      <protection locked="0"/>
    </xf>
    <xf numFmtId="0" fontId="2" fillId="0" borderId="2" xfId="10" applyFont="1" applyFill="1" applyBorder="1" applyAlignment="1" applyProtection="1">
      <alignment horizontal="left" vertical="center" wrapText="1"/>
      <protection locked="0"/>
    </xf>
    <xf numFmtId="0" fontId="2" fillId="0" borderId="3" xfId="10" applyFont="1" applyFill="1" applyBorder="1" applyAlignment="1" applyProtection="1">
      <alignment horizontal="left" vertical="center" wrapText="1"/>
      <protection locked="0"/>
    </xf>
    <xf numFmtId="0" fontId="2" fillId="0" borderId="4" xfId="10" applyFont="1" applyFill="1" applyBorder="1" applyAlignment="1" applyProtection="1">
      <alignment horizontal="left" vertical="center" wrapText="1"/>
      <protection locked="0"/>
    </xf>
    <xf numFmtId="0" fontId="14" fillId="6" borderId="2" xfId="10" quotePrefix="1" applyFont="1" applyFill="1" applyBorder="1" applyAlignment="1" applyProtection="1">
      <alignment horizontal="left" vertical="center" wrapText="1"/>
      <protection locked="0"/>
    </xf>
    <xf numFmtId="0" fontId="14" fillId="6" borderId="3" xfId="10" applyFont="1" applyFill="1" applyBorder="1" applyAlignment="1" applyProtection="1">
      <alignment horizontal="justify" vertical="center" wrapText="1"/>
      <protection locked="0"/>
    </xf>
    <xf numFmtId="0" fontId="14" fillId="6" borderId="4" xfId="10" applyFont="1" applyFill="1" applyBorder="1" applyAlignment="1" applyProtection="1">
      <alignment horizontal="justify" vertical="center" wrapText="1"/>
      <protection locked="0"/>
    </xf>
    <xf numFmtId="0" fontId="2" fillId="0" borderId="2" xfId="10" applyFont="1" applyBorder="1" applyAlignment="1" applyProtection="1">
      <alignment horizontal="left" vertical="center" wrapText="1"/>
      <protection locked="0"/>
    </xf>
    <xf numFmtId="0" fontId="2" fillId="0" borderId="3" xfId="10" applyFont="1" applyBorder="1" applyAlignment="1" applyProtection="1">
      <alignment horizontal="left" vertical="center" wrapText="1"/>
      <protection locked="0"/>
    </xf>
    <xf numFmtId="0" fontId="2" fillId="0" borderId="4" xfId="10" applyFont="1" applyBorder="1" applyAlignment="1" applyProtection="1">
      <alignment horizontal="left" vertical="center" wrapText="1"/>
      <protection locked="0"/>
    </xf>
    <xf numFmtId="0" fontId="11" fillId="6" borderId="1" xfId="10" applyFont="1" applyFill="1" applyBorder="1" applyAlignment="1" applyProtection="1">
      <alignment horizontal="center" vertical="center" wrapText="1"/>
      <protection locked="0"/>
    </xf>
    <xf numFmtId="0" fontId="11" fillId="6" borderId="2" xfId="10" quotePrefix="1" applyFont="1" applyFill="1" applyBorder="1" applyAlignment="1" applyProtection="1">
      <alignment horizontal="justify" vertical="center" wrapText="1"/>
      <protection locked="0"/>
    </xf>
    <xf numFmtId="0" fontId="11" fillId="6" borderId="3" xfId="10" quotePrefix="1" applyFont="1" applyFill="1" applyBorder="1" applyAlignment="1" applyProtection="1">
      <alignment horizontal="justify" vertical="center" wrapText="1"/>
      <protection locked="0"/>
    </xf>
    <xf numFmtId="0" fontId="11" fillId="6" borderId="4" xfId="10" quotePrefix="1" applyFont="1" applyFill="1" applyBorder="1" applyAlignment="1" applyProtection="1">
      <alignment horizontal="justify" vertical="center" wrapText="1"/>
      <protection locked="0"/>
    </xf>
    <xf numFmtId="0" fontId="2" fillId="0" borderId="2" xfId="10" applyFont="1" applyBorder="1" applyAlignment="1" applyProtection="1">
      <alignment vertical="center" wrapText="1"/>
      <protection locked="0"/>
    </xf>
    <xf numFmtId="0" fontId="2" fillId="0" borderId="4" xfId="10" applyFont="1" applyBorder="1" applyAlignment="1" applyProtection="1">
      <alignment vertical="center" wrapText="1"/>
      <protection locked="0"/>
    </xf>
    <xf numFmtId="0" fontId="2" fillId="0" borderId="2" xfId="10" applyFont="1" applyBorder="1" applyAlignment="1" applyProtection="1">
      <alignment horizontal="center" vertical="center"/>
      <protection locked="0"/>
    </xf>
    <xf numFmtId="0" fontId="2" fillId="0" borderId="4" xfId="10" applyFont="1" applyBorder="1" applyAlignment="1" applyProtection="1">
      <alignment horizontal="center" vertical="center"/>
      <protection locked="0"/>
    </xf>
    <xf numFmtId="0" fontId="2" fillId="0" borderId="1" xfId="10" applyFont="1" applyBorder="1" applyAlignment="1" applyProtection="1">
      <alignment horizontal="center" vertical="center"/>
      <protection locked="0"/>
    </xf>
    <xf numFmtId="0" fontId="2" fillId="2" borderId="1" xfId="10" applyFont="1" applyFill="1" applyBorder="1" applyAlignment="1" applyProtection="1">
      <alignment horizontal="center" vertical="center" wrapText="1"/>
      <protection locked="0"/>
    </xf>
    <xf numFmtId="0" fontId="12" fillId="0" borderId="8" xfId="3" applyFont="1" applyBorder="1" applyAlignment="1">
      <alignment horizontal="left" vertical="center"/>
    </xf>
    <xf numFmtId="9" fontId="11" fillId="0" borderId="19" xfId="3" applyNumberFormat="1" applyFont="1" applyBorder="1" applyAlignment="1">
      <alignment horizontal="left" vertical="center" wrapText="1"/>
    </xf>
    <xf numFmtId="9" fontId="11" fillId="0" borderId="20" xfId="3" applyNumberFormat="1" applyFont="1" applyBorder="1" applyAlignment="1">
      <alignment horizontal="left" vertical="center" wrapText="1"/>
    </xf>
    <xf numFmtId="9" fontId="11" fillId="0" borderId="6" xfId="3" applyNumberFormat="1" applyFont="1" applyBorder="1" applyAlignment="1">
      <alignment horizontal="left" vertical="center" wrapText="1"/>
    </xf>
    <xf numFmtId="9" fontId="11" fillId="0" borderId="7" xfId="3" applyNumberFormat="1" applyFont="1" applyBorder="1" applyAlignment="1">
      <alignment horizontal="left" vertical="center" wrapText="1"/>
    </xf>
    <xf numFmtId="9" fontId="11" fillId="0" borderId="21" xfId="3" applyNumberFormat="1" applyFont="1" applyBorder="1" applyAlignment="1">
      <alignment horizontal="left" vertical="center" wrapText="1"/>
    </xf>
    <xf numFmtId="0" fontId="2" fillId="2" borderId="2" xfId="10" applyFont="1" applyFill="1" applyBorder="1" applyAlignment="1" applyProtection="1">
      <alignment horizontal="left" vertical="center" wrapText="1"/>
      <protection locked="0"/>
    </xf>
    <xf numFmtId="0" fontId="2" fillId="2" borderId="3" xfId="10" applyFont="1" applyFill="1" applyBorder="1" applyAlignment="1" applyProtection="1">
      <alignment horizontal="left" vertical="center" wrapText="1"/>
      <protection locked="0"/>
    </xf>
    <xf numFmtId="0" fontId="2" fillId="2" borderId="4" xfId="10" applyFont="1" applyFill="1" applyBorder="1" applyAlignment="1" applyProtection="1">
      <alignment horizontal="left" vertical="center" wrapText="1"/>
      <protection locked="0"/>
    </xf>
    <xf numFmtId="0" fontId="2" fillId="0" borderId="2" xfId="10" applyFont="1" applyBorder="1" applyAlignment="1" applyProtection="1">
      <alignment horizontal="center" vertical="center" wrapText="1"/>
      <protection locked="0"/>
    </xf>
    <xf numFmtId="0" fontId="2" fillId="0" borderId="3" xfId="10" applyFont="1" applyBorder="1" applyAlignment="1" applyProtection="1">
      <alignment horizontal="center" vertical="center" wrapText="1"/>
      <protection locked="0"/>
    </xf>
    <xf numFmtId="0" fontId="2" fillId="0" borderId="4" xfId="10" applyFont="1" applyBorder="1" applyAlignment="1" applyProtection="1">
      <alignment horizontal="center" vertical="center" wrapText="1"/>
      <protection locked="0"/>
    </xf>
    <xf numFmtId="0" fontId="11" fillId="4" borderId="2" xfId="10" quotePrefix="1" applyFont="1" applyFill="1" applyBorder="1" applyAlignment="1" applyProtection="1">
      <alignment horizontal="left" vertical="center" wrapText="1"/>
      <protection locked="0"/>
    </xf>
    <xf numFmtId="0" fontId="11" fillId="4" borderId="3" xfId="10" quotePrefix="1" applyFont="1" applyFill="1" applyBorder="1" applyAlignment="1" applyProtection="1">
      <alignment horizontal="left" vertical="center" wrapText="1"/>
      <protection locked="0"/>
    </xf>
    <xf numFmtId="0" fontId="11" fillId="4" borderId="4" xfId="10" quotePrefix="1" applyFont="1" applyFill="1" applyBorder="1" applyAlignment="1" applyProtection="1">
      <alignment horizontal="left" vertical="center" wrapText="1"/>
      <protection locked="0"/>
    </xf>
    <xf numFmtId="0" fontId="11" fillId="5" borderId="1" xfId="10" applyFont="1" applyFill="1" applyBorder="1" applyAlignment="1">
      <alignment horizontal="left" vertical="center" wrapText="1"/>
    </xf>
    <xf numFmtId="9" fontId="2" fillId="0" borderId="9" xfId="0" applyNumberFormat="1" applyFont="1" applyBorder="1" applyAlignment="1" applyProtection="1">
      <alignment horizontal="center" vertical="center" wrapText="1"/>
      <protection locked="0"/>
    </xf>
    <xf numFmtId="9" fontId="2" fillId="0" borderId="18" xfId="0" applyNumberFormat="1" applyFont="1" applyBorder="1" applyAlignment="1" applyProtection="1">
      <alignment horizontal="center" vertical="center" wrapText="1"/>
      <protection locked="0"/>
    </xf>
    <xf numFmtId="0" fontId="11" fillId="4" borderId="1" xfId="10" applyFont="1" applyFill="1" applyBorder="1" applyAlignment="1" applyProtection="1">
      <alignment horizontal="left" vertical="center" wrapText="1"/>
      <protection locked="0"/>
    </xf>
    <xf numFmtId="0" fontId="2" fillId="2" borderId="9" xfId="0" applyFont="1" applyFill="1" applyBorder="1" applyAlignment="1" applyProtection="1">
      <alignment horizontal="left" vertical="top" wrapText="1"/>
    </xf>
    <xf numFmtId="0" fontId="2" fillId="2" borderId="18" xfId="0" applyFont="1" applyFill="1" applyBorder="1" applyAlignment="1" applyProtection="1">
      <alignment horizontal="left" vertical="top" wrapText="1"/>
    </xf>
    <xf numFmtId="0" fontId="2" fillId="0" borderId="2" xfId="3" applyFont="1" applyBorder="1" applyAlignment="1">
      <alignment horizontal="left" vertical="center"/>
    </xf>
    <xf numFmtId="0" fontId="2" fillId="0" borderId="3" xfId="3" applyFont="1" applyBorder="1" applyAlignment="1">
      <alignment horizontal="left" vertical="center"/>
    </xf>
    <xf numFmtId="0" fontId="2" fillId="0" borderId="4" xfId="3" applyFont="1" applyBorder="1" applyAlignment="1">
      <alignment horizontal="left" vertical="center"/>
    </xf>
    <xf numFmtId="0" fontId="2" fillId="0" borderId="2" xfId="3" applyFont="1" applyBorder="1" applyAlignment="1">
      <alignment vertical="center"/>
    </xf>
    <xf numFmtId="0" fontId="2" fillId="0" borderId="3" xfId="3" applyFont="1" applyBorder="1" applyAlignment="1">
      <alignment vertical="center"/>
    </xf>
    <xf numFmtId="0" fontId="2" fillId="0" borderId="4" xfId="3" applyFont="1" applyBorder="1" applyAlignment="1">
      <alignment vertical="center"/>
    </xf>
    <xf numFmtId="0" fontId="14" fillId="8" borderId="2" xfId="3" applyFont="1" applyFill="1" applyBorder="1" applyAlignment="1">
      <alignment horizontal="center" vertical="center"/>
    </xf>
    <xf numFmtId="0" fontId="14" fillId="8" borderId="3" xfId="3" applyFont="1" applyFill="1" applyBorder="1" applyAlignment="1">
      <alignment horizontal="center" vertical="center"/>
    </xf>
    <xf numFmtId="0" fontId="14" fillId="8" borderId="4" xfId="3" applyFont="1" applyFill="1" applyBorder="1" applyAlignment="1">
      <alignment horizontal="center" vertical="center"/>
    </xf>
    <xf numFmtId="0" fontId="14" fillId="8" borderId="1" xfId="3" applyFont="1" applyFill="1" applyBorder="1" applyAlignment="1">
      <alignment horizontal="center" vertical="center"/>
    </xf>
    <xf numFmtId="9" fontId="2" fillId="0" borderId="19" xfId="3" applyNumberFormat="1" applyFont="1" applyBorder="1" applyAlignment="1">
      <alignment horizontal="left" vertical="center" wrapText="1"/>
    </xf>
    <xf numFmtId="9" fontId="2" fillId="0" borderId="20" xfId="3" applyNumberFormat="1" applyFont="1" applyBorder="1" applyAlignment="1">
      <alignment horizontal="left" vertical="center" wrapText="1"/>
    </xf>
    <xf numFmtId="9" fontId="2" fillId="0" borderId="6" xfId="3" applyNumberFormat="1" applyFont="1" applyBorder="1" applyAlignment="1">
      <alignment horizontal="left" vertical="center" wrapText="1"/>
    </xf>
    <xf numFmtId="9" fontId="2" fillId="0" borderId="7" xfId="3" applyNumberFormat="1" applyFont="1" applyBorder="1" applyAlignment="1">
      <alignment horizontal="left" vertical="center" wrapText="1"/>
    </xf>
    <xf numFmtId="9" fontId="2" fillId="0" borderId="21" xfId="3" applyNumberFormat="1" applyFont="1" applyBorder="1" applyAlignment="1">
      <alignment horizontal="left" vertical="center" wrapText="1"/>
    </xf>
    <xf numFmtId="0" fontId="14" fillId="6" borderId="2" xfId="0" applyFont="1" applyFill="1" applyBorder="1" applyAlignment="1" applyProtection="1">
      <alignment horizontal="left" vertical="center" wrapText="1"/>
      <protection locked="0"/>
    </xf>
    <xf numFmtId="0" fontId="14" fillId="6" borderId="4" xfId="0" applyFont="1" applyFill="1" applyBorder="1" applyAlignment="1" applyProtection="1">
      <alignment horizontal="left" vertical="center" wrapText="1"/>
      <protection locked="0"/>
    </xf>
    <xf numFmtId="0" fontId="14" fillId="6" borderId="2" xfId="0" applyFont="1" applyFill="1" applyBorder="1" applyAlignment="1" applyProtection="1">
      <alignment horizontal="justify" vertical="center" wrapText="1"/>
      <protection locked="0"/>
    </xf>
    <xf numFmtId="0" fontId="14" fillId="6" borderId="3" xfId="0" applyFont="1" applyFill="1" applyBorder="1" applyAlignment="1" applyProtection="1">
      <alignment horizontal="justify" vertical="center" wrapText="1"/>
      <protection locked="0"/>
    </xf>
    <xf numFmtId="0" fontId="14" fillId="6" borderId="4" xfId="0" applyFont="1" applyFill="1" applyBorder="1" applyAlignment="1" applyProtection="1">
      <alignment horizontal="justify" vertical="center" wrapText="1"/>
      <protection locked="0"/>
    </xf>
    <xf numFmtId="0" fontId="2" fillId="0" borderId="8" xfId="3" applyFont="1" applyBorder="1" applyAlignment="1">
      <alignment vertical="center"/>
    </xf>
    <xf numFmtId="0" fontId="2" fillId="0" borderId="19" xfId="3" applyFont="1" applyBorder="1" applyAlignment="1">
      <alignment vertical="center"/>
    </xf>
    <xf numFmtId="0" fontId="2" fillId="0" borderId="20" xfId="3" applyFont="1" applyBorder="1" applyAlignment="1">
      <alignment vertical="center"/>
    </xf>
    <xf numFmtId="0" fontId="2" fillId="0" borderId="6" xfId="3" applyFont="1" applyBorder="1" applyAlignment="1">
      <alignment vertical="center"/>
    </xf>
    <xf numFmtId="0" fontId="2" fillId="0" borderId="7" xfId="3" applyFont="1" applyBorder="1" applyAlignment="1">
      <alignment vertical="center"/>
    </xf>
    <xf numFmtId="0" fontId="2" fillId="0" borderId="21" xfId="3" applyFont="1" applyBorder="1" applyAlignment="1">
      <alignment vertical="center"/>
    </xf>
    <xf numFmtId="0" fontId="14" fillId="6" borderId="2" xfId="0" applyFont="1" applyFill="1" applyBorder="1" applyAlignment="1" applyProtection="1">
      <alignment horizontal="center" vertical="center" wrapText="1"/>
      <protection locked="0"/>
    </xf>
    <xf numFmtId="0" fontId="14" fillId="6" borderId="3" xfId="0" applyFont="1" applyFill="1" applyBorder="1" applyAlignment="1" applyProtection="1">
      <alignment horizontal="center" vertical="center" wrapText="1"/>
      <protection locked="0"/>
    </xf>
    <xf numFmtId="0" fontId="14" fillId="6" borderId="4" xfId="0" applyFont="1" applyFill="1" applyBorder="1" applyAlignment="1" applyProtection="1">
      <alignment horizontal="center" vertical="center" wrapText="1"/>
      <protection locked="0"/>
    </xf>
    <xf numFmtId="0" fontId="14" fillId="9" borderId="1" xfId="7" applyFont="1" applyFill="1" applyBorder="1" applyAlignment="1" applyProtection="1">
      <alignment horizontal="left" vertical="center" wrapText="1"/>
      <protection locked="0"/>
    </xf>
    <xf numFmtId="0" fontId="14" fillId="10" borderId="1" xfId="7" applyFont="1" applyFill="1" applyBorder="1" applyAlignment="1" applyProtection="1">
      <alignment horizontal="left" vertical="center" wrapText="1"/>
      <protection locked="0"/>
    </xf>
    <xf numFmtId="0" fontId="14" fillId="6" borderId="1" xfId="0" applyFont="1" applyFill="1" applyBorder="1" applyAlignment="1" applyProtection="1">
      <alignment horizontal="center" vertical="center" wrapText="1"/>
      <protection locked="0"/>
    </xf>
    <xf numFmtId="0" fontId="14" fillId="6" borderId="2" xfId="0" quotePrefix="1" applyFont="1" applyFill="1" applyBorder="1" applyAlignment="1" applyProtection="1">
      <alignment horizontal="justify" vertical="center" wrapText="1"/>
      <protection locked="0"/>
    </xf>
    <xf numFmtId="0" fontId="14" fillId="6" borderId="3" xfId="0" quotePrefix="1" applyFont="1" applyFill="1" applyBorder="1" applyAlignment="1" applyProtection="1">
      <alignment horizontal="justify" vertical="center" wrapText="1"/>
      <protection locked="0"/>
    </xf>
    <xf numFmtId="0" fontId="14" fillId="6" borderId="4" xfId="0" quotePrefix="1" applyFont="1" applyFill="1" applyBorder="1" applyAlignment="1" applyProtection="1">
      <alignment horizontal="justify" vertical="center" wrapText="1"/>
      <protection locked="0"/>
    </xf>
    <xf numFmtId="9" fontId="2" fillId="0" borderId="8" xfId="3" applyNumberFormat="1" applyFont="1" applyBorder="1" applyAlignment="1">
      <alignment vertical="center" wrapText="1"/>
    </xf>
    <xf numFmtId="9" fontId="14" fillId="0" borderId="19" xfId="3" applyNumberFormat="1" applyFont="1" applyBorder="1" applyAlignment="1">
      <alignment vertical="center" wrapText="1"/>
    </xf>
    <xf numFmtId="9" fontId="14" fillId="0" borderId="20" xfId="3" applyNumberFormat="1" applyFont="1" applyBorder="1" applyAlignment="1">
      <alignment vertical="center" wrapText="1"/>
    </xf>
    <xf numFmtId="9" fontId="14" fillId="0" borderId="6" xfId="3" applyNumberFormat="1" applyFont="1" applyBorder="1" applyAlignment="1">
      <alignment vertical="center" wrapText="1"/>
    </xf>
    <xf numFmtId="9" fontId="14" fillId="0" borderId="7" xfId="3" applyNumberFormat="1" applyFont="1" applyBorder="1" applyAlignment="1">
      <alignment vertical="center" wrapText="1"/>
    </xf>
    <xf numFmtId="9" fontId="14" fillId="0" borderId="21" xfId="3" applyNumberFormat="1" applyFont="1" applyBorder="1" applyAlignment="1">
      <alignment vertical="center" wrapText="1"/>
    </xf>
    <xf numFmtId="0" fontId="14" fillId="6" borderId="2" xfId="0" quotePrefix="1" applyFont="1" applyFill="1" applyBorder="1" applyAlignment="1" applyProtection="1">
      <alignment horizontal="left" vertical="center" wrapText="1"/>
      <protection locked="0"/>
    </xf>
    <xf numFmtId="0" fontId="14" fillId="4" borderId="2" xfId="0" quotePrefix="1" applyFont="1" applyFill="1" applyBorder="1" applyAlignment="1" applyProtection="1">
      <alignment horizontal="left" vertical="center" wrapText="1"/>
      <protection locked="0"/>
    </xf>
    <xf numFmtId="0" fontId="14" fillId="4" borderId="3" xfId="0" quotePrefix="1" applyFont="1" applyFill="1" applyBorder="1" applyAlignment="1" applyProtection="1">
      <alignment horizontal="left" vertical="center" wrapText="1"/>
      <protection locked="0"/>
    </xf>
    <xf numFmtId="0" fontId="14" fillId="4" borderId="4" xfId="0" quotePrefix="1" applyFont="1" applyFill="1" applyBorder="1" applyAlignment="1" applyProtection="1">
      <alignment horizontal="left" vertical="center" wrapText="1"/>
      <protection locked="0"/>
    </xf>
    <xf numFmtId="0" fontId="14" fillId="4" borderId="1" xfId="0" applyFont="1" applyFill="1" applyBorder="1" applyAlignment="1" applyProtection="1">
      <alignment horizontal="left" vertical="center" wrapText="1"/>
      <protection locked="0"/>
    </xf>
    <xf numFmtId="0" fontId="14" fillId="5" borderId="1" xfId="0" applyFont="1" applyFill="1" applyBorder="1" applyAlignment="1">
      <alignment horizontal="left" vertical="center" wrapText="1"/>
    </xf>
    <xf numFmtId="0" fontId="2" fillId="0" borderId="3" xfId="0" applyFont="1" applyBorder="1" applyAlignment="1" applyProtection="1">
      <alignment horizontal="center" vertical="center"/>
      <protection locked="0"/>
    </xf>
    <xf numFmtId="0" fontId="2" fillId="0" borderId="18"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 xfId="3" applyFont="1" applyFill="1" applyBorder="1" applyAlignment="1">
      <alignment horizontal="center" vertical="center"/>
    </xf>
    <xf numFmtId="0" fontId="2" fillId="0" borderId="4" xfId="3" applyFont="1" applyFill="1" applyBorder="1" applyAlignment="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center" vertical="center" wrapText="1"/>
      <protection locked="0"/>
    </xf>
    <xf numFmtId="0" fontId="2" fillId="0" borderId="9" xfId="0" applyFont="1" applyBorder="1" applyAlignment="1" applyProtection="1">
      <alignment vertical="center" wrapText="1"/>
    </xf>
    <xf numFmtId="0" fontId="2" fillId="0" borderId="18" xfId="0" applyFont="1" applyBorder="1" applyAlignment="1" applyProtection="1">
      <alignment vertical="center" wrapText="1"/>
    </xf>
    <xf numFmtId="0" fontId="14" fillId="0" borderId="9"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9" xfId="0" applyFont="1" applyBorder="1" applyAlignment="1" applyProtection="1">
      <alignment horizontal="left" vertical="center" wrapText="1"/>
    </xf>
    <xf numFmtId="0" fontId="14" fillId="0" borderId="18" xfId="0" applyFont="1" applyBorder="1" applyAlignment="1" applyProtection="1">
      <alignment horizontal="left" vertical="center" wrapText="1"/>
    </xf>
    <xf numFmtId="0" fontId="14" fillId="2" borderId="9" xfId="0" applyFont="1" applyFill="1" applyBorder="1" applyAlignment="1" applyProtection="1">
      <alignment horizontal="left" vertical="center" wrapText="1"/>
    </xf>
    <xf numFmtId="0" fontId="14" fillId="2" borderId="18" xfId="0" applyFont="1" applyFill="1" applyBorder="1" applyAlignment="1" applyProtection="1">
      <alignment horizontal="left" vertical="center" wrapText="1"/>
    </xf>
    <xf numFmtId="0" fontId="2" fillId="2" borderId="9" xfId="0" applyFont="1" applyFill="1" applyBorder="1" applyAlignment="1" applyProtection="1">
      <alignment vertical="center" wrapText="1"/>
    </xf>
    <xf numFmtId="0" fontId="2" fillId="2" borderId="18" xfId="0" applyFont="1" applyFill="1" applyBorder="1" applyAlignment="1" applyProtection="1">
      <alignment vertical="center" wrapText="1"/>
    </xf>
    <xf numFmtId="0" fontId="14" fillId="2" borderId="9" xfId="0" applyFont="1" applyFill="1" applyBorder="1" applyAlignment="1" applyProtection="1">
      <alignment vertical="center" wrapText="1"/>
    </xf>
    <xf numFmtId="0" fontId="14" fillId="2" borderId="18" xfId="0" applyFont="1" applyFill="1" applyBorder="1" applyAlignment="1" applyProtection="1">
      <alignment vertical="center" wrapText="1"/>
    </xf>
    <xf numFmtId="0" fontId="14" fillId="0" borderId="9" xfId="0" applyFont="1" applyBorder="1" applyAlignment="1" applyProtection="1">
      <alignment horizontal="left" vertical="top" wrapText="1"/>
    </xf>
    <xf numFmtId="0" fontId="14" fillId="0" borderId="18" xfId="0" applyFont="1" applyBorder="1" applyAlignment="1" applyProtection="1">
      <alignment horizontal="left" vertical="top" wrapText="1"/>
    </xf>
    <xf numFmtId="0" fontId="14" fillId="2" borderId="9" xfId="0" applyFont="1" applyFill="1" applyBorder="1" applyAlignment="1" applyProtection="1">
      <alignment horizontal="center" vertical="center" wrapText="1"/>
    </xf>
    <xf numFmtId="0" fontId="14" fillId="2" borderId="18" xfId="0" applyFont="1" applyFill="1" applyBorder="1" applyAlignment="1" applyProtection="1">
      <alignment horizontal="center" vertical="center" wrapText="1"/>
    </xf>
    <xf numFmtId="0" fontId="14" fillId="9" borderId="1" xfId="7" applyFont="1" applyFill="1" applyBorder="1" applyAlignment="1" applyProtection="1">
      <alignment vertical="center" wrapText="1"/>
      <protection locked="0"/>
    </xf>
    <xf numFmtId="0" fontId="14" fillId="10" borderId="1" xfId="7" applyFont="1" applyFill="1" applyBorder="1" applyAlignment="1" applyProtection="1">
      <alignment vertical="center" wrapText="1"/>
      <protection locked="0"/>
    </xf>
    <xf numFmtId="0" fontId="14" fillId="5" borderId="1" xfId="0" applyFont="1" applyFill="1" applyBorder="1" applyAlignment="1">
      <alignment horizontal="center" vertical="center" wrapText="1"/>
    </xf>
    <xf numFmtId="0" fontId="2" fillId="0" borderId="2"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14" fillId="5" borderId="8" xfId="0" applyFont="1" applyFill="1" applyBorder="1" applyAlignment="1">
      <alignment horizontal="left" vertical="center" wrapText="1"/>
    </xf>
    <xf numFmtId="0" fontId="14" fillId="5" borderId="20" xfId="0" applyFont="1" applyFill="1" applyBorder="1" applyAlignment="1">
      <alignment horizontal="left" vertical="center" wrapText="1"/>
    </xf>
    <xf numFmtId="0" fontId="14" fillId="5" borderId="5" xfId="0" applyFont="1" applyFill="1" applyBorder="1" applyAlignment="1">
      <alignment horizontal="left" vertical="center" wrapText="1"/>
    </xf>
    <xf numFmtId="0" fontId="14" fillId="5" borderId="22" xfId="0" applyFont="1" applyFill="1" applyBorder="1" applyAlignment="1">
      <alignment horizontal="left" vertical="center" wrapText="1"/>
    </xf>
    <xf numFmtId="0" fontId="14" fillId="5" borderId="6" xfId="0" applyFont="1" applyFill="1" applyBorder="1" applyAlignment="1">
      <alignment horizontal="left" vertical="center" wrapText="1"/>
    </xf>
    <xf numFmtId="0" fontId="14" fillId="5" borderId="21" xfId="0" applyFont="1" applyFill="1" applyBorder="1" applyAlignment="1">
      <alignment horizontal="left" vertical="center" wrapText="1"/>
    </xf>
    <xf numFmtId="0" fontId="2" fillId="0" borderId="2" xfId="0" applyFont="1" applyBorder="1" applyAlignment="1" applyProtection="1">
      <alignment horizontal="left" vertical="center" wrapText="1"/>
    </xf>
    <xf numFmtId="0" fontId="2" fillId="0" borderId="3"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2" xfId="0" quotePrefix="1" applyFont="1" applyBorder="1" applyAlignment="1" applyProtection="1">
      <alignment horizontal="left" vertical="center" wrapText="1"/>
      <protection locked="0"/>
    </xf>
    <xf numFmtId="0" fontId="12" fillId="0" borderId="9" xfId="0" applyFont="1" applyBorder="1" applyAlignment="1" applyProtection="1">
      <alignment horizontal="left" vertical="justify" wrapText="1"/>
    </xf>
    <xf numFmtId="0" fontId="12" fillId="0" borderId="18" xfId="0" applyFont="1" applyBorder="1" applyAlignment="1" applyProtection="1">
      <alignment horizontal="left" vertical="justify" wrapText="1"/>
    </xf>
    <xf numFmtId="0" fontId="2" fillId="33" borderId="3" xfId="0" applyFont="1" applyFill="1" applyBorder="1" applyAlignment="1" applyProtection="1">
      <alignment horizontal="left" vertical="center" wrapText="1"/>
      <protection locked="0"/>
    </xf>
    <xf numFmtId="0" fontId="12" fillId="23" borderId="0" xfId="0" applyFont="1" applyFill="1" applyAlignment="1" applyProtection="1">
      <alignment horizontal="left" vertical="center"/>
    </xf>
    <xf numFmtId="0" fontId="12" fillId="23" borderId="3" xfId="0" applyFont="1" applyFill="1" applyBorder="1" applyAlignment="1" applyProtection="1">
      <alignment horizontal="left" vertical="center" wrapText="1"/>
      <protection locked="0"/>
    </xf>
    <xf numFmtId="0" fontId="12" fillId="33" borderId="0" xfId="0" applyFont="1" applyFill="1" applyAlignment="1" applyProtection="1">
      <alignment horizontal="left"/>
      <protection locked="0"/>
    </xf>
    <xf numFmtId="0" fontId="12" fillId="0" borderId="1" xfId="0" quotePrefix="1" applyFont="1" applyBorder="1" applyAlignment="1" applyProtection="1">
      <alignment horizontal="left" vertical="center" wrapText="1"/>
      <protection locked="0"/>
    </xf>
    <xf numFmtId="0" fontId="14" fillId="35" borderId="1" xfId="3" applyFont="1" applyFill="1" applyBorder="1" applyAlignment="1">
      <alignment horizontal="center" vertical="center"/>
    </xf>
    <xf numFmtId="0" fontId="11" fillId="5" borderId="2" xfId="3" applyFont="1" applyFill="1" applyBorder="1" applyAlignment="1">
      <alignment horizontal="center" vertical="center"/>
    </xf>
    <xf numFmtId="0" fontId="11" fillId="5" borderId="3" xfId="3" applyFont="1" applyFill="1" applyBorder="1" applyAlignment="1">
      <alignment horizontal="center" vertical="center"/>
    </xf>
    <xf numFmtId="0" fontId="11" fillId="5" borderId="4" xfId="3" applyFont="1" applyFill="1" applyBorder="1" applyAlignment="1">
      <alignment horizontal="center" vertical="center"/>
    </xf>
    <xf numFmtId="9" fontId="11" fillId="35" borderId="5" xfId="3" applyNumberFormat="1" applyFont="1" applyFill="1" applyBorder="1" applyAlignment="1">
      <alignment horizontal="center" vertical="center" wrapText="1"/>
    </xf>
    <xf numFmtId="0" fontId="11" fillId="35" borderId="0" xfId="3" applyFont="1" applyFill="1" applyBorder="1" applyAlignment="1">
      <alignment horizontal="center" vertical="center"/>
    </xf>
    <xf numFmtId="0" fontId="11" fillId="35" borderId="6" xfId="3" applyFont="1" applyFill="1" applyBorder="1" applyAlignment="1">
      <alignment horizontal="center" vertical="center"/>
    </xf>
    <xf numFmtId="0" fontId="11" fillId="35" borderId="7" xfId="3" applyFont="1" applyFill="1" applyBorder="1" applyAlignment="1">
      <alignment horizontal="center" vertical="center"/>
    </xf>
    <xf numFmtId="9" fontId="11" fillId="35" borderId="1" xfId="3" applyNumberFormat="1" applyFont="1" applyFill="1" applyBorder="1" applyAlignment="1">
      <alignment horizontal="center" vertical="center" wrapText="1"/>
    </xf>
    <xf numFmtId="0" fontId="12" fillId="35" borderId="2" xfId="0" applyFont="1" applyFill="1" applyBorder="1" applyAlignment="1" applyProtection="1">
      <alignment horizontal="left" vertical="center" wrapText="1"/>
      <protection locked="0"/>
    </xf>
    <xf numFmtId="0" fontId="12" fillId="35" borderId="3" xfId="0" applyFont="1" applyFill="1" applyBorder="1" applyAlignment="1" applyProtection="1">
      <alignment horizontal="left" vertical="center" wrapText="1"/>
      <protection locked="0"/>
    </xf>
    <xf numFmtId="0" fontId="12" fillId="35" borderId="4" xfId="0" applyFont="1" applyFill="1" applyBorder="1" applyAlignment="1" applyProtection="1">
      <alignment horizontal="left" vertical="center" wrapText="1"/>
      <protection locked="0"/>
    </xf>
    <xf numFmtId="0" fontId="12" fillId="35" borderId="2" xfId="0" applyFont="1" applyFill="1" applyBorder="1" applyAlignment="1" applyProtection="1">
      <alignment horizontal="center" vertical="center"/>
      <protection locked="0"/>
    </xf>
    <xf numFmtId="0" fontId="12" fillId="35" borderId="4" xfId="0" applyFont="1" applyFill="1" applyBorder="1" applyAlignment="1" applyProtection="1">
      <alignment horizontal="center" vertical="center"/>
      <protection locked="0"/>
    </xf>
    <xf numFmtId="0" fontId="12" fillId="35" borderId="1" xfId="0" applyFont="1" applyFill="1" applyBorder="1" applyAlignment="1" applyProtection="1">
      <alignment horizontal="center" vertical="center"/>
      <protection locked="0"/>
    </xf>
    <xf numFmtId="0" fontId="12" fillId="35" borderId="2" xfId="0" applyFont="1" applyFill="1" applyBorder="1" applyAlignment="1" applyProtection="1">
      <alignment horizontal="center" vertical="center" wrapText="1"/>
      <protection locked="0"/>
    </xf>
    <xf numFmtId="0" fontId="12" fillId="35" borderId="3" xfId="0" applyFont="1" applyFill="1" applyBorder="1" applyAlignment="1" applyProtection="1">
      <alignment horizontal="center" vertical="center" wrapText="1"/>
      <protection locked="0"/>
    </xf>
    <xf numFmtId="0" fontId="12" fillId="35" borderId="4" xfId="0" applyFont="1" applyFill="1" applyBorder="1" applyAlignment="1" applyProtection="1">
      <alignment horizontal="center" vertical="center" wrapText="1"/>
      <protection locked="0"/>
    </xf>
    <xf numFmtId="0" fontId="12" fillId="35" borderId="3" xfId="0" applyFont="1" applyFill="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4" fillId="0" borderId="2" xfId="0" applyFont="1" applyBorder="1" applyAlignment="1" applyProtection="1">
      <alignment horizontal="center" vertical="center" wrapText="1"/>
      <protection locked="0"/>
    </xf>
    <xf numFmtId="0" fontId="14" fillId="0" borderId="3" xfId="0" applyFont="1" applyBorder="1" applyAlignment="1" applyProtection="1">
      <alignment horizontal="center" vertical="center" wrapText="1"/>
      <protection locked="0"/>
    </xf>
    <xf numFmtId="0" fontId="14" fillId="0" borderId="4" xfId="0" applyFont="1" applyBorder="1" applyAlignment="1" applyProtection="1">
      <alignment horizontal="center" vertical="center" wrapText="1"/>
      <protection locked="0"/>
    </xf>
    <xf numFmtId="0" fontId="12" fillId="0" borderId="9"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9" fontId="12" fillId="35" borderId="1" xfId="3" applyNumberFormat="1" applyFont="1" applyFill="1" applyBorder="1" applyAlignment="1">
      <alignment horizontal="center" vertical="center" wrapText="1"/>
    </xf>
    <xf numFmtId="0" fontId="12" fillId="35" borderId="1" xfId="0" applyFont="1" applyFill="1" applyBorder="1" applyAlignment="1" applyProtection="1">
      <alignment horizontal="center" vertical="center" wrapText="1"/>
      <protection locked="0"/>
    </xf>
    <xf numFmtId="9" fontId="12" fillId="0" borderId="1" xfId="3" applyNumberFormat="1" applyFont="1" applyFill="1" applyBorder="1" applyAlignment="1">
      <alignment horizontal="center" vertical="center" wrapText="1"/>
    </xf>
    <xf numFmtId="0" fontId="12" fillId="0" borderId="1"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wrapText="1"/>
      <protection locked="0"/>
    </xf>
    <xf numFmtId="168" fontId="0" fillId="0" borderId="0" xfId="14" applyNumberFormat="1" applyFont="1"/>
  </cellXfs>
  <cellStyles count="15">
    <cellStyle name="Millares" xfId="14" builtinId="3"/>
    <cellStyle name="Normal" xfId="0" builtinId="0"/>
    <cellStyle name="Normal 10 2" xfId="2"/>
    <cellStyle name="Normal 2 2 2 2" xfId="8"/>
    <cellStyle name="Normal 2 2 6" xfId="3"/>
    <cellStyle name="Normal 2 3" xfId="6"/>
    <cellStyle name="Normal 2_Metas Físicas 5 abril" xfId="11"/>
    <cellStyle name="Normal 4" xfId="12"/>
    <cellStyle name="Normal 5" xfId="10"/>
    <cellStyle name="Normal 6 3 2 2" xfId="7"/>
    <cellStyle name="Normal 6 3 3" xfId="4"/>
    <cellStyle name="Normal 6 3 6" xfId="9"/>
    <cellStyle name="Porcentaje" xfId="1" builtinId="5"/>
    <cellStyle name="Porcentaje 2" xfId="5"/>
    <cellStyle name="Porcentual 2" xfId="1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28" Type="http://schemas.openxmlformats.org/officeDocument/2006/relationships/customXml" Target="../customXml/item4.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14"/>
  <sheetViews>
    <sheetView topLeftCell="A4" workbookViewId="0">
      <selection activeCell="B2" sqref="B2:O2"/>
    </sheetView>
  </sheetViews>
  <sheetFormatPr baseColWidth="10" defaultRowHeight="15" x14ac:dyDescent="0.25"/>
  <cols>
    <col min="16" max="16" width="15.140625" bestFit="1" customWidth="1"/>
  </cols>
  <sheetData>
    <row r="1" spans="1:16" ht="38.25" x14ac:dyDescent="0.25">
      <c r="A1" s="1" t="s">
        <v>0</v>
      </c>
      <c r="B1" s="632" t="s">
        <v>1</v>
      </c>
      <c r="C1" s="633"/>
      <c r="D1" s="633"/>
      <c r="E1" s="633"/>
      <c r="F1" s="633"/>
      <c r="G1" s="633"/>
      <c r="H1" s="633"/>
      <c r="I1" s="633"/>
      <c r="J1" s="633"/>
      <c r="K1" s="633"/>
      <c r="L1" s="633"/>
      <c r="M1" s="633"/>
      <c r="N1" s="633"/>
      <c r="O1" s="634"/>
    </row>
    <row r="2" spans="1:16" x14ac:dyDescent="0.25">
      <c r="A2" s="1" t="s">
        <v>2</v>
      </c>
      <c r="B2" s="635" t="s">
        <v>2259</v>
      </c>
      <c r="C2" s="636"/>
      <c r="D2" s="636"/>
      <c r="E2" s="636"/>
      <c r="F2" s="636"/>
      <c r="G2" s="636"/>
      <c r="H2" s="636"/>
      <c r="I2" s="636"/>
      <c r="J2" s="636"/>
      <c r="K2" s="636"/>
      <c r="L2" s="636"/>
      <c r="M2" s="636"/>
      <c r="N2" s="636"/>
      <c r="O2" s="637"/>
    </row>
    <row r="3" spans="1:16" x14ac:dyDescent="0.25">
      <c r="A3" s="1" t="s">
        <v>3</v>
      </c>
      <c r="B3" s="638" t="s">
        <v>4</v>
      </c>
      <c r="C3" s="639"/>
      <c r="D3" s="639"/>
      <c r="E3" s="639"/>
      <c r="F3" s="639"/>
      <c r="G3" s="639"/>
      <c r="H3" s="639"/>
      <c r="I3" s="639"/>
      <c r="J3" s="639"/>
      <c r="K3" s="639"/>
      <c r="L3" s="639"/>
      <c r="M3" s="639"/>
      <c r="N3" s="639"/>
      <c r="O3" s="640"/>
    </row>
    <row r="4" spans="1:16" x14ac:dyDescent="0.25">
      <c r="A4" s="1" t="s">
        <v>5</v>
      </c>
      <c r="B4" s="641" t="s">
        <v>6</v>
      </c>
      <c r="C4" s="642"/>
      <c r="D4" s="642"/>
      <c r="E4" s="642"/>
      <c r="F4" s="642"/>
      <c r="G4" s="642"/>
      <c r="H4" s="642"/>
      <c r="I4" s="642"/>
      <c r="J4" s="642"/>
      <c r="K4" s="642"/>
      <c r="L4" s="642"/>
      <c r="M4" s="642"/>
      <c r="N4" s="642"/>
      <c r="O4" s="643"/>
    </row>
    <row r="5" spans="1:16" x14ac:dyDescent="0.25">
      <c r="A5" s="2" t="s">
        <v>7</v>
      </c>
      <c r="B5" s="641" t="s">
        <v>8</v>
      </c>
      <c r="C5" s="642"/>
      <c r="D5" s="642"/>
      <c r="E5" s="642"/>
      <c r="F5" s="642"/>
      <c r="G5" s="642"/>
      <c r="H5" s="642"/>
      <c r="I5" s="642"/>
      <c r="J5" s="642"/>
      <c r="K5" s="642"/>
      <c r="L5" s="642"/>
      <c r="M5" s="642"/>
      <c r="N5" s="642"/>
      <c r="O5" s="643"/>
    </row>
    <row r="6" spans="1:16" x14ac:dyDescent="0.25">
      <c r="A6" s="2" t="s">
        <v>9</v>
      </c>
      <c r="B6" s="641" t="s">
        <v>10</v>
      </c>
      <c r="C6" s="642"/>
      <c r="D6" s="642"/>
      <c r="E6" s="642"/>
      <c r="F6" s="642"/>
      <c r="G6" s="642"/>
      <c r="H6" s="642"/>
      <c r="I6" s="642"/>
      <c r="J6" s="642"/>
      <c r="K6" s="642"/>
      <c r="L6" s="642"/>
      <c r="M6" s="642"/>
      <c r="N6" s="642"/>
      <c r="O6" s="643"/>
    </row>
    <row r="7" spans="1:16" x14ac:dyDescent="0.25">
      <c r="A7" s="3"/>
      <c r="B7" s="4"/>
      <c r="C7" s="4"/>
      <c r="D7" s="4"/>
      <c r="E7" s="4"/>
      <c r="F7" s="4"/>
      <c r="G7" s="4"/>
      <c r="H7" s="4"/>
      <c r="I7" s="4"/>
      <c r="J7" s="4"/>
      <c r="K7" s="4"/>
      <c r="L7" s="4"/>
      <c r="M7" s="4"/>
      <c r="N7" s="4"/>
      <c r="O7" s="4"/>
    </row>
    <row r="8" spans="1:16" x14ac:dyDescent="0.25">
      <c r="A8" s="3"/>
      <c r="B8" s="4"/>
      <c r="C8" s="4"/>
      <c r="D8" s="4"/>
      <c r="E8" s="4"/>
      <c r="F8" s="4"/>
      <c r="G8" s="4"/>
      <c r="H8" s="4"/>
      <c r="I8" s="4"/>
      <c r="J8" s="4"/>
      <c r="K8" s="4"/>
      <c r="L8" s="4"/>
      <c r="M8" s="4"/>
      <c r="N8" s="4"/>
      <c r="O8" s="4"/>
    </row>
    <row r="9" spans="1:16" x14ac:dyDescent="0.25">
      <c r="A9" s="3"/>
      <c r="B9" s="4"/>
      <c r="C9" s="4"/>
      <c r="D9" s="4"/>
      <c r="E9" s="4"/>
      <c r="F9" s="4"/>
      <c r="G9" s="4"/>
      <c r="H9" s="4"/>
      <c r="I9" s="4"/>
      <c r="J9" s="4"/>
      <c r="K9" s="4"/>
      <c r="L9" s="4"/>
      <c r="M9" s="4"/>
      <c r="N9" s="4"/>
      <c r="O9" s="4"/>
      <c r="P9" s="1900"/>
    </row>
    <row r="10" spans="1:16" x14ac:dyDescent="0.25">
      <c r="A10" s="5"/>
      <c r="B10" s="6"/>
      <c r="C10" s="7"/>
      <c r="D10" s="7"/>
      <c r="E10" s="7"/>
      <c r="F10" s="7"/>
      <c r="G10" s="7"/>
      <c r="H10" s="7"/>
      <c r="I10" s="7"/>
      <c r="J10" s="7"/>
      <c r="K10" s="7"/>
      <c r="L10" s="8"/>
      <c r="M10" s="8"/>
      <c r="N10" s="8"/>
      <c r="O10" s="5"/>
      <c r="P10" s="1900"/>
    </row>
    <row r="11" spans="1:16" x14ac:dyDescent="0.25">
      <c r="A11" s="9" t="s">
        <v>11</v>
      </c>
      <c r="B11" s="644" t="s">
        <v>12</v>
      </c>
      <c r="C11" s="645"/>
      <c r="D11" s="645"/>
      <c r="E11" s="645"/>
      <c r="F11" s="645"/>
      <c r="G11" s="645"/>
      <c r="H11" s="645"/>
      <c r="I11" s="645"/>
      <c r="J11" s="646"/>
      <c r="K11" s="647" t="s">
        <v>13</v>
      </c>
      <c r="L11" s="647"/>
      <c r="M11" s="647"/>
      <c r="N11" s="647"/>
      <c r="O11" s="10">
        <v>0.1</v>
      </c>
    </row>
    <row r="12" spans="1:16" x14ac:dyDescent="0.25">
      <c r="A12" s="11"/>
      <c r="B12" s="12"/>
      <c r="C12" s="13"/>
      <c r="D12" s="13"/>
      <c r="E12" s="13"/>
      <c r="F12" s="13"/>
      <c r="G12" s="13"/>
      <c r="H12" s="13"/>
      <c r="I12" s="13"/>
      <c r="J12" s="13"/>
      <c r="K12" s="13"/>
      <c r="L12" s="13"/>
      <c r="M12" s="13"/>
      <c r="N12" s="13"/>
      <c r="O12" s="11"/>
    </row>
    <row r="13" spans="1:16" ht="25.5" x14ac:dyDescent="0.25">
      <c r="A13" s="14" t="s">
        <v>14</v>
      </c>
      <c r="B13" s="648"/>
      <c r="C13" s="649"/>
      <c r="D13" s="649"/>
      <c r="E13" s="649"/>
      <c r="F13" s="649"/>
      <c r="G13" s="649"/>
      <c r="H13" s="649"/>
      <c r="I13" s="649"/>
      <c r="J13" s="649"/>
      <c r="K13" s="649"/>
      <c r="L13" s="649"/>
      <c r="M13" s="649"/>
      <c r="N13" s="649"/>
      <c r="O13" s="650"/>
    </row>
    <row r="14" spans="1:16" x14ac:dyDescent="0.25">
      <c r="A14" s="11"/>
      <c r="B14" s="12"/>
      <c r="C14" s="13"/>
      <c r="D14" s="13"/>
      <c r="E14" s="13"/>
      <c r="F14" s="13"/>
      <c r="G14" s="13"/>
      <c r="H14" s="13"/>
      <c r="I14" s="13"/>
      <c r="J14" s="13"/>
      <c r="K14" s="13"/>
      <c r="L14" s="13"/>
      <c r="M14" s="13"/>
      <c r="N14" s="13"/>
      <c r="O14" s="11"/>
    </row>
    <row r="15" spans="1:16" x14ac:dyDescent="0.25">
      <c r="A15" s="651" t="s">
        <v>15</v>
      </c>
      <c r="B15" s="651"/>
      <c r="C15" s="651"/>
      <c r="D15" s="651"/>
      <c r="E15" s="652" t="s">
        <v>16</v>
      </c>
      <c r="F15" s="653"/>
      <c r="G15" s="653"/>
      <c r="H15" s="653"/>
      <c r="I15" s="654"/>
      <c r="J15" s="651" t="s">
        <v>17</v>
      </c>
      <c r="K15" s="651"/>
      <c r="L15" s="655" t="s">
        <v>18</v>
      </c>
      <c r="M15" s="656"/>
      <c r="N15" s="656"/>
      <c r="O15" s="657"/>
    </row>
    <row r="16" spans="1:16" x14ac:dyDescent="0.25">
      <c r="A16" s="651"/>
      <c r="B16" s="651"/>
      <c r="C16" s="651"/>
      <c r="D16" s="651"/>
      <c r="E16" s="652" t="s">
        <v>19</v>
      </c>
      <c r="F16" s="653"/>
      <c r="G16" s="653"/>
      <c r="H16" s="653"/>
      <c r="I16" s="654"/>
      <c r="J16" s="651"/>
      <c r="K16" s="651"/>
      <c r="L16" s="655" t="s">
        <v>20</v>
      </c>
      <c r="M16" s="656"/>
      <c r="N16" s="656"/>
      <c r="O16" s="657"/>
    </row>
    <row r="17" spans="1:15" x14ac:dyDescent="0.25">
      <c r="A17" s="651"/>
      <c r="B17" s="651"/>
      <c r="C17" s="651"/>
      <c r="D17" s="651"/>
      <c r="E17" s="652" t="s">
        <v>21</v>
      </c>
      <c r="F17" s="653"/>
      <c r="G17" s="653"/>
      <c r="H17" s="653"/>
      <c r="I17" s="654"/>
      <c r="J17" s="651"/>
      <c r="K17" s="651"/>
      <c r="L17" s="655" t="s">
        <v>22</v>
      </c>
      <c r="M17" s="656"/>
      <c r="N17" s="656"/>
      <c r="O17" s="657"/>
    </row>
    <row r="18" spans="1:15" x14ac:dyDescent="0.25">
      <c r="A18" s="11"/>
      <c r="B18" s="12"/>
      <c r="C18" s="13"/>
      <c r="D18" s="13"/>
      <c r="E18" s="13"/>
      <c r="F18" s="13"/>
      <c r="G18" s="13"/>
      <c r="H18" s="13"/>
      <c r="I18" s="13"/>
      <c r="J18" s="13"/>
      <c r="K18" s="13"/>
      <c r="L18" s="13"/>
      <c r="M18" s="13"/>
      <c r="N18" s="13"/>
      <c r="O18" s="11"/>
    </row>
    <row r="19" spans="1:15" ht="25.5" x14ac:dyDescent="0.25">
      <c r="A19" s="15" t="s">
        <v>23</v>
      </c>
      <c r="B19" s="15" t="s">
        <v>24</v>
      </c>
      <c r="C19" s="15" t="s">
        <v>25</v>
      </c>
      <c r="D19" s="15" t="s">
        <v>26</v>
      </c>
      <c r="E19" s="15" t="s">
        <v>27</v>
      </c>
      <c r="F19" s="658" t="s">
        <v>28</v>
      </c>
      <c r="G19" s="658"/>
      <c r="H19" s="658" t="s">
        <v>29</v>
      </c>
      <c r="I19" s="658"/>
      <c r="J19" s="15" t="s">
        <v>30</v>
      </c>
      <c r="K19" s="658" t="s">
        <v>31</v>
      </c>
      <c r="L19" s="658"/>
      <c r="M19" s="659" t="s">
        <v>32</v>
      </c>
      <c r="N19" s="660"/>
      <c r="O19" s="661"/>
    </row>
    <row r="20" spans="1:15" ht="76.5" x14ac:dyDescent="0.25">
      <c r="A20" s="16" t="s">
        <v>33</v>
      </c>
      <c r="B20" s="17">
        <v>40</v>
      </c>
      <c r="C20" s="18" t="s">
        <v>34</v>
      </c>
      <c r="D20" s="18" t="s">
        <v>35</v>
      </c>
      <c r="E20" s="18" t="s">
        <v>36</v>
      </c>
      <c r="F20" s="662" t="s">
        <v>37</v>
      </c>
      <c r="G20" s="662"/>
      <c r="H20" s="663" t="s">
        <v>38</v>
      </c>
      <c r="I20" s="664"/>
      <c r="J20" s="19">
        <v>100</v>
      </c>
      <c r="K20" s="665" t="s">
        <v>39</v>
      </c>
      <c r="L20" s="665"/>
      <c r="M20" s="666" t="s">
        <v>4</v>
      </c>
      <c r="N20" s="666"/>
      <c r="O20" s="666"/>
    </row>
    <row r="21" spans="1:15" x14ac:dyDescent="0.25">
      <c r="A21" s="676" t="s">
        <v>40</v>
      </c>
      <c r="B21" s="677"/>
      <c r="C21" s="678" t="s">
        <v>41</v>
      </c>
      <c r="D21" s="679"/>
      <c r="E21" s="679"/>
      <c r="F21" s="679"/>
      <c r="G21" s="680"/>
      <c r="H21" s="681" t="s">
        <v>42</v>
      </c>
      <c r="I21" s="682"/>
      <c r="J21" s="683"/>
      <c r="K21" s="684" t="s">
        <v>43</v>
      </c>
      <c r="L21" s="685"/>
      <c r="M21" s="685"/>
      <c r="N21" s="685"/>
      <c r="O21" s="686"/>
    </row>
    <row r="22" spans="1:15" x14ac:dyDescent="0.25">
      <c r="A22" s="672" t="s">
        <v>44</v>
      </c>
      <c r="B22" s="673"/>
      <c r="C22" s="673"/>
      <c r="D22" s="673"/>
      <c r="E22" s="673"/>
      <c r="F22" s="687"/>
      <c r="G22" s="674" t="s">
        <v>45</v>
      </c>
      <c r="H22" s="674"/>
      <c r="I22" s="674"/>
      <c r="J22" s="674"/>
      <c r="K22" s="674"/>
      <c r="L22" s="674"/>
      <c r="M22" s="674"/>
      <c r="N22" s="674"/>
      <c r="O22" s="674"/>
    </row>
    <row r="23" spans="1:15" x14ac:dyDescent="0.25">
      <c r="A23" s="667" t="s">
        <v>46</v>
      </c>
      <c r="B23" s="668"/>
      <c r="C23" s="668"/>
      <c r="D23" s="668"/>
      <c r="E23" s="668"/>
      <c r="F23" s="668"/>
      <c r="G23" s="671" t="s">
        <v>47</v>
      </c>
      <c r="H23" s="671"/>
      <c r="I23" s="671"/>
      <c r="J23" s="671"/>
      <c r="K23" s="671"/>
      <c r="L23" s="671"/>
      <c r="M23" s="671"/>
      <c r="N23" s="671"/>
      <c r="O23" s="671"/>
    </row>
    <row r="24" spans="1:15" x14ac:dyDescent="0.25">
      <c r="A24" s="669"/>
      <c r="B24" s="670"/>
      <c r="C24" s="670"/>
      <c r="D24" s="670"/>
      <c r="E24" s="670"/>
      <c r="F24" s="670"/>
      <c r="G24" s="671"/>
      <c r="H24" s="671"/>
      <c r="I24" s="671"/>
      <c r="J24" s="671"/>
      <c r="K24" s="671"/>
      <c r="L24" s="671"/>
      <c r="M24" s="671"/>
      <c r="N24" s="671"/>
      <c r="O24" s="671"/>
    </row>
    <row r="25" spans="1:15" x14ac:dyDescent="0.25">
      <c r="A25" s="672" t="s">
        <v>48</v>
      </c>
      <c r="B25" s="673"/>
      <c r="C25" s="673"/>
      <c r="D25" s="673"/>
      <c r="E25" s="673"/>
      <c r="F25" s="673"/>
      <c r="G25" s="674" t="s">
        <v>49</v>
      </c>
      <c r="H25" s="674"/>
      <c r="I25" s="674"/>
      <c r="J25" s="674"/>
      <c r="K25" s="674"/>
      <c r="L25" s="674"/>
      <c r="M25" s="674"/>
      <c r="N25" s="674"/>
      <c r="O25" s="674"/>
    </row>
    <row r="26" spans="1:15" x14ac:dyDescent="0.25">
      <c r="A26" s="675" t="s">
        <v>50</v>
      </c>
      <c r="B26" s="675"/>
      <c r="C26" s="675"/>
      <c r="D26" s="675"/>
      <c r="E26" s="675"/>
      <c r="F26" s="675"/>
      <c r="G26" s="675" t="s">
        <v>51</v>
      </c>
      <c r="H26" s="675"/>
      <c r="I26" s="675"/>
      <c r="J26" s="675"/>
      <c r="K26" s="675"/>
      <c r="L26" s="675"/>
      <c r="M26" s="675"/>
      <c r="N26" s="675"/>
      <c r="O26" s="675"/>
    </row>
    <row r="27" spans="1:15" x14ac:dyDescent="0.25">
      <c r="A27" s="675"/>
      <c r="B27" s="675"/>
      <c r="C27" s="675"/>
      <c r="D27" s="675"/>
      <c r="E27" s="675"/>
      <c r="F27" s="675"/>
      <c r="G27" s="675"/>
      <c r="H27" s="675"/>
      <c r="I27" s="675"/>
      <c r="J27" s="675"/>
      <c r="K27" s="675"/>
      <c r="L27" s="675"/>
      <c r="M27" s="675"/>
      <c r="N27" s="675"/>
      <c r="O27" s="675"/>
    </row>
    <row r="28" spans="1:15" x14ac:dyDescent="0.25">
      <c r="A28" s="5"/>
      <c r="B28" s="6"/>
      <c r="C28" s="12"/>
      <c r="D28" s="12"/>
      <c r="E28" s="12"/>
      <c r="F28" s="12"/>
      <c r="G28" s="12"/>
      <c r="H28" s="12"/>
      <c r="I28" s="12"/>
      <c r="J28" s="12"/>
      <c r="K28" s="12"/>
      <c r="L28" s="12"/>
      <c r="M28" s="12"/>
      <c r="N28" s="12"/>
      <c r="O28" s="5"/>
    </row>
    <row r="29" spans="1:15" x14ac:dyDescent="0.25">
      <c r="A29" s="12"/>
      <c r="B29" s="12"/>
      <c r="C29" s="5"/>
      <c r="D29" s="688" t="s">
        <v>52</v>
      </c>
      <c r="E29" s="689"/>
      <c r="F29" s="689"/>
      <c r="G29" s="689"/>
      <c r="H29" s="689"/>
      <c r="I29" s="689"/>
      <c r="J29" s="689"/>
      <c r="K29" s="689"/>
      <c r="L29" s="689"/>
      <c r="M29" s="689"/>
      <c r="N29" s="689"/>
      <c r="O29" s="690"/>
    </row>
    <row r="30" spans="1:15" x14ac:dyDescent="0.25">
      <c r="A30" s="5"/>
      <c r="B30" s="6"/>
      <c r="C30" s="12"/>
      <c r="D30" s="22" t="s">
        <v>53</v>
      </c>
      <c r="E30" s="22" t="s">
        <v>54</v>
      </c>
      <c r="F30" s="22" t="s">
        <v>55</v>
      </c>
      <c r="G30" s="22" t="s">
        <v>56</v>
      </c>
      <c r="H30" s="22" t="s">
        <v>57</v>
      </c>
      <c r="I30" s="22" t="s">
        <v>58</v>
      </c>
      <c r="J30" s="22" t="s">
        <v>59</v>
      </c>
      <c r="K30" s="22" t="s">
        <v>60</v>
      </c>
      <c r="L30" s="22" t="s">
        <v>61</v>
      </c>
      <c r="M30" s="22" t="s">
        <v>62</v>
      </c>
      <c r="N30" s="22" t="s">
        <v>63</v>
      </c>
      <c r="O30" s="22" t="s">
        <v>64</v>
      </c>
    </row>
    <row r="31" spans="1:15" x14ac:dyDescent="0.25">
      <c r="A31" s="691" t="s">
        <v>65</v>
      </c>
      <c r="B31" s="691"/>
      <c r="C31" s="691"/>
      <c r="D31" s="23"/>
      <c r="E31" s="23"/>
      <c r="F31" s="23"/>
      <c r="G31" s="23"/>
      <c r="H31" s="23"/>
      <c r="I31" s="23">
        <v>40</v>
      </c>
      <c r="J31" s="23"/>
      <c r="K31" s="23"/>
      <c r="L31" s="23"/>
      <c r="M31" s="23"/>
      <c r="N31" s="23"/>
      <c r="O31" s="23">
        <v>100</v>
      </c>
    </row>
    <row r="32" spans="1:15" x14ac:dyDescent="0.25">
      <c r="A32" s="692" t="s">
        <v>66</v>
      </c>
      <c r="B32" s="692"/>
      <c r="C32" s="692"/>
      <c r="D32" s="24"/>
      <c r="E32" s="24"/>
      <c r="F32" s="24"/>
      <c r="G32" s="24"/>
      <c r="H32" s="24"/>
      <c r="I32" s="24">
        <v>40</v>
      </c>
      <c r="J32" s="24"/>
      <c r="K32" s="24"/>
      <c r="L32" s="24"/>
      <c r="M32" s="24"/>
      <c r="N32" s="24"/>
      <c r="O32" s="24"/>
    </row>
    <row r="33" spans="1:15" x14ac:dyDescent="0.25">
      <c r="A33" s="5"/>
      <c r="B33" s="6"/>
      <c r="C33" s="7"/>
      <c r="D33" s="7"/>
      <c r="E33" s="7"/>
      <c r="F33" s="7"/>
      <c r="G33" s="7"/>
      <c r="H33" s="7"/>
      <c r="I33" s="7"/>
      <c r="J33" s="7"/>
      <c r="K33" s="7"/>
      <c r="L33" s="8"/>
      <c r="M33" s="8"/>
      <c r="N33" s="8"/>
      <c r="O33" s="5"/>
    </row>
    <row r="34" spans="1:15" x14ac:dyDescent="0.25">
      <c r="A34" s="5"/>
      <c r="B34" s="6"/>
      <c r="C34" s="7"/>
      <c r="D34" s="7"/>
      <c r="E34" s="7"/>
      <c r="F34" s="7"/>
      <c r="G34" s="7"/>
      <c r="H34" s="7"/>
      <c r="I34" s="7"/>
      <c r="J34" s="7"/>
      <c r="K34" s="7"/>
      <c r="L34" s="8"/>
      <c r="M34" s="8"/>
      <c r="N34" s="8"/>
      <c r="O34" s="5"/>
    </row>
    <row r="35" spans="1:15" ht="25.5" x14ac:dyDescent="0.25">
      <c r="A35" s="14" t="s">
        <v>14</v>
      </c>
      <c r="B35" s="648"/>
      <c r="C35" s="649"/>
      <c r="D35" s="649"/>
      <c r="E35" s="649"/>
      <c r="F35" s="649"/>
      <c r="G35" s="649"/>
      <c r="H35" s="649"/>
      <c r="I35" s="649"/>
      <c r="J35" s="649"/>
      <c r="K35" s="649"/>
      <c r="L35" s="649"/>
      <c r="M35" s="649"/>
      <c r="N35" s="649"/>
      <c r="O35" s="650"/>
    </row>
    <row r="36" spans="1:15" x14ac:dyDescent="0.25">
      <c r="A36" s="5"/>
      <c r="B36" s="6"/>
      <c r="C36" s="7"/>
      <c r="D36" s="7"/>
      <c r="E36" s="7"/>
      <c r="F36" s="7"/>
      <c r="G36" s="7"/>
      <c r="H36" s="7"/>
      <c r="I36" s="7"/>
      <c r="J36" s="7"/>
      <c r="K36" s="7"/>
      <c r="L36" s="8"/>
      <c r="M36" s="8"/>
      <c r="N36" s="8"/>
      <c r="O36" s="5"/>
    </row>
    <row r="37" spans="1:15" ht="25.5" x14ac:dyDescent="0.25">
      <c r="A37" s="15" t="s">
        <v>23</v>
      </c>
      <c r="B37" s="15" t="s">
        <v>24</v>
      </c>
      <c r="C37" s="15" t="s">
        <v>25</v>
      </c>
      <c r="D37" s="15" t="s">
        <v>26</v>
      </c>
      <c r="E37" s="15" t="s">
        <v>27</v>
      </c>
      <c r="F37" s="658" t="s">
        <v>28</v>
      </c>
      <c r="G37" s="658"/>
      <c r="H37" s="658" t="s">
        <v>29</v>
      </c>
      <c r="I37" s="658"/>
      <c r="J37" s="15" t="s">
        <v>30</v>
      </c>
      <c r="K37" s="658" t="s">
        <v>31</v>
      </c>
      <c r="L37" s="658"/>
      <c r="M37" s="659" t="s">
        <v>32</v>
      </c>
      <c r="N37" s="660"/>
      <c r="O37" s="661"/>
    </row>
    <row r="38" spans="1:15" ht="102" x14ac:dyDescent="0.25">
      <c r="A38" s="16" t="s">
        <v>67</v>
      </c>
      <c r="B38" s="17">
        <v>20</v>
      </c>
      <c r="C38" s="18" t="s">
        <v>68</v>
      </c>
      <c r="D38" s="18" t="s">
        <v>35</v>
      </c>
      <c r="E38" s="18" t="s">
        <v>36</v>
      </c>
      <c r="F38" s="662" t="s">
        <v>69</v>
      </c>
      <c r="G38" s="662"/>
      <c r="H38" s="663" t="s">
        <v>70</v>
      </c>
      <c r="I38" s="664"/>
      <c r="J38" s="19">
        <v>100</v>
      </c>
      <c r="K38" s="665" t="s">
        <v>39</v>
      </c>
      <c r="L38" s="665"/>
      <c r="M38" s="666" t="s">
        <v>19</v>
      </c>
      <c r="N38" s="666"/>
      <c r="O38" s="666"/>
    </row>
    <row r="39" spans="1:15" x14ac:dyDescent="0.25">
      <c r="A39" s="676" t="s">
        <v>40</v>
      </c>
      <c r="B39" s="677"/>
      <c r="C39" s="678" t="s">
        <v>71</v>
      </c>
      <c r="D39" s="679"/>
      <c r="E39" s="679"/>
      <c r="F39" s="679"/>
      <c r="G39" s="680"/>
      <c r="H39" s="681" t="s">
        <v>72</v>
      </c>
      <c r="I39" s="682"/>
      <c r="J39" s="683"/>
      <c r="K39" s="684" t="s">
        <v>73</v>
      </c>
      <c r="L39" s="685"/>
      <c r="M39" s="685"/>
      <c r="N39" s="685"/>
      <c r="O39" s="686"/>
    </row>
    <row r="40" spans="1:15" x14ac:dyDescent="0.25">
      <c r="A40" s="672" t="s">
        <v>44</v>
      </c>
      <c r="B40" s="673"/>
      <c r="C40" s="673"/>
      <c r="D40" s="673"/>
      <c r="E40" s="673"/>
      <c r="F40" s="687"/>
      <c r="G40" s="674" t="s">
        <v>45</v>
      </c>
      <c r="H40" s="674"/>
      <c r="I40" s="674"/>
      <c r="J40" s="674"/>
      <c r="K40" s="674"/>
      <c r="L40" s="674"/>
      <c r="M40" s="674"/>
      <c r="N40" s="674"/>
      <c r="O40" s="674"/>
    </row>
    <row r="41" spans="1:15" x14ac:dyDescent="0.25">
      <c r="A41" s="667" t="s">
        <v>74</v>
      </c>
      <c r="B41" s="668"/>
      <c r="C41" s="668"/>
      <c r="D41" s="668"/>
      <c r="E41" s="668"/>
      <c r="F41" s="668"/>
      <c r="G41" s="671" t="s">
        <v>75</v>
      </c>
      <c r="H41" s="671"/>
      <c r="I41" s="671"/>
      <c r="J41" s="671"/>
      <c r="K41" s="671"/>
      <c r="L41" s="671"/>
      <c r="M41" s="671"/>
      <c r="N41" s="671"/>
      <c r="O41" s="671"/>
    </row>
    <row r="42" spans="1:15" x14ac:dyDescent="0.25">
      <c r="A42" s="669"/>
      <c r="B42" s="670"/>
      <c r="C42" s="670"/>
      <c r="D42" s="670"/>
      <c r="E42" s="670"/>
      <c r="F42" s="670"/>
      <c r="G42" s="671"/>
      <c r="H42" s="671"/>
      <c r="I42" s="671"/>
      <c r="J42" s="671"/>
      <c r="K42" s="671"/>
      <c r="L42" s="671"/>
      <c r="M42" s="671"/>
      <c r="N42" s="671"/>
      <c r="O42" s="671"/>
    </row>
    <row r="43" spans="1:15" x14ac:dyDescent="0.25">
      <c r="A43" s="672" t="s">
        <v>48</v>
      </c>
      <c r="B43" s="673"/>
      <c r="C43" s="673"/>
      <c r="D43" s="673"/>
      <c r="E43" s="673"/>
      <c r="F43" s="673"/>
      <c r="G43" s="674" t="s">
        <v>49</v>
      </c>
      <c r="H43" s="674"/>
      <c r="I43" s="674"/>
      <c r="J43" s="674"/>
      <c r="K43" s="674"/>
      <c r="L43" s="674"/>
      <c r="M43" s="674"/>
      <c r="N43" s="674"/>
      <c r="O43" s="674"/>
    </row>
    <row r="44" spans="1:15" x14ac:dyDescent="0.25">
      <c r="A44" s="675" t="s">
        <v>50</v>
      </c>
      <c r="B44" s="675"/>
      <c r="C44" s="675"/>
      <c r="D44" s="675"/>
      <c r="E44" s="675"/>
      <c r="F44" s="675"/>
      <c r="G44" s="675" t="s">
        <v>51</v>
      </c>
      <c r="H44" s="675"/>
      <c r="I44" s="675"/>
      <c r="J44" s="675"/>
      <c r="K44" s="675"/>
      <c r="L44" s="675"/>
      <c r="M44" s="675"/>
      <c r="N44" s="675"/>
      <c r="O44" s="675"/>
    </row>
    <row r="45" spans="1:15" x14ac:dyDescent="0.25">
      <c r="A45" s="675"/>
      <c r="B45" s="675"/>
      <c r="C45" s="675"/>
      <c r="D45" s="675"/>
      <c r="E45" s="675"/>
      <c r="F45" s="675"/>
      <c r="G45" s="675"/>
      <c r="H45" s="675"/>
      <c r="I45" s="675"/>
      <c r="J45" s="675"/>
      <c r="K45" s="675"/>
      <c r="L45" s="675"/>
      <c r="M45" s="675"/>
      <c r="N45" s="675"/>
      <c r="O45" s="675"/>
    </row>
    <row r="46" spans="1:15" x14ac:dyDescent="0.25">
      <c r="A46" s="5"/>
      <c r="B46" s="6"/>
      <c r="C46" s="12"/>
      <c r="D46" s="12"/>
      <c r="E46" s="12"/>
      <c r="F46" s="12"/>
      <c r="G46" s="12"/>
      <c r="H46" s="12"/>
      <c r="I46" s="12"/>
      <c r="J46" s="12"/>
      <c r="K46" s="12"/>
      <c r="L46" s="12"/>
      <c r="M46" s="12"/>
      <c r="N46" s="12"/>
      <c r="O46" s="5"/>
    </row>
    <row r="47" spans="1:15" ht="15.75" thickBot="1" x14ac:dyDescent="0.3">
      <c r="A47" s="25" t="s">
        <v>76</v>
      </c>
      <c r="B47" s="25" t="s">
        <v>24</v>
      </c>
      <c r="C47" s="26"/>
      <c r="D47" s="27" t="s">
        <v>53</v>
      </c>
      <c r="E47" s="27" t="s">
        <v>54</v>
      </c>
      <c r="F47" s="27" t="s">
        <v>55</v>
      </c>
      <c r="G47" s="27" t="s">
        <v>56</v>
      </c>
      <c r="H47" s="27" t="s">
        <v>57</v>
      </c>
      <c r="I47" s="27" t="s">
        <v>58</v>
      </c>
      <c r="J47" s="27" t="s">
        <v>59</v>
      </c>
      <c r="K47" s="27" t="s">
        <v>60</v>
      </c>
      <c r="L47" s="27" t="s">
        <v>61</v>
      </c>
      <c r="M47" s="27" t="s">
        <v>62</v>
      </c>
      <c r="N47" s="27" t="s">
        <v>63</v>
      </c>
      <c r="O47" s="27" t="s">
        <v>64</v>
      </c>
    </row>
    <row r="48" spans="1:15" x14ac:dyDescent="0.25">
      <c r="A48" s="693" t="s">
        <v>77</v>
      </c>
      <c r="B48" s="695">
        <v>0.1</v>
      </c>
      <c r="C48" s="28" t="s">
        <v>65</v>
      </c>
      <c r="D48" s="28">
        <v>10</v>
      </c>
      <c r="E48" s="28">
        <v>30</v>
      </c>
      <c r="F48" s="28">
        <v>60</v>
      </c>
      <c r="G48" s="28">
        <v>70</v>
      </c>
      <c r="H48" s="28">
        <v>80</v>
      </c>
      <c r="I48" s="28">
        <v>90</v>
      </c>
      <c r="J48" s="28">
        <v>100</v>
      </c>
      <c r="K48" s="28"/>
      <c r="L48" s="28"/>
      <c r="M48" s="28"/>
      <c r="N48" s="28"/>
      <c r="O48" s="29"/>
    </row>
    <row r="49" spans="1:15" ht="15.75" thickBot="1" x14ac:dyDescent="0.3">
      <c r="A49" s="694"/>
      <c r="B49" s="696"/>
      <c r="C49" s="30" t="s">
        <v>66</v>
      </c>
      <c r="D49" s="31">
        <v>10</v>
      </c>
      <c r="E49" s="30">
        <v>30</v>
      </c>
      <c r="F49" s="30">
        <v>60</v>
      </c>
      <c r="G49" s="30">
        <v>70</v>
      </c>
      <c r="H49" s="30">
        <v>80</v>
      </c>
      <c r="I49" s="30">
        <v>90</v>
      </c>
      <c r="J49" s="30">
        <v>100</v>
      </c>
      <c r="K49" s="30"/>
      <c r="L49" s="30"/>
      <c r="M49" s="30"/>
      <c r="N49" s="30"/>
      <c r="O49" s="32"/>
    </row>
    <row r="50" spans="1:15" x14ac:dyDescent="0.25">
      <c r="A50" s="693" t="s">
        <v>78</v>
      </c>
      <c r="B50" s="695">
        <v>0.2</v>
      </c>
      <c r="C50" s="28" t="s">
        <v>65</v>
      </c>
      <c r="D50" s="28">
        <v>5</v>
      </c>
      <c r="E50" s="28">
        <v>30</v>
      </c>
      <c r="F50" s="28">
        <v>50</v>
      </c>
      <c r="G50" s="28">
        <v>60</v>
      </c>
      <c r="H50" s="28">
        <v>70</v>
      </c>
      <c r="I50" s="28">
        <v>80</v>
      </c>
      <c r="J50" s="28">
        <v>90</v>
      </c>
      <c r="K50" s="28">
        <v>100</v>
      </c>
      <c r="L50" s="28"/>
      <c r="M50" s="28"/>
      <c r="N50" s="28"/>
      <c r="O50" s="29"/>
    </row>
    <row r="51" spans="1:15" ht="15.75" thickBot="1" x14ac:dyDescent="0.3">
      <c r="A51" s="694"/>
      <c r="B51" s="696"/>
      <c r="C51" s="30" t="s">
        <v>66</v>
      </c>
      <c r="D51" s="31">
        <v>5</v>
      </c>
      <c r="E51" s="30">
        <v>30</v>
      </c>
      <c r="F51" s="30">
        <v>30</v>
      </c>
      <c r="G51" s="30">
        <v>50</v>
      </c>
      <c r="H51" s="30">
        <v>70</v>
      </c>
      <c r="I51" s="30">
        <v>80</v>
      </c>
      <c r="J51" s="30">
        <v>90</v>
      </c>
      <c r="K51" s="30">
        <v>100</v>
      </c>
      <c r="L51" s="30"/>
      <c r="M51" s="30"/>
      <c r="N51" s="30"/>
      <c r="O51" s="32"/>
    </row>
    <row r="52" spans="1:15" x14ac:dyDescent="0.25">
      <c r="A52" s="693" t="s">
        <v>79</v>
      </c>
      <c r="B52" s="695">
        <v>0.15</v>
      </c>
      <c r="C52" s="28" t="s">
        <v>65</v>
      </c>
      <c r="D52" s="28"/>
      <c r="E52" s="28">
        <v>20</v>
      </c>
      <c r="F52" s="28">
        <v>40</v>
      </c>
      <c r="G52" s="28">
        <v>60</v>
      </c>
      <c r="H52" s="28">
        <v>70</v>
      </c>
      <c r="I52" s="28">
        <v>90</v>
      </c>
      <c r="J52" s="28">
        <v>100</v>
      </c>
      <c r="K52" s="28"/>
      <c r="L52" s="28"/>
      <c r="M52" s="28"/>
      <c r="N52" s="28"/>
      <c r="O52" s="29"/>
    </row>
    <row r="53" spans="1:15" ht="15.75" thickBot="1" x14ac:dyDescent="0.3">
      <c r="A53" s="694"/>
      <c r="B53" s="696"/>
      <c r="C53" s="30" t="s">
        <v>66</v>
      </c>
      <c r="D53" s="30"/>
      <c r="E53" s="30">
        <v>20</v>
      </c>
      <c r="F53" s="30">
        <v>20</v>
      </c>
      <c r="G53" s="30">
        <v>40</v>
      </c>
      <c r="H53" s="30">
        <v>70</v>
      </c>
      <c r="I53" s="30">
        <v>90</v>
      </c>
      <c r="J53" s="30">
        <v>100</v>
      </c>
      <c r="K53" s="30"/>
      <c r="L53" s="30"/>
      <c r="M53" s="30"/>
      <c r="N53" s="30"/>
      <c r="O53" s="32"/>
    </row>
    <row r="54" spans="1:15" x14ac:dyDescent="0.25">
      <c r="A54" s="699" t="s">
        <v>80</v>
      </c>
      <c r="B54" s="701">
        <v>0.1</v>
      </c>
      <c r="C54" s="28" t="s">
        <v>65</v>
      </c>
      <c r="D54" s="28"/>
      <c r="E54" s="28"/>
      <c r="F54" s="28"/>
      <c r="G54" s="28"/>
      <c r="H54" s="28"/>
      <c r="I54" s="28">
        <v>10</v>
      </c>
      <c r="J54" s="28">
        <v>50</v>
      </c>
      <c r="K54" s="28">
        <v>100</v>
      </c>
      <c r="L54" s="28"/>
      <c r="M54" s="28"/>
      <c r="N54" s="28"/>
      <c r="O54" s="29"/>
    </row>
    <row r="55" spans="1:15" ht="15.75" thickBot="1" x14ac:dyDescent="0.3">
      <c r="A55" s="700"/>
      <c r="B55" s="702"/>
      <c r="C55" s="30" t="s">
        <v>66</v>
      </c>
      <c r="D55" s="30"/>
      <c r="E55" s="30"/>
      <c r="F55" s="30"/>
      <c r="G55" s="30"/>
      <c r="H55" s="30"/>
      <c r="I55" s="30">
        <v>10</v>
      </c>
      <c r="J55" s="30">
        <v>50</v>
      </c>
      <c r="K55" s="30">
        <v>100</v>
      </c>
      <c r="L55" s="30"/>
      <c r="M55" s="30"/>
      <c r="N55" s="30"/>
      <c r="O55" s="32"/>
    </row>
    <row r="56" spans="1:15" x14ac:dyDescent="0.25">
      <c r="A56" s="699" t="s">
        <v>81</v>
      </c>
      <c r="B56" s="701">
        <v>0.1</v>
      </c>
      <c r="C56" s="28" t="s">
        <v>65</v>
      </c>
      <c r="D56" s="28">
        <v>5</v>
      </c>
      <c r="E56" s="28">
        <v>10</v>
      </c>
      <c r="F56" s="28">
        <v>15</v>
      </c>
      <c r="G56" s="28">
        <v>20</v>
      </c>
      <c r="H56" s="28">
        <v>25</v>
      </c>
      <c r="I56" s="28">
        <v>30</v>
      </c>
      <c r="J56" s="28">
        <v>50</v>
      </c>
      <c r="K56" s="28">
        <v>60</v>
      </c>
      <c r="L56" s="28">
        <v>70</v>
      </c>
      <c r="M56" s="28">
        <v>100</v>
      </c>
      <c r="N56" s="28"/>
      <c r="O56" s="29"/>
    </row>
    <row r="57" spans="1:15" ht="15.75" thickBot="1" x14ac:dyDescent="0.3">
      <c r="A57" s="700"/>
      <c r="B57" s="702"/>
      <c r="C57" s="30" t="s">
        <v>66</v>
      </c>
      <c r="D57" s="30">
        <v>5</v>
      </c>
      <c r="E57" s="30">
        <v>10</v>
      </c>
      <c r="F57" s="30">
        <v>30</v>
      </c>
      <c r="G57" s="30">
        <v>30</v>
      </c>
      <c r="H57" s="30">
        <v>30</v>
      </c>
      <c r="I57" s="30">
        <v>30</v>
      </c>
      <c r="J57" s="30">
        <v>50</v>
      </c>
      <c r="K57" s="30">
        <v>60</v>
      </c>
      <c r="L57" s="30">
        <v>70</v>
      </c>
      <c r="M57" s="30"/>
      <c r="N57" s="30"/>
      <c r="O57" s="32"/>
    </row>
    <row r="58" spans="1:15" x14ac:dyDescent="0.25">
      <c r="A58" s="693" t="s">
        <v>82</v>
      </c>
      <c r="B58" s="695">
        <v>0.1</v>
      </c>
      <c r="C58" s="28" t="s">
        <v>65</v>
      </c>
      <c r="D58" s="28"/>
      <c r="E58" s="28"/>
      <c r="F58" s="28"/>
      <c r="G58" s="28">
        <v>5</v>
      </c>
      <c r="H58" s="28">
        <v>15</v>
      </c>
      <c r="I58" s="28">
        <v>30</v>
      </c>
      <c r="J58" s="28">
        <v>40</v>
      </c>
      <c r="K58" s="28">
        <v>50</v>
      </c>
      <c r="L58" s="28">
        <v>80</v>
      </c>
      <c r="M58" s="28">
        <v>90</v>
      </c>
      <c r="N58" s="28">
        <v>100</v>
      </c>
      <c r="O58" s="29"/>
    </row>
    <row r="59" spans="1:15" ht="15.75" thickBot="1" x14ac:dyDescent="0.3">
      <c r="A59" s="694"/>
      <c r="B59" s="696"/>
      <c r="C59" s="30" t="s">
        <v>66</v>
      </c>
      <c r="D59" s="30"/>
      <c r="E59" s="30"/>
      <c r="F59" s="30"/>
      <c r="G59" s="30">
        <v>5</v>
      </c>
      <c r="H59" s="30">
        <v>15</v>
      </c>
      <c r="I59" s="30">
        <v>30</v>
      </c>
      <c r="J59" s="30">
        <v>40</v>
      </c>
      <c r="K59" s="30">
        <v>50</v>
      </c>
      <c r="L59" s="30">
        <v>80</v>
      </c>
      <c r="M59" s="30"/>
      <c r="N59" s="30"/>
      <c r="O59" s="32"/>
    </row>
    <row r="60" spans="1:15" x14ac:dyDescent="0.25">
      <c r="A60" s="693" t="s">
        <v>83</v>
      </c>
      <c r="B60" s="697">
        <v>0.1</v>
      </c>
      <c r="C60" s="28" t="s">
        <v>65</v>
      </c>
      <c r="D60" s="28">
        <v>5</v>
      </c>
      <c r="E60" s="28">
        <v>10</v>
      </c>
      <c r="F60" s="28">
        <v>15</v>
      </c>
      <c r="G60" s="28">
        <v>20</v>
      </c>
      <c r="H60" s="28">
        <v>30</v>
      </c>
      <c r="I60" s="28">
        <v>40</v>
      </c>
      <c r="J60" s="28">
        <v>50</v>
      </c>
      <c r="K60" s="28">
        <v>60</v>
      </c>
      <c r="L60" s="28">
        <v>70</v>
      </c>
      <c r="M60" s="28">
        <v>80</v>
      </c>
      <c r="N60" s="28">
        <v>90</v>
      </c>
      <c r="O60" s="29">
        <v>100</v>
      </c>
    </row>
    <row r="61" spans="1:15" ht="15.75" thickBot="1" x14ac:dyDescent="0.3">
      <c r="A61" s="694"/>
      <c r="B61" s="698"/>
      <c r="C61" s="30" t="s">
        <v>66</v>
      </c>
      <c r="D61" s="31">
        <v>5</v>
      </c>
      <c r="E61" s="30">
        <v>10</v>
      </c>
      <c r="F61" s="30">
        <v>15</v>
      </c>
      <c r="G61" s="30">
        <v>20</v>
      </c>
      <c r="H61" s="30">
        <v>30</v>
      </c>
      <c r="I61" s="30">
        <v>40</v>
      </c>
      <c r="J61" s="30">
        <v>50</v>
      </c>
      <c r="K61" s="30">
        <v>60</v>
      </c>
      <c r="L61" s="30">
        <v>70</v>
      </c>
      <c r="M61" s="30"/>
      <c r="N61" s="30"/>
      <c r="O61" s="32"/>
    </row>
    <row r="62" spans="1:15" x14ac:dyDescent="0.25">
      <c r="A62" s="693" t="s">
        <v>84</v>
      </c>
      <c r="B62" s="695">
        <v>0.15</v>
      </c>
      <c r="C62" s="28" t="s">
        <v>65</v>
      </c>
      <c r="D62" s="28"/>
      <c r="E62" s="28"/>
      <c r="F62" s="28"/>
      <c r="G62" s="28"/>
      <c r="H62" s="28"/>
      <c r="I62" s="28"/>
      <c r="J62" s="28"/>
      <c r="K62" s="28"/>
      <c r="L62" s="28">
        <v>20</v>
      </c>
      <c r="M62" s="28">
        <v>60</v>
      </c>
      <c r="N62" s="28">
        <v>80</v>
      </c>
      <c r="O62" s="29">
        <v>100</v>
      </c>
    </row>
    <row r="63" spans="1:15" ht="15.75" thickBot="1" x14ac:dyDescent="0.3">
      <c r="A63" s="694"/>
      <c r="B63" s="696"/>
      <c r="C63" s="30" t="s">
        <v>66</v>
      </c>
      <c r="D63" s="30"/>
      <c r="E63" s="30"/>
      <c r="F63" s="30"/>
      <c r="G63" s="30"/>
      <c r="H63" s="30"/>
      <c r="I63" s="30"/>
      <c r="J63" s="30"/>
      <c r="K63" s="30"/>
      <c r="L63" s="30">
        <v>20</v>
      </c>
      <c r="M63" s="30"/>
      <c r="N63" s="30"/>
      <c r="O63" s="32"/>
    </row>
    <row r="64" spans="1:15" x14ac:dyDescent="0.25">
      <c r="A64" s="33"/>
      <c r="B64" s="33"/>
      <c r="C64" s="34"/>
      <c r="D64" s="35"/>
      <c r="E64" s="34"/>
      <c r="F64" s="34"/>
      <c r="G64" s="34"/>
      <c r="H64" s="34"/>
      <c r="I64" s="34"/>
      <c r="J64" s="34"/>
      <c r="K64" s="34"/>
      <c r="L64" s="34"/>
      <c r="M64" s="34"/>
      <c r="N64" s="34"/>
      <c r="O64" s="34"/>
    </row>
    <row r="65" spans="1:15" x14ac:dyDescent="0.25">
      <c r="A65" s="33"/>
      <c r="B65" s="33"/>
      <c r="C65" s="34"/>
      <c r="D65" s="35"/>
      <c r="E65" s="34"/>
      <c r="F65" s="34"/>
      <c r="G65" s="34"/>
      <c r="H65" s="34"/>
      <c r="I65" s="34"/>
      <c r="J65" s="34"/>
      <c r="K65" s="34"/>
      <c r="L65" s="34"/>
      <c r="M65" s="34"/>
      <c r="N65" s="34"/>
      <c r="O65" s="34"/>
    </row>
    <row r="66" spans="1:15" ht="25.5" x14ac:dyDescent="0.25">
      <c r="A66" s="14" t="s">
        <v>14</v>
      </c>
      <c r="B66" s="648"/>
      <c r="C66" s="649"/>
      <c r="D66" s="649"/>
      <c r="E66" s="649"/>
      <c r="F66" s="649"/>
      <c r="G66" s="649"/>
      <c r="H66" s="649"/>
      <c r="I66" s="649"/>
      <c r="J66" s="649"/>
      <c r="K66" s="649"/>
      <c r="L66" s="649"/>
      <c r="M66" s="649"/>
      <c r="N66" s="649"/>
      <c r="O66" s="650"/>
    </row>
    <row r="67" spans="1:15" x14ac:dyDescent="0.25">
      <c r="A67" s="33"/>
      <c r="B67" s="33"/>
      <c r="C67" s="34"/>
      <c r="D67" s="34"/>
      <c r="E67" s="34"/>
      <c r="F67" s="34"/>
      <c r="G67" s="34"/>
      <c r="H67" s="34"/>
      <c r="I67" s="34"/>
      <c r="J67" s="34"/>
      <c r="K67" s="34"/>
      <c r="L67" s="34"/>
      <c r="M67" s="34"/>
      <c r="N67" s="34"/>
      <c r="O67" s="34"/>
    </row>
    <row r="68" spans="1:15" ht="25.5" x14ac:dyDescent="0.25">
      <c r="A68" s="15" t="s">
        <v>23</v>
      </c>
      <c r="B68" s="15" t="s">
        <v>24</v>
      </c>
      <c r="C68" s="15" t="s">
        <v>25</v>
      </c>
      <c r="D68" s="15" t="s">
        <v>26</v>
      </c>
      <c r="E68" s="15" t="s">
        <v>27</v>
      </c>
      <c r="F68" s="658" t="s">
        <v>28</v>
      </c>
      <c r="G68" s="658"/>
      <c r="H68" s="658" t="s">
        <v>29</v>
      </c>
      <c r="I68" s="658"/>
      <c r="J68" s="15" t="s">
        <v>30</v>
      </c>
      <c r="K68" s="658" t="s">
        <v>31</v>
      </c>
      <c r="L68" s="658"/>
      <c r="M68" s="659" t="s">
        <v>32</v>
      </c>
      <c r="N68" s="660"/>
      <c r="O68" s="661"/>
    </row>
    <row r="69" spans="1:15" ht="114.75" x14ac:dyDescent="0.25">
      <c r="A69" s="16" t="s">
        <v>85</v>
      </c>
      <c r="B69" s="17">
        <v>40</v>
      </c>
      <c r="C69" s="18" t="s">
        <v>86</v>
      </c>
      <c r="D69" s="18" t="s">
        <v>87</v>
      </c>
      <c r="E69" s="18" t="s">
        <v>36</v>
      </c>
      <c r="F69" s="662" t="s">
        <v>88</v>
      </c>
      <c r="G69" s="662"/>
      <c r="H69" s="663" t="s">
        <v>89</v>
      </c>
      <c r="I69" s="664"/>
      <c r="J69" s="19" t="s">
        <v>90</v>
      </c>
      <c r="K69" s="665" t="s">
        <v>39</v>
      </c>
      <c r="L69" s="665"/>
      <c r="M69" s="666" t="s">
        <v>19</v>
      </c>
      <c r="N69" s="666"/>
      <c r="O69" s="666"/>
    </row>
    <row r="70" spans="1:15" x14ac:dyDescent="0.25">
      <c r="A70" s="676" t="s">
        <v>40</v>
      </c>
      <c r="B70" s="677"/>
      <c r="C70" s="678" t="s">
        <v>91</v>
      </c>
      <c r="D70" s="679"/>
      <c r="E70" s="679"/>
      <c r="F70" s="679"/>
      <c r="G70" s="680"/>
      <c r="H70" s="681" t="s">
        <v>42</v>
      </c>
      <c r="I70" s="682"/>
      <c r="J70" s="683"/>
      <c r="K70" s="684" t="s">
        <v>92</v>
      </c>
      <c r="L70" s="685"/>
      <c r="M70" s="685"/>
      <c r="N70" s="685"/>
      <c r="O70" s="686"/>
    </row>
    <row r="71" spans="1:15" x14ac:dyDescent="0.25">
      <c r="A71" s="672" t="s">
        <v>44</v>
      </c>
      <c r="B71" s="673"/>
      <c r="C71" s="673"/>
      <c r="D71" s="673"/>
      <c r="E71" s="673"/>
      <c r="F71" s="687"/>
      <c r="G71" s="674" t="s">
        <v>45</v>
      </c>
      <c r="H71" s="674"/>
      <c r="I71" s="674"/>
      <c r="J71" s="674"/>
      <c r="K71" s="674"/>
      <c r="L71" s="674"/>
      <c r="M71" s="674"/>
      <c r="N71" s="674"/>
      <c r="O71" s="674"/>
    </row>
    <row r="72" spans="1:15" x14ac:dyDescent="0.25">
      <c r="A72" s="705" t="s">
        <v>93</v>
      </c>
      <c r="B72" s="706"/>
      <c r="C72" s="706"/>
      <c r="D72" s="706"/>
      <c r="E72" s="706"/>
      <c r="F72" s="706"/>
      <c r="G72" s="709" t="s">
        <v>94</v>
      </c>
      <c r="H72" s="709"/>
      <c r="I72" s="709"/>
      <c r="J72" s="709"/>
      <c r="K72" s="709"/>
      <c r="L72" s="709"/>
      <c r="M72" s="709"/>
      <c r="N72" s="709"/>
      <c r="O72" s="709"/>
    </row>
    <row r="73" spans="1:15" x14ac:dyDescent="0.25">
      <c r="A73" s="707"/>
      <c r="B73" s="708"/>
      <c r="C73" s="708"/>
      <c r="D73" s="708"/>
      <c r="E73" s="708"/>
      <c r="F73" s="708"/>
      <c r="G73" s="709"/>
      <c r="H73" s="709"/>
      <c r="I73" s="709"/>
      <c r="J73" s="709"/>
      <c r="K73" s="709"/>
      <c r="L73" s="709"/>
      <c r="M73" s="709"/>
      <c r="N73" s="709"/>
      <c r="O73" s="709"/>
    </row>
    <row r="74" spans="1:15" x14ac:dyDescent="0.25">
      <c r="A74" s="672" t="s">
        <v>48</v>
      </c>
      <c r="B74" s="673"/>
      <c r="C74" s="673"/>
      <c r="D74" s="673"/>
      <c r="E74" s="673"/>
      <c r="F74" s="673"/>
      <c r="G74" s="674" t="s">
        <v>49</v>
      </c>
      <c r="H74" s="674"/>
      <c r="I74" s="674"/>
      <c r="J74" s="674"/>
      <c r="K74" s="674"/>
      <c r="L74" s="674"/>
      <c r="M74" s="674"/>
      <c r="N74" s="674"/>
      <c r="O74" s="674"/>
    </row>
    <row r="75" spans="1:15" x14ac:dyDescent="0.25">
      <c r="A75" s="675" t="s">
        <v>50</v>
      </c>
      <c r="B75" s="675"/>
      <c r="C75" s="675"/>
      <c r="D75" s="675"/>
      <c r="E75" s="675"/>
      <c r="F75" s="675"/>
      <c r="G75" s="675" t="s">
        <v>51</v>
      </c>
      <c r="H75" s="675"/>
      <c r="I75" s="675"/>
      <c r="J75" s="675"/>
      <c r="K75" s="675"/>
      <c r="L75" s="675"/>
      <c r="M75" s="675"/>
      <c r="N75" s="675"/>
      <c r="O75" s="675"/>
    </row>
    <row r="76" spans="1:15" x14ac:dyDescent="0.25">
      <c r="A76" s="675"/>
      <c r="B76" s="675"/>
      <c r="C76" s="675"/>
      <c r="D76" s="675"/>
      <c r="E76" s="675"/>
      <c r="F76" s="675"/>
      <c r="G76" s="675"/>
      <c r="H76" s="675"/>
      <c r="I76" s="675"/>
      <c r="J76" s="675"/>
      <c r="K76" s="675"/>
      <c r="L76" s="675"/>
      <c r="M76" s="675"/>
      <c r="N76" s="675"/>
      <c r="O76" s="675"/>
    </row>
    <row r="77" spans="1:15" x14ac:dyDescent="0.25">
      <c r="A77" s="36"/>
      <c r="B77" s="36"/>
      <c r="C77" s="36"/>
      <c r="D77" s="37"/>
      <c r="E77" s="37"/>
      <c r="F77" s="37"/>
      <c r="G77" s="38"/>
      <c r="H77" s="38"/>
      <c r="I77" s="38"/>
      <c r="J77" s="38"/>
      <c r="K77" s="38"/>
      <c r="L77" s="38"/>
      <c r="M77" s="38"/>
      <c r="N77" s="38"/>
      <c r="O77" s="39"/>
    </row>
    <row r="78" spans="1:15" x14ac:dyDescent="0.25">
      <c r="A78" s="12"/>
      <c r="B78" s="12"/>
      <c r="C78" s="5"/>
      <c r="D78" s="703" t="s">
        <v>95</v>
      </c>
      <c r="E78" s="689"/>
      <c r="F78" s="689"/>
      <c r="G78" s="689"/>
      <c r="H78" s="689"/>
      <c r="I78" s="689"/>
      <c r="J78" s="689"/>
      <c r="K78" s="689"/>
      <c r="L78" s="689"/>
      <c r="M78" s="689"/>
      <c r="N78" s="689"/>
      <c r="O78" s="690"/>
    </row>
    <row r="79" spans="1:15" x14ac:dyDescent="0.25">
      <c r="A79" s="5"/>
      <c r="B79" s="6"/>
      <c r="C79" s="12"/>
      <c r="D79" s="22" t="s">
        <v>53</v>
      </c>
      <c r="E79" s="22" t="s">
        <v>54</v>
      </c>
      <c r="F79" s="22" t="s">
        <v>55</v>
      </c>
      <c r="G79" s="22" t="s">
        <v>56</v>
      </c>
      <c r="H79" s="22" t="s">
        <v>57</v>
      </c>
      <c r="I79" s="22" t="s">
        <v>58</v>
      </c>
      <c r="J79" s="22" t="s">
        <v>59</v>
      </c>
      <c r="K79" s="22" t="s">
        <v>60</v>
      </c>
      <c r="L79" s="22" t="s">
        <v>61</v>
      </c>
      <c r="M79" s="22" t="s">
        <v>62</v>
      </c>
      <c r="N79" s="22" t="s">
        <v>63</v>
      </c>
      <c r="O79" s="22" t="s">
        <v>64</v>
      </c>
    </row>
    <row r="80" spans="1:15" x14ac:dyDescent="0.25">
      <c r="A80" s="691" t="s">
        <v>65</v>
      </c>
      <c r="B80" s="691"/>
      <c r="C80" s="691"/>
      <c r="D80" s="23">
        <v>8</v>
      </c>
      <c r="E80" s="23">
        <v>8</v>
      </c>
      <c r="F80" s="23">
        <v>8</v>
      </c>
      <c r="G80" s="23">
        <v>8</v>
      </c>
      <c r="H80" s="23">
        <v>8</v>
      </c>
      <c r="I80" s="23">
        <v>8</v>
      </c>
      <c r="J80" s="23">
        <v>8</v>
      </c>
      <c r="K80" s="23">
        <v>8</v>
      </c>
      <c r="L80" s="23">
        <v>8</v>
      </c>
      <c r="M80" s="23">
        <v>8</v>
      </c>
      <c r="N80" s="23">
        <v>8</v>
      </c>
      <c r="O80" s="23">
        <v>8</v>
      </c>
    </row>
    <row r="81" spans="1:15" x14ac:dyDescent="0.25">
      <c r="A81" s="692" t="s">
        <v>66</v>
      </c>
      <c r="B81" s="692"/>
      <c r="C81" s="692"/>
      <c r="D81" s="40">
        <v>0.36363636363636365</v>
      </c>
      <c r="E81" s="40">
        <v>0.58715596330275233</v>
      </c>
      <c r="F81" s="40">
        <v>0.52554744525547448</v>
      </c>
      <c r="G81" s="40">
        <v>0.40677966101694918</v>
      </c>
      <c r="H81" s="40">
        <v>0.26229508196721313</v>
      </c>
      <c r="I81" s="40">
        <v>0.58715596330275233</v>
      </c>
      <c r="J81" s="40">
        <v>0.48</v>
      </c>
      <c r="K81" s="40">
        <v>0.43</v>
      </c>
      <c r="L81" s="40" t="s">
        <v>96</v>
      </c>
      <c r="M81" s="24"/>
      <c r="N81" s="24"/>
      <c r="O81" s="24"/>
    </row>
    <row r="82" spans="1:15" x14ac:dyDescent="0.25">
      <c r="A82" s="41"/>
      <c r="B82" s="41"/>
      <c r="C82" s="41"/>
      <c r="D82" s="42"/>
      <c r="E82" s="42"/>
      <c r="F82" s="42"/>
      <c r="G82" s="42"/>
      <c r="H82" s="42"/>
      <c r="I82" s="42"/>
      <c r="J82" s="42"/>
      <c r="K82" s="42"/>
      <c r="L82" s="34"/>
      <c r="M82" s="34"/>
      <c r="N82" s="34"/>
      <c r="O82" s="34"/>
    </row>
    <row r="83" spans="1:15" x14ac:dyDescent="0.25">
      <c r="A83" s="41"/>
      <c r="B83" s="41"/>
      <c r="C83" s="41"/>
      <c r="D83" s="42"/>
      <c r="E83" s="42"/>
      <c r="F83" s="42"/>
      <c r="G83" s="42"/>
      <c r="H83" s="42"/>
      <c r="I83" s="42"/>
      <c r="J83" s="42"/>
      <c r="K83" s="42"/>
      <c r="L83" s="34"/>
      <c r="M83" s="34"/>
      <c r="N83" s="34"/>
      <c r="O83" s="34"/>
    </row>
    <row r="84" spans="1:15" x14ac:dyDescent="0.25">
      <c r="A84" s="41"/>
      <c r="B84" s="41"/>
      <c r="C84" s="41"/>
      <c r="D84" s="42"/>
      <c r="E84" s="42"/>
      <c r="F84" s="42"/>
      <c r="G84" s="42"/>
      <c r="H84" s="42"/>
      <c r="I84" s="42"/>
      <c r="J84" s="42"/>
      <c r="K84" s="42"/>
      <c r="L84" s="34"/>
      <c r="M84" s="34"/>
      <c r="N84" s="34"/>
      <c r="O84" s="34"/>
    </row>
    <row r="85" spans="1:15" x14ac:dyDescent="0.25">
      <c r="A85" s="5"/>
      <c r="B85" s="6"/>
      <c r="C85" s="12"/>
      <c r="D85" s="12"/>
      <c r="E85" s="12"/>
      <c r="F85" s="12"/>
      <c r="G85" s="12"/>
      <c r="H85" s="12"/>
      <c r="I85" s="12"/>
      <c r="J85" s="12"/>
      <c r="K85" s="12"/>
      <c r="L85" s="12"/>
      <c r="M85" s="12"/>
      <c r="N85" s="12"/>
      <c r="O85" s="5"/>
    </row>
    <row r="86" spans="1:15" x14ac:dyDescent="0.25">
      <c r="A86" s="9" t="s">
        <v>97</v>
      </c>
      <c r="B86" s="704" t="s">
        <v>98</v>
      </c>
      <c r="C86" s="645"/>
      <c r="D86" s="645"/>
      <c r="E86" s="645"/>
      <c r="F86" s="645"/>
      <c r="G86" s="645"/>
      <c r="H86" s="645"/>
      <c r="I86" s="645"/>
      <c r="J86" s="646"/>
      <c r="K86" s="647" t="s">
        <v>13</v>
      </c>
      <c r="L86" s="647"/>
      <c r="M86" s="647"/>
      <c r="N86" s="647"/>
      <c r="O86" s="10">
        <v>0.1</v>
      </c>
    </row>
    <row r="87" spans="1:15" x14ac:dyDescent="0.25">
      <c r="A87" s="43"/>
      <c r="B87" s="44"/>
      <c r="C87" s="45"/>
      <c r="D87" s="45"/>
      <c r="E87" s="45"/>
      <c r="F87" s="45"/>
      <c r="G87" s="45"/>
      <c r="H87" s="45"/>
      <c r="I87" s="45"/>
      <c r="J87" s="45"/>
      <c r="K87" s="45"/>
      <c r="L87" s="45"/>
      <c r="M87" s="45"/>
      <c r="N87" s="45"/>
      <c r="O87" s="43"/>
    </row>
    <row r="88" spans="1:15" ht="25.5" x14ac:dyDescent="0.25">
      <c r="A88" s="14" t="s">
        <v>14</v>
      </c>
      <c r="B88" s="648"/>
      <c r="C88" s="649"/>
      <c r="D88" s="649"/>
      <c r="E88" s="649"/>
      <c r="F88" s="649"/>
      <c r="G88" s="649"/>
      <c r="H88" s="649"/>
      <c r="I88" s="649"/>
      <c r="J88" s="649"/>
      <c r="K88" s="649"/>
      <c r="L88" s="649"/>
      <c r="M88" s="649"/>
      <c r="N88" s="649"/>
      <c r="O88" s="650"/>
    </row>
    <row r="89" spans="1:15" x14ac:dyDescent="0.25">
      <c r="A89" s="43"/>
      <c r="B89" s="44"/>
      <c r="C89" s="45"/>
      <c r="D89" s="45"/>
      <c r="E89" s="45"/>
      <c r="F89" s="45"/>
      <c r="G89" s="45"/>
      <c r="H89" s="45"/>
      <c r="I89" s="45"/>
      <c r="J89" s="45"/>
      <c r="K89" s="45"/>
      <c r="L89" s="45"/>
      <c r="M89" s="45"/>
      <c r="N89" s="45"/>
      <c r="O89" s="43"/>
    </row>
    <row r="90" spans="1:15" x14ac:dyDescent="0.25">
      <c r="A90" s="651" t="s">
        <v>15</v>
      </c>
      <c r="B90" s="651"/>
      <c r="C90" s="651"/>
      <c r="D90" s="651"/>
      <c r="E90" s="652" t="s">
        <v>16</v>
      </c>
      <c r="F90" s="653"/>
      <c r="G90" s="653"/>
      <c r="H90" s="653"/>
      <c r="I90" s="654"/>
      <c r="J90" s="710" t="s">
        <v>17</v>
      </c>
      <c r="K90" s="710"/>
      <c r="L90" s="655" t="s">
        <v>18</v>
      </c>
      <c r="M90" s="656"/>
      <c r="N90" s="656"/>
      <c r="O90" s="657"/>
    </row>
    <row r="91" spans="1:15" x14ac:dyDescent="0.25">
      <c r="A91" s="651"/>
      <c r="B91" s="651"/>
      <c r="C91" s="651"/>
      <c r="D91" s="651"/>
      <c r="E91" s="652" t="s">
        <v>19</v>
      </c>
      <c r="F91" s="653"/>
      <c r="G91" s="653"/>
      <c r="H91" s="653"/>
      <c r="I91" s="654"/>
      <c r="J91" s="710"/>
      <c r="K91" s="710"/>
      <c r="L91" s="655">
        <v>1</v>
      </c>
      <c r="M91" s="656"/>
      <c r="N91" s="656"/>
      <c r="O91" s="657"/>
    </row>
    <row r="92" spans="1:15" x14ac:dyDescent="0.25">
      <c r="A92" s="651"/>
      <c r="B92" s="651"/>
      <c r="C92" s="651"/>
      <c r="D92" s="651"/>
      <c r="E92" s="652" t="s">
        <v>21</v>
      </c>
      <c r="F92" s="653"/>
      <c r="G92" s="653"/>
      <c r="H92" s="653"/>
      <c r="I92" s="654"/>
      <c r="J92" s="710"/>
      <c r="K92" s="710"/>
      <c r="L92" s="655">
        <v>2</v>
      </c>
      <c r="M92" s="656"/>
      <c r="N92" s="656"/>
      <c r="O92" s="657"/>
    </row>
    <row r="93" spans="1:15" x14ac:dyDescent="0.25">
      <c r="A93" s="651"/>
      <c r="B93" s="651"/>
      <c r="C93" s="651"/>
      <c r="D93" s="651"/>
      <c r="E93" s="652" t="s">
        <v>99</v>
      </c>
      <c r="F93" s="653"/>
      <c r="G93" s="653"/>
      <c r="H93" s="653"/>
      <c r="I93" s="654"/>
      <c r="J93" s="710"/>
      <c r="K93" s="710"/>
      <c r="L93" s="655">
        <v>3</v>
      </c>
      <c r="M93" s="656"/>
      <c r="N93" s="656"/>
      <c r="O93" s="657"/>
    </row>
    <row r="94" spans="1:15" x14ac:dyDescent="0.25">
      <c r="A94" s="651"/>
      <c r="B94" s="651"/>
      <c r="C94" s="651"/>
      <c r="D94" s="651"/>
      <c r="E94" s="652" t="s">
        <v>100</v>
      </c>
      <c r="F94" s="653"/>
      <c r="G94" s="653"/>
      <c r="H94" s="653"/>
      <c r="I94" s="654"/>
      <c r="J94" s="710"/>
      <c r="K94" s="710"/>
      <c r="L94" s="655">
        <v>4</v>
      </c>
      <c r="M94" s="656"/>
      <c r="N94" s="656"/>
      <c r="O94" s="657"/>
    </row>
    <row r="95" spans="1:15" x14ac:dyDescent="0.25">
      <c r="A95" s="651"/>
      <c r="B95" s="651"/>
      <c r="C95" s="651"/>
      <c r="D95" s="651"/>
      <c r="E95" s="652" t="s">
        <v>101</v>
      </c>
      <c r="F95" s="653"/>
      <c r="G95" s="653"/>
      <c r="H95" s="653"/>
      <c r="I95" s="654"/>
      <c r="J95" s="710"/>
      <c r="K95" s="710"/>
      <c r="L95" s="655">
        <v>5</v>
      </c>
      <c r="M95" s="656"/>
      <c r="N95" s="656"/>
      <c r="O95" s="657"/>
    </row>
    <row r="96" spans="1:15" x14ac:dyDescent="0.25">
      <c r="A96" s="651"/>
      <c r="B96" s="651"/>
      <c r="C96" s="651"/>
      <c r="D96" s="651"/>
      <c r="E96" s="652" t="s">
        <v>102</v>
      </c>
      <c r="F96" s="653"/>
      <c r="G96" s="653"/>
      <c r="H96" s="653"/>
      <c r="I96" s="654"/>
      <c r="J96" s="710"/>
      <c r="K96" s="710"/>
      <c r="L96" s="655">
        <v>6</v>
      </c>
      <c r="M96" s="656"/>
      <c r="N96" s="656"/>
      <c r="O96" s="657"/>
    </row>
    <row r="97" spans="1:15" x14ac:dyDescent="0.25">
      <c r="A97" s="651"/>
      <c r="B97" s="651"/>
      <c r="C97" s="651"/>
      <c r="D97" s="651"/>
      <c r="E97" s="652" t="s">
        <v>103</v>
      </c>
      <c r="F97" s="653"/>
      <c r="G97" s="653"/>
      <c r="H97" s="653"/>
      <c r="I97" s="654"/>
      <c r="J97" s="710"/>
      <c r="K97" s="710"/>
      <c r="L97" s="655">
        <v>7</v>
      </c>
      <c r="M97" s="656"/>
      <c r="N97" s="656"/>
      <c r="O97" s="657"/>
    </row>
    <row r="98" spans="1:15" x14ac:dyDescent="0.25">
      <c r="A98" s="651"/>
      <c r="B98" s="651"/>
      <c r="C98" s="651"/>
      <c r="D98" s="651"/>
      <c r="E98" s="652" t="s">
        <v>104</v>
      </c>
      <c r="F98" s="653"/>
      <c r="G98" s="653"/>
      <c r="H98" s="653"/>
      <c r="I98" s="654"/>
      <c r="J98" s="710"/>
      <c r="K98" s="710"/>
      <c r="L98" s="655">
        <v>8</v>
      </c>
      <c r="M98" s="656"/>
      <c r="N98" s="656"/>
      <c r="O98" s="657"/>
    </row>
    <row r="99" spans="1:15" x14ac:dyDescent="0.25">
      <c r="A99" s="11"/>
      <c r="B99" s="12"/>
      <c r="C99" s="13"/>
      <c r="D99" s="13"/>
      <c r="E99" s="13"/>
      <c r="F99" s="13"/>
      <c r="G99" s="13"/>
      <c r="H99" s="13"/>
      <c r="I99" s="13"/>
      <c r="J99" s="13"/>
      <c r="K99" s="13"/>
      <c r="L99" s="13"/>
      <c r="M99" s="13"/>
      <c r="N99" s="13"/>
      <c r="O99" s="11"/>
    </row>
    <row r="100" spans="1:15" ht="25.5" x14ac:dyDescent="0.25">
      <c r="A100" s="15" t="s">
        <v>23</v>
      </c>
      <c r="B100" s="15" t="s">
        <v>24</v>
      </c>
      <c r="C100" s="15" t="s">
        <v>25</v>
      </c>
      <c r="D100" s="15" t="s">
        <v>26</v>
      </c>
      <c r="E100" s="15" t="s">
        <v>105</v>
      </c>
      <c r="F100" s="658" t="s">
        <v>28</v>
      </c>
      <c r="G100" s="658"/>
      <c r="H100" s="658" t="s">
        <v>29</v>
      </c>
      <c r="I100" s="658"/>
      <c r="J100" s="15" t="s">
        <v>30</v>
      </c>
      <c r="K100" s="658" t="s">
        <v>31</v>
      </c>
      <c r="L100" s="658"/>
      <c r="M100" s="659" t="s">
        <v>32</v>
      </c>
      <c r="N100" s="660"/>
      <c r="O100" s="661"/>
    </row>
    <row r="101" spans="1:15" ht="38.25" x14ac:dyDescent="0.25">
      <c r="A101" s="16" t="s">
        <v>106</v>
      </c>
      <c r="B101" s="46">
        <v>1</v>
      </c>
      <c r="C101" s="18" t="s">
        <v>107</v>
      </c>
      <c r="D101" s="18" t="s">
        <v>35</v>
      </c>
      <c r="E101" s="18" t="s">
        <v>36</v>
      </c>
      <c r="F101" s="662" t="s">
        <v>108</v>
      </c>
      <c r="G101" s="662"/>
      <c r="H101" s="663" t="s">
        <v>38</v>
      </c>
      <c r="I101" s="664"/>
      <c r="J101" s="19">
        <v>90</v>
      </c>
      <c r="K101" s="665" t="s">
        <v>109</v>
      </c>
      <c r="L101" s="665"/>
      <c r="M101" s="666" t="s">
        <v>16</v>
      </c>
      <c r="N101" s="666"/>
      <c r="O101" s="666"/>
    </row>
    <row r="102" spans="1:15" x14ac:dyDescent="0.25">
      <c r="A102" s="676" t="s">
        <v>40</v>
      </c>
      <c r="B102" s="677"/>
      <c r="C102" s="678" t="s">
        <v>110</v>
      </c>
      <c r="D102" s="679"/>
      <c r="E102" s="679"/>
      <c r="F102" s="679"/>
      <c r="G102" s="680"/>
      <c r="H102" s="681" t="s">
        <v>42</v>
      </c>
      <c r="I102" s="682"/>
      <c r="J102" s="683"/>
      <c r="K102" s="684" t="s">
        <v>111</v>
      </c>
      <c r="L102" s="685"/>
      <c r="M102" s="685"/>
      <c r="N102" s="685"/>
      <c r="O102" s="686"/>
    </row>
    <row r="103" spans="1:15" x14ac:dyDescent="0.25">
      <c r="A103" s="672" t="s">
        <v>44</v>
      </c>
      <c r="B103" s="673"/>
      <c r="C103" s="673"/>
      <c r="D103" s="673"/>
      <c r="E103" s="673"/>
      <c r="F103" s="687"/>
      <c r="G103" s="674" t="s">
        <v>45</v>
      </c>
      <c r="H103" s="674"/>
      <c r="I103" s="674"/>
      <c r="J103" s="674"/>
      <c r="K103" s="674"/>
      <c r="L103" s="674"/>
      <c r="M103" s="674"/>
      <c r="N103" s="674"/>
      <c r="O103" s="674"/>
    </row>
    <row r="104" spans="1:15" x14ac:dyDescent="0.25">
      <c r="A104" s="705" t="s">
        <v>112</v>
      </c>
      <c r="B104" s="706"/>
      <c r="C104" s="706"/>
      <c r="D104" s="706"/>
      <c r="E104" s="706"/>
      <c r="F104" s="706"/>
      <c r="G104" s="709" t="s">
        <v>113</v>
      </c>
      <c r="H104" s="709"/>
      <c r="I104" s="709"/>
      <c r="J104" s="709"/>
      <c r="K104" s="709"/>
      <c r="L104" s="709"/>
      <c r="M104" s="709"/>
      <c r="N104" s="709"/>
      <c r="O104" s="709"/>
    </row>
    <row r="105" spans="1:15" x14ac:dyDescent="0.25">
      <c r="A105" s="707"/>
      <c r="B105" s="708"/>
      <c r="C105" s="708"/>
      <c r="D105" s="708"/>
      <c r="E105" s="708"/>
      <c r="F105" s="708"/>
      <c r="G105" s="709"/>
      <c r="H105" s="709"/>
      <c r="I105" s="709"/>
      <c r="J105" s="709"/>
      <c r="K105" s="709"/>
      <c r="L105" s="709"/>
      <c r="M105" s="709"/>
      <c r="N105" s="709"/>
      <c r="O105" s="709"/>
    </row>
    <row r="106" spans="1:15" x14ac:dyDescent="0.25">
      <c r="A106" s="672" t="s">
        <v>48</v>
      </c>
      <c r="B106" s="673"/>
      <c r="C106" s="673"/>
      <c r="D106" s="673"/>
      <c r="E106" s="673"/>
      <c r="F106" s="673"/>
      <c r="G106" s="674" t="s">
        <v>49</v>
      </c>
      <c r="H106" s="674"/>
      <c r="I106" s="674"/>
      <c r="J106" s="674"/>
      <c r="K106" s="674"/>
      <c r="L106" s="674"/>
      <c r="M106" s="674"/>
      <c r="N106" s="674"/>
      <c r="O106" s="674"/>
    </row>
    <row r="107" spans="1:15" x14ac:dyDescent="0.25">
      <c r="A107" s="675" t="s">
        <v>50</v>
      </c>
      <c r="B107" s="675"/>
      <c r="C107" s="675"/>
      <c r="D107" s="675"/>
      <c r="E107" s="675"/>
      <c r="F107" s="675"/>
      <c r="G107" s="675" t="s">
        <v>51</v>
      </c>
      <c r="H107" s="675"/>
      <c r="I107" s="675"/>
      <c r="J107" s="675"/>
      <c r="K107" s="675"/>
      <c r="L107" s="675"/>
      <c r="M107" s="675"/>
      <c r="N107" s="675"/>
      <c r="O107" s="675"/>
    </row>
    <row r="108" spans="1:15" x14ac:dyDescent="0.25">
      <c r="A108" s="675"/>
      <c r="B108" s="675"/>
      <c r="C108" s="675"/>
      <c r="D108" s="675"/>
      <c r="E108" s="675"/>
      <c r="F108" s="675"/>
      <c r="G108" s="675"/>
      <c r="H108" s="675"/>
      <c r="I108" s="675"/>
      <c r="J108" s="675"/>
      <c r="K108" s="675"/>
      <c r="L108" s="675"/>
      <c r="M108" s="675"/>
      <c r="N108" s="675"/>
      <c r="O108" s="675"/>
    </row>
    <row r="109" spans="1:15" x14ac:dyDescent="0.25">
      <c r="A109" s="5"/>
      <c r="B109" s="6"/>
      <c r="C109" s="12"/>
      <c r="D109" s="12"/>
      <c r="E109" s="12"/>
      <c r="F109" s="12"/>
      <c r="G109" s="12"/>
      <c r="H109" s="12"/>
      <c r="I109" s="12"/>
      <c r="J109" s="12"/>
      <c r="K109" s="12"/>
      <c r="L109" s="12"/>
      <c r="M109" s="12"/>
      <c r="N109" s="12"/>
      <c r="O109" s="5"/>
    </row>
    <row r="110" spans="1:15" x14ac:dyDescent="0.25">
      <c r="A110" s="12"/>
      <c r="B110" s="12"/>
      <c r="C110" s="5"/>
      <c r="D110" s="688" t="s">
        <v>52</v>
      </c>
      <c r="E110" s="689"/>
      <c r="F110" s="689"/>
      <c r="G110" s="689"/>
      <c r="H110" s="689"/>
      <c r="I110" s="689"/>
      <c r="J110" s="689"/>
      <c r="K110" s="689"/>
      <c r="L110" s="689"/>
      <c r="M110" s="689"/>
      <c r="N110" s="689"/>
      <c r="O110" s="690"/>
    </row>
    <row r="111" spans="1:15" x14ac:dyDescent="0.25">
      <c r="A111" s="5"/>
      <c r="B111" s="6"/>
      <c r="C111" s="12"/>
      <c r="D111" s="22" t="s">
        <v>53</v>
      </c>
      <c r="E111" s="22" t="s">
        <v>54</v>
      </c>
      <c r="F111" s="22" t="s">
        <v>55</v>
      </c>
      <c r="G111" s="22" t="s">
        <v>56</v>
      </c>
      <c r="H111" s="22" t="s">
        <v>57</v>
      </c>
      <c r="I111" s="22" t="s">
        <v>58</v>
      </c>
      <c r="J111" s="22" t="s">
        <v>59</v>
      </c>
      <c r="K111" s="22" t="s">
        <v>60</v>
      </c>
      <c r="L111" s="22" t="s">
        <v>61</v>
      </c>
      <c r="M111" s="22" t="s">
        <v>62</v>
      </c>
      <c r="N111" s="22" t="s">
        <v>63</v>
      </c>
      <c r="O111" s="22" t="s">
        <v>64</v>
      </c>
    </row>
    <row r="112" spans="1:15" x14ac:dyDescent="0.25">
      <c r="A112" s="691" t="s">
        <v>65</v>
      </c>
      <c r="B112" s="691"/>
      <c r="C112" s="691"/>
      <c r="D112" s="23"/>
      <c r="E112" s="23"/>
      <c r="F112" s="23"/>
      <c r="G112" s="23"/>
      <c r="H112" s="23"/>
      <c r="I112" s="23">
        <v>90</v>
      </c>
      <c r="J112" s="23"/>
      <c r="K112" s="23"/>
      <c r="L112" s="23"/>
      <c r="M112" s="23"/>
      <c r="N112" s="23"/>
      <c r="O112" s="23">
        <v>90</v>
      </c>
    </row>
    <row r="113" spans="1:15" x14ac:dyDescent="0.25">
      <c r="A113" s="692" t="s">
        <v>66</v>
      </c>
      <c r="B113" s="692"/>
      <c r="C113" s="692"/>
      <c r="D113" s="24"/>
      <c r="E113" s="24"/>
      <c r="F113" s="24"/>
      <c r="G113" s="24"/>
      <c r="H113" s="24"/>
      <c r="I113" s="24">
        <v>99.68</v>
      </c>
      <c r="J113" s="24"/>
      <c r="K113" s="24"/>
      <c r="L113" s="24"/>
      <c r="M113" s="24"/>
      <c r="N113" s="24"/>
      <c r="O113" s="24"/>
    </row>
    <row r="114" spans="1:15" x14ac:dyDescent="0.25">
      <c r="A114" s="41"/>
      <c r="B114" s="41"/>
      <c r="C114" s="41"/>
      <c r="D114" s="34"/>
      <c r="E114" s="34"/>
      <c r="F114" s="34"/>
      <c r="G114" s="34"/>
      <c r="H114" s="34"/>
      <c r="I114" s="34"/>
      <c r="J114" s="34"/>
      <c r="K114" s="34"/>
      <c r="L114" s="34"/>
      <c r="M114" s="34"/>
      <c r="N114" s="34"/>
      <c r="O114" s="34"/>
    </row>
    <row r="115" spans="1:15" x14ac:dyDescent="0.25">
      <c r="A115" s="41"/>
      <c r="B115" s="41"/>
      <c r="C115" s="41"/>
      <c r="D115" s="34"/>
      <c r="E115" s="34"/>
      <c r="F115" s="34"/>
      <c r="G115" s="34"/>
      <c r="H115" s="34"/>
      <c r="I115" s="34"/>
      <c r="J115" s="34"/>
      <c r="K115" s="34"/>
      <c r="L115" s="34"/>
      <c r="M115" s="34"/>
      <c r="N115" s="34"/>
      <c r="O115" s="34"/>
    </row>
    <row r="116" spans="1:15" x14ac:dyDescent="0.25">
      <c r="A116" s="41"/>
      <c r="B116" s="41"/>
      <c r="C116" s="41"/>
      <c r="D116" s="34"/>
      <c r="E116" s="34"/>
      <c r="F116" s="34"/>
      <c r="G116" s="34"/>
      <c r="H116" s="34"/>
      <c r="I116" s="34"/>
      <c r="J116" s="34"/>
      <c r="K116" s="34"/>
      <c r="L116" s="34"/>
      <c r="M116" s="34"/>
      <c r="N116" s="34"/>
      <c r="O116" s="34"/>
    </row>
    <row r="117" spans="1:15" x14ac:dyDescent="0.25">
      <c r="A117" s="5"/>
      <c r="B117" s="6"/>
      <c r="C117" s="7"/>
      <c r="D117" s="7"/>
      <c r="E117" s="7"/>
      <c r="F117" s="7"/>
      <c r="G117" s="7"/>
      <c r="H117" s="7"/>
      <c r="I117" s="7"/>
      <c r="J117" s="7"/>
      <c r="K117" s="7"/>
      <c r="L117" s="8"/>
      <c r="M117" s="8"/>
      <c r="N117" s="8"/>
      <c r="O117" s="5"/>
    </row>
    <row r="118" spans="1:15" x14ac:dyDescent="0.25">
      <c r="A118" s="9" t="s">
        <v>114</v>
      </c>
      <c r="B118" s="704" t="s">
        <v>115</v>
      </c>
      <c r="C118" s="645"/>
      <c r="D118" s="645"/>
      <c r="E118" s="645"/>
      <c r="F118" s="645"/>
      <c r="G118" s="645"/>
      <c r="H118" s="645"/>
      <c r="I118" s="645"/>
      <c r="J118" s="646"/>
      <c r="K118" s="647" t="s">
        <v>13</v>
      </c>
      <c r="L118" s="647"/>
      <c r="M118" s="647"/>
      <c r="N118" s="647"/>
      <c r="O118" s="10">
        <v>0.2</v>
      </c>
    </row>
    <row r="119" spans="1:15" x14ac:dyDescent="0.25">
      <c r="A119" s="11"/>
      <c r="B119" s="12"/>
      <c r="C119" s="13"/>
      <c r="D119" s="13"/>
      <c r="E119" s="13"/>
      <c r="F119" s="13"/>
      <c r="G119" s="13"/>
      <c r="H119" s="13"/>
      <c r="I119" s="13"/>
      <c r="J119" s="13"/>
      <c r="K119" s="13"/>
      <c r="L119" s="13"/>
      <c r="M119" s="13"/>
      <c r="N119" s="13"/>
      <c r="O119" s="11"/>
    </row>
    <row r="120" spans="1:15" ht="25.5" x14ac:dyDescent="0.25">
      <c r="A120" s="14" t="s">
        <v>14</v>
      </c>
      <c r="B120" s="648"/>
      <c r="C120" s="649"/>
      <c r="D120" s="649"/>
      <c r="E120" s="649"/>
      <c r="F120" s="649"/>
      <c r="G120" s="649"/>
      <c r="H120" s="649"/>
      <c r="I120" s="649"/>
      <c r="J120" s="649"/>
      <c r="K120" s="649"/>
      <c r="L120" s="649"/>
      <c r="M120" s="649"/>
      <c r="N120" s="649"/>
      <c r="O120" s="650"/>
    </row>
    <row r="121" spans="1:15" x14ac:dyDescent="0.25">
      <c r="A121" s="711"/>
      <c r="B121" s="712"/>
      <c r="C121" s="712"/>
      <c r="D121" s="712"/>
      <c r="E121" s="712"/>
      <c r="F121" s="712"/>
      <c r="G121" s="712"/>
      <c r="H121" s="712"/>
      <c r="I121" s="712"/>
      <c r="J121" s="712"/>
      <c r="K121" s="712"/>
      <c r="L121" s="712"/>
      <c r="M121" s="712"/>
      <c r="N121" s="712"/>
      <c r="O121" s="713"/>
    </row>
    <row r="122" spans="1:15" ht="25.5" x14ac:dyDescent="0.25">
      <c r="A122" s="15" t="s">
        <v>23</v>
      </c>
      <c r="B122" s="15" t="s">
        <v>24</v>
      </c>
      <c r="C122" s="15" t="s">
        <v>25</v>
      </c>
      <c r="D122" s="15" t="s">
        <v>26</v>
      </c>
      <c r="E122" s="15" t="s">
        <v>27</v>
      </c>
      <c r="F122" s="658" t="s">
        <v>28</v>
      </c>
      <c r="G122" s="658"/>
      <c r="H122" s="658" t="s">
        <v>29</v>
      </c>
      <c r="I122" s="658"/>
      <c r="J122" s="15" t="s">
        <v>30</v>
      </c>
      <c r="K122" s="658" t="s">
        <v>31</v>
      </c>
      <c r="L122" s="658"/>
      <c r="M122" s="659" t="s">
        <v>32</v>
      </c>
      <c r="N122" s="660"/>
      <c r="O122" s="661"/>
    </row>
    <row r="123" spans="1:15" ht="76.5" x14ac:dyDescent="0.25">
      <c r="A123" s="16" t="s">
        <v>67</v>
      </c>
      <c r="B123" s="46">
        <v>1</v>
      </c>
      <c r="C123" s="18" t="s">
        <v>116</v>
      </c>
      <c r="D123" s="18" t="s">
        <v>35</v>
      </c>
      <c r="E123" s="18" t="s">
        <v>36</v>
      </c>
      <c r="F123" s="662" t="s">
        <v>117</v>
      </c>
      <c r="G123" s="662"/>
      <c r="H123" s="663" t="s">
        <v>38</v>
      </c>
      <c r="I123" s="664"/>
      <c r="J123" s="19">
        <v>100</v>
      </c>
      <c r="K123" s="665" t="s">
        <v>39</v>
      </c>
      <c r="L123" s="665"/>
      <c r="M123" s="666" t="s">
        <v>16</v>
      </c>
      <c r="N123" s="666"/>
      <c r="O123" s="666"/>
    </row>
    <row r="124" spans="1:15" x14ac:dyDescent="0.25">
      <c r="A124" s="676" t="s">
        <v>40</v>
      </c>
      <c r="B124" s="677"/>
      <c r="C124" s="678" t="s">
        <v>118</v>
      </c>
      <c r="D124" s="679"/>
      <c r="E124" s="679"/>
      <c r="F124" s="679"/>
      <c r="G124" s="680"/>
      <c r="H124" s="681" t="s">
        <v>72</v>
      </c>
      <c r="I124" s="682"/>
      <c r="J124" s="683"/>
      <c r="K124" s="684" t="s">
        <v>119</v>
      </c>
      <c r="L124" s="685"/>
      <c r="M124" s="685"/>
      <c r="N124" s="685"/>
      <c r="O124" s="686"/>
    </row>
    <row r="125" spans="1:15" x14ac:dyDescent="0.25">
      <c r="A125" s="672" t="s">
        <v>44</v>
      </c>
      <c r="B125" s="673"/>
      <c r="C125" s="673"/>
      <c r="D125" s="673"/>
      <c r="E125" s="673"/>
      <c r="F125" s="687"/>
      <c r="G125" s="674" t="s">
        <v>45</v>
      </c>
      <c r="H125" s="674"/>
      <c r="I125" s="674"/>
      <c r="J125" s="674"/>
      <c r="K125" s="674"/>
      <c r="L125" s="674"/>
      <c r="M125" s="674"/>
      <c r="N125" s="674"/>
      <c r="O125" s="674"/>
    </row>
    <row r="126" spans="1:15" x14ac:dyDescent="0.25">
      <c r="A126" s="705" t="s">
        <v>120</v>
      </c>
      <c r="B126" s="706"/>
      <c r="C126" s="706"/>
      <c r="D126" s="706"/>
      <c r="E126" s="706"/>
      <c r="F126" s="706"/>
      <c r="G126" s="709" t="s">
        <v>121</v>
      </c>
      <c r="H126" s="709"/>
      <c r="I126" s="709"/>
      <c r="J126" s="709"/>
      <c r="K126" s="709"/>
      <c r="L126" s="709"/>
      <c r="M126" s="709"/>
      <c r="N126" s="709"/>
      <c r="O126" s="709"/>
    </row>
    <row r="127" spans="1:15" x14ac:dyDescent="0.25">
      <c r="A127" s="707"/>
      <c r="B127" s="708"/>
      <c r="C127" s="708"/>
      <c r="D127" s="708"/>
      <c r="E127" s="708"/>
      <c r="F127" s="708"/>
      <c r="G127" s="709"/>
      <c r="H127" s="709"/>
      <c r="I127" s="709"/>
      <c r="J127" s="709"/>
      <c r="K127" s="709"/>
      <c r="L127" s="709"/>
      <c r="M127" s="709"/>
      <c r="N127" s="709"/>
      <c r="O127" s="709"/>
    </row>
    <row r="128" spans="1:15" x14ac:dyDescent="0.25">
      <c r="A128" s="672" t="s">
        <v>48</v>
      </c>
      <c r="B128" s="673"/>
      <c r="C128" s="673"/>
      <c r="D128" s="673"/>
      <c r="E128" s="673"/>
      <c r="F128" s="673"/>
      <c r="G128" s="674" t="s">
        <v>49</v>
      </c>
      <c r="H128" s="674"/>
      <c r="I128" s="674"/>
      <c r="J128" s="674"/>
      <c r="K128" s="674"/>
      <c r="L128" s="674"/>
      <c r="M128" s="674"/>
      <c r="N128" s="674"/>
      <c r="O128" s="674"/>
    </row>
    <row r="129" spans="1:15" x14ac:dyDescent="0.25">
      <c r="A129" s="675" t="s">
        <v>50</v>
      </c>
      <c r="B129" s="675"/>
      <c r="C129" s="675"/>
      <c r="D129" s="675"/>
      <c r="E129" s="675"/>
      <c r="F129" s="675"/>
      <c r="G129" s="675" t="s">
        <v>51</v>
      </c>
      <c r="H129" s="675"/>
      <c r="I129" s="675"/>
      <c r="J129" s="675"/>
      <c r="K129" s="675"/>
      <c r="L129" s="675"/>
      <c r="M129" s="675"/>
      <c r="N129" s="675"/>
      <c r="O129" s="675"/>
    </row>
    <row r="130" spans="1:15" x14ac:dyDescent="0.25">
      <c r="A130" s="675"/>
      <c r="B130" s="675"/>
      <c r="C130" s="675"/>
      <c r="D130" s="675"/>
      <c r="E130" s="675"/>
      <c r="F130" s="675"/>
      <c r="G130" s="675"/>
      <c r="H130" s="675"/>
      <c r="I130" s="675"/>
      <c r="J130" s="675"/>
      <c r="K130" s="675"/>
      <c r="L130" s="675"/>
      <c r="M130" s="675"/>
      <c r="N130" s="675"/>
      <c r="O130" s="675"/>
    </row>
    <row r="131" spans="1:15" x14ac:dyDescent="0.25">
      <c r="A131" s="5"/>
      <c r="B131" s="6"/>
      <c r="C131" s="12"/>
      <c r="D131" s="12"/>
      <c r="E131" s="12"/>
      <c r="F131" s="12"/>
      <c r="G131" s="12"/>
      <c r="H131" s="12"/>
      <c r="I131" s="12"/>
      <c r="J131" s="12"/>
      <c r="K131" s="12"/>
      <c r="L131" s="12"/>
      <c r="M131" s="12"/>
      <c r="N131" s="12"/>
      <c r="O131" s="5"/>
    </row>
    <row r="132" spans="1:15" x14ac:dyDescent="0.25">
      <c r="A132" s="47" t="s">
        <v>76</v>
      </c>
      <c r="B132" s="47" t="s">
        <v>24</v>
      </c>
      <c r="C132" s="48"/>
      <c r="D132" s="22" t="s">
        <v>53</v>
      </c>
      <c r="E132" s="22" t="s">
        <v>54</v>
      </c>
      <c r="F132" s="22" t="s">
        <v>55</v>
      </c>
      <c r="G132" s="22" t="s">
        <v>56</v>
      </c>
      <c r="H132" s="22" t="s">
        <v>57</v>
      </c>
      <c r="I132" s="22" t="s">
        <v>58</v>
      </c>
      <c r="J132" s="22" t="s">
        <v>59</v>
      </c>
      <c r="K132" s="22" t="s">
        <v>60</v>
      </c>
      <c r="L132" s="22" t="s">
        <v>61</v>
      </c>
      <c r="M132" s="22" t="s">
        <v>62</v>
      </c>
      <c r="N132" s="22" t="s">
        <v>63</v>
      </c>
      <c r="O132" s="22" t="s">
        <v>64</v>
      </c>
    </row>
    <row r="133" spans="1:15" x14ac:dyDescent="0.25">
      <c r="A133" s="714" t="s">
        <v>122</v>
      </c>
      <c r="B133" s="715">
        <v>0.1</v>
      </c>
      <c r="C133" s="23" t="s">
        <v>65</v>
      </c>
      <c r="D133" s="23"/>
      <c r="E133" s="23"/>
      <c r="F133" s="23"/>
      <c r="G133" s="23">
        <v>5</v>
      </c>
      <c r="H133" s="23">
        <v>20</v>
      </c>
      <c r="I133" s="23">
        <v>50</v>
      </c>
      <c r="J133" s="23">
        <v>60</v>
      </c>
      <c r="K133" s="23">
        <v>70</v>
      </c>
      <c r="L133" s="23">
        <v>80</v>
      </c>
      <c r="M133" s="23">
        <v>90</v>
      </c>
      <c r="N133" s="23">
        <v>100</v>
      </c>
      <c r="O133" s="23"/>
    </row>
    <row r="134" spans="1:15" x14ac:dyDescent="0.25">
      <c r="A134" s="714"/>
      <c r="B134" s="715"/>
      <c r="C134" s="24" t="s">
        <v>66</v>
      </c>
      <c r="D134" s="24"/>
      <c r="E134" s="24"/>
      <c r="F134" s="24"/>
      <c r="G134" s="24">
        <v>5</v>
      </c>
      <c r="H134" s="24">
        <v>20</v>
      </c>
      <c r="I134" s="24">
        <v>50</v>
      </c>
      <c r="J134" s="24">
        <v>60</v>
      </c>
      <c r="K134" s="24">
        <v>70</v>
      </c>
      <c r="L134" s="24">
        <v>80</v>
      </c>
      <c r="M134" s="24"/>
      <c r="N134" s="24"/>
      <c r="O134" s="24"/>
    </row>
    <row r="135" spans="1:15" x14ac:dyDescent="0.25">
      <c r="A135" s="716" t="s">
        <v>123</v>
      </c>
      <c r="B135" s="717">
        <v>0.1</v>
      </c>
      <c r="C135" s="23" t="s">
        <v>65</v>
      </c>
      <c r="D135" s="23"/>
      <c r="E135" s="23"/>
      <c r="F135" s="23"/>
      <c r="G135" s="23">
        <v>5</v>
      </c>
      <c r="H135" s="23">
        <v>20</v>
      </c>
      <c r="I135" s="23">
        <v>50</v>
      </c>
      <c r="J135" s="23">
        <v>75</v>
      </c>
      <c r="K135" s="23">
        <v>100</v>
      </c>
      <c r="L135" s="23"/>
      <c r="M135" s="23"/>
      <c r="N135" s="23"/>
      <c r="O135" s="23"/>
    </row>
    <row r="136" spans="1:15" x14ac:dyDescent="0.25">
      <c r="A136" s="716"/>
      <c r="B136" s="718"/>
      <c r="C136" s="24" t="s">
        <v>66</v>
      </c>
      <c r="D136" s="24"/>
      <c r="E136" s="24"/>
      <c r="F136" s="24"/>
      <c r="G136" s="24">
        <v>5</v>
      </c>
      <c r="H136" s="24">
        <v>20</v>
      </c>
      <c r="I136" s="24">
        <v>50</v>
      </c>
      <c r="J136" s="24">
        <v>75</v>
      </c>
      <c r="K136" s="24">
        <v>100</v>
      </c>
      <c r="L136" s="24"/>
      <c r="M136" s="24"/>
      <c r="N136" s="24"/>
      <c r="O136" s="24"/>
    </row>
    <row r="137" spans="1:15" x14ac:dyDescent="0.25">
      <c r="A137" s="714" t="s">
        <v>124</v>
      </c>
      <c r="B137" s="717">
        <v>0.1</v>
      </c>
      <c r="C137" s="23" t="s">
        <v>65</v>
      </c>
      <c r="D137" s="23"/>
      <c r="E137" s="23"/>
      <c r="F137" s="23"/>
      <c r="G137" s="23">
        <v>5</v>
      </c>
      <c r="H137" s="23">
        <v>20</v>
      </c>
      <c r="I137" s="23">
        <v>50</v>
      </c>
      <c r="J137" s="23">
        <v>60</v>
      </c>
      <c r="K137" s="23">
        <v>70</v>
      </c>
      <c r="L137" s="23">
        <v>80</v>
      </c>
      <c r="M137" s="23">
        <v>90</v>
      </c>
      <c r="N137" s="23">
        <v>100</v>
      </c>
      <c r="O137" s="23"/>
    </row>
    <row r="138" spans="1:15" x14ac:dyDescent="0.25">
      <c r="A138" s="714"/>
      <c r="B138" s="718"/>
      <c r="C138" s="24" t="s">
        <v>66</v>
      </c>
      <c r="D138" s="24"/>
      <c r="E138" s="24"/>
      <c r="F138" s="24"/>
      <c r="G138" s="24">
        <v>5</v>
      </c>
      <c r="H138" s="24">
        <v>20</v>
      </c>
      <c r="I138" s="24">
        <v>50</v>
      </c>
      <c r="J138" s="24">
        <v>60</v>
      </c>
      <c r="K138" s="24">
        <v>70</v>
      </c>
      <c r="L138" s="24">
        <v>80</v>
      </c>
      <c r="M138" s="24"/>
      <c r="N138" s="24"/>
      <c r="O138" s="24"/>
    </row>
    <row r="139" spans="1:15" x14ac:dyDescent="0.25">
      <c r="A139" s="719" t="s">
        <v>125</v>
      </c>
      <c r="B139" s="717">
        <v>0.13</v>
      </c>
      <c r="C139" s="23" t="s">
        <v>65</v>
      </c>
      <c r="D139" s="23">
        <v>5</v>
      </c>
      <c r="E139" s="23">
        <f>+D139+5</f>
        <v>10</v>
      </c>
      <c r="F139" s="23">
        <f>+E139+5</f>
        <v>15</v>
      </c>
      <c r="G139" s="23">
        <f>+F139+5</f>
        <v>20</v>
      </c>
      <c r="H139" s="23">
        <f t="shared" ref="H139:O143" si="0">+G139+10</f>
        <v>30</v>
      </c>
      <c r="I139" s="23">
        <f t="shared" si="0"/>
        <v>40</v>
      </c>
      <c r="J139" s="23">
        <f t="shared" si="0"/>
        <v>50</v>
      </c>
      <c r="K139" s="23">
        <f t="shared" si="0"/>
        <v>60</v>
      </c>
      <c r="L139" s="23">
        <f t="shared" si="0"/>
        <v>70</v>
      </c>
      <c r="M139" s="23">
        <f t="shared" si="0"/>
        <v>80</v>
      </c>
      <c r="N139" s="23">
        <f t="shared" si="0"/>
        <v>90</v>
      </c>
      <c r="O139" s="23">
        <f t="shared" si="0"/>
        <v>100</v>
      </c>
    </row>
    <row r="140" spans="1:15" x14ac:dyDescent="0.25">
      <c r="A140" s="720"/>
      <c r="B140" s="718"/>
      <c r="C140" s="24" t="s">
        <v>66</v>
      </c>
      <c r="D140" s="24">
        <v>4.1900000000000004</v>
      </c>
      <c r="E140" s="24">
        <v>8.43</v>
      </c>
      <c r="F140" s="24">
        <v>14.55</v>
      </c>
      <c r="G140" s="24">
        <f>+F140+4.56</f>
        <v>19.11</v>
      </c>
      <c r="H140" s="24">
        <f>+G140+9.86</f>
        <v>28.97</v>
      </c>
      <c r="I140" s="24">
        <v>38.04</v>
      </c>
      <c r="J140" s="24">
        <v>48.09</v>
      </c>
      <c r="K140" s="24">
        <v>58.09</v>
      </c>
      <c r="L140" s="24">
        <v>68.08</v>
      </c>
      <c r="M140" s="24"/>
      <c r="N140" s="24"/>
      <c r="O140" s="24"/>
    </row>
    <row r="141" spans="1:15" x14ac:dyDescent="0.25">
      <c r="A141" s="716" t="s">
        <v>126</v>
      </c>
      <c r="B141" s="715">
        <v>0.13</v>
      </c>
      <c r="C141" s="23" t="s">
        <v>65</v>
      </c>
      <c r="D141" s="23">
        <v>5</v>
      </c>
      <c r="E141" s="23">
        <f>+D141+5</f>
        <v>10</v>
      </c>
      <c r="F141" s="23">
        <f>+E141+5</f>
        <v>15</v>
      </c>
      <c r="G141" s="23">
        <f>+F141+5</f>
        <v>20</v>
      </c>
      <c r="H141" s="23">
        <f t="shared" si="0"/>
        <v>30</v>
      </c>
      <c r="I141" s="23">
        <f t="shared" si="0"/>
        <v>40</v>
      </c>
      <c r="J141" s="23">
        <f t="shared" si="0"/>
        <v>50</v>
      </c>
      <c r="K141" s="23">
        <f t="shared" si="0"/>
        <v>60</v>
      </c>
      <c r="L141" s="23">
        <f t="shared" si="0"/>
        <v>70</v>
      </c>
      <c r="M141" s="23">
        <f t="shared" si="0"/>
        <v>80</v>
      </c>
      <c r="N141" s="23">
        <f t="shared" si="0"/>
        <v>90</v>
      </c>
      <c r="O141" s="23">
        <f t="shared" si="0"/>
        <v>100</v>
      </c>
    </row>
    <row r="142" spans="1:15" x14ac:dyDescent="0.25">
      <c r="A142" s="716"/>
      <c r="B142" s="715"/>
      <c r="C142" s="24" t="s">
        <v>66</v>
      </c>
      <c r="D142" s="24">
        <v>5</v>
      </c>
      <c r="E142" s="24">
        <v>10</v>
      </c>
      <c r="F142" s="24">
        <v>15</v>
      </c>
      <c r="G142" s="24">
        <v>20</v>
      </c>
      <c r="H142" s="24">
        <v>29</v>
      </c>
      <c r="I142" s="24">
        <v>39</v>
      </c>
      <c r="J142" s="24">
        <v>49.5</v>
      </c>
      <c r="K142" s="24">
        <v>59</v>
      </c>
      <c r="L142" s="24">
        <v>69</v>
      </c>
      <c r="M142" s="24"/>
      <c r="N142" s="24"/>
      <c r="O142" s="24"/>
    </row>
    <row r="143" spans="1:15" x14ac:dyDescent="0.25">
      <c r="A143" s="716" t="s">
        <v>127</v>
      </c>
      <c r="B143" s="715">
        <v>0.13</v>
      </c>
      <c r="C143" s="23" t="s">
        <v>65</v>
      </c>
      <c r="D143" s="23">
        <v>5</v>
      </c>
      <c r="E143" s="23">
        <f>+D143+5</f>
        <v>10</v>
      </c>
      <c r="F143" s="23">
        <f>+E143+5</f>
        <v>15</v>
      </c>
      <c r="G143" s="23">
        <f>+F143+5</f>
        <v>20</v>
      </c>
      <c r="H143" s="23">
        <f t="shared" si="0"/>
        <v>30</v>
      </c>
      <c r="I143" s="23">
        <f t="shared" si="0"/>
        <v>40</v>
      </c>
      <c r="J143" s="23">
        <f t="shared" si="0"/>
        <v>50</v>
      </c>
      <c r="K143" s="23">
        <f t="shared" si="0"/>
        <v>60</v>
      </c>
      <c r="L143" s="23">
        <f t="shared" si="0"/>
        <v>70</v>
      </c>
      <c r="M143" s="23">
        <f t="shared" si="0"/>
        <v>80</v>
      </c>
      <c r="N143" s="23">
        <f t="shared" si="0"/>
        <v>90</v>
      </c>
      <c r="O143" s="23">
        <f t="shared" si="0"/>
        <v>100</v>
      </c>
    </row>
    <row r="144" spans="1:15" x14ac:dyDescent="0.25">
      <c r="A144" s="716"/>
      <c r="B144" s="715"/>
      <c r="C144" s="24" t="s">
        <v>66</v>
      </c>
      <c r="D144" s="24">
        <v>4.17</v>
      </c>
      <c r="E144" s="24">
        <v>10</v>
      </c>
      <c r="F144" s="24">
        <v>15</v>
      </c>
      <c r="G144" s="24">
        <f>+F144+5</f>
        <v>20</v>
      </c>
      <c r="H144" s="24">
        <f>20+10</f>
        <v>30</v>
      </c>
      <c r="I144" s="24">
        <v>39.29</v>
      </c>
      <c r="J144" s="24">
        <v>49.29</v>
      </c>
      <c r="K144" s="24">
        <v>59.29</v>
      </c>
      <c r="L144" s="24">
        <v>69.290000000000006</v>
      </c>
      <c r="M144" s="24"/>
      <c r="N144" s="24"/>
      <c r="O144" s="24"/>
    </row>
    <row r="145" spans="1:15" x14ac:dyDescent="0.25">
      <c r="A145" s="716" t="s">
        <v>128</v>
      </c>
      <c r="B145" s="715">
        <v>0.1</v>
      </c>
      <c r="C145" s="23" t="s">
        <v>65</v>
      </c>
      <c r="D145" s="23">
        <v>5</v>
      </c>
      <c r="E145" s="23">
        <f>+D145+5</f>
        <v>10</v>
      </c>
      <c r="F145" s="23">
        <f>+E145+5</f>
        <v>15</v>
      </c>
      <c r="G145" s="23">
        <f>+F145+5</f>
        <v>20</v>
      </c>
      <c r="H145" s="23">
        <f t="shared" ref="H145:O145" si="1">+G145+10</f>
        <v>30</v>
      </c>
      <c r="I145" s="23">
        <f t="shared" si="1"/>
        <v>40</v>
      </c>
      <c r="J145" s="23">
        <f t="shared" si="1"/>
        <v>50</v>
      </c>
      <c r="K145" s="23">
        <f t="shared" si="1"/>
        <v>60</v>
      </c>
      <c r="L145" s="23">
        <f t="shared" si="1"/>
        <v>70</v>
      </c>
      <c r="M145" s="23">
        <f t="shared" si="1"/>
        <v>80</v>
      </c>
      <c r="N145" s="23">
        <f t="shared" si="1"/>
        <v>90</v>
      </c>
      <c r="O145" s="23">
        <f t="shared" si="1"/>
        <v>100</v>
      </c>
    </row>
    <row r="146" spans="1:15" x14ac:dyDescent="0.25">
      <c r="A146" s="716"/>
      <c r="B146" s="715"/>
      <c r="C146" s="24" t="s">
        <v>66</v>
      </c>
      <c r="D146" s="24">
        <v>5</v>
      </c>
      <c r="E146" s="24">
        <v>10</v>
      </c>
      <c r="F146" s="24">
        <v>15</v>
      </c>
      <c r="G146" s="24">
        <v>20</v>
      </c>
      <c r="H146" s="24">
        <f>+G146+10</f>
        <v>30</v>
      </c>
      <c r="I146" s="24">
        <v>40</v>
      </c>
      <c r="J146" s="24">
        <v>50</v>
      </c>
      <c r="K146" s="24">
        <v>60</v>
      </c>
      <c r="L146" s="24">
        <v>70</v>
      </c>
      <c r="M146" s="24"/>
      <c r="N146" s="24"/>
      <c r="O146" s="24"/>
    </row>
    <row r="147" spans="1:15" x14ac:dyDescent="0.25">
      <c r="A147" s="716" t="s">
        <v>129</v>
      </c>
      <c r="B147" s="715">
        <v>0.1</v>
      </c>
      <c r="C147" s="23" t="s">
        <v>65</v>
      </c>
      <c r="D147" s="23">
        <v>5</v>
      </c>
      <c r="E147" s="23">
        <f>+D147+5</f>
        <v>10</v>
      </c>
      <c r="F147" s="23">
        <f>+E147+5</f>
        <v>15</v>
      </c>
      <c r="G147" s="23">
        <f>+F147+5</f>
        <v>20</v>
      </c>
      <c r="H147" s="23">
        <f t="shared" ref="H147:O147" si="2">+G147+10</f>
        <v>30</v>
      </c>
      <c r="I147" s="23">
        <f t="shared" si="2"/>
        <v>40</v>
      </c>
      <c r="J147" s="23">
        <f t="shared" si="2"/>
        <v>50</v>
      </c>
      <c r="K147" s="23">
        <f t="shared" si="2"/>
        <v>60</v>
      </c>
      <c r="L147" s="23">
        <f t="shared" si="2"/>
        <v>70</v>
      </c>
      <c r="M147" s="23">
        <f t="shared" si="2"/>
        <v>80</v>
      </c>
      <c r="N147" s="23">
        <f t="shared" si="2"/>
        <v>90</v>
      </c>
      <c r="O147" s="23">
        <f t="shared" si="2"/>
        <v>100</v>
      </c>
    </row>
    <row r="148" spans="1:15" x14ac:dyDescent="0.25">
      <c r="A148" s="716"/>
      <c r="B148" s="715"/>
      <c r="C148" s="24" t="s">
        <v>66</v>
      </c>
      <c r="D148" s="24">
        <v>5</v>
      </c>
      <c r="E148" s="24">
        <v>10</v>
      </c>
      <c r="F148" s="24">
        <v>15</v>
      </c>
      <c r="G148" s="24">
        <v>20</v>
      </c>
      <c r="H148" s="24">
        <v>30</v>
      </c>
      <c r="I148" s="24">
        <v>40</v>
      </c>
      <c r="J148" s="24">
        <v>50</v>
      </c>
      <c r="K148" s="24">
        <v>60</v>
      </c>
      <c r="L148" s="24">
        <v>70</v>
      </c>
      <c r="M148" s="24"/>
      <c r="N148" s="24"/>
      <c r="O148" s="24"/>
    </row>
    <row r="149" spans="1:15" x14ac:dyDescent="0.25">
      <c r="A149" s="716" t="s">
        <v>130</v>
      </c>
      <c r="B149" s="715">
        <v>0.1</v>
      </c>
      <c r="C149" s="23" t="s">
        <v>65</v>
      </c>
      <c r="D149" s="23">
        <v>5</v>
      </c>
      <c r="E149" s="23">
        <f>+D149+5</f>
        <v>10</v>
      </c>
      <c r="F149" s="23">
        <f>+E149+5</f>
        <v>15</v>
      </c>
      <c r="G149" s="23">
        <f>+F149+5</f>
        <v>20</v>
      </c>
      <c r="H149" s="23">
        <f t="shared" ref="H149:O149" si="3">+G149+10</f>
        <v>30</v>
      </c>
      <c r="I149" s="23">
        <f t="shared" si="3"/>
        <v>40</v>
      </c>
      <c r="J149" s="23">
        <f t="shared" si="3"/>
        <v>50</v>
      </c>
      <c r="K149" s="23">
        <f t="shared" si="3"/>
        <v>60</v>
      </c>
      <c r="L149" s="23">
        <f t="shared" si="3"/>
        <v>70</v>
      </c>
      <c r="M149" s="23">
        <f t="shared" si="3"/>
        <v>80</v>
      </c>
      <c r="N149" s="23">
        <f t="shared" si="3"/>
        <v>90</v>
      </c>
      <c r="O149" s="23">
        <f t="shared" si="3"/>
        <v>100</v>
      </c>
    </row>
    <row r="150" spans="1:15" x14ac:dyDescent="0.25">
      <c r="A150" s="716"/>
      <c r="B150" s="715"/>
      <c r="C150" s="24" t="s">
        <v>66</v>
      </c>
      <c r="D150" s="24">
        <v>5</v>
      </c>
      <c r="E150" s="24">
        <v>10</v>
      </c>
      <c r="F150" s="24">
        <v>15</v>
      </c>
      <c r="G150" s="24">
        <v>20</v>
      </c>
      <c r="H150" s="24">
        <f>20+10</f>
        <v>30</v>
      </c>
      <c r="I150" s="24">
        <v>40</v>
      </c>
      <c r="J150" s="24">
        <v>47.5</v>
      </c>
      <c r="K150" s="24">
        <v>57.5</v>
      </c>
      <c r="L150" s="24">
        <v>67.5</v>
      </c>
      <c r="M150" s="24"/>
      <c r="N150" s="24"/>
      <c r="O150" s="24"/>
    </row>
    <row r="151" spans="1:15" x14ac:dyDescent="0.25">
      <c r="A151" s="33"/>
      <c r="B151" s="49"/>
      <c r="C151" s="34"/>
      <c r="D151" s="34"/>
      <c r="E151" s="34"/>
      <c r="F151" s="34"/>
      <c r="G151" s="34"/>
      <c r="H151" s="34"/>
      <c r="I151" s="34"/>
      <c r="J151" s="34"/>
      <c r="K151" s="34"/>
      <c r="L151" s="34"/>
      <c r="M151" s="34"/>
      <c r="N151" s="34"/>
      <c r="O151" s="34"/>
    </row>
    <row r="152" spans="1:15" x14ac:dyDescent="0.25">
      <c r="A152" s="33"/>
      <c r="B152" s="49"/>
      <c r="C152" s="34"/>
      <c r="D152" s="34"/>
      <c r="E152" s="34"/>
      <c r="F152" s="34"/>
      <c r="G152" s="34"/>
      <c r="H152" s="34"/>
      <c r="I152" s="34"/>
      <c r="J152" s="34"/>
      <c r="K152" s="34"/>
      <c r="L152" s="34"/>
      <c r="M152" s="34"/>
      <c r="N152" s="34"/>
      <c r="O152" s="34"/>
    </row>
    <row r="153" spans="1:15" x14ac:dyDescent="0.25">
      <c r="A153" s="33"/>
      <c r="B153" s="49"/>
      <c r="C153" s="34"/>
      <c r="D153" s="34"/>
      <c r="E153" s="34"/>
      <c r="F153" s="34"/>
      <c r="G153" s="34"/>
      <c r="H153" s="34"/>
      <c r="I153" s="34"/>
      <c r="J153" s="34"/>
      <c r="K153" s="34"/>
      <c r="L153" s="34"/>
      <c r="M153" s="34"/>
      <c r="N153" s="34"/>
      <c r="O153" s="34"/>
    </row>
    <row r="154" spans="1:15" x14ac:dyDescent="0.25">
      <c r="A154" s="33"/>
      <c r="B154" s="50">
        <f>+SUM(B133:B150)</f>
        <v>0.99</v>
      </c>
      <c r="C154" s="34"/>
      <c r="D154" s="34"/>
      <c r="E154" s="34"/>
      <c r="F154" s="34"/>
      <c r="G154" s="34"/>
      <c r="H154" s="34"/>
      <c r="I154" s="34"/>
      <c r="J154" s="34"/>
      <c r="K154" s="34"/>
      <c r="L154" s="34"/>
      <c r="M154" s="34"/>
      <c r="N154" s="34"/>
      <c r="O154" s="34"/>
    </row>
    <row r="155" spans="1:15" x14ac:dyDescent="0.25">
      <c r="A155" s="9" t="s">
        <v>131</v>
      </c>
      <c r="B155" s="704" t="s">
        <v>132</v>
      </c>
      <c r="C155" s="645"/>
      <c r="D155" s="645"/>
      <c r="E155" s="645"/>
      <c r="F155" s="645"/>
      <c r="G155" s="645"/>
      <c r="H155" s="645"/>
      <c r="I155" s="645"/>
      <c r="J155" s="646"/>
      <c r="K155" s="647" t="s">
        <v>13</v>
      </c>
      <c r="L155" s="647"/>
      <c r="M155" s="647"/>
      <c r="N155" s="647"/>
      <c r="O155" s="10">
        <v>0.15</v>
      </c>
    </row>
    <row r="156" spans="1:15" x14ac:dyDescent="0.25">
      <c r="A156" s="11"/>
      <c r="B156" s="12"/>
      <c r="C156" s="13"/>
      <c r="D156" s="13"/>
      <c r="E156" s="13"/>
      <c r="F156" s="13"/>
      <c r="G156" s="13"/>
      <c r="H156" s="13"/>
      <c r="I156" s="13"/>
      <c r="J156" s="13"/>
      <c r="K156" s="13"/>
      <c r="L156" s="13"/>
      <c r="M156" s="13"/>
      <c r="N156" s="13"/>
      <c r="O156" s="11"/>
    </row>
    <row r="157" spans="1:15" ht="25.5" x14ac:dyDescent="0.25">
      <c r="A157" s="14" t="s">
        <v>14</v>
      </c>
      <c r="B157" s="648"/>
      <c r="C157" s="649"/>
      <c r="D157" s="649"/>
      <c r="E157" s="649"/>
      <c r="F157" s="649"/>
      <c r="G157" s="649"/>
      <c r="H157" s="649"/>
      <c r="I157" s="649"/>
      <c r="J157" s="649"/>
      <c r="K157" s="649"/>
      <c r="L157" s="649"/>
      <c r="M157" s="649"/>
      <c r="N157" s="649"/>
      <c r="O157" s="650"/>
    </row>
    <row r="158" spans="1:15" x14ac:dyDescent="0.25">
      <c r="A158" s="33"/>
      <c r="B158" s="33"/>
      <c r="C158" s="34"/>
      <c r="D158" s="34"/>
      <c r="E158" s="34"/>
      <c r="F158" s="34"/>
      <c r="G158" s="34"/>
      <c r="H158" s="34"/>
      <c r="I158" s="34"/>
      <c r="J158" s="34"/>
      <c r="K158" s="34"/>
      <c r="L158" s="34"/>
      <c r="M158" s="34"/>
      <c r="N158" s="34"/>
      <c r="O158" s="34"/>
    </row>
    <row r="159" spans="1:15" ht="25.5" x14ac:dyDescent="0.25">
      <c r="A159" s="15" t="s">
        <v>23</v>
      </c>
      <c r="B159" s="15" t="s">
        <v>24</v>
      </c>
      <c r="C159" s="15" t="s">
        <v>25</v>
      </c>
      <c r="D159" s="15" t="s">
        <v>26</v>
      </c>
      <c r="E159" s="15" t="s">
        <v>27</v>
      </c>
      <c r="F159" s="658" t="s">
        <v>28</v>
      </c>
      <c r="G159" s="658"/>
      <c r="H159" s="658" t="s">
        <v>29</v>
      </c>
      <c r="I159" s="658"/>
      <c r="J159" s="15" t="s">
        <v>30</v>
      </c>
      <c r="K159" s="658" t="s">
        <v>31</v>
      </c>
      <c r="L159" s="658"/>
      <c r="M159" s="659" t="s">
        <v>32</v>
      </c>
      <c r="N159" s="660"/>
      <c r="O159" s="661"/>
    </row>
    <row r="160" spans="1:15" ht="114.75" x14ac:dyDescent="0.25">
      <c r="A160" s="16" t="s">
        <v>133</v>
      </c>
      <c r="B160" s="46">
        <v>1</v>
      </c>
      <c r="C160" s="18" t="s">
        <v>134</v>
      </c>
      <c r="D160" s="18" t="s">
        <v>87</v>
      </c>
      <c r="E160" s="18" t="s">
        <v>36</v>
      </c>
      <c r="F160" s="662" t="s">
        <v>135</v>
      </c>
      <c r="G160" s="662"/>
      <c r="H160" s="663" t="s">
        <v>136</v>
      </c>
      <c r="I160" s="664"/>
      <c r="J160" s="19">
        <v>3</v>
      </c>
      <c r="K160" s="665" t="s">
        <v>39</v>
      </c>
      <c r="L160" s="665"/>
      <c r="M160" s="666" t="s">
        <v>4</v>
      </c>
      <c r="N160" s="666"/>
      <c r="O160" s="666"/>
    </row>
    <row r="161" spans="1:15" x14ac:dyDescent="0.25">
      <c r="A161" s="676" t="s">
        <v>40</v>
      </c>
      <c r="B161" s="677"/>
      <c r="C161" s="678" t="s">
        <v>137</v>
      </c>
      <c r="D161" s="679"/>
      <c r="E161" s="679"/>
      <c r="F161" s="679"/>
      <c r="G161" s="680"/>
      <c r="H161" s="681" t="s">
        <v>42</v>
      </c>
      <c r="I161" s="682"/>
      <c r="J161" s="683"/>
      <c r="K161" s="684" t="s">
        <v>138</v>
      </c>
      <c r="L161" s="685"/>
      <c r="M161" s="685"/>
      <c r="N161" s="685"/>
      <c r="O161" s="686"/>
    </row>
    <row r="162" spans="1:15" x14ac:dyDescent="0.25">
      <c r="A162" s="672" t="s">
        <v>44</v>
      </c>
      <c r="B162" s="673"/>
      <c r="C162" s="673"/>
      <c r="D162" s="673"/>
      <c r="E162" s="673"/>
      <c r="F162" s="687"/>
      <c r="G162" s="674" t="s">
        <v>45</v>
      </c>
      <c r="H162" s="674"/>
      <c r="I162" s="674"/>
      <c r="J162" s="674"/>
      <c r="K162" s="674"/>
      <c r="L162" s="674"/>
      <c r="M162" s="674"/>
      <c r="N162" s="674"/>
      <c r="O162" s="674"/>
    </row>
    <row r="163" spans="1:15" x14ac:dyDescent="0.25">
      <c r="A163" s="705" t="s">
        <v>139</v>
      </c>
      <c r="B163" s="706"/>
      <c r="C163" s="706"/>
      <c r="D163" s="706"/>
      <c r="E163" s="706"/>
      <c r="F163" s="706"/>
      <c r="G163" s="709" t="s">
        <v>140</v>
      </c>
      <c r="H163" s="709"/>
      <c r="I163" s="709"/>
      <c r="J163" s="709"/>
      <c r="K163" s="709"/>
      <c r="L163" s="709"/>
      <c r="M163" s="709"/>
      <c r="N163" s="709"/>
      <c r="O163" s="709"/>
    </row>
    <row r="164" spans="1:15" x14ac:dyDescent="0.25">
      <c r="A164" s="707"/>
      <c r="B164" s="708"/>
      <c r="C164" s="708"/>
      <c r="D164" s="708"/>
      <c r="E164" s="708"/>
      <c r="F164" s="708"/>
      <c r="G164" s="709"/>
      <c r="H164" s="709"/>
      <c r="I164" s="709"/>
      <c r="J164" s="709"/>
      <c r="K164" s="709"/>
      <c r="L164" s="709"/>
      <c r="M164" s="709"/>
      <c r="N164" s="709"/>
      <c r="O164" s="709"/>
    </row>
    <row r="165" spans="1:15" x14ac:dyDescent="0.25">
      <c r="A165" s="672" t="s">
        <v>48</v>
      </c>
      <c r="B165" s="673"/>
      <c r="C165" s="673"/>
      <c r="D165" s="673"/>
      <c r="E165" s="673"/>
      <c r="F165" s="673"/>
      <c r="G165" s="674" t="s">
        <v>49</v>
      </c>
      <c r="H165" s="674"/>
      <c r="I165" s="674"/>
      <c r="J165" s="674"/>
      <c r="K165" s="674"/>
      <c r="L165" s="674"/>
      <c r="M165" s="674"/>
      <c r="N165" s="674"/>
      <c r="O165" s="674"/>
    </row>
    <row r="166" spans="1:15" x14ac:dyDescent="0.25">
      <c r="A166" s="675" t="s">
        <v>50</v>
      </c>
      <c r="B166" s="675"/>
      <c r="C166" s="675"/>
      <c r="D166" s="675"/>
      <c r="E166" s="675"/>
      <c r="F166" s="675"/>
      <c r="G166" s="675" t="s">
        <v>51</v>
      </c>
      <c r="H166" s="675"/>
      <c r="I166" s="675"/>
      <c r="J166" s="675"/>
      <c r="K166" s="675"/>
      <c r="L166" s="675"/>
      <c r="M166" s="675"/>
      <c r="N166" s="675"/>
      <c r="O166" s="675"/>
    </row>
    <row r="167" spans="1:15" x14ac:dyDescent="0.25">
      <c r="A167" s="675"/>
      <c r="B167" s="675"/>
      <c r="C167" s="675"/>
      <c r="D167" s="675"/>
      <c r="E167" s="675"/>
      <c r="F167" s="675"/>
      <c r="G167" s="675"/>
      <c r="H167" s="675"/>
      <c r="I167" s="675"/>
      <c r="J167" s="675"/>
      <c r="K167" s="675"/>
      <c r="L167" s="675"/>
      <c r="M167" s="675"/>
      <c r="N167" s="675"/>
      <c r="O167" s="675"/>
    </row>
    <row r="168" spans="1:15" x14ac:dyDescent="0.25">
      <c r="A168" s="36"/>
      <c r="B168" s="36"/>
      <c r="C168" s="36"/>
      <c r="D168" s="51"/>
      <c r="E168" s="38"/>
      <c r="F168" s="38"/>
      <c r="G168" s="38"/>
      <c r="H168" s="38"/>
      <c r="I168" s="38"/>
      <c r="J168" s="38"/>
      <c r="K168" s="38"/>
      <c r="L168" s="38"/>
      <c r="M168" s="38"/>
      <c r="N168" s="38"/>
      <c r="O168" s="39"/>
    </row>
    <row r="169" spans="1:15" x14ac:dyDescent="0.25">
      <c r="A169" s="12"/>
      <c r="B169" s="12"/>
      <c r="C169" s="5"/>
      <c r="D169" s="703" t="s">
        <v>95</v>
      </c>
      <c r="E169" s="689"/>
      <c r="F169" s="689"/>
      <c r="G169" s="689"/>
      <c r="H169" s="689"/>
      <c r="I169" s="689"/>
      <c r="J169" s="689"/>
      <c r="K169" s="689"/>
      <c r="L169" s="689"/>
      <c r="M169" s="689"/>
      <c r="N169" s="689"/>
      <c r="O169" s="690"/>
    </row>
    <row r="170" spans="1:15" x14ac:dyDescent="0.25">
      <c r="A170" s="5"/>
      <c r="B170" s="6"/>
      <c r="C170" s="12"/>
      <c r="D170" s="22" t="s">
        <v>53</v>
      </c>
      <c r="E170" s="22" t="s">
        <v>54</v>
      </c>
      <c r="F170" s="22" t="s">
        <v>55</v>
      </c>
      <c r="G170" s="22" t="s">
        <v>56</v>
      </c>
      <c r="H170" s="22" t="s">
        <v>57</v>
      </c>
      <c r="I170" s="22" t="s">
        <v>58</v>
      </c>
      <c r="J170" s="22" t="s">
        <v>59</v>
      </c>
      <c r="K170" s="22" t="s">
        <v>60</v>
      </c>
      <c r="L170" s="22" t="s">
        <v>61</v>
      </c>
      <c r="M170" s="22" t="s">
        <v>62</v>
      </c>
      <c r="N170" s="22" t="s">
        <v>63</v>
      </c>
      <c r="O170" s="22" t="s">
        <v>64</v>
      </c>
    </row>
    <row r="171" spans="1:15" x14ac:dyDescent="0.25">
      <c r="A171" s="691" t="s">
        <v>65</v>
      </c>
      <c r="B171" s="691"/>
      <c r="C171" s="691"/>
      <c r="D171" s="23"/>
      <c r="E171" s="23">
        <v>3</v>
      </c>
      <c r="F171" s="23">
        <v>3</v>
      </c>
      <c r="G171" s="23">
        <v>3</v>
      </c>
      <c r="H171" s="23">
        <v>3</v>
      </c>
      <c r="I171" s="23">
        <v>3</v>
      </c>
      <c r="J171" s="23">
        <v>3</v>
      </c>
      <c r="K171" s="23">
        <v>3</v>
      </c>
      <c r="L171" s="23">
        <v>3</v>
      </c>
      <c r="M171" s="23">
        <v>3</v>
      </c>
      <c r="N171" s="23">
        <v>3</v>
      </c>
      <c r="O171" s="23">
        <v>3</v>
      </c>
    </row>
    <row r="172" spans="1:15" x14ac:dyDescent="0.25">
      <c r="A172" s="692" t="s">
        <v>66</v>
      </c>
      <c r="B172" s="692"/>
      <c r="C172" s="692"/>
      <c r="D172" s="24"/>
      <c r="E172" s="24">
        <v>1</v>
      </c>
      <c r="F172" s="24">
        <v>1</v>
      </c>
      <c r="G172" s="24">
        <v>1</v>
      </c>
      <c r="H172" s="24">
        <v>1</v>
      </c>
      <c r="I172" s="24">
        <v>1</v>
      </c>
      <c r="J172" s="24">
        <v>1</v>
      </c>
      <c r="K172" s="24">
        <v>1</v>
      </c>
      <c r="L172" s="24">
        <v>1</v>
      </c>
      <c r="M172" s="24"/>
      <c r="N172" s="24"/>
      <c r="O172" s="24"/>
    </row>
    <row r="173" spans="1:15" x14ac:dyDescent="0.25">
      <c r="A173" s="41"/>
      <c r="B173" s="41"/>
      <c r="C173" s="41"/>
      <c r="D173" s="34"/>
      <c r="E173" s="34"/>
      <c r="F173" s="34"/>
      <c r="G173" s="34"/>
      <c r="H173" s="34"/>
      <c r="I173" s="34"/>
      <c r="J173" s="34"/>
      <c r="K173" s="34"/>
      <c r="L173" s="34"/>
      <c r="M173" s="34"/>
      <c r="N173" s="34"/>
      <c r="O173" s="34"/>
    </row>
    <row r="174" spans="1:15" x14ac:dyDescent="0.25">
      <c r="A174" s="41"/>
      <c r="B174" s="41"/>
      <c r="C174" s="41"/>
      <c r="D174" s="34"/>
      <c r="E174" s="34"/>
      <c r="F174" s="34"/>
      <c r="G174" s="34"/>
      <c r="H174" s="34"/>
      <c r="I174" s="34"/>
      <c r="J174" s="34"/>
      <c r="K174" s="34"/>
      <c r="L174" s="34"/>
      <c r="M174" s="34"/>
      <c r="N174" s="34"/>
      <c r="O174" s="34"/>
    </row>
    <row r="175" spans="1:15" x14ac:dyDescent="0.25">
      <c r="A175" s="41"/>
      <c r="B175" s="41"/>
      <c r="C175" s="41"/>
      <c r="D175" s="34"/>
      <c r="E175" s="34"/>
      <c r="F175" s="34"/>
      <c r="G175" s="34"/>
      <c r="H175" s="34"/>
      <c r="I175" s="34"/>
      <c r="J175" s="34"/>
      <c r="K175" s="34"/>
      <c r="L175" s="34"/>
      <c r="M175" s="34"/>
      <c r="N175" s="34"/>
      <c r="O175" s="34"/>
    </row>
    <row r="176" spans="1:15" x14ac:dyDescent="0.25">
      <c r="A176" s="35"/>
      <c r="B176" s="52"/>
      <c r="C176" s="35"/>
      <c r="D176" s="35"/>
      <c r="E176" s="35"/>
      <c r="F176" s="35"/>
      <c r="G176" s="35"/>
      <c r="H176" s="35"/>
      <c r="I176" s="35"/>
      <c r="J176" s="35"/>
      <c r="K176" s="35"/>
      <c r="L176" s="35"/>
      <c r="M176" s="52"/>
      <c r="N176" s="52"/>
      <c r="O176" s="35"/>
    </row>
    <row r="177" spans="1:15" x14ac:dyDescent="0.25">
      <c r="A177" s="9" t="s">
        <v>141</v>
      </c>
      <c r="B177" s="704" t="s">
        <v>142</v>
      </c>
      <c r="C177" s="645"/>
      <c r="D177" s="645"/>
      <c r="E177" s="645"/>
      <c r="F177" s="645"/>
      <c r="G177" s="645"/>
      <c r="H177" s="645"/>
      <c r="I177" s="645"/>
      <c r="J177" s="646"/>
      <c r="K177" s="647" t="s">
        <v>13</v>
      </c>
      <c r="L177" s="647"/>
      <c r="M177" s="647"/>
      <c r="N177" s="647"/>
      <c r="O177" s="10">
        <v>0.2</v>
      </c>
    </row>
    <row r="178" spans="1:15" x14ac:dyDescent="0.25">
      <c r="A178" s="11"/>
      <c r="B178" s="12"/>
      <c r="C178" s="13"/>
      <c r="D178" s="13"/>
      <c r="E178" s="13"/>
      <c r="F178" s="13"/>
      <c r="G178" s="13"/>
      <c r="H178" s="13"/>
      <c r="I178" s="13"/>
      <c r="J178" s="13"/>
      <c r="K178" s="13"/>
      <c r="L178" s="13"/>
      <c r="M178" s="13"/>
      <c r="N178" s="13"/>
      <c r="O178" s="11"/>
    </row>
    <row r="179" spans="1:15" ht="25.5" x14ac:dyDescent="0.25">
      <c r="A179" s="14" t="s">
        <v>14</v>
      </c>
      <c r="B179" s="648"/>
      <c r="C179" s="649"/>
      <c r="D179" s="649"/>
      <c r="E179" s="649"/>
      <c r="F179" s="649"/>
      <c r="G179" s="649"/>
      <c r="H179" s="649"/>
      <c r="I179" s="649"/>
      <c r="J179" s="649"/>
      <c r="K179" s="649"/>
      <c r="L179" s="649"/>
      <c r="M179" s="649"/>
      <c r="N179" s="649"/>
      <c r="O179" s="650"/>
    </row>
    <row r="180" spans="1:15" x14ac:dyDescent="0.25">
      <c r="A180" s="11"/>
      <c r="B180" s="12"/>
      <c r="C180" s="13"/>
      <c r="D180" s="13"/>
      <c r="E180" s="13"/>
      <c r="F180" s="13"/>
      <c r="G180" s="13"/>
      <c r="H180" s="13"/>
      <c r="I180" s="13"/>
      <c r="J180" s="13"/>
      <c r="K180" s="13"/>
      <c r="L180" s="13"/>
      <c r="M180" s="13"/>
      <c r="N180" s="13"/>
      <c r="O180" s="11"/>
    </row>
    <row r="181" spans="1:15" x14ac:dyDescent="0.25">
      <c r="A181" s="651" t="s">
        <v>15</v>
      </c>
      <c r="B181" s="651"/>
      <c r="C181" s="651"/>
      <c r="D181" s="651"/>
      <c r="E181" s="652" t="s">
        <v>16</v>
      </c>
      <c r="F181" s="653"/>
      <c r="G181" s="653"/>
      <c r="H181" s="653"/>
      <c r="I181" s="654"/>
      <c r="J181" s="651" t="s">
        <v>17</v>
      </c>
      <c r="K181" s="651"/>
      <c r="L181" s="655" t="s">
        <v>22</v>
      </c>
      <c r="M181" s="656"/>
      <c r="N181" s="656"/>
      <c r="O181" s="657"/>
    </row>
    <row r="182" spans="1:15" x14ac:dyDescent="0.25">
      <c r="A182" s="651"/>
      <c r="B182" s="651"/>
      <c r="C182" s="651"/>
      <c r="D182" s="651"/>
      <c r="E182" s="652" t="s">
        <v>143</v>
      </c>
      <c r="F182" s="653"/>
      <c r="G182" s="653"/>
      <c r="H182" s="653"/>
      <c r="I182" s="654"/>
      <c r="J182" s="651"/>
      <c r="K182" s="651"/>
      <c r="L182" s="655" t="s">
        <v>22</v>
      </c>
      <c r="M182" s="656"/>
      <c r="N182" s="656"/>
      <c r="O182" s="657"/>
    </row>
    <row r="183" spans="1:15" x14ac:dyDescent="0.25">
      <c r="A183" s="651"/>
      <c r="B183" s="651"/>
      <c r="C183" s="651"/>
      <c r="D183" s="651"/>
      <c r="E183" s="652" t="s">
        <v>144</v>
      </c>
      <c r="F183" s="653"/>
      <c r="G183" s="653"/>
      <c r="H183" s="653"/>
      <c r="I183" s="654"/>
      <c r="J183" s="651"/>
      <c r="K183" s="651"/>
      <c r="L183" s="655"/>
      <c r="M183" s="656"/>
      <c r="N183" s="656"/>
      <c r="O183" s="657"/>
    </row>
    <row r="184" spans="1:15" x14ac:dyDescent="0.25">
      <c r="A184" s="35"/>
      <c r="B184" s="52"/>
      <c r="C184" s="35"/>
      <c r="D184" s="35"/>
      <c r="E184" s="35"/>
      <c r="F184" s="35"/>
      <c r="G184" s="35"/>
      <c r="H184" s="35"/>
      <c r="I184" s="35"/>
      <c r="J184" s="35"/>
      <c r="K184" s="35"/>
      <c r="L184" s="35"/>
      <c r="M184" s="52"/>
      <c r="N184" s="52"/>
      <c r="O184" s="35"/>
    </row>
    <row r="185" spans="1:15" ht="25.5" x14ac:dyDescent="0.25">
      <c r="A185" s="15" t="s">
        <v>23</v>
      </c>
      <c r="B185" s="15" t="s">
        <v>24</v>
      </c>
      <c r="C185" s="15" t="s">
        <v>25</v>
      </c>
      <c r="D185" s="15" t="s">
        <v>26</v>
      </c>
      <c r="E185" s="15" t="s">
        <v>105</v>
      </c>
      <c r="F185" s="658" t="s">
        <v>28</v>
      </c>
      <c r="G185" s="658"/>
      <c r="H185" s="658" t="s">
        <v>29</v>
      </c>
      <c r="I185" s="658"/>
      <c r="J185" s="15" t="s">
        <v>30</v>
      </c>
      <c r="K185" s="658" t="s">
        <v>31</v>
      </c>
      <c r="L185" s="658"/>
      <c r="M185" s="659" t="s">
        <v>32</v>
      </c>
      <c r="N185" s="660"/>
      <c r="O185" s="661"/>
    </row>
    <row r="186" spans="1:15" ht="51" x14ac:dyDescent="0.25">
      <c r="A186" s="16" t="s">
        <v>106</v>
      </c>
      <c r="B186" s="53">
        <v>0.5</v>
      </c>
      <c r="C186" s="18" t="s">
        <v>145</v>
      </c>
      <c r="D186" s="18" t="s">
        <v>35</v>
      </c>
      <c r="E186" s="18" t="s">
        <v>36</v>
      </c>
      <c r="F186" s="662" t="s">
        <v>146</v>
      </c>
      <c r="G186" s="662"/>
      <c r="H186" s="663" t="s">
        <v>38</v>
      </c>
      <c r="I186" s="664"/>
      <c r="J186" s="19">
        <v>100</v>
      </c>
      <c r="K186" s="665" t="s">
        <v>147</v>
      </c>
      <c r="L186" s="665"/>
      <c r="M186" s="666" t="s">
        <v>16</v>
      </c>
      <c r="N186" s="666"/>
      <c r="O186" s="666"/>
    </row>
    <row r="187" spans="1:15" x14ac:dyDescent="0.25">
      <c r="A187" s="676" t="s">
        <v>40</v>
      </c>
      <c r="B187" s="677"/>
      <c r="C187" s="678" t="s">
        <v>148</v>
      </c>
      <c r="D187" s="679"/>
      <c r="E187" s="679"/>
      <c r="F187" s="679"/>
      <c r="G187" s="680"/>
      <c r="H187" s="681" t="s">
        <v>42</v>
      </c>
      <c r="I187" s="682"/>
      <c r="J187" s="683"/>
      <c r="K187" s="721" t="s">
        <v>149</v>
      </c>
      <c r="L187" s="722"/>
      <c r="M187" s="722"/>
      <c r="N187" s="722"/>
      <c r="O187" s="723"/>
    </row>
    <row r="188" spans="1:15" x14ac:dyDescent="0.25">
      <c r="A188" s="672" t="s">
        <v>44</v>
      </c>
      <c r="B188" s="673"/>
      <c r="C188" s="673"/>
      <c r="D188" s="673"/>
      <c r="E188" s="673"/>
      <c r="F188" s="687"/>
      <c r="G188" s="674" t="s">
        <v>45</v>
      </c>
      <c r="H188" s="674"/>
      <c r="I188" s="674"/>
      <c r="J188" s="674"/>
      <c r="K188" s="674"/>
      <c r="L188" s="674"/>
      <c r="M188" s="674"/>
      <c r="N188" s="674"/>
      <c r="O188" s="672"/>
    </row>
    <row r="189" spans="1:15" x14ac:dyDescent="0.25">
      <c r="A189" s="705" t="s">
        <v>150</v>
      </c>
      <c r="B189" s="706"/>
      <c r="C189" s="706"/>
      <c r="D189" s="706"/>
      <c r="E189" s="706"/>
      <c r="F189" s="706"/>
      <c r="G189" s="709" t="s">
        <v>151</v>
      </c>
      <c r="H189" s="709"/>
      <c r="I189" s="709"/>
      <c r="J189" s="709"/>
      <c r="K189" s="709"/>
      <c r="L189" s="709"/>
      <c r="M189" s="709"/>
      <c r="N189" s="709"/>
      <c r="O189" s="709"/>
    </row>
    <row r="190" spans="1:15" x14ac:dyDescent="0.25">
      <c r="A190" s="707"/>
      <c r="B190" s="708"/>
      <c r="C190" s="708"/>
      <c r="D190" s="708"/>
      <c r="E190" s="708"/>
      <c r="F190" s="708"/>
      <c r="G190" s="709"/>
      <c r="H190" s="709"/>
      <c r="I190" s="709"/>
      <c r="J190" s="709"/>
      <c r="K190" s="709"/>
      <c r="L190" s="709"/>
      <c r="M190" s="709"/>
      <c r="N190" s="709"/>
      <c r="O190" s="709"/>
    </row>
    <row r="191" spans="1:15" x14ac:dyDescent="0.25">
      <c r="A191" s="672" t="s">
        <v>48</v>
      </c>
      <c r="B191" s="673"/>
      <c r="C191" s="673"/>
      <c r="D191" s="673"/>
      <c r="E191" s="673"/>
      <c r="F191" s="673"/>
      <c r="G191" s="674" t="s">
        <v>49</v>
      </c>
      <c r="H191" s="674"/>
      <c r="I191" s="674"/>
      <c r="J191" s="674"/>
      <c r="K191" s="674"/>
      <c r="L191" s="674"/>
      <c r="M191" s="674"/>
      <c r="N191" s="674"/>
      <c r="O191" s="674"/>
    </row>
    <row r="192" spans="1:15" x14ac:dyDescent="0.25">
      <c r="A192" s="675" t="s">
        <v>50</v>
      </c>
      <c r="B192" s="675"/>
      <c r="C192" s="675"/>
      <c r="D192" s="675"/>
      <c r="E192" s="675"/>
      <c r="F192" s="675"/>
      <c r="G192" s="675" t="s">
        <v>51</v>
      </c>
      <c r="H192" s="675"/>
      <c r="I192" s="675"/>
      <c r="J192" s="675"/>
      <c r="K192" s="675"/>
      <c r="L192" s="675"/>
      <c r="M192" s="675"/>
      <c r="N192" s="675"/>
      <c r="O192" s="675"/>
    </row>
    <row r="193" spans="1:15" x14ac:dyDescent="0.25">
      <c r="A193" s="675"/>
      <c r="B193" s="675"/>
      <c r="C193" s="675"/>
      <c r="D193" s="675"/>
      <c r="E193" s="675"/>
      <c r="F193" s="675"/>
      <c r="G193" s="675"/>
      <c r="H193" s="675"/>
      <c r="I193" s="675"/>
      <c r="J193" s="675"/>
      <c r="K193" s="675"/>
      <c r="L193" s="675"/>
      <c r="M193" s="675"/>
      <c r="N193" s="675"/>
      <c r="O193" s="675"/>
    </row>
    <row r="194" spans="1:15" x14ac:dyDescent="0.25">
      <c r="A194" s="35"/>
      <c r="B194" s="52"/>
      <c r="C194" s="35"/>
      <c r="D194" s="35"/>
      <c r="E194" s="35"/>
      <c r="F194" s="35"/>
      <c r="G194" s="35"/>
      <c r="H194" s="35"/>
      <c r="I194" s="35"/>
      <c r="J194" s="35"/>
      <c r="K194" s="35"/>
      <c r="L194" s="35"/>
      <c r="M194" s="52"/>
      <c r="N194" s="52"/>
      <c r="O194" s="35"/>
    </row>
    <row r="195" spans="1:15" x14ac:dyDescent="0.25">
      <c r="A195" s="12"/>
      <c r="B195" s="12"/>
      <c r="C195" s="5"/>
      <c r="D195" s="688" t="s">
        <v>52</v>
      </c>
      <c r="E195" s="689"/>
      <c r="F195" s="689"/>
      <c r="G195" s="689"/>
      <c r="H195" s="689"/>
      <c r="I195" s="689"/>
      <c r="J195" s="689"/>
      <c r="K195" s="689"/>
      <c r="L195" s="689"/>
      <c r="M195" s="689"/>
      <c r="N195" s="689"/>
      <c r="O195" s="690"/>
    </row>
    <row r="196" spans="1:15" x14ac:dyDescent="0.25">
      <c r="A196" s="5"/>
      <c r="B196" s="6"/>
      <c r="C196" s="12"/>
      <c r="D196" s="22" t="s">
        <v>53</v>
      </c>
      <c r="E196" s="22" t="s">
        <v>54</v>
      </c>
      <c r="F196" s="22" t="s">
        <v>55</v>
      </c>
      <c r="G196" s="22" t="s">
        <v>56</v>
      </c>
      <c r="H196" s="22" t="s">
        <v>57</v>
      </c>
      <c r="I196" s="22" t="s">
        <v>58</v>
      </c>
      <c r="J196" s="22" t="s">
        <v>59</v>
      </c>
      <c r="K196" s="22" t="s">
        <v>60</v>
      </c>
      <c r="L196" s="22" t="s">
        <v>61</v>
      </c>
      <c r="M196" s="22" t="s">
        <v>62</v>
      </c>
      <c r="N196" s="22" t="s">
        <v>63</v>
      </c>
      <c r="O196" s="22" t="s">
        <v>64</v>
      </c>
    </row>
    <row r="197" spans="1:15" x14ac:dyDescent="0.25">
      <c r="A197" s="724" t="s">
        <v>65</v>
      </c>
      <c r="B197" s="725"/>
      <c r="C197" s="726"/>
      <c r="D197" s="23"/>
      <c r="E197" s="23">
        <v>5</v>
      </c>
      <c r="F197" s="23">
        <v>10</v>
      </c>
      <c r="G197" s="23">
        <v>20</v>
      </c>
      <c r="H197" s="23">
        <v>30</v>
      </c>
      <c r="I197" s="23">
        <v>40</v>
      </c>
      <c r="J197" s="23">
        <v>50</v>
      </c>
      <c r="K197" s="23">
        <v>60</v>
      </c>
      <c r="L197" s="23">
        <v>70</v>
      </c>
      <c r="M197" s="23">
        <v>80</v>
      </c>
      <c r="N197" s="23">
        <v>90</v>
      </c>
      <c r="O197" s="23">
        <v>100</v>
      </c>
    </row>
    <row r="198" spans="1:15" x14ac:dyDescent="0.25">
      <c r="A198" s="692" t="s">
        <v>66</v>
      </c>
      <c r="B198" s="692"/>
      <c r="C198" s="692"/>
      <c r="D198" s="24"/>
      <c r="E198" s="24">
        <v>5</v>
      </c>
      <c r="F198" s="24">
        <v>10</v>
      </c>
      <c r="G198" s="24">
        <v>15</v>
      </c>
      <c r="H198" s="24">
        <v>15</v>
      </c>
      <c r="I198" s="24">
        <v>20</v>
      </c>
      <c r="J198" s="24">
        <v>25.14</v>
      </c>
      <c r="K198" s="24">
        <v>39</v>
      </c>
      <c r="L198" s="24">
        <v>70</v>
      </c>
      <c r="M198" s="24"/>
      <c r="N198" s="24"/>
      <c r="O198" s="24"/>
    </row>
    <row r="199" spans="1:15" x14ac:dyDescent="0.25">
      <c r="A199" s="54"/>
      <c r="B199" s="54"/>
      <c r="C199" s="54"/>
      <c r="D199" s="55"/>
      <c r="E199" s="55"/>
      <c r="F199" s="55"/>
      <c r="G199" s="55"/>
      <c r="H199" s="55"/>
      <c r="I199" s="55"/>
      <c r="J199" s="55"/>
      <c r="K199" s="55"/>
      <c r="L199" s="55"/>
      <c r="M199" s="55"/>
      <c r="N199" s="55"/>
      <c r="O199" s="55"/>
    </row>
    <row r="200" spans="1:15" x14ac:dyDescent="0.25">
      <c r="A200" s="54"/>
      <c r="B200" s="54"/>
      <c r="C200" s="54"/>
      <c r="D200" s="55"/>
      <c r="E200" s="55"/>
      <c r="F200" s="55"/>
      <c r="G200" s="55"/>
      <c r="H200" s="55"/>
      <c r="I200" s="55"/>
      <c r="J200" s="55"/>
      <c r="K200" s="55"/>
      <c r="L200" s="55"/>
      <c r="M200" s="55"/>
      <c r="N200" s="55"/>
      <c r="O200" s="55"/>
    </row>
    <row r="201" spans="1:15" ht="25.5" x14ac:dyDescent="0.25">
      <c r="A201" s="14" t="s">
        <v>14</v>
      </c>
      <c r="B201" s="648"/>
      <c r="C201" s="649"/>
      <c r="D201" s="649"/>
      <c r="E201" s="649"/>
      <c r="F201" s="649"/>
      <c r="G201" s="649"/>
      <c r="H201" s="649"/>
      <c r="I201" s="649"/>
      <c r="J201" s="649"/>
      <c r="K201" s="649"/>
      <c r="L201" s="649"/>
      <c r="M201" s="649"/>
      <c r="N201" s="649"/>
      <c r="O201" s="650"/>
    </row>
    <row r="202" spans="1:15" x14ac:dyDescent="0.25">
      <c r="A202" s="35"/>
      <c r="B202" s="52"/>
      <c r="C202" s="35"/>
      <c r="D202" s="35"/>
      <c r="E202" s="35"/>
      <c r="F202" s="35"/>
      <c r="G202" s="35"/>
      <c r="H202" s="35"/>
      <c r="I202" s="35"/>
      <c r="J202" s="35"/>
      <c r="K202" s="35"/>
      <c r="L202" s="35"/>
      <c r="M202" s="52"/>
      <c r="N202" s="52"/>
      <c r="O202" s="35"/>
    </row>
    <row r="203" spans="1:15" ht="25.5" x14ac:dyDescent="0.25">
      <c r="A203" s="15" t="s">
        <v>23</v>
      </c>
      <c r="B203" s="15" t="s">
        <v>24</v>
      </c>
      <c r="C203" s="15" t="s">
        <v>25</v>
      </c>
      <c r="D203" s="15" t="s">
        <v>26</v>
      </c>
      <c r="E203" s="15" t="s">
        <v>105</v>
      </c>
      <c r="F203" s="658" t="s">
        <v>28</v>
      </c>
      <c r="G203" s="658"/>
      <c r="H203" s="658" t="s">
        <v>29</v>
      </c>
      <c r="I203" s="658"/>
      <c r="J203" s="15" t="s">
        <v>30</v>
      </c>
      <c r="K203" s="658" t="s">
        <v>31</v>
      </c>
      <c r="L203" s="658"/>
      <c r="M203" s="659" t="s">
        <v>32</v>
      </c>
      <c r="N203" s="660"/>
      <c r="O203" s="661"/>
    </row>
    <row r="204" spans="1:15" ht="102" x14ac:dyDescent="0.25">
      <c r="A204" s="16" t="s">
        <v>106</v>
      </c>
      <c r="B204" s="53">
        <v>0.5</v>
      </c>
      <c r="C204" s="18" t="s">
        <v>152</v>
      </c>
      <c r="D204" s="18" t="s">
        <v>35</v>
      </c>
      <c r="E204" s="18" t="s">
        <v>36</v>
      </c>
      <c r="F204" s="662" t="s">
        <v>117</v>
      </c>
      <c r="G204" s="662"/>
      <c r="H204" s="663" t="s">
        <v>38</v>
      </c>
      <c r="I204" s="664"/>
      <c r="J204" s="19">
        <v>100</v>
      </c>
      <c r="K204" s="665" t="s">
        <v>39</v>
      </c>
      <c r="L204" s="665"/>
      <c r="M204" s="666" t="s">
        <v>16</v>
      </c>
      <c r="N204" s="666"/>
      <c r="O204" s="666"/>
    </row>
    <row r="205" spans="1:15" x14ac:dyDescent="0.25">
      <c r="A205" s="676" t="s">
        <v>40</v>
      </c>
      <c r="B205" s="677"/>
      <c r="C205" s="678" t="s">
        <v>153</v>
      </c>
      <c r="D205" s="679"/>
      <c r="E205" s="679"/>
      <c r="F205" s="679"/>
      <c r="G205" s="680"/>
      <c r="H205" s="681" t="s">
        <v>42</v>
      </c>
      <c r="I205" s="682"/>
      <c r="J205" s="683"/>
      <c r="K205" s="684" t="s">
        <v>154</v>
      </c>
      <c r="L205" s="685"/>
      <c r="M205" s="685"/>
      <c r="N205" s="685"/>
      <c r="O205" s="686"/>
    </row>
    <row r="206" spans="1:15" x14ac:dyDescent="0.25">
      <c r="A206" s="672" t="s">
        <v>44</v>
      </c>
      <c r="B206" s="673"/>
      <c r="C206" s="673"/>
      <c r="D206" s="673"/>
      <c r="E206" s="673"/>
      <c r="F206" s="687"/>
      <c r="G206" s="674" t="s">
        <v>45</v>
      </c>
      <c r="H206" s="674"/>
      <c r="I206" s="674"/>
      <c r="J206" s="674"/>
      <c r="K206" s="674"/>
      <c r="L206" s="674"/>
      <c r="M206" s="674"/>
      <c r="N206" s="674"/>
      <c r="O206" s="674"/>
    </row>
    <row r="207" spans="1:15" x14ac:dyDescent="0.25">
      <c r="A207" s="705" t="s">
        <v>155</v>
      </c>
      <c r="B207" s="706"/>
      <c r="C207" s="706"/>
      <c r="D207" s="706"/>
      <c r="E207" s="706"/>
      <c r="F207" s="706"/>
      <c r="G207" s="709" t="s">
        <v>156</v>
      </c>
      <c r="H207" s="709"/>
      <c r="I207" s="709"/>
      <c r="J207" s="709"/>
      <c r="K207" s="709"/>
      <c r="L207" s="709"/>
      <c r="M207" s="709"/>
      <c r="N207" s="709"/>
      <c r="O207" s="709"/>
    </row>
    <row r="208" spans="1:15" x14ac:dyDescent="0.25">
      <c r="A208" s="707"/>
      <c r="B208" s="708"/>
      <c r="C208" s="708"/>
      <c r="D208" s="708"/>
      <c r="E208" s="708"/>
      <c r="F208" s="708"/>
      <c r="G208" s="709"/>
      <c r="H208" s="709"/>
      <c r="I208" s="709"/>
      <c r="J208" s="709"/>
      <c r="K208" s="709"/>
      <c r="L208" s="709"/>
      <c r="M208" s="709"/>
      <c r="N208" s="709"/>
      <c r="O208" s="709"/>
    </row>
    <row r="209" spans="1:15" x14ac:dyDescent="0.25">
      <c r="A209" s="672" t="s">
        <v>48</v>
      </c>
      <c r="B209" s="673"/>
      <c r="C209" s="673"/>
      <c r="D209" s="673"/>
      <c r="E209" s="673"/>
      <c r="F209" s="673"/>
      <c r="G209" s="674" t="s">
        <v>49</v>
      </c>
      <c r="H209" s="674"/>
      <c r="I209" s="674"/>
      <c r="J209" s="674"/>
      <c r="K209" s="674"/>
      <c r="L209" s="674"/>
      <c r="M209" s="674"/>
      <c r="N209" s="674"/>
      <c r="O209" s="674"/>
    </row>
    <row r="210" spans="1:15" x14ac:dyDescent="0.25">
      <c r="A210" s="675" t="s">
        <v>50</v>
      </c>
      <c r="B210" s="675"/>
      <c r="C210" s="675"/>
      <c r="D210" s="675"/>
      <c r="E210" s="675"/>
      <c r="F210" s="675"/>
      <c r="G210" s="675" t="s">
        <v>51</v>
      </c>
      <c r="H210" s="675"/>
      <c r="I210" s="675"/>
      <c r="J210" s="675"/>
      <c r="K210" s="675"/>
      <c r="L210" s="675"/>
      <c r="M210" s="675"/>
      <c r="N210" s="675"/>
      <c r="O210" s="675"/>
    </row>
    <row r="211" spans="1:15" x14ac:dyDescent="0.25">
      <c r="A211" s="675"/>
      <c r="B211" s="675"/>
      <c r="C211" s="675"/>
      <c r="D211" s="675"/>
      <c r="E211" s="675"/>
      <c r="F211" s="675"/>
      <c r="G211" s="675"/>
      <c r="H211" s="675"/>
      <c r="I211" s="675"/>
      <c r="J211" s="675"/>
      <c r="K211" s="675"/>
      <c r="L211" s="675"/>
      <c r="M211" s="675"/>
      <c r="N211" s="675"/>
      <c r="O211" s="675"/>
    </row>
    <row r="212" spans="1:15" x14ac:dyDescent="0.25">
      <c r="A212" s="35"/>
      <c r="B212" s="52"/>
      <c r="C212" s="35"/>
      <c r="D212" s="35"/>
      <c r="E212" s="35"/>
      <c r="F212" s="35"/>
      <c r="G212" s="35"/>
      <c r="H212" s="35"/>
      <c r="I212" s="35"/>
      <c r="J212" s="35"/>
      <c r="K212" s="35"/>
      <c r="L212" s="35"/>
      <c r="M212" s="35"/>
      <c r="N212" s="35"/>
      <c r="O212" s="35"/>
    </row>
    <row r="213" spans="1:15" x14ac:dyDescent="0.25">
      <c r="A213" s="47" t="s">
        <v>76</v>
      </c>
      <c r="B213" s="47" t="s">
        <v>24</v>
      </c>
      <c r="C213" s="48"/>
      <c r="D213" s="22" t="s">
        <v>53</v>
      </c>
      <c r="E213" s="22" t="s">
        <v>54</v>
      </c>
      <c r="F213" s="22" t="s">
        <v>55</v>
      </c>
      <c r="G213" s="22" t="s">
        <v>56</v>
      </c>
      <c r="H213" s="22" t="s">
        <v>57</v>
      </c>
      <c r="I213" s="22" t="s">
        <v>58</v>
      </c>
      <c r="J213" s="22" t="s">
        <v>59</v>
      </c>
      <c r="K213" s="22" t="s">
        <v>60</v>
      </c>
      <c r="L213" s="22" t="s">
        <v>61</v>
      </c>
      <c r="M213" s="22" t="s">
        <v>62</v>
      </c>
      <c r="N213" s="22" t="s">
        <v>63</v>
      </c>
      <c r="O213" s="22" t="s">
        <v>64</v>
      </c>
    </row>
    <row r="214" spans="1:15" x14ac:dyDescent="0.25">
      <c r="A214" s="714" t="s">
        <v>77</v>
      </c>
      <c r="B214" s="729">
        <v>0.1</v>
      </c>
      <c r="C214" s="23" t="s">
        <v>65</v>
      </c>
      <c r="D214" s="23"/>
      <c r="E214" s="23"/>
      <c r="F214" s="23"/>
      <c r="G214" s="23">
        <v>5</v>
      </c>
      <c r="H214" s="23">
        <v>15</v>
      </c>
      <c r="I214" s="23">
        <f>+H214+10</f>
        <v>25</v>
      </c>
      <c r="J214" s="23">
        <v>50</v>
      </c>
      <c r="K214" s="23">
        <f>+J214+10</f>
        <v>60</v>
      </c>
      <c r="L214" s="23">
        <f>+K214+10</f>
        <v>70</v>
      </c>
      <c r="M214" s="23">
        <f>+L214+10</f>
        <v>80</v>
      </c>
      <c r="N214" s="23">
        <f>+M214+10</f>
        <v>90</v>
      </c>
      <c r="O214" s="23">
        <f>+N214+10</f>
        <v>100</v>
      </c>
    </row>
    <row r="215" spans="1:15" x14ac:dyDescent="0.25">
      <c r="A215" s="714"/>
      <c r="B215" s="729"/>
      <c r="C215" s="24" t="s">
        <v>66</v>
      </c>
      <c r="D215" s="24"/>
      <c r="E215" s="24"/>
      <c r="F215" s="24"/>
      <c r="G215" s="24">
        <v>33</v>
      </c>
      <c r="H215" s="24">
        <v>50</v>
      </c>
      <c r="I215" s="24">
        <v>55</v>
      </c>
      <c r="J215" s="24">
        <v>60</v>
      </c>
      <c r="K215" s="24">
        <v>60</v>
      </c>
      <c r="L215" s="24">
        <v>70</v>
      </c>
      <c r="M215" s="24"/>
      <c r="N215" s="24"/>
      <c r="O215" s="24"/>
    </row>
    <row r="216" spans="1:15" x14ac:dyDescent="0.25">
      <c r="A216" s="714" t="s">
        <v>157</v>
      </c>
      <c r="B216" s="729">
        <v>0.15</v>
      </c>
      <c r="C216" s="23" t="s">
        <v>65</v>
      </c>
      <c r="D216" s="23"/>
      <c r="E216" s="23"/>
      <c r="F216" s="23">
        <v>25</v>
      </c>
      <c r="G216" s="23">
        <f>+F216+15</f>
        <v>40</v>
      </c>
      <c r="H216" s="23">
        <v>30</v>
      </c>
      <c r="I216" s="23">
        <v>40</v>
      </c>
      <c r="J216" s="23">
        <v>50</v>
      </c>
      <c r="K216" s="23">
        <v>60</v>
      </c>
      <c r="L216" s="23">
        <v>70</v>
      </c>
      <c r="M216" s="23">
        <v>80</v>
      </c>
      <c r="N216" s="23">
        <v>90</v>
      </c>
      <c r="O216" s="23">
        <v>100</v>
      </c>
    </row>
    <row r="217" spans="1:15" x14ac:dyDescent="0.25">
      <c r="A217" s="714"/>
      <c r="B217" s="729"/>
      <c r="C217" s="24" t="s">
        <v>66</v>
      </c>
      <c r="D217" s="24"/>
      <c r="E217" s="24"/>
      <c r="F217" s="24">
        <v>15</v>
      </c>
      <c r="G217" s="24">
        <v>15</v>
      </c>
      <c r="H217" s="24">
        <v>15</v>
      </c>
      <c r="I217" s="24">
        <v>20</v>
      </c>
      <c r="J217" s="24">
        <v>25.14</v>
      </c>
      <c r="K217" s="24">
        <v>39</v>
      </c>
      <c r="L217" s="24">
        <v>70</v>
      </c>
      <c r="M217" s="24"/>
      <c r="N217" s="24"/>
      <c r="O217" s="24"/>
    </row>
    <row r="218" spans="1:15" x14ac:dyDescent="0.25">
      <c r="A218" s="727" t="s">
        <v>158</v>
      </c>
      <c r="B218" s="729">
        <v>0.15</v>
      </c>
      <c r="C218" s="23" t="s">
        <v>65</v>
      </c>
      <c r="D218" s="23"/>
      <c r="E218" s="23"/>
      <c r="F218" s="23"/>
      <c r="G218" s="23">
        <v>10</v>
      </c>
      <c r="H218" s="23">
        <v>15</v>
      </c>
      <c r="I218" s="23">
        <v>20</v>
      </c>
      <c r="J218" s="23">
        <v>30</v>
      </c>
      <c r="K218" s="23">
        <v>60</v>
      </c>
      <c r="L218" s="23">
        <v>70</v>
      </c>
      <c r="M218" s="23">
        <v>80</v>
      </c>
      <c r="N218" s="23">
        <v>90</v>
      </c>
      <c r="O218" s="23">
        <v>100</v>
      </c>
    </row>
    <row r="219" spans="1:15" x14ac:dyDescent="0.25">
      <c r="A219" s="728"/>
      <c r="B219" s="729"/>
      <c r="C219" s="24" t="s">
        <v>66</v>
      </c>
      <c r="D219" s="24"/>
      <c r="E219" s="24"/>
      <c r="F219" s="24"/>
      <c r="G219" s="24">
        <v>60</v>
      </c>
      <c r="H219" s="24">
        <v>60</v>
      </c>
      <c r="I219" s="24">
        <v>60</v>
      </c>
      <c r="J219" s="24">
        <v>60</v>
      </c>
      <c r="K219" s="24">
        <v>60</v>
      </c>
      <c r="L219" s="24">
        <v>60</v>
      </c>
      <c r="M219" s="24"/>
      <c r="N219" s="24"/>
      <c r="O219" s="24"/>
    </row>
    <row r="220" spans="1:15" x14ac:dyDescent="0.25">
      <c r="A220" s="714" t="s">
        <v>159</v>
      </c>
      <c r="B220" s="729">
        <v>0.2</v>
      </c>
      <c r="C220" s="23" t="s">
        <v>65</v>
      </c>
      <c r="D220" s="23"/>
      <c r="E220" s="23"/>
      <c r="F220" s="23"/>
      <c r="G220" s="23"/>
      <c r="H220" s="23"/>
      <c r="I220" s="23">
        <v>40</v>
      </c>
      <c r="J220" s="23">
        <f>+I220+20</f>
        <v>60</v>
      </c>
      <c r="K220" s="23">
        <v>70</v>
      </c>
      <c r="L220" s="23">
        <v>90</v>
      </c>
      <c r="M220" s="23">
        <v>100</v>
      </c>
      <c r="N220" s="23"/>
      <c r="O220" s="23"/>
    </row>
    <row r="221" spans="1:15" x14ac:dyDescent="0.25">
      <c r="A221" s="714"/>
      <c r="B221" s="729"/>
      <c r="C221" s="24" t="s">
        <v>66</v>
      </c>
      <c r="D221" s="24"/>
      <c r="E221" s="24"/>
      <c r="F221" s="24"/>
      <c r="G221" s="24"/>
      <c r="H221" s="24"/>
      <c r="I221" s="24">
        <v>40</v>
      </c>
      <c r="J221" s="24">
        <v>40</v>
      </c>
      <c r="K221" s="24">
        <v>50</v>
      </c>
      <c r="L221" s="24">
        <v>80</v>
      </c>
      <c r="M221" s="24"/>
      <c r="N221" s="24"/>
      <c r="O221" s="24"/>
    </row>
    <row r="222" spans="1:15" x14ac:dyDescent="0.25">
      <c r="A222" s="714" t="s">
        <v>160</v>
      </c>
      <c r="B222" s="729">
        <v>0.3</v>
      </c>
      <c r="C222" s="23" t="s">
        <v>65</v>
      </c>
      <c r="D222" s="23"/>
      <c r="E222" s="23"/>
      <c r="F222" s="23">
        <v>10</v>
      </c>
      <c r="G222" s="23">
        <v>10</v>
      </c>
      <c r="H222" s="23">
        <v>10</v>
      </c>
      <c r="I222" s="23">
        <v>15</v>
      </c>
      <c r="J222" s="23">
        <v>15</v>
      </c>
      <c r="K222" s="23">
        <v>20</v>
      </c>
      <c r="L222" s="23">
        <v>30</v>
      </c>
      <c r="M222" s="23">
        <v>40</v>
      </c>
      <c r="N222" s="23">
        <v>70</v>
      </c>
      <c r="O222" s="23">
        <v>80</v>
      </c>
    </row>
    <row r="223" spans="1:15" x14ac:dyDescent="0.25">
      <c r="A223" s="714"/>
      <c r="B223" s="729"/>
      <c r="C223" s="24" t="s">
        <v>66</v>
      </c>
      <c r="D223" s="24"/>
      <c r="E223" s="24"/>
      <c r="F223" s="24">
        <v>0</v>
      </c>
      <c r="G223" s="24">
        <v>5</v>
      </c>
      <c r="H223" s="24">
        <v>5</v>
      </c>
      <c r="I223" s="24">
        <v>5</v>
      </c>
      <c r="J223" s="24">
        <v>5</v>
      </c>
      <c r="K223" s="24">
        <v>10</v>
      </c>
      <c r="L223" s="24">
        <v>30</v>
      </c>
      <c r="M223" s="24"/>
      <c r="N223" s="24"/>
      <c r="O223" s="24"/>
    </row>
    <row r="224" spans="1:15" x14ac:dyDescent="0.25">
      <c r="A224" s="714" t="s">
        <v>161</v>
      </c>
      <c r="B224" s="729">
        <v>0.1</v>
      </c>
      <c r="C224" s="23" t="s">
        <v>65</v>
      </c>
      <c r="D224" s="23">
        <v>5</v>
      </c>
      <c r="E224" s="23">
        <f>+D224+5</f>
        <v>10</v>
      </c>
      <c r="F224" s="23">
        <f>+E224+5</f>
        <v>15</v>
      </c>
      <c r="G224" s="23">
        <f>+F224+5</f>
        <v>20</v>
      </c>
      <c r="H224" s="23">
        <f t="shared" ref="H224:O224" si="4">+G224+10</f>
        <v>30</v>
      </c>
      <c r="I224" s="23">
        <f t="shared" si="4"/>
        <v>40</v>
      </c>
      <c r="J224" s="23">
        <f t="shared" si="4"/>
        <v>50</v>
      </c>
      <c r="K224" s="23">
        <f t="shared" si="4"/>
        <v>60</v>
      </c>
      <c r="L224" s="23">
        <f t="shared" si="4"/>
        <v>70</v>
      </c>
      <c r="M224" s="23">
        <f t="shared" si="4"/>
        <v>80</v>
      </c>
      <c r="N224" s="23">
        <f t="shared" si="4"/>
        <v>90</v>
      </c>
      <c r="O224" s="23">
        <f t="shared" si="4"/>
        <v>100</v>
      </c>
    </row>
    <row r="225" spans="1:15" x14ac:dyDescent="0.25">
      <c r="A225" s="714"/>
      <c r="B225" s="729"/>
      <c r="C225" s="24" t="s">
        <v>66</v>
      </c>
      <c r="D225" s="24">
        <v>5</v>
      </c>
      <c r="E225" s="24">
        <v>10</v>
      </c>
      <c r="F225" s="24">
        <v>15</v>
      </c>
      <c r="G225" s="24">
        <v>20</v>
      </c>
      <c r="H225" s="24">
        <v>30</v>
      </c>
      <c r="I225" s="24">
        <v>40</v>
      </c>
      <c r="J225" s="24">
        <v>50</v>
      </c>
      <c r="K225" s="24">
        <v>60</v>
      </c>
      <c r="L225" s="24">
        <v>70</v>
      </c>
      <c r="M225" s="24"/>
      <c r="N225" s="24"/>
      <c r="O225" s="24"/>
    </row>
    <row r="226" spans="1:15" x14ac:dyDescent="0.25">
      <c r="A226" s="33"/>
      <c r="B226" s="56"/>
      <c r="C226" s="34"/>
      <c r="D226" s="34"/>
      <c r="E226" s="34"/>
      <c r="F226" s="34"/>
      <c r="G226" s="34"/>
      <c r="H226" s="34"/>
      <c r="I226" s="34"/>
      <c r="J226" s="34"/>
      <c r="K226" s="34"/>
      <c r="L226" s="34"/>
      <c r="M226" s="34"/>
      <c r="N226" s="34"/>
      <c r="O226" s="34"/>
    </row>
    <row r="227" spans="1:15" x14ac:dyDescent="0.25">
      <c r="A227" s="33"/>
      <c r="B227" s="56"/>
      <c r="C227" s="34"/>
      <c r="D227" s="34"/>
      <c r="E227" s="34"/>
      <c r="F227" s="34"/>
      <c r="G227" s="34"/>
      <c r="H227" s="34"/>
      <c r="I227" s="34"/>
      <c r="J227" s="34"/>
      <c r="K227" s="34"/>
      <c r="L227" s="34"/>
      <c r="M227" s="34"/>
      <c r="N227" s="34"/>
      <c r="O227" s="34"/>
    </row>
    <row r="228" spans="1:15" x14ac:dyDescent="0.25">
      <c r="A228" s="33"/>
      <c r="B228" s="56"/>
      <c r="C228" s="34"/>
      <c r="D228" s="34"/>
      <c r="E228" s="34"/>
      <c r="F228" s="34"/>
      <c r="G228" s="34"/>
      <c r="H228" s="34"/>
      <c r="I228" s="34"/>
      <c r="J228" s="34"/>
      <c r="K228" s="34"/>
      <c r="L228" s="34"/>
      <c r="M228" s="34"/>
      <c r="N228" s="34"/>
      <c r="O228" s="34"/>
    </row>
    <row r="229" spans="1:15" x14ac:dyDescent="0.25">
      <c r="A229" s="35"/>
      <c r="B229" s="52"/>
      <c r="C229" s="35"/>
      <c r="D229" s="35"/>
      <c r="E229" s="35"/>
      <c r="F229" s="35"/>
      <c r="G229" s="35"/>
      <c r="H229" s="35"/>
      <c r="I229" s="35"/>
      <c r="J229" s="35"/>
      <c r="K229" s="35"/>
      <c r="L229" s="35"/>
      <c r="M229" s="52"/>
      <c r="N229" s="52"/>
      <c r="O229" s="35"/>
    </row>
    <row r="230" spans="1:15" x14ac:dyDescent="0.25">
      <c r="A230" s="9" t="s">
        <v>162</v>
      </c>
      <c r="B230" s="704" t="s">
        <v>163</v>
      </c>
      <c r="C230" s="645"/>
      <c r="D230" s="645"/>
      <c r="E230" s="645"/>
      <c r="F230" s="645"/>
      <c r="G230" s="645"/>
      <c r="H230" s="645"/>
      <c r="I230" s="645"/>
      <c r="J230" s="646"/>
      <c r="K230" s="647" t="s">
        <v>13</v>
      </c>
      <c r="L230" s="647"/>
      <c r="M230" s="647"/>
      <c r="N230" s="647"/>
      <c r="O230" s="10">
        <v>0.1</v>
      </c>
    </row>
    <row r="231" spans="1:15" x14ac:dyDescent="0.25">
      <c r="A231" s="11"/>
      <c r="B231" s="12"/>
      <c r="C231" s="13"/>
      <c r="D231" s="13"/>
      <c r="E231" s="13"/>
      <c r="F231" s="13"/>
      <c r="G231" s="13"/>
      <c r="H231" s="13"/>
      <c r="I231" s="13"/>
      <c r="J231" s="13"/>
      <c r="K231" s="13"/>
      <c r="L231" s="13"/>
      <c r="M231" s="13"/>
      <c r="N231" s="13"/>
      <c r="O231" s="11"/>
    </row>
    <row r="232" spans="1:15" ht="25.5" x14ac:dyDescent="0.25">
      <c r="A232" s="14" t="s">
        <v>14</v>
      </c>
      <c r="B232" s="648"/>
      <c r="C232" s="649"/>
      <c r="D232" s="649"/>
      <c r="E232" s="649"/>
      <c r="F232" s="649"/>
      <c r="G232" s="649"/>
      <c r="H232" s="649"/>
      <c r="I232" s="649"/>
      <c r="J232" s="649"/>
      <c r="K232" s="649"/>
      <c r="L232" s="649"/>
      <c r="M232" s="649"/>
      <c r="N232" s="649"/>
      <c r="O232" s="650"/>
    </row>
    <row r="233" spans="1:15" x14ac:dyDescent="0.25">
      <c r="A233" s="11"/>
      <c r="B233" s="12"/>
      <c r="C233" s="13"/>
      <c r="D233" s="13"/>
      <c r="E233" s="13"/>
      <c r="F233" s="13"/>
      <c r="G233" s="13"/>
      <c r="H233" s="13"/>
      <c r="I233" s="13"/>
      <c r="J233" s="13"/>
      <c r="K233" s="13"/>
      <c r="L233" s="13"/>
      <c r="M233" s="13"/>
      <c r="N233" s="13"/>
      <c r="O233" s="11"/>
    </row>
    <row r="234" spans="1:15" x14ac:dyDescent="0.25">
      <c r="A234" s="651" t="s">
        <v>15</v>
      </c>
      <c r="B234" s="651"/>
      <c r="C234" s="651"/>
      <c r="D234" s="651"/>
      <c r="E234" s="652" t="s">
        <v>16</v>
      </c>
      <c r="F234" s="653"/>
      <c r="G234" s="653"/>
      <c r="H234" s="653"/>
      <c r="I234" s="654"/>
      <c r="J234" s="651" t="s">
        <v>17</v>
      </c>
      <c r="K234" s="651"/>
      <c r="L234" s="730" t="s">
        <v>18</v>
      </c>
      <c r="M234" s="731"/>
      <c r="N234" s="731"/>
      <c r="O234" s="732"/>
    </row>
    <row r="235" spans="1:15" x14ac:dyDescent="0.25">
      <c r="A235" s="651"/>
      <c r="B235" s="651"/>
      <c r="C235" s="651"/>
      <c r="D235" s="651"/>
      <c r="E235" s="652" t="s">
        <v>21</v>
      </c>
      <c r="F235" s="653"/>
      <c r="G235" s="653"/>
      <c r="H235" s="653"/>
      <c r="I235" s="654"/>
      <c r="J235" s="651"/>
      <c r="K235" s="651"/>
      <c r="L235" s="652"/>
      <c r="M235" s="653"/>
      <c r="N235" s="653"/>
      <c r="O235" s="654"/>
    </row>
    <row r="236" spans="1:15" x14ac:dyDescent="0.25">
      <c r="A236" s="35"/>
      <c r="B236" s="52"/>
      <c r="C236" s="35"/>
      <c r="D236" s="35"/>
      <c r="E236" s="35"/>
      <c r="F236" s="35"/>
      <c r="G236" s="35"/>
      <c r="H236" s="35"/>
      <c r="I236" s="35"/>
      <c r="J236" s="35"/>
      <c r="K236" s="35"/>
      <c r="L236" s="35"/>
      <c r="M236" s="52"/>
      <c r="N236" s="52"/>
      <c r="O236" s="35"/>
    </row>
    <row r="237" spans="1:15" ht="25.5" x14ac:dyDescent="0.25">
      <c r="A237" s="15" t="s">
        <v>23</v>
      </c>
      <c r="B237" s="15" t="s">
        <v>24</v>
      </c>
      <c r="C237" s="15" t="s">
        <v>25</v>
      </c>
      <c r="D237" s="15" t="s">
        <v>26</v>
      </c>
      <c r="E237" s="15" t="s">
        <v>27</v>
      </c>
      <c r="F237" s="658" t="s">
        <v>28</v>
      </c>
      <c r="G237" s="658"/>
      <c r="H237" s="658" t="s">
        <v>29</v>
      </c>
      <c r="I237" s="658"/>
      <c r="J237" s="15" t="s">
        <v>30</v>
      </c>
      <c r="K237" s="658" t="s">
        <v>31</v>
      </c>
      <c r="L237" s="658"/>
      <c r="M237" s="659" t="s">
        <v>32</v>
      </c>
      <c r="N237" s="660"/>
      <c r="O237" s="661"/>
    </row>
    <row r="238" spans="1:15" ht="114.75" x14ac:dyDescent="0.25">
      <c r="A238" s="16" t="s">
        <v>33</v>
      </c>
      <c r="B238" s="46">
        <v>1</v>
      </c>
      <c r="C238" s="18" t="s">
        <v>164</v>
      </c>
      <c r="D238" s="18" t="s">
        <v>35</v>
      </c>
      <c r="E238" s="18" t="s">
        <v>36</v>
      </c>
      <c r="F238" s="662" t="s">
        <v>165</v>
      </c>
      <c r="G238" s="662"/>
      <c r="H238" s="663" t="s">
        <v>166</v>
      </c>
      <c r="I238" s="664"/>
      <c r="J238" s="19">
        <v>100</v>
      </c>
      <c r="K238" s="665" t="s">
        <v>147</v>
      </c>
      <c r="L238" s="665"/>
      <c r="M238" s="666" t="s">
        <v>16</v>
      </c>
      <c r="N238" s="666"/>
      <c r="O238" s="666"/>
    </row>
    <row r="239" spans="1:15" x14ac:dyDescent="0.25">
      <c r="A239" s="676" t="s">
        <v>40</v>
      </c>
      <c r="B239" s="677"/>
      <c r="C239" s="678" t="s">
        <v>167</v>
      </c>
      <c r="D239" s="679"/>
      <c r="E239" s="679"/>
      <c r="F239" s="679"/>
      <c r="G239" s="680"/>
      <c r="H239" s="681" t="s">
        <v>42</v>
      </c>
      <c r="I239" s="733"/>
      <c r="J239" s="734"/>
      <c r="K239" s="684" t="s">
        <v>168</v>
      </c>
      <c r="L239" s="685"/>
      <c r="M239" s="685"/>
      <c r="N239" s="685"/>
      <c r="O239" s="686"/>
    </row>
    <row r="240" spans="1:15" x14ac:dyDescent="0.25">
      <c r="A240" s="672" t="s">
        <v>44</v>
      </c>
      <c r="B240" s="673"/>
      <c r="C240" s="673"/>
      <c r="D240" s="673"/>
      <c r="E240" s="673"/>
      <c r="F240" s="687"/>
      <c r="G240" s="674" t="s">
        <v>45</v>
      </c>
      <c r="H240" s="674"/>
      <c r="I240" s="674"/>
      <c r="J240" s="674"/>
      <c r="K240" s="674"/>
      <c r="L240" s="674"/>
      <c r="M240" s="674"/>
      <c r="N240" s="674"/>
      <c r="O240" s="674"/>
    </row>
    <row r="241" spans="1:15" x14ac:dyDescent="0.25">
      <c r="A241" s="705" t="s">
        <v>169</v>
      </c>
      <c r="B241" s="706"/>
      <c r="C241" s="706"/>
      <c r="D241" s="706"/>
      <c r="E241" s="706"/>
      <c r="F241" s="706"/>
      <c r="G241" s="709" t="s">
        <v>170</v>
      </c>
      <c r="H241" s="709"/>
      <c r="I241" s="709"/>
      <c r="J241" s="709"/>
      <c r="K241" s="709"/>
      <c r="L241" s="709"/>
      <c r="M241" s="709"/>
      <c r="N241" s="709"/>
      <c r="O241" s="709"/>
    </row>
    <row r="242" spans="1:15" x14ac:dyDescent="0.25">
      <c r="A242" s="707"/>
      <c r="B242" s="708"/>
      <c r="C242" s="708"/>
      <c r="D242" s="708"/>
      <c r="E242" s="708"/>
      <c r="F242" s="708"/>
      <c r="G242" s="709"/>
      <c r="H242" s="709"/>
      <c r="I242" s="709"/>
      <c r="J242" s="709"/>
      <c r="K242" s="709"/>
      <c r="L242" s="709"/>
      <c r="M242" s="709"/>
      <c r="N242" s="709"/>
      <c r="O242" s="709"/>
    </row>
    <row r="243" spans="1:15" x14ac:dyDescent="0.25">
      <c r="A243" s="672" t="s">
        <v>48</v>
      </c>
      <c r="B243" s="673"/>
      <c r="C243" s="673"/>
      <c r="D243" s="673"/>
      <c r="E243" s="673"/>
      <c r="F243" s="673"/>
      <c r="G243" s="674" t="s">
        <v>49</v>
      </c>
      <c r="H243" s="674"/>
      <c r="I243" s="674"/>
      <c r="J243" s="674"/>
      <c r="K243" s="674"/>
      <c r="L243" s="674"/>
      <c r="M243" s="674"/>
      <c r="N243" s="674"/>
      <c r="O243" s="674"/>
    </row>
    <row r="244" spans="1:15" x14ac:dyDescent="0.25">
      <c r="A244" s="675" t="s">
        <v>50</v>
      </c>
      <c r="B244" s="675"/>
      <c r="C244" s="675"/>
      <c r="D244" s="675"/>
      <c r="E244" s="675"/>
      <c r="F244" s="675"/>
      <c r="G244" s="675" t="s">
        <v>51</v>
      </c>
      <c r="H244" s="675"/>
      <c r="I244" s="675"/>
      <c r="J244" s="675"/>
      <c r="K244" s="675"/>
      <c r="L244" s="675"/>
      <c r="M244" s="675"/>
      <c r="N244" s="675"/>
      <c r="O244" s="675"/>
    </row>
    <row r="245" spans="1:15" x14ac:dyDescent="0.25">
      <c r="A245" s="675"/>
      <c r="B245" s="675"/>
      <c r="C245" s="675"/>
      <c r="D245" s="675"/>
      <c r="E245" s="675"/>
      <c r="F245" s="675"/>
      <c r="G245" s="675"/>
      <c r="H245" s="675"/>
      <c r="I245" s="675"/>
      <c r="J245" s="675"/>
      <c r="K245" s="675"/>
      <c r="L245" s="675"/>
      <c r="M245" s="675"/>
      <c r="N245" s="675"/>
      <c r="O245" s="675"/>
    </row>
    <row r="246" spans="1:15" x14ac:dyDescent="0.25">
      <c r="A246" s="57"/>
      <c r="B246" s="58"/>
      <c r="C246" s="44"/>
      <c r="D246" s="44"/>
      <c r="E246" s="44"/>
      <c r="F246" s="44"/>
      <c r="G246" s="44"/>
      <c r="H246" s="44"/>
      <c r="I246" s="44"/>
      <c r="J246" s="44"/>
      <c r="K246" s="44"/>
      <c r="L246" s="44"/>
      <c r="M246" s="44"/>
      <c r="N246" s="44"/>
      <c r="O246" s="57"/>
    </row>
    <row r="247" spans="1:15" x14ac:dyDescent="0.25">
      <c r="A247" s="47" t="s">
        <v>76</v>
      </c>
      <c r="B247" s="59" t="s">
        <v>24</v>
      </c>
      <c r="C247" s="48"/>
      <c r="D247" s="22" t="s">
        <v>53</v>
      </c>
      <c r="E247" s="22" t="s">
        <v>54</v>
      </c>
      <c r="F247" s="22" t="s">
        <v>55</v>
      </c>
      <c r="G247" s="22" t="s">
        <v>56</v>
      </c>
      <c r="H247" s="22" t="s">
        <v>57</v>
      </c>
      <c r="I247" s="22" t="s">
        <v>58</v>
      </c>
      <c r="J247" s="22" t="s">
        <v>59</v>
      </c>
      <c r="K247" s="22" t="s">
        <v>60</v>
      </c>
      <c r="L247" s="22" t="s">
        <v>61</v>
      </c>
      <c r="M247" s="22" t="s">
        <v>62</v>
      </c>
      <c r="N247" s="22" t="s">
        <v>63</v>
      </c>
      <c r="O247" s="22" t="s">
        <v>64</v>
      </c>
    </row>
    <row r="248" spans="1:15" x14ac:dyDescent="0.25">
      <c r="A248" s="727" t="s">
        <v>171</v>
      </c>
      <c r="B248" s="735">
        <v>0.1</v>
      </c>
      <c r="C248" s="23" t="s">
        <v>65</v>
      </c>
      <c r="D248" s="23"/>
      <c r="E248" s="23"/>
      <c r="F248" s="23"/>
      <c r="G248" s="23">
        <v>33</v>
      </c>
      <c r="H248" s="23">
        <v>66</v>
      </c>
      <c r="I248" s="23">
        <v>80</v>
      </c>
      <c r="J248" s="23">
        <v>85</v>
      </c>
      <c r="K248" s="23">
        <v>90</v>
      </c>
      <c r="L248" s="23">
        <v>92</v>
      </c>
      <c r="M248" s="23">
        <v>100</v>
      </c>
      <c r="N248" s="23"/>
      <c r="O248" s="23"/>
    </row>
    <row r="249" spans="1:15" x14ac:dyDescent="0.25">
      <c r="A249" s="728"/>
      <c r="B249" s="736"/>
      <c r="C249" s="24" t="s">
        <v>66</v>
      </c>
      <c r="D249" s="24"/>
      <c r="E249" s="24"/>
      <c r="F249" s="24"/>
      <c r="G249" s="24">
        <v>33</v>
      </c>
      <c r="H249" s="24">
        <v>66</v>
      </c>
      <c r="I249" s="24">
        <v>80</v>
      </c>
      <c r="J249" s="24">
        <v>85</v>
      </c>
      <c r="K249" s="24">
        <v>90</v>
      </c>
      <c r="L249" s="24">
        <v>92</v>
      </c>
      <c r="M249" s="24"/>
      <c r="N249" s="24"/>
      <c r="O249" s="24"/>
    </row>
    <row r="250" spans="1:15" x14ac:dyDescent="0.25">
      <c r="A250" s="727" t="s">
        <v>77</v>
      </c>
      <c r="B250" s="735">
        <v>0.1</v>
      </c>
      <c r="C250" s="23" t="s">
        <v>65</v>
      </c>
      <c r="D250" s="23"/>
      <c r="E250" s="23"/>
      <c r="F250" s="23"/>
      <c r="G250" s="23">
        <v>20</v>
      </c>
      <c r="H250" s="23">
        <f>+G250+10</f>
        <v>30</v>
      </c>
      <c r="I250" s="23">
        <f>+H250+10</f>
        <v>40</v>
      </c>
      <c r="J250" s="23">
        <f t="shared" ref="J250:O250" si="5">+I250+10</f>
        <v>50</v>
      </c>
      <c r="K250" s="23">
        <f t="shared" si="5"/>
        <v>60</v>
      </c>
      <c r="L250" s="23">
        <f t="shared" si="5"/>
        <v>70</v>
      </c>
      <c r="M250" s="23">
        <f t="shared" si="5"/>
        <v>80</v>
      </c>
      <c r="N250" s="23">
        <f t="shared" si="5"/>
        <v>90</v>
      </c>
      <c r="O250" s="23">
        <f t="shared" si="5"/>
        <v>100</v>
      </c>
    </row>
    <row r="251" spans="1:15" x14ac:dyDescent="0.25">
      <c r="A251" s="728"/>
      <c r="B251" s="736"/>
      <c r="C251" s="24" t="s">
        <v>66</v>
      </c>
      <c r="D251" s="24"/>
      <c r="E251" s="24"/>
      <c r="F251" s="24"/>
      <c r="G251" s="24">
        <v>20</v>
      </c>
      <c r="H251" s="24">
        <v>30</v>
      </c>
      <c r="I251" s="24">
        <v>40</v>
      </c>
      <c r="J251" s="24">
        <v>50</v>
      </c>
      <c r="K251" s="24">
        <v>60</v>
      </c>
      <c r="L251" s="24">
        <v>70</v>
      </c>
      <c r="M251" s="24"/>
      <c r="N251" s="24"/>
      <c r="O251" s="24"/>
    </row>
    <row r="252" spans="1:15" x14ac:dyDescent="0.25">
      <c r="A252" s="727" t="s">
        <v>172</v>
      </c>
      <c r="B252" s="735">
        <v>0.1</v>
      </c>
      <c r="C252" s="23" t="s">
        <v>65</v>
      </c>
      <c r="D252" s="23"/>
      <c r="E252" s="23"/>
      <c r="F252" s="23"/>
      <c r="G252" s="23">
        <v>33</v>
      </c>
      <c r="H252" s="23">
        <v>66</v>
      </c>
      <c r="I252" s="23">
        <v>80</v>
      </c>
      <c r="J252" s="23">
        <v>85</v>
      </c>
      <c r="K252" s="23">
        <v>90</v>
      </c>
      <c r="L252" s="23">
        <v>92</v>
      </c>
      <c r="M252" s="23">
        <v>100</v>
      </c>
      <c r="N252" s="23"/>
      <c r="O252" s="23"/>
    </row>
    <row r="253" spans="1:15" x14ac:dyDescent="0.25">
      <c r="A253" s="728"/>
      <c r="B253" s="736"/>
      <c r="C253" s="24" t="s">
        <v>66</v>
      </c>
      <c r="D253" s="24"/>
      <c r="E253" s="24"/>
      <c r="F253" s="24"/>
      <c r="G253" s="24">
        <v>33</v>
      </c>
      <c r="H253" s="24">
        <v>66</v>
      </c>
      <c r="I253" s="24">
        <v>80</v>
      </c>
      <c r="J253" s="24">
        <v>85</v>
      </c>
      <c r="K253" s="24">
        <v>90</v>
      </c>
      <c r="L253" s="24">
        <v>92</v>
      </c>
      <c r="M253" s="24"/>
      <c r="N253" s="24"/>
      <c r="O253" s="24"/>
    </row>
    <row r="254" spans="1:15" x14ac:dyDescent="0.25">
      <c r="A254" s="714" t="s">
        <v>173</v>
      </c>
      <c r="B254" s="737">
        <v>0.1</v>
      </c>
      <c r="C254" s="23" t="s">
        <v>65</v>
      </c>
      <c r="D254" s="23"/>
      <c r="E254" s="23"/>
      <c r="F254" s="23"/>
      <c r="G254" s="23">
        <v>25</v>
      </c>
      <c r="H254" s="23">
        <f>+G254+25</f>
        <v>50</v>
      </c>
      <c r="I254" s="23">
        <f>+H254+25</f>
        <v>75</v>
      </c>
      <c r="J254" s="23">
        <v>85</v>
      </c>
      <c r="K254" s="23">
        <v>90</v>
      </c>
      <c r="L254" s="23">
        <v>92</v>
      </c>
      <c r="M254" s="23">
        <v>100</v>
      </c>
      <c r="N254" s="23"/>
      <c r="O254" s="23"/>
    </row>
    <row r="255" spans="1:15" x14ac:dyDescent="0.25">
      <c r="A255" s="714"/>
      <c r="B255" s="737"/>
      <c r="C255" s="24" t="s">
        <v>66</v>
      </c>
      <c r="D255" s="24"/>
      <c r="E255" s="24"/>
      <c r="F255" s="24"/>
      <c r="G255" s="24">
        <v>25</v>
      </c>
      <c r="H255" s="24">
        <v>50</v>
      </c>
      <c r="I255" s="24">
        <v>75</v>
      </c>
      <c r="J255" s="24">
        <v>85</v>
      </c>
      <c r="K255" s="24">
        <v>90</v>
      </c>
      <c r="L255" s="24">
        <v>92</v>
      </c>
      <c r="M255" s="24"/>
      <c r="N255" s="24"/>
      <c r="O255" s="24"/>
    </row>
    <row r="256" spans="1:15" x14ac:dyDescent="0.25">
      <c r="A256" s="714" t="s">
        <v>174</v>
      </c>
      <c r="B256" s="737">
        <v>0.1</v>
      </c>
      <c r="C256" s="23" t="s">
        <v>65</v>
      </c>
      <c r="D256" s="23"/>
      <c r="E256" s="23"/>
      <c r="F256" s="23"/>
      <c r="G256" s="23"/>
      <c r="H256" s="23">
        <v>30</v>
      </c>
      <c r="I256" s="23">
        <v>40</v>
      </c>
      <c r="J256" s="23">
        <v>85</v>
      </c>
      <c r="K256" s="23">
        <v>90</v>
      </c>
      <c r="L256" s="23">
        <v>92</v>
      </c>
      <c r="M256" s="23">
        <v>100</v>
      </c>
      <c r="N256" s="23"/>
      <c r="O256" s="23"/>
    </row>
    <row r="257" spans="1:15" x14ac:dyDescent="0.25">
      <c r="A257" s="714"/>
      <c r="B257" s="737"/>
      <c r="C257" s="24" t="s">
        <v>66</v>
      </c>
      <c r="D257" s="24"/>
      <c r="E257" s="24"/>
      <c r="F257" s="24"/>
      <c r="G257" s="24"/>
      <c r="H257" s="24">
        <v>30</v>
      </c>
      <c r="I257" s="24">
        <v>40</v>
      </c>
      <c r="J257" s="24">
        <v>85</v>
      </c>
      <c r="K257" s="24">
        <v>90</v>
      </c>
      <c r="L257" s="24">
        <v>92</v>
      </c>
      <c r="M257" s="24"/>
      <c r="N257" s="24"/>
      <c r="O257" s="24"/>
    </row>
    <row r="258" spans="1:15" x14ac:dyDescent="0.25">
      <c r="A258" s="714" t="s">
        <v>175</v>
      </c>
      <c r="B258" s="737">
        <v>0.1</v>
      </c>
      <c r="C258" s="23" t="s">
        <v>65</v>
      </c>
      <c r="D258" s="23"/>
      <c r="E258" s="23"/>
      <c r="F258" s="23"/>
      <c r="G258" s="23"/>
      <c r="H258" s="23">
        <v>25</v>
      </c>
      <c r="I258" s="23">
        <f>+H258+25</f>
        <v>50</v>
      </c>
      <c r="J258" s="23">
        <v>60</v>
      </c>
      <c r="K258" s="23">
        <v>70</v>
      </c>
      <c r="L258" s="23">
        <v>80</v>
      </c>
      <c r="M258" s="23">
        <v>90</v>
      </c>
      <c r="N258" s="23">
        <v>100</v>
      </c>
      <c r="O258" s="23"/>
    </row>
    <row r="259" spans="1:15" x14ac:dyDescent="0.25">
      <c r="A259" s="714"/>
      <c r="B259" s="737"/>
      <c r="C259" s="24" t="s">
        <v>66</v>
      </c>
      <c r="D259" s="24"/>
      <c r="E259" s="24"/>
      <c r="F259" s="24"/>
      <c r="G259" s="24"/>
      <c r="H259" s="24">
        <v>25</v>
      </c>
      <c r="I259" s="24">
        <v>50</v>
      </c>
      <c r="J259" s="24">
        <v>60</v>
      </c>
      <c r="K259" s="24">
        <v>70</v>
      </c>
      <c r="L259" s="24">
        <v>80</v>
      </c>
      <c r="M259" s="24"/>
      <c r="N259" s="24"/>
      <c r="O259" s="24"/>
    </row>
    <row r="260" spans="1:15" x14ac:dyDescent="0.25">
      <c r="A260" s="714" t="s">
        <v>176</v>
      </c>
      <c r="B260" s="737">
        <v>0.1</v>
      </c>
      <c r="C260" s="23" t="s">
        <v>65</v>
      </c>
      <c r="D260" s="23"/>
      <c r="E260" s="23"/>
      <c r="F260" s="23"/>
      <c r="G260" s="23"/>
      <c r="H260" s="23">
        <v>15</v>
      </c>
      <c r="I260" s="23">
        <f>+H260+15</f>
        <v>30</v>
      </c>
      <c r="J260" s="23">
        <f>+I260+15</f>
        <v>45</v>
      </c>
      <c r="K260" s="23">
        <f>+J260+15</f>
        <v>60</v>
      </c>
      <c r="L260" s="23">
        <f>+K260+10</f>
        <v>70</v>
      </c>
      <c r="M260" s="23">
        <f>+L260+10</f>
        <v>80</v>
      </c>
      <c r="N260" s="23">
        <f>+M260+10</f>
        <v>90</v>
      </c>
      <c r="O260" s="23">
        <f>+N260+10</f>
        <v>100</v>
      </c>
    </row>
    <row r="261" spans="1:15" x14ac:dyDescent="0.25">
      <c r="A261" s="714"/>
      <c r="B261" s="737"/>
      <c r="C261" s="24" t="s">
        <v>66</v>
      </c>
      <c r="D261" s="24"/>
      <c r="E261" s="24"/>
      <c r="F261" s="24"/>
      <c r="G261" s="24"/>
      <c r="H261" s="24">
        <v>15</v>
      </c>
      <c r="I261" s="24">
        <v>30</v>
      </c>
      <c r="J261" s="24">
        <v>45</v>
      </c>
      <c r="K261" s="24">
        <v>60</v>
      </c>
      <c r="L261" s="24">
        <v>70</v>
      </c>
      <c r="M261" s="24"/>
      <c r="N261" s="24"/>
      <c r="O261" s="24"/>
    </row>
    <row r="262" spans="1:15" x14ac:dyDescent="0.25">
      <c r="A262" s="714" t="s">
        <v>177</v>
      </c>
      <c r="B262" s="737">
        <v>0.1</v>
      </c>
      <c r="C262" s="23" t="s">
        <v>65</v>
      </c>
      <c r="D262" s="23"/>
      <c r="E262" s="23"/>
      <c r="F262" s="23"/>
      <c r="G262" s="23">
        <v>20</v>
      </c>
      <c r="H262" s="23">
        <f t="shared" ref="H262:O262" si="6">+G262+10</f>
        <v>30</v>
      </c>
      <c r="I262" s="23">
        <f t="shared" si="6"/>
        <v>40</v>
      </c>
      <c r="J262" s="23">
        <f t="shared" si="6"/>
        <v>50</v>
      </c>
      <c r="K262" s="23">
        <f t="shared" si="6"/>
        <v>60</v>
      </c>
      <c r="L262" s="23">
        <f t="shared" si="6"/>
        <v>70</v>
      </c>
      <c r="M262" s="23">
        <f t="shared" si="6"/>
        <v>80</v>
      </c>
      <c r="N262" s="23">
        <f t="shared" si="6"/>
        <v>90</v>
      </c>
      <c r="O262" s="23">
        <f t="shared" si="6"/>
        <v>100</v>
      </c>
    </row>
    <row r="263" spans="1:15" x14ac:dyDescent="0.25">
      <c r="A263" s="714"/>
      <c r="B263" s="737"/>
      <c r="C263" s="24" t="s">
        <v>66</v>
      </c>
      <c r="D263" s="24"/>
      <c r="E263" s="24"/>
      <c r="F263" s="24"/>
      <c r="G263" s="24">
        <v>20</v>
      </c>
      <c r="H263" s="24">
        <v>30</v>
      </c>
      <c r="I263" s="24">
        <v>40</v>
      </c>
      <c r="J263" s="24">
        <v>50</v>
      </c>
      <c r="K263" s="24">
        <v>60</v>
      </c>
      <c r="L263" s="24">
        <v>70</v>
      </c>
      <c r="M263" s="24"/>
      <c r="N263" s="24"/>
      <c r="O263" s="24"/>
    </row>
    <row r="264" spans="1:15" x14ac:dyDescent="0.25">
      <c r="A264" s="727" t="s">
        <v>178</v>
      </c>
      <c r="B264" s="737">
        <v>0.1</v>
      </c>
      <c r="C264" s="23" t="s">
        <v>65</v>
      </c>
      <c r="D264" s="23"/>
      <c r="E264" s="23"/>
      <c r="F264" s="23"/>
      <c r="G264" s="23">
        <v>20</v>
      </c>
      <c r="H264" s="23">
        <f t="shared" ref="H264:O264" si="7">+G264+10</f>
        <v>30</v>
      </c>
      <c r="I264" s="23">
        <f t="shared" si="7"/>
        <v>40</v>
      </c>
      <c r="J264" s="23">
        <f t="shared" si="7"/>
        <v>50</v>
      </c>
      <c r="K264" s="23">
        <f t="shared" si="7"/>
        <v>60</v>
      </c>
      <c r="L264" s="23">
        <f t="shared" si="7"/>
        <v>70</v>
      </c>
      <c r="M264" s="23">
        <f t="shared" si="7"/>
        <v>80</v>
      </c>
      <c r="N264" s="23">
        <f t="shared" si="7"/>
        <v>90</v>
      </c>
      <c r="O264" s="23">
        <f t="shared" si="7"/>
        <v>100</v>
      </c>
    </row>
    <row r="265" spans="1:15" x14ac:dyDescent="0.25">
      <c r="A265" s="728"/>
      <c r="B265" s="737"/>
      <c r="C265" s="24" t="s">
        <v>66</v>
      </c>
      <c r="D265" s="24"/>
      <c r="E265" s="24"/>
      <c r="F265" s="24"/>
      <c r="G265" s="24">
        <v>20</v>
      </c>
      <c r="H265" s="24">
        <v>30</v>
      </c>
      <c r="I265" s="24">
        <v>40</v>
      </c>
      <c r="J265" s="24">
        <v>50</v>
      </c>
      <c r="K265" s="24">
        <v>60</v>
      </c>
      <c r="L265" s="24">
        <v>70</v>
      </c>
      <c r="M265" s="24"/>
      <c r="N265" s="24"/>
      <c r="O265" s="24"/>
    </row>
    <row r="266" spans="1:15" x14ac:dyDescent="0.25">
      <c r="A266" s="714" t="s">
        <v>179</v>
      </c>
      <c r="B266" s="737">
        <v>0.1</v>
      </c>
      <c r="C266" s="23" t="s">
        <v>65</v>
      </c>
      <c r="D266" s="23"/>
      <c r="E266" s="23"/>
      <c r="F266" s="23"/>
      <c r="G266" s="23"/>
      <c r="H266" s="23"/>
      <c r="I266" s="23"/>
      <c r="J266" s="23"/>
      <c r="K266" s="23"/>
      <c r="L266" s="23"/>
      <c r="M266" s="23"/>
      <c r="N266" s="23"/>
      <c r="O266" s="23">
        <v>100</v>
      </c>
    </row>
    <row r="267" spans="1:15" x14ac:dyDescent="0.25">
      <c r="A267" s="714"/>
      <c r="B267" s="737"/>
      <c r="C267" s="24" t="s">
        <v>66</v>
      </c>
      <c r="D267" s="24"/>
      <c r="E267" s="24"/>
      <c r="F267" s="24"/>
      <c r="G267" s="24"/>
      <c r="H267" s="24"/>
      <c r="I267" s="24"/>
      <c r="J267" s="24"/>
      <c r="K267" s="24"/>
      <c r="L267" s="24"/>
      <c r="M267" s="24"/>
      <c r="N267" s="24"/>
      <c r="O267" s="24"/>
    </row>
    <row r="268" spans="1:15" x14ac:dyDescent="0.25">
      <c r="A268" s="33"/>
      <c r="B268" s="60"/>
      <c r="C268" s="34"/>
      <c r="D268" s="34"/>
      <c r="E268" s="34"/>
      <c r="F268" s="34"/>
      <c r="G268" s="34"/>
      <c r="H268" s="34"/>
      <c r="I268" s="34"/>
      <c r="J268" s="34"/>
      <c r="K268" s="34"/>
      <c r="L268" s="34"/>
      <c r="M268" s="34"/>
      <c r="N268" s="34"/>
      <c r="O268" s="34"/>
    </row>
    <row r="269" spans="1:15" x14ac:dyDescent="0.25">
      <c r="A269" s="33"/>
      <c r="B269" s="60"/>
      <c r="C269" s="34"/>
      <c r="D269" s="34"/>
      <c r="E269" s="34"/>
      <c r="F269" s="34"/>
      <c r="G269" s="34"/>
      <c r="H269" s="34"/>
      <c r="I269" s="34"/>
      <c r="J269" s="34"/>
      <c r="K269" s="34"/>
      <c r="L269" s="34"/>
      <c r="M269" s="34"/>
      <c r="N269" s="34"/>
      <c r="O269" s="34"/>
    </row>
    <row r="270" spans="1:15" x14ac:dyDescent="0.25">
      <c r="A270" s="33"/>
      <c r="B270" s="60"/>
      <c r="C270" s="34"/>
      <c r="D270" s="34"/>
      <c r="E270" s="34"/>
      <c r="F270" s="34"/>
      <c r="G270" s="34"/>
      <c r="H270" s="34"/>
      <c r="I270" s="34"/>
      <c r="J270" s="34"/>
      <c r="K270" s="34"/>
      <c r="L270" s="34"/>
      <c r="M270" s="34"/>
      <c r="N270" s="34"/>
      <c r="O270" s="34"/>
    </row>
    <row r="271" spans="1:15" x14ac:dyDescent="0.25">
      <c r="A271" s="33"/>
      <c r="B271" s="60"/>
      <c r="C271" s="34"/>
      <c r="D271" s="34"/>
      <c r="E271" s="34"/>
      <c r="F271" s="34"/>
      <c r="G271" s="34"/>
      <c r="H271" s="34"/>
      <c r="I271" s="34"/>
      <c r="J271" s="34"/>
      <c r="K271" s="34"/>
      <c r="L271" s="34"/>
      <c r="M271" s="34"/>
      <c r="N271" s="34"/>
      <c r="O271" s="34"/>
    </row>
    <row r="272" spans="1:15" x14ac:dyDescent="0.25">
      <c r="A272" s="9" t="s">
        <v>180</v>
      </c>
      <c r="B272" s="704" t="s">
        <v>181</v>
      </c>
      <c r="C272" s="645"/>
      <c r="D272" s="645"/>
      <c r="E272" s="645"/>
      <c r="F272" s="645"/>
      <c r="G272" s="645"/>
      <c r="H272" s="645"/>
      <c r="I272" s="645"/>
      <c r="J272" s="646"/>
      <c r="K272" s="647" t="s">
        <v>13</v>
      </c>
      <c r="L272" s="647"/>
      <c r="M272" s="647"/>
      <c r="N272" s="647"/>
      <c r="O272" s="10">
        <v>0.15</v>
      </c>
    </row>
    <row r="273" spans="1:15" x14ac:dyDescent="0.25">
      <c r="A273" s="11"/>
      <c r="B273" s="12"/>
      <c r="C273" s="13"/>
      <c r="D273" s="13"/>
      <c r="E273" s="13"/>
      <c r="F273" s="13"/>
      <c r="G273" s="13"/>
      <c r="H273" s="13"/>
      <c r="I273" s="13"/>
      <c r="J273" s="13"/>
      <c r="K273" s="13"/>
      <c r="L273" s="13"/>
      <c r="M273" s="13"/>
      <c r="N273" s="13"/>
      <c r="O273" s="11"/>
    </row>
    <row r="274" spans="1:15" ht="25.5" x14ac:dyDescent="0.25">
      <c r="A274" s="14" t="s">
        <v>14</v>
      </c>
      <c r="B274" s="648"/>
      <c r="C274" s="649"/>
      <c r="D274" s="649"/>
      <c r="E274" s="649"/>
      <c r="F274" s="649"/>
      <c r="G274" s="649"/>
      <c r="H274" s="649"/>
      <c r="I274" s="649"/>
      <c r="J274" s="649"/>
      <c r="K274" s="649"/>
      <c r="L274" s="649"/>
      <c r="M274" s="649"/>
      <c r="N274" s="649"/>
      <c r="O274" s="650"/>
    </row>
    <row r="275" spans="1:15" x14ac:dyDescent="0.25">
      <c r="A275" s="11"/>
      <c r="B275" s="12"/>
      <c r="C275" s="13"/>
      <c r="D275" s="13"/>
      <c r="E275" s="13"/>
      <c r="F275" s="13"/>
      <c r="G275" s="13"/>
      <c r="H275" s="13"/>
      <c r="I275" s="13"/>
      <c r="J275" s="13"/>
      <c r="K275" s="13"/>
      <c r="L275" s="13"/>
      <c r="M275" s="13"/>
      <c r="N275" s="13"/>
      <c r="O275" s="11"/>
    </row>
    <row r="276" spans="1:15" x14ac:dyDescent="0.25">
      <c r="A276" s="651" t="s">
        <v>15</v>
      </c>
      <c r="B276" s="651"/>
      <c r="C276" s="651"/>
      <c r="D276" s="651"/>
      <c r="E276" s="652" t="s">
        <v>16</v>
      </c>
      <c r="F276" s="653"/>
      <c r="G276" s="653"/>
      <c r="H276" s="653"/>
      <c r="I276" s="654"/>
      <c r="J276" s="651" t="s">
        <v>17</v>
      </c>
      <c r="K276" s="651"/>
      <c r="L276" s="655" t="s">
        <v>22</v>
      </c>
      <c r="M276" s="656"/>
      <c r="N276" s="656"/>
      <c r="O276" s="657"/>
    </row>
    <row r="277" spans="1:15" x14ac:dyDescent="0.25">
      <c r="A277" s="651"/>
      <c r="B277" s="651"/>
      <c r="C277" s="651"/>
      <c r="D277" s="651"/>
      <c r="E277" s="652" t="s">
        <v>144</v>
      </c>
      <c r="F277" s="653"/>
      <c r="G277" s="653"/>
      <c r="H277" s="653"/>
      <c r="I277" s="654"/>
      <c r="J277" s="651"/>
      <c r="K277" s="651"/>
      <c r="L277" s="655" t="s">
        <v>22</v>
      </c>
      <c r="M277" s="656"/>
      <c r="N277" s="656"/>
      <c r="O277" s="657"/>
    </row>
    <row r="278" spans="1:15" x14ac:dyDescent="0.25">
      <c r="A278" s="651"/>
      <c r="B278" s="651"/>
      <c r="C278" s="651"/>
      <c r="D278" s="651"/>
      <c r="E278" s="652" t="s">
        <v>143</v>
      </c>
      <c r="F278" s="653"/>
      <c r="G278" s="653"/>
      <c r="H278" s="653"/>
      <c r="I278" s="654"/>
      <c r="J278" s="651"/>
      <c r="K278" s="651"/>
      <c r="L278" s="655"/>
      <c r="M278" s="656"/>
      <c r="N278" s="656"/>
      <c r="O278" s="657"/>
    </row>
    <row r="279" spans="1:15" x14ac:dyDescent="0.25">
      <c r="A279" s="35"/>
      <c r="B279" s="52"/>
      <c r="C279" s="35"/>
      <c r="D279" s="35"/>
      <c r="E279" s="35"/>
      <c r="F279" s="35"/>
      <c r="G279" s="35"/>
      <c r="H279" s="35"/>
      <c r="I279" s="35"/>
      <c r="J279" s="35"/>
      <c r="K279" s="35"/>
      <c r="L279" s="35"/>
      <c r="M279" s="52"/>
      <c r="N279" s="52"/>
      <c r="O279" s="35"/>
    </row>
    <row r="280" spans="1:15" ht="25.5" x14ac:dyDescent="0.25">
      <c r="A280" s="15" t="s">
        <v>23</v>
      </c>
      <c r="B280" s="15" t="s">
        <v>24</v>
      </c>
      <c r="C280" s="15" t="s">
        <v>25</v>
      </c>
      <c r="D280" s="15" t="s">
        <v>26</v>
      </c>
      <c r="E280" s="15" t="s">
        <v>105</v>
      </c>
      <c r="F280" s="658" t="s">
        <v>28</v>
      </c>
      <c r="G280" s="658"/>
      <c r="H280" s="658" t="s">
        <v>29</v>
      </c>
      <c r="I280" s="658"/>
      <c r="J280" s="15" t="s">
        <v>30</v>
      </c>
      <c r="K280" s="658" t="s">
        <v>31</v>
      </c>
      <c r="L280" s="658"/>
      <c r="M280" s="659" t="s">
        <v>32</v>
      </c>
      <c r="N280" s="660"/>
      <c r="O280" s="661"/>
    </row>
    <row r="281" spans="1:15" ht="51" x14ac:dyDescent="0.25">
      <c r="A281" s="16" t="s">
        <v>106</v>
      </c>
      <c r="B281" s="53">
        <v>0.5</v>
      </c>
      <c r="C281" s="18" t="s">
        <v>182</v>
      </c>
      <c r="D281" s="18" t="s">
        <v>35</v>
      </c>
      <c r="E281" s="18" t="s">
        <v>36</v>
      </c>
      <c r="F281" s="662" t="s">
        <v>146</v>
      </c>
      <c r="G281" s="662"/>
      <c r="H281" s="663" t="s">
        <v>38</v>
      </c>
      <c r="I281" s="664"/>
      <c r="J281" s="19">
        <v>100</v>
      </c>
      <c r="K281" s="665" t="s">
        <v>147</v>
      </c>
      <c r="L281" s="665"/>
      <c r="M281" s="666" t="s">
        <v>16</v>
      </c>
      <c r="N281" s="666"/>
      <c r="O281" s="666"/>
    </row>
    <row r="282" spans="1:15" x14ac:dyDescent="0.25">
      <c r="A282" s="676" t="s">
        <v>40</v>
      </c>
      <c r="B282" s="677"/>
      <c r="C282" s="678" t="s">
        <v>148</v>
      </c>
      <c r="D282" s="679"/>
      <c r="E282" s="679"/>
      <c r="F282" s="679"/>
      <c r="G282" s="680"/>
      <c r="H282" s="681" t="s">
        <v>42</v>
      </c>
      <c r="I282" s="733"/>
      <c r="J282" s="734"/>
      <c r="K282" s="684" t="s">
        <v>183</v>
      </c>
      <c r="L282" s="685"/>
      <c r="M282" s="685"/>
      <c r="N282" s="685"/>
      <c r="O282" s="686"/>
    </row>
    <row r="283" spans="1:15" x14ac:dyDescent="0.25">
      <c r="A283" s="672" t="s">
        <v>44</v>
      </c>
      <c r="B283" s="673"/>
      <c r="C283" s="673"/>
      <c r="D283" s="673"/>
      <c r="E283" s="673"/>
      <c r="F283" s="687"/>
      <c r="G283" s="674" t="s">
        <v>45</v>
      </c>
      <c r="H283" s="674"/>
      <c r="I283" s="674"/>
      <c r="J283" s="674"/>
      <c r="K283" s="674"/>
      <c r="L283" s="674"/>
      <c r="M283" s="674"/>
      <c r="N283" s="674"/>
      <c r="O283" s="672"/>
    </row>
    <row r="284" spans="1:15" x14ac:dyDescent="0.25">
      <c r="A284" s="705" t="s">
        <v>184</v>
      </c>
      <c r="B284" s="706"/>
      <c r="C284" s="706"/>
      <c r="D284" s="706"/>
      <c r="E284" s="706"/>
      <c r="F284" s="706"/>
      <c r="G284" s="709" t="s">
        <v>151</v>
      </c>
      <c r="H284" s="709"/>
      <c r="I284" s="709"/>
      <c r="J284" s="709"/>
      <c r="K284" s="709"/>
      <c r="L284" s="709"/>
      <c r="M284" s="709"/>
      <c r="N284" s="709"/>
      <c r="O284" s="709"/>
    </row>
    <row r="285" spans="1:15" x14ac:dyDescent="0.25">
      <c r="A285" s="707"/>
      <c r="B285" s="708"/>
      <c r="C285" s="708"/>
      <c r="D285" s="708"/>
      <c r="E285" s="708"/>
      <c r="F285" s="708"/>
      <c r="G285" s="709"/>
      <c r="H285" s="709"/>
      <c r="I285" s="709"/>
      <c r="J285" s="709"/>
      <c r="K285" s="709"/>
      <c r="L285" s="709"/>
      <c r="M285" s="709"/>
      <c r="N285" s="709"/>
      <c r="O285" s="709"/>
    </row>
    <row r="286" spans="1:15" x14ac:dyDescent="0.25">
      <c r="A286" s="672" t="s">
        <v>48</v>
      </c>
      <c r="B286" s="673"/>
      <c r="C286" s="673"/>
      <c r="D286" s="673"/>
      <c r="E286" s="673"/>
      <c r="F286" s="673"/>
      <c r="G286" s="674" t="s">
        <v>49</v>
      </c>
      <c r="H286" s="674"/>
      <c r="I286" s="674"/>
      <c r="J286" s="674"/>
      <c r="K286" s="674"/>
      <c r="L286" s="674"/>
      <c r="M286" s="674"/>
      <c r="N286" s="674"/>
      <c r="O286" s="674"/>
    </row>
    <row r="287" spans="1:15" x14ac:dyDescent="0.25">
      <c r="A287" s="675" t="s">
        <v>50</v>
      </c>
      <c r="B287" s="675"/>
      <c r="C287" s="675"/>
      <c r="D287" s="675"/>
      <c r="E287" s="675"/>
      <c r="F287" s="675"/>
      <c r="G287" s="675" t="s">
        <v>51</v>
      </c>
      <c r="H287" s="675"/>
      <c r="I287" s="675"/>
      <c r="J287" s="675"/>
      <c r="K287" s="675"/>
      <c r="L287" s="675"/>
      <c r="M287" s="675"/>
      <c r="N287" s="675"/>
      <c r="O287" s="675"/>
    </row>
    <row r="288" spans="1:15" x14ac:dyDescent="0.25">
      <c r="A288" s="675"/>
      <c r="B288" s="675"/>
      <c r="C288" s="675"/>
      <c r="D288" s="675"/>
      <c r="E288" s="675"/>
      <c r="F288" s="675"/>
      <c r="G288" s="675"/>
      <c r="H288" s="675"/>
      <c r="I288" s="675"/>
      <c r="J288" s="675"/>
      <c r="K288" s="675"/>
      <c r="L288" s="675"/>
      <c r="M288" s="675"/>
      <c r="N288" s="675"/>
      <c r="O288" s="675"/>
    </row>
    <row r="289" spans="1:15" x14ac:dyDescent="0.25">
      <c r="A289" s="35"/>
      <c r="B289" s="52"/>
      <c r="C289" s="35"/>
      <c r="D289" s="35"/>
      <c r="E289" s="35"/>
      <c r="F289" s="35"/>
      <c r="G289" s="35"/>
      <c r="H289" s="35"/>
      <c r="I289" s="35"/>
      <c r="J289" s="35"/>
      <c r="K289" s="35"/>
      <c r="L289" s="35"/>
      <c r="M289" s="52"/>
      <c r="N289" s="52"/>
      <c r="O289" s="35"/>
    </row>
    <row r="290" spans="1:15" x14ac:dyDescent="0.25">
      <c r="A290" s="12"/>
      <c r="B290" s="12"/>
      <c r="C290" s="5"/>
      <c r="D290" s="688" t="s">
        <v>52</v>
      </c>
      <c r="E290" s="689"/>
      <c r="F290" s="689"/>
      <c r="G290" s="689"/>
      <c r="H290" s="689"/>
      <c r="I290" s="689"/>
      <c r="J290" s="689"/>
      <c r="K290" s="689"/>
      <c r="L290" s="689"/>
      <c r="M290" s="689"/>
      <c r="N290" s="689"/>
      <c r="O290" s="690"/>
    </row>
    <row r="291" spans="1:15" x14ac:dyDescent="0.25">
      <c r="A291" s="5"/>
      <c r="B291" s="6"/>
      <c r="C291" s="12"/>
      <c r="D291" s="22" t="s">
        <v>53</v>
      </c>
      <c r="E291" s="22" t="s">
        <v>54</v>
      </c>
      <c r="F291" s="22" t="s">
        <v>55</v>
      </c>
      <c r="G291" s="22" t="s">
        <v>56</v>
      </c>
      <c r="H291" s="22" t="s">
        <v>57</v>
      </c>
      <c r="I291" s="22" t="s">
        <v>58</v>
      </c>
      <c r="J291" s="22" t="s">
        <v>59</v>
      </c>
      <c r="K291" s="22" t="s">
        <v>60</v>
      </c>
      <c r="L291" s="22" t="s">
        <v>61</v>
      </c>
      <c r="M291" s="22" t="s">
        <v>62</v>
      </c>
      <c r="N291" s="22" t="s">
        <v>63</v>
      </c>
      <c r="O291" s="22" t="s">
        <v>64</v>
      </c>
    </row>
    <row r="292" spans="1:15" x14ac:dyDescent="0.25">
      <c r="A292" s="691" t="s">
        <v>65</v>
      </c>
      <c r="B292" s="691"/>
      <c r="C292" s="691"/>
      <c r="D292" s="23">
        <v>100</v>
      </c>
      <c r="E292" s="23">
        <v>100</v>
      </c>
      <c r="F292" s="23">
        <v>100</v>
      </c>
      <c r="G292" s="23">
        <v>100</v>
      </c>
      <c r="H292" s="23">
        <v>100</v>
      </c>
      <c r="I292" s="23">
        <v>100</v>
      </c>
      <c r="J292" s="23">
        <v>100</v>
      </c>
      <c r="K292" s="23">
        <v>100</v>
      </c>
      <c r="L292" s="23">
        <v>100</v>
      </c>
      <c r="M292" s="23">
        <v>100</v>
      </c>
      <c r="N292" s="23">
        <v>100</v>
      </c>
      <c r="O292" s="23">
        <v>100</v>
      </c>
    </row>
    <row r="293" spans="1:15" x14ac:dyDescent="0.25">
      <c r="A293" s="692" t="s">
        <v>66</v>
      </c>
      <c r="B293" s="692"/>
      <c r="C293" s="692"/>
      <c r="D293" s="24">
        <v>100</v>
      </c>
      <c r="E293" s="24">
        <v>100</v>
      </c>
      <c r="F293" s="24">
        <v>100</v>
      </c>
      <c r="G293" s="24">
        <v>100</v>
      </c>
      <c r="H293" s="24">
        <v>100</v>
      </c>
      <c r="I293" s="24">
        <v>100</v>
      </c>
      <c r="J293" s="24">
        <v>100</v>
      </c>
      <c r="K293" s="24">
        <v>100</v>
      </c>
      <c r="L293" s="24">
        <v>100</v>
      </c>
      <c r="M293" s="24"/>
      <c r="N293" s="24"/>
      <c r="O293" s="24"/>
    </row>
    <row r="294" spans="1:15" x14ac:dyDescent="0.25">
      <c r="A294" s="35"/>
      <c r="B294" s="52"/>
      <c r="C294" s="35"/>
      <c r="D294" s="35"/>
      <c r="E294" s="35"/>
      <c r="F294" s="35"/>
      <c r="G294" s="35"/>
      <c r="H294" s="35"/>
      <c r="I294" s="35"/>
      <c r="J294" s="35"/>
      <c r="K294" s="35"/>
      <c r="L294" s="35"/>
      <c r="M294" s="52"/>
      <c r="N294" s="52"/>
      <c r="O294" s="35"/>
    </row>
    <row r="295" spans="1:15" x14ac:dyDescent="0.25">
      <c r="A295" s="35"/>
      <c r="B295" s="52"/>
      <c r="C295" s="35"/>
      <c r="D295" s="35"/>
      <c r="E295" s="35"/>
      <c r="F295" s="35"/>
      <c r="G295" s="35"/>
      <c r="H295" s="35"/>
      <c r="I295" s="35"/>
      <c r="J295" s="35"/>
      <c r="K295" s="35"/>
      <c r="L295" s="35"/>
      <c r="M295" s="52"/>
      <c r="N295" s="52"/>
      <c r="O295" s="35"/>
    </row>
    <row r="296" spans="1:15" ht="25.5" x14ac:dyDescent="0.25">
      <c r="A296" s="14" t="s">
        <v>14</v>
      </c>
      <c r="B296" s="648"/>
      <c r="C296" s="649"/>
      <c r="D296" s="649"/>
      <c r="E296" s="649"/>
      <c r="F296" s="649"/>
      <c r="G296" s="649"/>
      <c r="H296" s="649"/>
      <c r="I296" s="649"/>
      <c r="J296" s="649"/>
      <c r="K296" s="649"/>
      <c r="L296" s="649"/>
      <c r="M296" s="649"/>
      <c r="N296" s="649"/>
      <c r="O296" s="650"/>
    </row>
    <row r="297" spans="1:15" x14ac:dyDescent="0.25">
      <c r="A297" s="35"/>
      <c r="B297" s="52"/>
      <c r="C297" s="35"/>
      <c r="D297" s="35"/>
      <c r="E297" s="35"/>
      <c r="F297" s="35"/>
      <c r="G297" s="35"/>
      <c r="H297" s="35"/>
      <c r="I297" s="35"/>
      <c r="J297" s="35"/>
      <c r="K297" s="35"/>
      <c r="L297" s="35"/>
      <c r="M297" s="52"/>
      <c r="N297" s="52"/>
      <c r="O297" s="35"/>
    </row>
    <row r="298" spans="1:15" ht="25.5" x14ac:dyDescent="0.25">
      <c r="A298" s="15" t="s">
        <v>23</v>
      </c>
      <c r="B298" s="15" t="s">
        <v>24</v>
      </c>
      <c r="C298" s="15" t="s">
        <v>25</v>
      </c>
      <c r="D298" s="15" t="s">
        <v>26</v>
      </c>
      <c r="E298" s="15" t="s">
        <v>105</v>
      </c>
      <c r="F298" s="658" t="s">
        <v>28</v>
      </c>
      <c r="G298" s="658"/>
      <c r="H298" s="658" t="s">
        <v>29</v>
      </c>
      <c r="I298" s="658"/>
      <c r="J298" s="15" t="s">
        <v>30</v>
      </c>
      <c r="K298" s="658" t="s">
        <v>31</v>
      </c>
      <c r="L298" s="658"/>
      <c r="M298" s="659" t="s">
        <v>32</v>
      </c>
      <c r="N298" s="660"/>
      <c r="O298" s="661"/>
    </row>
    <row r="299" spans="1:15" ht="76.5" x14ac:dyDescent="0.25">
      <c r="A299" s="16" t="s">
        <v>106</v>
      </c>
      <c r="B299" s="53">
        <v>0.5</v>
      </c>
      <c r="C299" s="18" t="s">
        <v>185</v>
      </c>
      <c r="D299" s="18" t="s">
        <v>35</v>
      </c>
      <c r="E299" s="18" t="s">
        <v>36</v>
      </c>
      <c r="F299" s="662" t="s">
        <v>117</v>
      </c>
      <c r="G299" s="662"/>
      <c r="H299" s="663" t="s">
        <v>38</v>
      </c>
      <c r="I299" s="664"/>
      <c r="J299" s="19">
        <v>100</v>
      </c>
      <c r="K299" s="665" t="s">
        <v>39</v>
      </c>
      <c r="L299" s="665"/>
      <c r="M299" s="666" t="s">
        <v>4</v>
      </c>
      <c r="N299" s="666"/>
      <c r="O299" s="666"/>
    </row>
    <row r="300" spans="1:15" x14ac:dyDescent="0.25">
      <c r="A300" s="676" t="s">
        <v>40</v>
      </c>
      <c r="B300" s="677"/>
      <c r="C300" s="678" t="s">
        <v>186</v>
      </c>
      <c r="D300" s="679"/>
      <c r="E300" s="679"/>
      <c r="F300" s="679"/>
      <c r="G300" s="680"/>
      <c r="H300" s="681" t="s">
        <v>42</v>
      </c>
      <c r="I300" s="733"/>
      <c r="J300" s="734"/>
      <c r="K300" s="684" t="s">
        <v>187</v>
      </c>
      <c r="L300" s="685"/>
      <c r="M300" s="685"/>
      <c r="N300" s="685"/>
      <c r="O300" s="686"/>
    </row>
    <row r="301" spans="1:15" x14ac:dyDescent="0.25">
      <c r="A301" s="672" t="s">
        <v>44</v>
      </c>
      <c r="B301" s="673"/>
      <c r="C301" s="673"/>
      <c r="D301" s="673"/>
      <c r="E301" s="673"/>
      <c r="F301" s="687"/>
      <c r="G301" s="674" t="s">
        <v>45</v>
      </c>
      <c r="H301" s="674"/>
      <c r="I301" s="674"/>
      <c r="J301" s="674"/>
      <c r="K301" s="674"/>
      <c r="L301" s="674"/>
      <c r="M301" s="674"/>
      <c r="N301" s="674"/>
      <c r="O301" s="674"/>
    </row>
    <row r="302" spans="1:15" x14ac:dyDescent="0.25">
      <c r="A302" s="705" t="s">
        <v>155</v>
      </c>
      <c r="B302" s="706"/>
      <c r="C302" s="706"/>
      <c r="D302" s="706"/>
      <c r="E302" s="706"/>
      <c r="F302" s="706"/>
      <c r="G302" s="709" t="s">
        <v>188</v>
      </c>
      <c r="H302" s="709"/>
      <c r="I302" s="709"/>
      <c r="J302" s="709"/>
      <c r="K302" s="709"/>
      <c r="L302" s="709"/>
      <c r="M302" s="709"/>
      <c r="N302" s="709"/>
      <c r="O302" s="709"/>
    </row>
    <row r="303" spans="1:15" x14ac:dyDescent="0.25">
      <c r="A303" s="707"/>
      <c r="B303" s="708"/>
      <c r="C303" s="708"/>
      <c r="D303" s="708"/>
      <c r="E303" s="708"/>
      <c r="F303" s="708"/>
      <c r="G303" s="709"/>
      <c r="H303" s="709"/>
      <c r="I303" s="709"/>
      <c r="J303" s="709"/>
      <c r="K303" s="709"/>
      <c r="L303" s="709"/>
      <c r="M303" s="709"/>
      <c r="N303" s="709"/>
      <c r="O303" s="709"/>
    </row>
    <row r="304" spans="1:15" x14ac:dyDescent="0.25">
      <c r="A304" s="672" t="s">
        <v>48</v>
      </c>
      <c r="B304" s="673"/>
      <c r="C304" s="673"/>
      <c r="D304" s="673"/>
      <c r="E304" s="673"/>
      <c r="F304" s="673"/>
      <c r="G304" s="674" t="s">
        <v>49</v>
      </c>
      <c r="H304" s="674"/>
      <c r="I304" s="674"/>
      <c r="J304" s="674"/>
      <c r="K304" s="674"/>
      <c r="L304" s="674"/>
      <c r="M304" s="674"/>
      <c r="N304" s="674"/>
      <c r="O304" s="674"/>
    </row>
    <row r="305" spans="1:15" x14ac:dyDescent="0.25">
      <c r="A305" s="675" t="s">
        <v>50</v>
      </c>
      <c r="B305" s="675"/>
      <c r="C305" s="675"/>
      <c r="D305" s="675"/>
      <c r="E305" s="675"/>
      <c r="F305" s="675"/>
      <c r="G305" s="675" t="s">
        <v>51</v>
      </c>
      <c r="H305" s="675"/>
      <c r="I305" s="675"/>
      <c r="J305" s="675"/>
      <c r="K305" s="675"/>
      <c r="L305" s="675"/>
      <c r="M305" s="675"/>
      <c r="N305" s="675"/>
      <c r="O305" s="675"/>
    </row>
    <row r="306" spans="1:15" x14ac:dyDescent="0.25">
      <c r="A306" s="675"/>
      <c r="B306" s="675"/>
      <c r="C306" s="675"/>
      <c r="D306" s="675"/>
      <c r="E306" s="675"/>
      <c r="F306" s="675"/>
      <c r="G306" s="675"/>
      <c r="H306" s="675"/>
      <c r="I306" s="675"/>
      <c r="J306" s="675"/>
      <c r="K306" s="675"/>
      <c r="L306" s="675"/>
      <c r="M306" s="675"/>
      <c r="N306" s="675"/>
      <c r="O306" s="675"/>
    </row>
    <row r="307" spans="1:15" x14ac:dyDescent="0.25">
      <c r="A307" s="35"/>
      <c r="B307" s="52"/>
      <c r="C307" s="35"/>
      <c r="D307" s="35"/>
      <c r="E307" s="35"/>
      <c r="F307" s="35"/>
      <c r="G307" s="35"/>
      <c r="H307" s="35"/>
      <c r="I307" s="35"/>
      <c r="J307" s="35"/>
      <c r="K307" s="35"/>
      <c r="L307" s="35"/>
      <c r="M307" s="52"/>
      <c r="N307" s="52"/>
      <c r="O307" s="35"/>
    </row>
    <row r="308" spans="1:15" x14ac:dyDescent="0.25">
      <c r="A308" s="47" t="s">
        <v>76</v>
      </c>
      <c r="B308" s="47" t="s">
        <v>24</v>
      </c>
      <c r="C308" s="48"/>
      <c r="D308" s="22" t="s">
        <v>53</v>
      </c>
      <c r="E308" s="22" t="s">
        <v>54</v>
      </c>
      <c r="F308" s="22" t="s">
        <v>55</v>
      </c>
      <c r="G308" s="22" t="s">
        <v>56</v>
      </c>
      <c r="H308" s="22" t="s">
        <v>57</v>
      </c>
      <c r="I308" s="22" t="s">
        <v>58</v>
      </c>
      <c r="J308" s="22" t="s">
        <v>59</v>
      </c>
      <c r="K308" s="22" t="s">
        <v>60</v>
      </c>
      <c r="L308" s="22" t="s">
        <v>61</v>
      </c>
      <c r="M308" s="22" t="s">
        <v>62</v>
      </c>
      <c r="N308" s="22" t="s">
        <v>63</v>
      </c>
      <c r="O308" s="22" t="s">
        <v>64</v>
      </c>
    </row>
    <row r="309" spans="1:15" x14ac:dyDescent="0.25">
      <c r="A309" s="714" t="s">
        <v>77</v>
      </c>
      <c r="B309" s="729">
        <v>0.1</v>
      </c>
      <c r="C309" s="23" t="s">
        <v>65</v>
      </c>
      <c r="D309" s="23">
        <v>100</v>
      </c>
      <c r="E309" s="23">
        <v>100</v>
      </c>
      <c r="F309" s="23">
        <v>100</v>
      </c>
      <c r="G309" s="23">
        <v>100</v>
      </c>
      <c r="H309" s="23">
        <v>100</v>
      </c>
      <c r="I309" s="23">
        <v>100</v>
      </c>
      <c r="J309" s="23">
        <v>100</v>
      </c>
      <c r="K309" s="23">
        <v>100</v>
      </c>
      <c r="L309" s="23">
        <v>100</v>
      </c>
      <c r="M309" s="23">
        <v>100</v>
      </c>
      <c r="N309" s="23">
        <v>100</v>
      </c>
      <c r="O309" s="23">
        <v>100</v>
      </c>
    </row>
    <row r="310" spans="1:15" x14ac:dyDescent="0.25">
      <c r="A310" s="714"/>
      <c r="B310" s="729"/>
      <c r="C310" s="24" t="s">
        <v>66</v>
      </c>
      <c r="D310" s="24">
        <v>100</v>
      </c>
      <c r="E310" s="24">
        <v>100</v>
      </c>
      <c r="F310" s="24">
        <v>100</v>
      </c>
      <c r="G310" s="24">
        <v>100</v>
      </c>
      <c r="H310" s="24">
        <v>100</v>
      </c>
      <c r="I310" s="24">
        <v>100</v>
      </c>
      <c r="J310" s="24">
        <v>100</v>
      </c>
      <c r="K310" s="24">
        <v>100</v>
      </c>
      <c r="L310" s="24">
        <v>100</v>
      </c>
      <c r="M310" s="24"/>
      <c r="N310" s="24"/>
      <c r="O310" s="24"/>
    </row>
    <row r="311" spans="1:15" x14ac:dyDescent="0.25">
      <c r="A311" s="714" t="s">
        <v>189</v>
      </c>
      <c r="B311" s="729">
        <v>0.45</v>
      </c>
      <c r="C311" s="23" t="s">
        <v>65</v>
      </c>
      <c r="D311" s="23">
        <v>100</v>
      </c>
      <c r="E311" s="23">
        <v>100</v>
      </c>
      <c r="F311" s="23">
        <v>100</v>
      </c>
      <c r="G311" s="23">
        <v>100</v>
      </c>
      <c r="H311" s="23">
        <v>100</v>
      </c>
      <c r="I311" s="23">
        <v>100</v>
      </c>
      <c r="J311" s="23">
        <v>100</v>
      </c>
      <c r="K311" s="23">
        <v>100</v>
      </c>
      <c r="L311" s="23">
        <v>100</v>
      </c>
      <c r="M311" s="23">
        <v>100</v>
      </c>
      <c r="N311" s="23">
        <v>100</v>
      </c>
      <c r="O311" s="23">
        <v>100</v>
      </c>
    </row>
    <row r="312" spans="1:15" x14ac:dyDescent="0.25">
      <c r="A312" s="714"/>
      <c r="B312" s="729"/>
      <c r="C312" s="24" t="s">
        <v>66</v>
      </c>
      <c r="D312" s="24">
        <v>100</v>
      </c>
      <c r="E312" s="24">
        <v>100</v>
      </c>
      <c r="F312" s="24">
        <v>100</v>
      </c>
      <c r="G312" s="24">
        <v>100</v>
      </c>
      <c r="H312" s="24">
        <v>100</v>
      </c>
      <c r="I312" s="24">
        <v>100</v>
      </c>
      <c r="J312" s="24">
        <v>100</v>
      </c>
      <c r="K312" s="24">
        <v>100</v>
      </c>
      <c r="L312" s="24">
        <v>100</v>
      </c>
      <c r="M312" s="24"/>
      <c r="N312" s="24"/>
      <c r="O312" s="24"/>
    </row>
    <row r="313" spans="1:15" x14ac:dyDescent="0.25">
      <c r="A313" s="727" t="s">
        <v>190</v>
      </c>
      <c r="B313" s="729">
        <v>0.45</v>
      </c>
      <c r="C313" s="23" t="s">
        <v>65</v>
      </c>
      <c r="D313" s="23">
        <v>100</v>
      </c>
      <c r="E313" s="23">
        <v>100</v>
      </c>
      <c r="F313" s="23">
        <v>100</v>
      </c>
      <c r="G313" s="23">
        <v>100</v>
      </c>
      <c r="H313" s="23">
        <v>100</v>
      </c>
      <c r="I313" s="23">
        <v>100</v>
      </c>
      <c r="J313" s="23">
        <v>100</v>
      </c>
      <c r="K313" s="23">
        <v>100</v>
      </c>
      <c r="L313" s="23">
        <v>100</v>
      </c>
      <c r="M313" s="23">
        <v>100</v>
      </c>
      <c r="N313" s="23">
        <v>100</v>
      </c>
      <c r="O313" s="23">
        <v>100</v>
      </c>
    </row>
    <row r="314" spans="1:15" x14ac:dyDescent="0.25">
      <c r="A314" s="728"/>
      <c r="B314" s="729"/>
      <c r="C314" s="24" t="s">
        <v>66</v>
      </c>
      <c r="D314" s="24">
        <v>100</v>
      </c>
      <c r="E314" s="24">
        <v>100</v>
      </c>
      <c r="F314" s="24">
        <v>100</v>
      </c>
      <c r="G314" s="24">
        <v>100</v>
      </c>
      <c r="H314" s="24">
        <v>100</v>
      </c>
      <c r="I314" s="24">
        <v>100</v>
      </c>
      <c r="J314" s="24">
        <v>100</v>
      </c>
      <c r="K314" s="24">
        <v>100</v>
      </c>
      <c r="L314" s="24">
        <v>100</v>
      </c>
      <c r="M314" s="24"/>
      <c r="N314" s="24"/>
      <c r="O314" s="24"/>
    </row>
  </sheetData>
  <sheetProtection password="B4A1" sheet="1" objects="1" scenarios="1" selectLockedCells="1" selectUnlockedCells="1"/>
  <mergeCells count="392">
    <mergeCell ref="A309:A310"/>
    <mergeCell ref="B309:B310"/>
    <mergeCell ref="A311:A312"/>
    <mergeCell ref="B311:B312"/>
    <mergeCell ref="A313:A314"/>
    <mergeCell ref="B313:B314"/>
    <mergeCell ref="A302:F303"/>
    <mergeCell ref="G302:O303"/>
    <mergeCell ref="A304:F304"/>
    <mergeCell ref="G304:O304"/>
    <mergeCell ref="A305:F306"/>
    <mergeCell ref="G305:O306"/>
    <mergeCell ref="A300:B300"/>
    <mergeCell ref="C300:G300"/>
    <mergeCell ref="H300:J300"/>
    <mergeCell ref="K300:O300"/>
    <mergeCell ref="A301:F301"/>
    <mergeCell ref="G301:O301"/>
    <mergeCell ref="F298:G298"/>
    <mergeCell ref="H298:I298"/>
    <mergeCell ref="K298:L298"/>
    <mergeCell ref="M298:O298"/>
    <mergeCell ref="F299:G299"/>
    <mergeCell ref="H299:I299"/>
    <mergeCell ref="K299:L299"/>
    <mergeCell ref="M299:O299"/>
    <mergeCell ref="A287:F288"/>
    <mergeCell ref="G287:O288"/>
    <mergeCell ref="D290:O290"/>
    <mergeCell ref="A292:C292"/>
    <mergeCell ref="A293:C293"/>
    <mergeCell ref="B296:O296"/>
    <mergeCell ref="A283:F283"/>
    <mergeCell ref="G283:O283"/>
    <mergeCell ref="A284:F285"/>
    <mergeCell ref="G284:O285"/>
    <mergeCell ref="A286:F286"/>
    <mergeCell ref="G286:O286"/>
    <mergeCell ref="F281:G281"/>
    <mergeCell ref="H281:I281"/>
    <mergeCell ref="K281:L281"/>
    <mergeCell ref="M281:O281"/>
    <mergeCell ref="A282:B282"/>
    <mergeCell ref="C282:G282"/>
    <mergeCell ref="H282:J282"/>
    <mergeCell ref="K282:O282"/>
    <mergeCell ref="L277:O277"/>
    <mergeCell ref="E278:I278"/>
    <mergeCell ref="L278:O278"/>
    <mergeCell ref="F280:G280"/>
    <mergeCell ref="H280:I280"/>
    <mergeCell ref="K280:L280"/>
    <mergeCell ref="M280:O280"/>
    <mergeCell ref="A266:A267"/>
    <mergeCell ref="B266:B267"/>
    <mergeCell ref="B272:J272"/>
    <mergeCell ref="K272:N272"/>
    <mergeCell ref="B274:O274"/>
    <mergeCell ref="A276:D278"/>
    <mergeCell ref="E276:I276"/>
    <mergeCell ref="J276:K278"/>
    <mergeCell ref="L276:O276"/>
    <mergeCell ref="E277:I277"/>
    <mergeCell ref="A260:A261"/>
    <mergeCell ref="B260:B261"/>
    <mergeCell ref="A262:A263"/>
    <mergeCell ref="B262:B263"/>
    <mergeCell ref="A264:A265"/>
    <mergeCell ref="B264:B265"/>
    <mergeCell ref="A254:A255"/>
    <mergeCell ref="B254:B255"/>
    <mergeCell ref="A256:A257"/>
    <mergeCell ref="B256:B257"/>
    <mergeCell ref="A258:A259"/>
    <mergeCell ref="B258:B259"/>
    <mergeCell ref="A248:A249"/>
    <mergeCell ref="B248:B249"/>
    <mergeCell ref="A250:A251"/>
    <mergeCell ref="B250:B251"/>
    <mergeCell ref="A252:A253"/>
    <mergeCell ref="B252:B253"/>
    <mergeCell ref="A241:F242"/>
    <mergeCell ref="G241:O242"/>
    <mergeCell ref="A243:F243"/>
    <mergeCell ref="G243:O243"/>
    <mergeCell ref="A244:F245"/>
    <mergeCell ref="G244:O245"/>
    <mergeCell ref="A239:B239"/>
    <mergeCell ref="C239:G239"/>
    <mergeCell ref="H239:J239"/>
    <mergeCell ref="K239:O239"/>
    <mergeCell ref="A240:F240"/>
    <mergeCell ref="G240:O240"/>
    <mergeCell ref="L235:O235"/>
    <mergeCell ref="F237:G237"/>
    <mergeCell ref="H237:I237"/>
    <mergeCell ref="K237:L237"/>
    <mergeCell ref="M237:O237"/>
    <mergeCell ref="F238:G238"/>
    <mergeCell ref="H238:I238"/>
    <mergeCell ref="K238:L238"/>
    <mergeCell ref="M238:O238"/>
    <mergeCell ref="A224:A225"/>
    <mergeCell ref="B224:B225"/>
    <mergeCell ref="B230:J230"/>
    <mergeCell ref="K230:N230"/>
    <mergeCell ref="B232:O232"/>
    <mergeCell ref="A234:D235"/>
    <mergeCell ref="E234:I234"/>
    <mergeCell ref="J234:K235"/>
    <mergeCell ref="L234:O234"/>
    <mergeCell ref="E235:I235"/>
    <mergeCell ref="A218:A219"/>
    <mergeCell ref="B218:B219"/>
    <mergeCell ref="A220:A221"/>
    <mergeCell ref="B220:B221"/>
    <mergeCell ref="A222:A223"/>
    <mergeCell ref="B222:B223"/>
    <mergeCell ref="A210:F211"/>
    <mergeCell ref="G210:O211"/>
    <mergeCell ref="A214:A215"/>
    <mergeCell ref="B214:B215"/>
    <mergeCell ref="A216:A217"/>
    <mergeCell ref="B216:B217"/>
    <mergeCell ref="A206:F206"/>
    <mergeCell ref="G206:O206"/>
    <mergeCell ref="A207:F208"/>
    <mergeCell ref="G207:O208"/>
    <mergeCell ref="A209:F209"/>
    <mergeCell ref="G209:O209"/>
    <mergeCell ref="F204:G204"/>
    <mergeCell ref="H204:I204"/>
    <mergeCell ref="K204:L204"/>
    <mergeCell ref="M204:O204"/>
    <mergeCell ref="A205:B205"/>
    <mergeCell ref="C205:G205"/>
    <mergeCell ref="H205:J205"/>
    <mergeCell ref="K205:O205"/>
    <mergeCell ref="D195:O195"/>
    <mergeCell ref="A197:C197"/>
    <mergeCell ref="A198:C198"/>
    <mergeCell ref="B201:O201"/>
    <mergeCell ref="F203:G203"/>
    <mergeCell ref="H203:I203"/>
    <mergeCell ref="K203:L203"/>
    <mergeCell ref="M203:O203"/>
    <mergeCell ref="A189:F190"/>
    <mergeCell ref="G189:O190"/>
    <mergeCell ref="A191:F191"/>
    <mergeCell ref="G191:O191"/>
    <mergeCell ref="A192:F193"/>
    <mergeCell ref="G192:O193"/>
    <mergeCell ref="A187:B187"/>
    <mergeCell ref="C187:G187"/>
    <mergeCell ref="H187:J187"/>
    <mergeCell ref="K187:O187"/>
    <mergeCell ref="A188:F188"/>
    <mergeCell ref="G188:O188"/>
    <mergeCell ref="F185:G185"/>
    <mergeCell ref="H185:I185"/>
    <mergeCell ref="K185:L185"/>
    <mergeCell ref="M185:O185"/>
    <mergeCell ref="F186:G186"/>
    <mergeCell ref="H186:I186"/>
    <mergeCell ref="K186:L186"/>
    <mergeCell ref="M186:O186"/>
    <mergeCell ref="B179:O179"/>
    <mergeCell ref="A181:D183"/>
    <mergeCell ref="E181:I181"/>
    <mergeCell ref="J181:K183"/>
    <mergeCell ref="L181:O181"/>
    <mergeCell ref="E182:I182"/>
    <mergeCell ref="L182:O182"/>
    <mergeCell ref="E183:I183"/>
    <mergeCell ref="L183:O183"/>
    <mergeCell ref="A166:F167"/>
    <mergeCell ref="G166:O167"/>
    <mergeCell ref="D169:O169"/>
    <mergeCell ref="A171:C171"/>
    <mergeCell ref="A172:C172"/>
    <mergeCell ref="B177:J177"/>
    <mergeCell ref="K177:N177"/>
    <mergeCell ref="A162:F162"/>
    <mergeCell ref="G162:O162"/>
    <mergeCell ref="A163:F164"/>
    <mergeCell ref="G163:O164"/>
    <mergeCell ref="A165:F165"/>
    <mergeCell ref="G165:O165"/>
    <mergeCell ref="F160:G160"/>
    <mergeCell ref="H160:I160"/>
    <mergeCell ref="K160:L160"/>
    <mergeCell ref="M160:O160"/>
    <mergeCell ref="A161:B161"/>
    <mergeCell ref="C161:G161"/>
    <mergeCell ref="H161:J161"/>
    <mergeCell ref="K161:O161"/>
    <mergeCell ref="A149:A150"/>
    <mergeCell ref="B149:B150"/>
    <mergeCell ref="B155:J155"/>
    <mergeCell ref="K155:N155"/>
    <mergeCell ref="B157:O157"/>
    <mergeCell ref="F159:G159"/>
    <mergeCell ref="H159:I159"/>
    <mergeCell ref="K159:L159"/>
    <mergeCell ref="M159:O159"/>
    <mergeCell ref="A143:A144"/>
    <mergeCell ref="B143:B144"/>
    <mergeCell ref="A145:A146"/>
    <mergeCell ref="B145:B146"/>
    <mergeCell ref="A147:A148"/>
    <mergeCell ref="B147:B148"/>
    <mergeCell ref="A137:A138"/>
    <mergeCell ref="B137:B138"/>
    <mergeCell ref="A139:A140"/>
    <mergeCell ref="B139:B140"/>
    <mergeCell ref="A141:A142"/>
    <mergeCell ref="B141:B142"/>
    <mergeCell ref="A129:F130"/>
    <mergeCell ref="G129:O130"/>
    <mergeCell ref="A133:A134"/>
    <mergeCell ref="B133:B134"/>
    <mergeCell ref="A135:A136"/>
    <mergeCell ref="B135:B136"/>
    <mergeCell ref="A125:F125"/>
    <mergeCell ref="G125:O125"/>
    <mergeCell ref="A126:F127"/>
    <mergeCell ref="G126:O127"/>
    <mergeCell ref="A128:F128"/>
    <mergeCell ref="G128:O128"/>
    <mergeCell ref="F123:G123"/>
    <mergeCell ref="H123:I123"/>
    <mergeCell ref="K123:L123"/>
    <mergeCell ref="M123:O123"/>
    <mergeCell ref="A124:B124"/>
    <mergeCell ref="C124:G124"/>
    <mergeCell ref="H124:J124"/>
    <mergeCell ref="K124:O124"/>
    <mergeCell ref="B120:O120"/>
    <mergeCell ref="A121:O121"/>
    <mergeCell ref="F122:G122"/>
    <mergeCell ref="H122:I122"/>
    <mergeCell ref="K122:L122"/>
    <mergeCell ref="M122:O122"/>
    <mergeCell ref="A107:F108"/>
    <mergeCell ref="G107:O108"/>
    <mergeCell ref="D110:O110"/>
    <mergeCell ref="A112:C112"/>
    <mergeCell ref="A113:C113"/>
    <mergeCell ref="B118:J118"/>
    <mergeCell ref="K118:N118"/>
    <mergeCell ref="A103:F103"/>
    <mergeCell ref="G103:O103"/>
    <mergeCell ref="A104:F105"/>
    <mergeCell ref="G104:O105"/>
    <mergeCell ref="A106:F106"/>
    <mergeCell ref="G106:O106"/>
    <mergeCell ref="F101:G101"/>
    <mergeCell ref="H101:I101"/>
    <mergeCell ref="K101:L101"/>
    <mergeCell ref="M101:O101"/>
    <mergeCell ref="A102:B102"/>
    <mergeCell ref="C102:G102"/>
    <mergeCell ref="H102:J102"/>
    <mergeCell ref="K102:O102"/>
    <mergeCell ref="E97:I97"/>
    <mergeCell ref="L97:O97"/>
    <mergeCell ref="E98:I98"/>
    <mergeCell ref="L98:O98"/>
    <mergeCell ref="F100:G100"/>
    <mergeCell ref="H100:I100"/>
    <mergeCell ref="K100:L100"/>
    <mergeCell ref="M100:O100"/>
    <mergeCell ref="E94:I94"/>
    <mergeCell ref="L94:O94"/>
    <mergeCell ref="E95:I95"/>
    <mergeCell ref="L95:O95"/>
    <mergeCell ref="E96:I96"/>
    <mergeCell ref="L96:O96"/>
    <mergeCell ref="A90:D98"/>
    <mergeCell ref="E90:I90"/>
    <mergeCell ref="J90:K98"/>
    <mergeCell ref="L90:O90"/>
    <mergeCell ref="E91:I91"/>
    <mergeCell ref="L91:O91"/>
    <mergeCell ref="E92:I92"/>
    <mergeCell ref="L92:O92"/>
    <mergeCell ref="E93:I93"/>
    <mergeCell ref="L93:O93"/>
    <mergeCell ref="D78:O78"/>
    <mergeCell ref="A80:C80"/>
    <mergeCell ref="A81:C81"/>
    <mergeCell ref="B86:J86"/>
    <mergeCell ref="K86:N86"/>
    <mergeCell ref="B88:O88"/>
    <mergeCell ref="A72:F73"/>
    <mergeCell ref="G72:O73"/>
    <mergeCell ref="A74:F74"/>
    <mergeCell ref="G74:O74"/>
    <mergeCell ref="A75:F76"/>
    <mergeCell ref="G75:O76"/>
    <mergeCell ref="A70:B70"/>
    <mergeCell ref="C70:G70"/>
    <mergeCell ref="H70:J70"/>
    <mergeCell ref="K70:O70"/>
    <mergeCell ref="A71:F71"/>
    <mergeCell ref="G71:O71"/>
    <mergeCell ref="B66:O66"/>
    <mergeCell ref="F68:G68"/>
    <mergeCell ref="H68:I68"/>
    <mergeCell ref="K68:L68"/>
    <mergeCell ref="M68:O68"/>
    <mergeCell ref="F69:G69"/>
    <mergeCell ref="H69:I69"/>
    <mergeCell ref="K69:L69"/>
    <mergeCell ref="M69:O69"/>
    <mergeCell ref="A58:A59"/>
    <mergeCell ref="B58:B59"/>
    <mergeCell ref="A60:A61"/>
    <mergeCell ref="B60:B61"/>
    <mergeCell ref="A62:A63"/>
    <mergeCell ref="B62:B63"/>
    <mergeCell ref="A52:A53"/>
    <mergeCell ref="B52:B53"/>
    <mergeCell ref="A54:A55"/>
    <mergeCell ref="B54:B55"/>
    <mergeCell ref="A56:A57"/>
    <mergeCell ref="B56:B57"/>
    <mergeCell ref="A44:F45"/>
    <mergeCell ref="G44:O45"/>
    <mergeCell ref="A48:A49"/>
    <mergeCell ref="B48:B49"/>
    <mergeCell ref="A50:A51"/>
    <mergeCell ref="B50:B51"/>
    <mergeCell ref="A40:F40"/>
    <mergeCell ref="G40:O40"/>
    <mergeCell ref="A41:F42"/>
    <mergeCell ref="G41:O42"/>
    <mergeCell ref="A43:F43"/>
    <mergeCell ref="G43:O43"/>
    <mergeCell ref="F38:G38"/>
    <mergeCell ref="H38:I38"/>
    <mergeCell ref="K38:L38"/>
    <mergeCell ref="M38:O38"/>
    <mergeCell ref="A39:B39"/>
    <mergeCell ref="C39:G39"/>
    <mergeCell ref="H39:J39"/>
    <mergeCell ref="K39:O39"/>
    <mergeCell ref="D29:O29"/>
    <mergeCell ref="A31:C31"/>
    <mergeCell ref="A32:C32"/>
    <mergeCell ref="B35:O35"/>
    <mergeCell ref="F37:G37"/>
    <mergeCell ref="H37:I37"/>
    <mergeCell ref="K37:L37"/>
    <mergeCell ref="M37:O37"/>
    <mergeCell ref="F20:G20"/>
    <mergeCell ref="H20:I20"/>
    <mergeCell ref="K20:L20"/>
    <mergeCell ref="M20:O20"/>
    <mergeCell ref="A23:F24"/>
    <mergeCell ref="G23:O24"/>
    <mergeCell ref="A25:F25"/>
    <mergeCell ref="G25:O25"/>
    <mergeCell ref="A26:F27"/>
    <mergeCell ref="G26:O27"/>
    <mergeCell ref="A21:B21"/>
    <mergeCell ref="C21:G21"/>
    <mergeCell ref="H21:J21"/>
    <mergeCell ref="K21:O21"/>
    <mergeCell ref="A22:F22"/>
    <mergeCell ref="G22:O22"/>
    <mergeCell ref="A15:D17"/>
    <mergeCell ref="E15:I15"/>
    <mergeCell ref="J15:K17"/>
    <mergeCell ref="L15:O15"/>
    <mergeCell ref="E16:I16"/>
    <mergeCell ref="L16:O16"/>
    <mergeCell ref="E17:I17"/>
    <mergeCell ref="L17:O17"/>
    <mergeCell ref="F19:G19"/>
    <mergeCell ref="H19:I19"/>
    <mergeCell ref="K19:L19"/>
    <mergeCell ref="M19:O19"/>
    <mergeCell ref="B1:O1"/>
    <mergeCell ref="B2:O2"/>
    <mergeCell ref="B3:O3"/>
    <mergeCell ref="B4:O4"/>
    <mergeCell ref="B5:O5"/>
    <mergeCell ref="B6:O6"/>
    <mergeCell ref="B11:J11"/>
    <mergeCell ref="K11:N11"/>
    <mergeCell ref="B13:O13"/>
  </mergeCells>
  <dataValidations xWindow="666" yWindow="291"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$EM$425:$EM$481</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legacy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topLeftCell="A4" workbookViewId="0">
      <selection activeCell="B6" sqref="B6:O6"/>
    </sheetView>
  </sheetViews>
  <sheetFormatPr baseColWidth="10" defaultRowHeight="15" x14ac:dyDescent="0.25"/>
  <sheetData>
    <row r="1" spans="1:15" ht="63" x14ac:dyDescent="0.25">
      <c r="A1" s="61" t="s">
        <v>0</v>
      </c>
      <c r="B1" s="738" t="s">
        <v>1317</v>
      </c>
      <c r="C1" s="739"/>
      <c r="D1" s="739"/>
      <c r="E1" s="739"/>
      <c r="F1" s="739"/>
      <c r="G1" s="739"/>
      <c r="H1" s="739"/>
      <c r="I1" s="739"/>
      <c r="J1" s="739"/>
      <c r="K1" s="739"/>
      <c r="L1" s="739"/>
      <c r="M1" s="739"/>
      <c r="N1" s="739"/>
      <c r="O1" s="740"/>
    </row>
    <row r="2" spans="1:15" ht="15.75" x14ac:dyDescent="0.25">
      <c r="A2" s="61" t="s">
        <v>2</v>
      </c>
      <c r="B2" s="741" t="s">
        <v>1318</v>
      </c>
      <c r="C2" s="742"/>
      <c r="D2" s="742"/>
      <c r="E2" s="742"/>
      <c r="F2" s="742"/>
      <c r="G2" s="742"/>
      <c r="H2" s="742"/>
      <c r="I2" s="742"/>
      <c r="J2" s="742"/>
      <c r="K2" s="742"/>
      <c r="L2" s="742"/>
      <c r="M2" s="742"/>
      <c r="N2" s="742"/>
      <c r="O2" s="743"/>
    </row>
    <row r="3" spans="1:15" ht="15.75" x14ac:dyDescent="0.25">
      <c r="A3" s="61" t="s">
        <v>3</v>
      </c>
      <c r="B3" s="738" t="e">
        <f>VLOOKUP(B2,$EN$368:$EU$439,3,FALSE)</f>
        <v>#N/A</v>
      </c>
      <c r="C3" s="739"/>
      <c r="D3" s="739"/>
      <c r="E3" s="739"/>
      <c r="F3" s="739"/>
      <c r="G3" s="739"/>
      <c r="H3" s="739"/>
      <c r="I3" s="739"/>
      <c r="J3" s="739"/>
      <c r="K3" s="739"/>
      <c r="L3" s="739"/>
      <c r="M3" s="739"/>
      <c r="N3" s="739"/>
      <c r="O3" s="740"/>
    </row>
    <row r="4" spans="1:15" ht="15.75" x14ac:dyDescent="0.25">
      <c r="A4" s="61" t="s">
        <v>5</v>
      </c>
      <c r="B4" s="738" t="e">
        <f>VLOOKUP(B2,$EN$368:$EW$439,4,FALSE)</f>
        <v>#N/A</v>
      </c>
      <c r="C4" s="739"/>
      <c r="D4" s="739"/>
      <c r="E4" s="739"/>
      <c r="F4" s="739"/>
      <c r="G4" s="739"/>
      <c r="H4" s="739"/>
      <c r="I4" s="739"/>
      <c r="J4" s="739"/>
      <c r="K4" s="739"/>
      <c r="L4" s="739"/>
      <c r="M4" s="739"/>
      <c r="N4" s="739"/>
      <c r="O4" s="740"/>
    </row>
    <row r="5" spans="1:15" ht="31.5" x14ac:dyDescent="0.25">
      <c r="A5" s="62" t="s">
        <v>7</v>
      </c>
      <c r="B5" s="738" t="e">
        <f>VLOOKUP(B2,$EN$368:$EW$439,5,FALSE)</f>
        <v>#N/A</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1319</v>
      </c>
      <c r="C8" s="748"/>
      <c r="D8" s="748"/>
      <c r="E8" s="748"/>
      <c r="F8" s="748"/>
      <c r="G8" s="748"/>
      <c r="H8" s="748"/>
      <c r="I8" s="748"/>
      <c r="J8" s="749"/>
      <c r="K8" s="750" t="s">
        <v>1281</v>
      </c>
      <c r="L8" s="750"/>
      <c r="M8" s="750"/>
      <c r="N8" s="750"/>
      <c r="O8" s="68">
        <v>1</v>
      </c>
    </row>
    <row r="9" spans="1:15" ht="15.75" x14ac:dyDescent="0.25">
      <c r="A9" s="69"/>
      <c r="B9" s="70"/>
      <c r="C9" s="71"/>
      <c r="D9" s="71"/>
      <c r="E9" s="71"/>
      <c r="F9" s="71"/>
      <c r="G9" s="71"/>
      <c r="H9" s="71"/>
      <c r="I9" s="71"/>
      <c r="J9" s="71"/>
      <c r="K9" s="71"/>
      <c r="L9" s="71"/>
      <c r="M9" s="71"/>
      <c r="N9" s="71"/>
      <c r="O9" s="69"/>
    </row>
    <row r="10" spans="1:15" ht="31.5" x14ac:dyDescent="0.25">
      <c r="A10" s="67" t="s">
        <v>14</v>
      </c>
      <c r="B10" s="875" t="s">
        <v>1320</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1282</v>
      </c>
      <c r="F12" s="745"/>
      <c r="G12" s="745"/>
      <c r="H12" s="745"/>
      <c r="I12" s="746"/>
      <c r="J12" s="751" t="s">
        <v>17</v>
      </c>
      <c r="K12" s="751"/>
      <c r="L12" s="744" t="s">
        <v>1283</v>
      </c>
      <c r="M12" s="745"/>
      <c r="N12" s="745"/>
      <c r="O12" s="746"/>
    </row>
    <row r="13" spans="1:15" x14ac:dyDescent="0.25">
      <c r="A13" s="751"/>
      <c r="B13" s="751"/>
      <c r="C13" s="751"/>
      <c r="D13" s="751"/>
      <c r="E13" s="744" t="s">
        <v>1284</v>
      </c>
      <c r="F13" s="745"/>
      <c r="G13" s="745"/>
      <c r="H13" s="745"/>
      <c r="I13" s="746"/>
      <c r="J13" s="751"/>
      <c r="K13" s="751"/>
      <c r="L13" s="744" t="s">
        <v>1285</v>
      </c>
      <c r="M13" s="745"/>
      <c r="N13" s="745"/>
      <c r="O13" s="746"/>
    </row>
    <row r="14" spans="1:15" x14ac:dyDescent="0.25">
      <c r="A14" s="751"/>
      <c r="B14" s="751"/>
      <c r="C14" s="751"/>
      <c r="D14" s="751"/>
      <c r="E14" s="744" t="s">
        <v>1321</v>
      </c>
      <c r="F14" s="745"/>
      <c r="G14" s="745"/>
      <c r="H14" s="745"/>
      <c r="I14" s="746"/>
      <c r="J14" s="751"/>
      <c r="K14" s="751"/>
      <c r="L14" s="744" t="s">
        <v>1286</v>
      </c>
      <c r="M14" s="745"/>
      <c r="N14" s="745"/>
      <c r="O14" s="746"/>
    </row>
    <row r="15" spans="1:15" x14ac:dyDescent="0.25">
      <c r="A15" s="751"/>
      <c r="B15" s="751"/>
      <c r="C15" s="751"/>
      <c r="D15" s="751"/>
      <c r="E15" s="744" t="s">
        <v>1322</v>
      </c>
      <c r="F15" s="745"/>
      <c r="G15" s="745"/>
      <c r="H15" s="745"/>
      <c r="I15" s="746"/>
      <c r="J15" s="751"/>
      <c r="K15" s="751"/>
      <c r="L15" s="744" t="s">
        <v>1323</v>
      </c>
      <c r="M15" s="745"/>
      <c r="N15" s="745"/>
      <c r="O15" s="746"/>
    </row>
    <row r="16" spans="1:15" x14ac:dyDescent="0.25">
      <c r="A16" s="751"/>
      <c r="B16" s="751"/>
      <c r="C16" s="751"/>
      <c r="D16" s="751"/>
      <c r="E16" s="744"/>
      <c r="F16" s="745"/>
      <c r="G16" s="745"/>
      <c r="H16" s="745"/>
      <c r="I16" s="746"/>
      <c r="J16" s="751"/>
      <c r="K16" s="751"/>
      <c r="L16" s="744" t="s">
        <v>1287</v>
      </c>
      <c r="M16" s="745"/>
      <c r="N16" s="745"/>
      <c r="O16" s="746"/>
    </row>
    <row r="17" spans="1:15" x14ac:dyDescent="0.25">
      <c r="A17" s="751"/>
      <c r="B17" s="751"/>
      <c r="C17" s="751"/>
      <c r="D17" s="751"/>
      <c r="E17" s="744"/>
      <c r="F17" s="745"/>
      <c r="G17" s="745"/>
      <c r="H17" s="745"/>
      <c r="I17" s="746"/>
      <c r="J17" s="751"/>
      <c r="K17" s="751"/>
      <c r="L17" s="744" t="s">
        <v>1324</v>
      </c>
      <c r="M17" s="745"/>
      <c r="N17" s="745"/>
      <c r="O17" s="746"/>
    </row>
    <row r="18" spans="1:15" x14ac:dyDescent="0.25">
      <c r="A18" s="751"/>
      <c r="B18" s="751"/>
      <c r="C18" s="751"/>
      <c r="D18" s="751"/>
      <c r="E18" s="744"/>
      <c r="F18" s="745"/>
      <c r="G18" s="745"/>
      <c r="H18" s="745"/>
      <c r="I18" s="746"/>
      <c r="J18" s="751"/>
      <c r="K18" s="751"/>
      <c r="L18" s="744" t="s">
        <v>1325</v>
      </c>
      <c r="M18" s="745"/>
      <c r="N18" s="745"/>
      <c r="O18" s="746"/>
    </row>
    <row r="19" spans="1:15" x14ac:dyDescent="0.25">
      <c r="A19" s="751"/>
      <c r="B19" s="751"/>
      <c r="C19" s="751"/>
      <c r="D19" s="751"/>
      <c r="E19" s="744"/>
      <c r="F19" s="745"/>
      <c r="G19" s="745"/>
      <c r="H19" s="745"/>
      <c r="I19" s="746"/>
      <c r="J19" s="751"/>
      <c r="K19" s="751"/>
      <c r="L19" s="744" t="s">
        <v>1326</v>
      </c>
      <c r="M19" s="745"/>
      <c r="N19" s="745"/>
      <c r="O19" s="746"/>
    </row>
    <row r="20" spans="1:15" x14ac:dyDescent="0.25">
      <c r="A20" s="751"/>
      <c r="B20" s="751"/>
      <c r="C20" s="751"/>
      <c r="D20" s="751"/>
      <c r="E20" s="744"/>
      <c r="F20" s="745"/>
      <c r="G20" s="745"/>
      <c r="H20" s="745"/>
      <c r="I20" s="746"/>
      <c r="J20" s="751"/>
      <c r="K20" s="751"/>
      <c r="L20" s="744" t="s">
        <v>1327</v>
      </c>
      <c r="M20" s="745"/>
      <c r="N20" s="745"/>
      <c r="O20" s="746"/>
    </row>
    <row r="21" spans="1:15" x14ac:dyDescent="0.25">
      <c r="A21" s="751"/>
      <c r="B21" s="751"/>
      <c r="C21" s="751"/>
      <c r="D21" s="751"/>
      <c r="E21" s="744"/>
      <c r="F21" s="745"/>
      <c r="G21" s="745"/>
      <c r="H21" s="745"/>
      <c r="I21" s="746"/>
      <c r="J21" s="751"/>
      <c r="K21" s="751"/>
      <c r="L21" s="744" t="s">
        <v>1015</v>
      </c>
      <c r="M21" s="745"/>
      <c r="N21" s="745"/>
      <c r="O21" s="746"/>
    </row>
    <row r="22" spans="1:15" x14ac:dyDescent="0.25">
      <c r="A22" s="751"/>
      <c r="B22" s="751"/>
      <c r="C22" s="751"/>
      <c r="D22" s="751"/>
      <c r="E22" s="744"/>
      <c r="F22" s="745"/>
      <c r="G22" s="745"/>
      <c r="H22" s="745"/>
      <c r="I22" s="746"/>
      <c r="J22" s="751"/>
      <c r="K22" s="751"/>
      <c r="L22" s="744"/>
      <c r="M22" s="745"/>
      <c r="N22" s="745"/>
      <c r="O22" s="746"/>
    </row>
    <row r="23" spans="1:15" x14ac:dyDescent="0.25">
      <c r="A23" s="751"/>
      <c r="B23" s="751"/>
      <c r="C23" s="751"/>
      <c r="D23" s="751"/>
      <c r="E23" s="744"/>
      <c r="F23" s="745"/>
      <c r="G23" s="745"/>
      <c r="H23" s="745"/>
      <c r="I23" s="746"/>
      <c r="J23" s="751"/>
      <c r="K23" s="751"/>
      <c r="L23" s="744"/>
      <c r="M23" s="745"/>
      <c r="N23" s="745"/>
      <c r="O23" s="746"/>
    </row>
    <row r="24" spans="1:15" ht="15.75" x14ac:dyDescent="0.25">
      <c r="A24" s="69"/>
      <c r="B24" s="70"/>
      <c r="C24" s="71"/>
      <c r="D24" s="71"/>
      <c r="E24" s="71"/>
      <c r="F24" s="71"/>
      <c r="G24" s="71"/>
      <c r="H24" s="71"/>
      <c r="I24" s="71"/>
      <c r="J24" s="71"/>
      <c r="K24" s="71"/>
      <c r="L24" s="71"/>
      <c r="M24" s="71"/>
      <c r="N24" s="71"/>
      <c r="O24" s="69"/>
    </row>
    <row r="25" spans="1:15" ht="15.75" x14ac:dyDescent="0.25">
      <c r="A25" s="69"/>
      <c r="B25" s="70"/>
      <c r="C25" s="71"/>
      <c r="D25" s="71"/>
      <c r="E25" s="71"/>
      <c r="F25" s="71"/>
      <c r="G25" s="71"/>
      <c r="H25" s="71"/>
      <c r="I25" s="71"/>
      <c r="J25" s="71"/>
      <c r="K25" s="71"/>
      <c r="L25" s="71"/>
      <c r="M25" s="71"/>
      <c r="N25" s="71"/>
      <c r="O25" s="69"/>
    </row>
    <row r="26" spans="1:15" ht="63" x14ac:dyDescent="0.25">
      <c r="A26" s="72" t="s">
        <v>23</v>
      </c>
      <c r="B26" s="73" t="s">
        <v>24</v>
      </c>
      <c r="C26" s="72" t="s">
        <v>25</v>
      </c>
      <c r="D26" s="72" t="s">
        <v>26</v>
      </c>
      <c r="E26" s="72" t="s">
        <v>105</v>
      </c>
      <c r="F26" s="764" t="s">
        <v>28</v>
      </c>
      <c r="G26" s="764"/>
      <c r="H26" s="764" t="s">
        <v>29</v>
      </c>
      <c r="I26" s="764"/>
      <c r="J26" s="73" t="s">
        <v>30</v>
      </c>
      <c r="K26" s="764" t="s">
        <v>31</v>
      </c>
      <c r="L26" s="764"/>
      <c r="M26" s="765" t="s">
        <v>32</v>
      </c>
      <c r="N26" s="766"/>
      <c r="O26" s="767"/>
    </row>
    <row r="27" spans="1:15" ht="75" x14ac:dyDescent="0.25">
      <c r="A27" s="75" t="s">
        <v>33</v>
      </c>
      <c r="B27" s="76">
        <v>50</v>
      </c>
      <c r="C27" s="77" t="s">
        <v>1328</v>
      </c>
      <c r="D27" s="77" t="s">
        <v>249</v>
      </c>
      <c r="E27" s="77"/>
      <c r="F27" s="768" t="s">
        <v>1329</v>
      </c>
      <c r="G27" s="768"/>
      <c r="H27" s="782" t="s">
        <v>1330</v>
      </c>
      <c r="I27" s="759"/>
      <c r="J27" s="79">
        <v>200</v>
      </c>
      <c r="K27" s="771" t="s">
        <v>147</v>
      </c>
      <c r="L27" s="771"/>
      <c r="M27" s="772" t="s">
        <v>1292</v>
      </c>
      <c r="N27" s="772"/>
      <c r="O27" s="772"/>
    </row>
    <row r="28" spans="1:15" ht="15.75" x14ac:dyDescent="0.25">
      <c r="A28" s="752" t="s">
        <v>40</v>
      </c>
      <c r="B28" s="753"/>
      <c r="C28" s="754" t="s">
        <v>1331</v>
      </c>
      <c r="D28" s="742"/>
      <c r="E28" s="742"/>
      <c r="F28" s="742"/>
      <c r="G28" s="743"/>
      <c r="H28" s="755" t="s">
        <v>42</v>
      </c>
      <c r="I28" s="756"/>
      <c r="J28" s="757"/>
      <c r="K28" s="797" t="s">
        <v>1332</v>
      </c>
      <c r="L28" s="798"/>
      <c r="M28" s="798"/>
      <c r="N28" s="798"/>
      <c r="O28" s="799"/>
    </row>
    <row r="29" spans="1:15" ht="15.75" x14ac:dyDescent="0.25">
      <c r="A29" s="760" t="s">
        <v>44</v>
      </c>
      <c r="B29" s="761"/>
      <c r="C29" s="761"/>
      <c r="D29" s="761"/>
      <c r="E29" s="761"/>
      <c r="F29" s="762"/>
      <c r="G29" s="763" t="s">
        <v>45</v>
      </c>
      <c r="H29" s="763"/>
      <c r="I29" s="763"/>
      <c r="J29" s="763"/>
      <c r="K29" s="763"/>
      <c r="L29" s="763"/>
      <c r="M29" s="763"/>
      <c r="N29" s="763"/>
      <c r="O29" s="763"/>
    </row>
    <row r="30" spans="1:15" x14ac:dyDescent="0.25">
      <c r="A30" s="776" t="s">
        <v>1333</v>
      </c>
      <c r="B30" s="777"/>
      <c r="C30" s="777"/>
      <c r="D30" s="777"/>
      <c r="E30" s="777"/>
      <c r="F30" s="777"/>
      <c r="G30" s="780" t="s">
        <v>1334</v>
      </c>
      <c r="H30" s="780"/>
      <c r="I30" s="780"/>
      <c r="J30" s="780"/>
      <c r="K30" s="780"/>
      <c r="L30" s="780"/>
      <c r="M30" s="780"/>
      <c r="N30" s="780"/>
      <c r="O30" s="780"/>
    </row>
    <row r="31" spans="1:15" x14ac:dyDescent="0.25">
      <c r="A31" s="778"/>
      <c r="B31" s="779"/>
      <c r="C31" s="779"/>
      <c r="D31" s="779"/>
      <c r="E31" s="779"/>
      <c r="F31" s="779"/>
      <c r="G31" s="780"/>
      <c r="H31" s="780"/>
      <c r="I31" s="780"/>
      <c r="J31" s="780"/>
      <c r="K31" s="780"/>
      <c r="L31" s="780"/>
      <c r="M31" s="780"/>
      <c r="N31" s="780"/>
      <c r="O31" s="780"/>
    </row>
    <row r="32" spans="1:15" ht="15.75" x14ac:dyDescent="0.25">
      <c r="A32" s="760" t="s">
        <v>48</v>
      </c>
      <c r="B32" s="761"/>
      <c r="C32" s="761"/>
      <c r="D32" s="761"/>
      <c r="E32" s="761"/>
      <c r="F32" s="761"/>
      <c r="G32" s="763" t="s">
        <v>49</v>
      </c>
      <c r="H32" s="763"/>
      <c r="I32" s="763"/>
      <c r="J32" s="763"/>
      <c r="K32" s="763"/>
      <c r="L32" s="763"/>
      <c r="M32" s="763"/>
      <c r="N32" s="763"/>
      <c r="O32" s="763"/>
    </row>
    <row r="33" spans="1:15" x14ac:dyDescent="0.25">
      <c r="A33" s="781" t="s">
        <v>1335</v>
      </c>
      <c r="B33" s="781"/>
      <c r="C33" s="781"/>
      <c r="D33" s="781"/>
      <c r="E33" s="781"/>
      <c r="F33" s="781"/>
      <c r="G33" s="781" t="s">
        <v>1292</v>
      </c>
      <c r="H33" s="781"/>
      <c r="I33" s="781"/>
      <c r="J33" s="781"/>
      <c r="K33" s="781"/>
      <c r="L33" s="781"/>
      <c r="M33" s="781"/>
      <c r="N33" s="781"/>
      <c r="O33" s="781"/>
    </row>
    <row r="34" spans="1:15" x14ac:dyDescent="0.25">
      <c r="A34" s="781"/>
      <c r="B34" s="781"/>
      <c r="C34" s="781"/>
      <c r="D34" s="781"/>
      <c r="E34" s="781"/>
      <c r="F34" s="781"/>
      <c r="G34" s="781"/>
      <c r="H34" s="781"/>
      <c r="I34" s="781"/>
      <c r="J34" s="781"/>
      <c r="K34" s="781"/>
      <c r="L34" s="781"/>
      <c r="M34" s="781"/>
      <c r="N34" s="781"/>
      <c r="O34" s="781"/>
    </row>
    <row r="35" spans="1:15" ht="15.75" x14ac:dyDescent="0.25">
      <c r="A35" s="63"/>
      <c r="B35" s="64"/>
      <c r="C35" s="70"/>
      <c r="D35" s="70"/>
      <c r="E35" s="70"/>
      <c r="F35" s="70"/>
      <c r="G35" s="70"/>
      <c r="H35" s="70"/>
      <c r="I35" s="70"/>
      <c r="J35" s="70"/>
      <c r="K35" s="70"/>
      <c r="L35" s="70"/>
      <c r="M35" s="70"/>
      <c r="N35" s="70"/>
      <c r="O35" s="63"/>
    </row>
    <row r="36" spans="1:15" ht="15.75" x14ac:dyDescent="0.25">
      <c r="A36" s="70"/>
      <c r="B36" s="70"/>
      <c r="C36" s="63"/>
      <c r="D36" s="752" t="s">
        <v>52</v>
      </c>
      <c r="E36" s="773"/>
      <c r="F36" s="773"/>
      <c r="G36" s="773"/>
      <c r="H36" s="773"/>
      <c r="I36" s="773"/>
      <c r="J36" s="773"/>
      <c r="K36" s="773"/>
      <c r="L36" s="773"/>
      <c r="M36" s="773"/>
      <c r="N36" s="773"/>
      <c r="O36" s="753"/>
    </row>
    <row r="37" spans="1:15" ht="15.75" x14ac:dyDescent="0.25">
      <c r="A37" s="63"/>
      <c r="B37" s="64"/>
      <c r="C37" s="70"/>
      <c r="D37" s="73" t="s">
        <v>53</v>
      </c>
      <c r="E37" s="73" t="s">
        <v>54</v>
      </c>
      <c r="F37" s="73" t="s">
        <v>55</v>
      </c>
      <c r="G37" s="73" t="s">
        <v>56</v>
      </c>
      <c r="H37" s="73" t="s">
        <v>57</v>
      </c>
      <c r="I37" s="73" t="s">
        <v>58</v>
      </c>
      <c r="J37" s="73" t="s">
        <v>59</v>
      </c>
      <c r="K37" s="73" t="s">
        <v>60</v>
      </c>
      <c r="L37" s="73" t="s">
        <v>61</v>
      </c>
      <c r="M37" s="73" t="s">
        <v>62</v>
      </c>
      <c r="N37" s="73" t="s">
        <v>63</v>
      </c>
      <c r="O37" s="73" t="s">
        <v>64</v>
      </c>
    </row>
    <row r="38" spans="1:15" ht="15.75" x14ac:dyDescent="0.25">
      <c r="A38" s="954" t="s">
        <v>65</v>
      </c>
      <c r="B38" s="954"/>
      <c r="C38" s="954"/>
      <c r="D38" s="179">
        <v>45</v>
      </c>
      <c r="E38" s="179">
        <v>45</v>
      </c>
      <c r="F38" s="179">
        <v>60</v>
      </c>
      <c r="G38" s="179">
        <v>75</v>
      </c>
      <c r="H38" s="179">
        <v>90</v>
      </c>
      <c r="I38" s="179">
        <v>105</v>
      </c>
      <c r="J38" s="179">
        <v>120</v>
      </c>
      <c r="K38" s="179">
        <v>135</v>
      </c>
      <c r="L38" s="179">
        <v>150</v>
      </c>
      <c r="M38" s="179">
        <v>165</v>
      </c>
      <c r="N38" s="179">
        <v>180</v>
      </c>
      <c r="O38" s="179">
        <v>200</v>
      </c>
    </row>
    <row r="39" spans="1:15" ht="15.75" x14ac:dyDescent="0.25">
      <c r="A39" s="955" t="s">
        <v>66</v>
      </c>
      <c r="B39" s="955"/>
      <c r="C39" s="955"/>
      <c r="D39" s="181">
        <v>35</v>
      </c>
      <c r="E39" s="181">
        <v>40</v>
      </c>
      <c r="F39" s="181">
        <v>47</v>
      </c>
      <c r="G39" s="181">
        <v>75</v>
      </c>
      <c r="H39" s="181">
        <v>93</v>
      </c>
      <c r="I39" s="181">
        <v>108</v>
      </c>
      <c r="J39" s="181">
        <v>108</v>
      </c>
      <c r="K39" s="181">
        <v>108</v>
      </c>
      <c r="L39" s="181">
        <v>110</v>
      </c>
      <c r="M39" s="181"/>
      <c r="N39" s="181"/>
      <c r="O39" s="181"/>
    </row>
    <row r="40" spans="1:15" ht="15.75" x14ac:dyDescent="0.25">
      <c r="A40" s="63"/>
      <c r="B40" s="64"/>
      <c r="C40" s="65"/>
      <c r="D40" s="65"/>
      <c r="E40" s="65"/>
      <c r="F40" s="65"/>
      <c r="G40" s="65"/>
      <c r="H40" s="65"/>
      <c r="I40" s="65"/>
      <c r="J40" s="65"/>
      <c r="K40" s="65"/>
      <c r="L40" s="66"/>
      <c r="M40" s="66"/>
      <c r="N40" s="66"/>
      <c r="O40" s="63"/>
    </row>
    <row r="41" spans="1:15" ht="15.75" x14ac:dyDescent="0.25">
      <c r="A41" s="430" t="s">
        <v>1336</v>
      </c>
      <c r="B41" s="431"/>
      <c r="C41" s="432"/>
      <c r="D41" s="432"/>
      <c r="E41" s="432"/>
      <c r="F41" s="432"/>
      <c r="G41" s="432"/>
      <c r="H41" s="432"/>
      <c r="I41" s="432"/>
      <c r="J41" s="65"/>
      <c r="K41" s="65"/>
      <c r="L41" s="66"/>
      <c r="M41" s="66"/>
      <c r="N41" s="66"/>
      <c r="O41" s="63"/>
    </row>
    <row r="42" spans="1:15" ht="15.75" x14ac:dyDescent="0.25">
      <c r="A42" s="97"/>
      <c r="B42" s="98"/>
      <c r="C42" s="97"/>
      <c r="D42" s="97"/>
      <c r="E42" s="97"/>
      <c r="F42" s="97"/>
      <c r="G42" s="97"/>
      <c r="H42" s="97"/>
      <c r="I42" s="97"/>
      <c r="J42" s="97"/>
      <c r="K42" s="97"/>
      <c r="L42" s="97"/>
      <c r="M42" s="98"/>
      <c r="N42" s="98"/>
      <c r="O42" s="97"/>
    </row>
    <row r="43" spans="1:15" ht="15.75" x14ac:dyDescent="0.25">
      <c r="A43" s="63"/>
      <c r="B43" s="64"/>
      <c r="C43" s="65"/>
      <c r="D43" s="65"/>
      <c r="E43" s="65"/>
      <c r="F43" s="65"/>
      <c r="G43" s="65"/>
      <c r="H43" s="65"/>
      <c r="I43" s="65"/>
      <c r="J43" s="65"/>
      <c r="K43" s="65"/>
      <c r="L43" s="66"/>
      <c r="M43" s="66"/>
      <c r="N43" s="66"/>
      <c r="O43" s="63"/>
    </row>
    <row r="44" spans="1:15" ht="47.25" x14ac:dyDescent="0.25">
      <c r="A44" s="72" t="s">
        <v>23</v>
      </c>
      <c r="B44" s="73" t="s">
        <v>24</v>
      </c>
      <c r="C44" s="764" t="s">
        <v>25</v>
      </c>
      <c r="D44" s="764"/>
      <c r="E44" s="764"/>
      <c r="F44" s="764" t="s">
        <v>28</v>
      </c>
      <c r="G44" s="764"/>
      <c r="H44" s="764" t="s">
        <v>29</v>
      </c>
      <c r="I44" s="764"/>
      <c r="J44" s="73" t="s">
        <v>30</v>
      </c>
      <c r="K44" s="764" t="s">
        <v>31</v>
      </c>
      <c r="L44" s="764"/>
      <c r="M44" s="765" t="s">
        <v>32</v>
      </c>
      <c r="N44" s="766"/>
      <c r="O44" s="767"/>
    </row>
    <row r="45" spans="1:15" ht="63" x14ac:dyDescent="0.25">
      <c r="A45" s="75" t="s">
        <v>67</v>
      </c>
      <c r="B45" s="76">
        <v>50</v>
      </c>
      <c r="C45" s="797" t="s">
        <v>1337</v>
      </c>
      <c r="D45" s="798"/>
      <c r="E45" s="799"/>
      <c r="F45" s="754" t="s">
        <v>1338</v>
      </c>
      <c r="G45" s="743"/>
      <c r="H45" s="782" t="s">
        <v>1330</v>
      </c>
      <c r="I45" s="759"/>
      <c r="J45" s="79">
        <v>30</v>
      </c>
      <c r="K45" s="771" t="s">
        <v>147</v>
      </c>
      <c r="L45" s="771"/>
      <c r="M45" s="772" t="s">
        <v>1303</v>
      </c>
      <c r="N45" s="772"/>
      <c r="O45" s="772"/>
    </row>
    <row r="46" spans="1:15" ht="15.75" x14ac:dyDescent="0.25">
      <c r="A46" s="752" t="s">
        <v>40</v>
      </c>
      <c r="B46" s="753"/>
      <c r="C46" s="754" t="s">
        <v>1339</v>
      </c>
      <c r="D46" s="742"/>
      <c r="E46" s="742"/>
      <c r="F46" s="742"/>
      <c r="G46" s="743"/>
      <c r="H46" s="783" t="s">
        <v>72</v>
      </c>
      <c r="I46" s="756"/>
      <c r="J46" s="757"/>
      <c r="K46" s="797" t="s">
        <v>1340</v>
      </c>
      <c r="L46" s="798"/>
      <c r="M46" s="798"/>
      <c r="N46" s="798"/>
      <c r="O46" s="799"/>
    </row>
    <row r="47" spans="1:15" ht="15.75" x14ac:dyDescent="0.25">
      <c r="A47" s="760" t="s">
        <v>44</v>
      </c>
      <c r="B47" s="761"/>
      <c r="C47" s="761"/>
      <c r="D47" s="761"/>
      <c r="E47" s="761"/>
      <c r="F47" s="762"/>
      <c r="G47" s="763" t="s">
        <v>45</v>
      </c>
      <c r="H47" s="763"/>
      <c r="I47" s="763"/>
      <c r="J47" s="763"/>
      <c r="K47" s="763"/>
      <c r="L47" s="763"/>
      <c r="M47" s="763"/>
      <c r="N47" s="763"/>
      <c r="O47" s="763"/>
    </row>
    <row r="48" spans="1:15" x14ac:dyDescent="0.25">
      <c r="A48" s="776" t="s">
        <v>1341</v>
      </c>
      <c r="B48" s="777"/>
      <c r="C48" s="777"/>
      <c r="D48" s="777"/>
      <c r="E48" s="777"/>
      <c r="F48" s="777"/>
      <c r="G48" s="780" t="s">
        <v>1342</v>
      </c>
      <c r="H48" s="780"/>
      <c r="I48" s="780"/>
      <c r="J48" s="780"/>
      <c r="K48" s="780"/>
      <c r="L48" s="780"/>
      <c r="M48" s="780"/>
      <c r="N48" s="780"/>
      <c r="O48" s="780"/>
    </row>
    <row r="49" spans="1:15" x14ac:dyDescent="0.25">
      <c r="A49" s="778"/>
      <c r="B49" s="779"/>
      <c r="C49" s="779"/>
      <c r="D49" s="779"/>
      <c r="E49" s="779"/>
      <c r="F49" s="779"/>
      <c r="G49" s="780"/>
      <c r="H49" s="780"/>
      <c r="I49" s="780"/>
      <c r="J49" s="780"/>
      <c r="K49" s="780"/>
      <c r="L49" s="780"/>
      <c r="M49" s="780"/>
      <c r="N49" s="780"/>
      <c r="O49" s="780"/>
    </row>
    <row r="50" spans="1:15" ht="15.75" x14ac:dyDescent="0.25">
      <c r="A50" s="760" t="s">
        <v>48</v>
      </c>
      <c r="B50" s="761"/>
      <c r="C50" s="761"/>
      <c r="D50" s="761"/>
      <c r="E50" s="761"/>
      <c r="F50" s="761"/>
      <c r="G50" s="763" t="s">
        <v>49</v>
      </c>
      <c r="H50" s="763"/>
      <c r="I50" s="763"/>
      <c r="J50" s="763"/>
      <c r="K50" s="763"/>
      <c r="L50" s="763"/>
      <c r="M50" s="763"/>
      <c r="N50" s="763"/>
      <c r="O50" s="763"/>
    </row>
    <row r="51" spans="1:15" x14ac:dyDescent="0.25">
      <c r="A51" s="781" t="s">
        <v>1335</v>
      </c>
      <c r="B51" s="781"/>
      <c r="C51" s="781"/>
      <c r="D51" s="781"/>
      <c r="E51" s="781"/>
      <c r="F51" s="781"/>
      <c r="G51" s="781" t="s">
        <v>1292</v>
      </c>
      <c r="H51" s="781"/>
      <c r="I51" s="781"/>
      <c r="J51" s="781"/>
      <c r="K51" s="781"/>
      <c r="L51" s="781"/>
      <c r="M51" s="781"/>
      <c r="N51" s="781"/>
      <c r="O51" s="781"/>
    </row>
    <row r="52" spans="1:15" x14ac:dyDescent="0.25">
      <c r="A52" s="781"/>
      <c r="B52" s="781"/>
      <c r="C52" s="781"/>
      <c r="D52" s="781"/>
      <c r="E52" s="781"/>
      <c r="F52" s="781"/>
      <c r="G52" s="781"/>
      <c r="H52" s="781"/>
      <c r="I52" s="781"/>
      <c r="J52" s="781"/>
      <c r="K52" s="781"/>
      <c r="L52" s="781"/>
      <c r="M52" s="781"/>
      <c r="N52" s="781"/>
      <c r="O52" s="781"/>
    </row>
    <row r="53" spans="1:15" ht="15.75" x14ac:dyDescent="0.25">
      <c r="A53" s="63"/>
      <c r="B53" s="64"/>
      <c r="C53" s="70"/>
      <c r="D53" s="70"/>
      <c r="E53" s="70"/>
      <c r="F53" s="70"/>
      <c r="G53" s="70"/>
      <c r="H53" s="70"/>
      <c r="I53" s="70"/>
      <c r="J53" s="70"/>
      <c r="K53" s="70"/>
      <c r="L53" s="70"/>
      <c r="M53" s="70"/>
      <c r="N53" s="70"/>
      <c r="O53" s="63"/>
    </row>
    <row r="54" spans="1:15" ht="15.75" x14ac:dyDescent="0.25">
      <c r="A54" s="86" t="s">
        <v>76</v>
      </c>
      <c r="B54" s="86" t="s">
        <v>24</v>
      </c>
      <c r="C54" s="87"/>
      <c r="D54" s="73" t="s">
        <v>53</v>
      </c>
      <c r="E54" s="73" t="s">
        <v>54</v>
      </c>
      <c r="F54" s="73" t="s">
        <v>55</v>
      </c>
      <c r="G54" s="73" t="s">
        <v>56</v>
      </c>
      <c r="H54" s="73" t="s">
        <v>57</v>
      </c>
      <c r="I54" s="73" t="s">
        <v>58</v>
      </c>
      <c r="J54" s="73" t="s">
        <v>59</v>
      </c>
      <c r="K54" s="73" t="s">
        <v>60</v>
      </c>
      <c r="L54" s="73" t="s">
        <v>61</v>
      </c>
      <c r="M54" s="73" t="s">
        <v>62</v>
      </c>
      <c r="N54" s="73" t="s">
        <v>63</v>
      </c>
      <c r="O54" s="73" t="s">
        <v>64</v>
      </c>
    </row>
    <row r="55" spans="1:15" ht="31.5" x14ac:dyDescent="0.25">
      <c r="A55" s="784" t="s">
        <v>1343</v>
      </c>
      <c r="B55" s="772">
        <v>20</v>
      </c>
      <c r="C55" s="179" t="s">
        <v>65</v>
      </c>
      <c r="D55" s="179">
        <v>90</v>
      </c>
      <c r="E55" s="179">
        <v>90</v>
      </c>
      <c r="F55" s="179">
        <v>90</v>
      </c>
      <c r="G55" s="179">
        <v>90</v>
      </c>
      <c r="H55" s="179">
        <v>90</v>
      </c>
      <c r="I55" s="179">
        <v>90</v>
      </c>
      <c r="J55" s="179">
        <v>90</v>
      </c>
      <c r="K55" s="179">
        <v>90</v>
      </c>
      <c r="L55" s="179">
        <v>90</v>
      </c>
      <c r="M55" s="179">
        <v>90</v>
      </c>
      <c r="N55" s="179">
        <v>90</v>
      </c>
      <c r="O55" s="179">
        <v>90</v>
      </c>
    </row>
    <row r="56" spans="1:15" x14ac:dyDescent="0.25">
      <c r="A56" s="785"/>
      <c r="B56" s="772"/>
      <c r="C56" s="181" t="s">
        <v>66</v>
      </c>
      <c r="D56" s="181">
        <v>64</v>
      </c>
      <c r="E56" s="181">
        <v>71</v>
      </c>
      <c r="F56" s="181">
        <v>76</v>
      </c>
      <c r="G56" s="436">
        <v>0.98</v>
      </c>
      <c r="H56" s="181">
        <v>95</v>
      </c>
      <c r="I56" s="181">
        <v>96</v>
      </c>
      <c r="J56" s="181">
        <v>91</v>
      </c>
      <c r="K56" s="181">
        <v>91</v>
      </c>
      <c r="L56" s="181">
        <v>91</v>
      </c>
      <c r="M56" s="181"/>
      <c r="N56" s="181"/>
      <c r="O56" s="181"/>
    </row>
    <row r="57" spans="1:15" ht="31.5" x14ac:dyDescent="0.25">
      <c r="A57" s="784" t="s">
        <v>1344</v>
      </c>
      <c r="B57" s="772">
        <v>15</v>
      </c>
      <c r="C57" s="179" t="s">
        <v>65</v>
      </c>
      <c r="D57" s="179">
        <v>0</v>
      </c>
      <c r="E57" s="179">
        <v>0</v>
      </c>
      <c r="F57" s="179">
        <v>10</v>
      </c>
      <c r="G57" s="179">
        <v>20</v>
      </c>
      <c r="H57" s="179">
        <v>30</v>
      </c>
      <c r="I57" s="179">
        <v>40</v>
      </c>
      <c r="J57" s="179">
        <v>50</v>
      </c>
      <c r="K57" s="179">
        <v>60</v>
      </c>
      <c r="L57" s="179">
        <v>70</v>
      </c>
      <c r="M57" s="179">
        <v>80</v>
      </c>
      <c r="N57" s="179">
        <v>90</v>
      </c>
      <c r="O57" s="179">
        <v>100</v>
      </c>
    </row>
    <row r="58" spans="1:15" x14ac:dyDescent="0.25">
      <c r="A58" s="785"/>
      <c r="B58" s="772"/>
      <c r="C58" s="181" t="s">
        <v>66</v>
      </c>
      <c r="D58" s="181">
        <v>0</v>
      </c>
      <c r="E58" s="181">
        <v>0</v>
      </c>
      <c r="F58" s="181">
        <v>0</v>
      </c>
      <c r="G58" s="181">
        <v>0</v>
      </c>
      <c r="H58" s="181">
        <v>20</v>
      </c>
      <c r="I58" s="181">
        <v>30</v>
      </c>
      <c r="J58" s="181">
        <v>30</v>
      </c>
      <c r="K58" s="181">
        <v>30</v>
      </c>
      <c r="L58" s="181">
        <v>50</v>
      </c>
      <c r="M58" s="181"/>
      <c r="N58" s="181"/>
      <c r="O58" s="181"/>
    </row>
    <row r="59" spans="1:15" ht="31.5" x14ac:dyDescent="0.25">
      <c r="A59" s="784" t="s">
        <v>1345</v>
      </c>
      <c r="B59" s="772">
        <v>20</v>
      </c>
      <c r="C59" s="179" t="s">
        <v>65</v>
      </c>
      <c r="D59" s="179">
        <v>0</v>
      </c>
      <c r="E59" s="179">
        <v>0</v>
      </c>
      <c r="F59" s="179">
        <v>10</v>
      </c>
      <c r="G59" s="179">
        <v>20</v>
      </c>
      <c r="H59" s="179">
        <v>30</v>
      </c>
      <c r="I59" s="179">
        <v>40</v>
      </c>
      <c r="J59" s="179">
        <v>50</v>
      </c>
      <c r="K59" s="179">
        <v>60</v>
      </c>
      <c r="L59" s="179">
        <v>70</v>
      </c>
      <c r="M59" s="179">
        <v>80</v>
      </c>
      <c r="N59" s="179">
        <v>90</v>
      </c>
      <c r="O59" s="179">
        <v>100</v>
      </c>
    </row>
    <row r="60" spans="1:15" x14ac:dyDescent="0.25">
      <c r="A60" s="785"/>
      <c r="B60" s="772"/>
      <c r="C60" s="181" t="s">
        <v>66</v>
      </c>
      <c r="D60" s="181">
        <v>0</v>
      </c>
      <c r="E60" s="437">
        <f>(5*100)/125</f>
        <v>4</v>
      </c>
      <c r="F60" s="437">
        <f>(12*100)/125</f>
        <v>9.6</v>
      </c>
      <c r="G60" s="437">
        <f>(14*100)/125</f>
        <v>11.2</v>
      </c>
      <c r="H60" s="181">
        <v>38</v>
      </c>
      <c r="I60" s="181">
        <v>49</v>
      </c>
      <c r="J60" s="181">
        <v>49</v>
      </c>
      <c r="K60" s="181">
        <v>49</v>
      </c>
      <c r="L60" s="181">
        <v>50</v>
      </c>
      <c r="M60" s="181"/>
      <c r="N60" s="181"/>
      <c r="O60" s="181"/>
    </row>
    <row r="61" spans="1:15" ht="31.5" x14ac:dyDescent="0.25">
      <c r="A61" s="784" t="s">
        <v>1346</v>
      </c>
      <c r="B61" s="772">
        <v>15</v>
      </c>
      <c r="C61" s="179" t="s">
        <v>65</v>
      </c>
      <c r="D61" s="179">
        <v>0</v>
      </c>
      <c r="E61" s="179">
        <v>0</v>
      </c>
      <c r="F61" s="179">
        <v>10</v>
      </c>
      <c r="G61" s="179">
        <v>20</v>
      </c>
      <c r="H61" s="179">
        <v>30</v>
      </c>
      <c r="I61" s="179">
        <v>40</v>
      </c>
      <c r="J61" s="179">
        <v>50</v>
      </c>
      <c r="K61" s="179">
        <v>60</v>
      </c>
      <c r="L61" s="179">
        <v>70</v>
      </c>
      <c r="M61" s="179">
        <v>80</v>
      </c>
      <c r="N61" s="179">
        <v>90</v>
      </c>
      <c r="O61" s="179">
        <v>100</v>
      </c>
    </row>
    <row r="62" spans="1:15" x14ac:dyDescent="0.25">
      <c r="A62" s="785"/>
      <c r="B62" s="772"/>
      <c r="C62" s="181" t="s">
        <v>66</v>
      </c>
      <c r="D62" s="181">
        <v>0</v>
      </c>
      <c r="E62" s="181">
        <f>+(5*100)/20</f>
        <v>25</v>
      </c>
      <c r="F62" s="181">
        <v>0</v>
      </c>
      <c r="G62" s="181">
        <f>+(6*100)/20</f>
        <v>30</v>
      </c>
      <c r="H62" s="181">
        <v>35</v>
      </c>
      <c r="I62" s="181">
        <v>60</v>
      </c>
      <c r="J62" s="181">
        <v>60</v>
      </c>
      <c r="K62" s="181">
        <v>60</v>
      </c>
      <c r="L62" s="181">
        <v>65</v>
      </c>
      <c r="M62" s="181"/>
      <c r="N62" s="181"/>
      <c r="O62" s="181"/>
    </row>
    <row r="63" spans="1:15" ht="31.5" x14ac:dyDescent="0.25">
      <c r="A63" s="784" t="s">
        <v>1347</v>
      </c>
      <c r="B63" s="772">
        <v>10</v>
      </c>
      <c r="C63" s="179" t="s">
        <v>65</v>
      </c>
      <c r="D63" s="179">
        <v>0</v>
      </c>
      <c r="E63" s="179">
        <v>0</v>
      </c>
      <c r="F63" s="179">
        <v>10</v>
      </c>
      <c r="G63" s="179">
        <v>20</v>
      </c>
      <c r="H63" s="179">
        <v>30</v>
      </c>
      <c r="I63" s="179">
        <v>40</v>
      </c>
      <c r="J63" s="179">
        <v>50</v>
      </c>
      <c r="K63" s="179">
        <v>60</v>
      </c>
      <c r="L63" s="179">
        <v>70</v>
      </c>
      <c r="M63" s="179">
        <v>80</v>
      </c>
      <c r="N63" s="179">
        <v>90</v>
      </c>
      <c r="O63" s="179">
        <v>100</v>
      </c>
    </row>
    <row r="64" spans="1:15" x14ac:dyDescent="0.25">
      <c r="A64" s="785"/>
      <c r="B64" s="772"/>
      <c r="C64" s="181" t="s">
        <v>66</v>
      </c>
      <c r="D64" s="181">
        <v>0</v>
      </c>
      <c r="E64" s="437">
        <f>+(3*100)/45</f>
        <v>6.666666666666667</v>
      </c>
      <c r="F64" s="181">
        <v>0</v>
      </c>
      <c r="G64" s="181">
        <v>7</v>
      </c>
      <c r="H64" s="181">
        <v>16</v>
      </c>
      <c r="I64" s="181">
        <v>20</v>
      </c>
      <c r="J64" s="181">
        <v>22</v>
      </c>
      <c r="K64" s="181">
        <v>22</v>
      </c>
      <c r="L64" s="181">
        <v>22</v>
      </c>
      <c r="M64" s="181"/>
      <c r="N64" s="181"/>
      <c r="O64" s="181"/>
    </row>
    <row r="65" spans="1:15" ht="31.5" x14ac:dyDescent="0.25">
      <c r="A65" s="784" t="s">
        <v>1348</v>
      </c>
      <c r="B65" s="772">
        <v>10</v>
      </c>
      <c r="C65" s="179" t="s">
        <v>65</v>
      </c>
      <c r="D65" s="179"/>
      <c r="E65" s="179"/>
      <c r="F65" s="179"/>
      <c r="G65" s="179"/>
      <c r="H65" s="179"/>
      <c r="I65" s="179"/>
      <c r="J65" s="179"/>
      <c r="K65" s="179"/>
      <c r="L65" s="179"/>
      <c r="M65" s="179"/>
      <c r="N65" s="179"/>
      <c r="O65" s="179">
        <v>100</v>
      </c>
    </row>
    <row r="66" spans="1:15" x14ac:dyDescent="0.25">
      <c r="A66" s="785"/>
      <c r="B66" s="772"/>
      <c r="C66" s="181" t="s">
        <v>66</v>
      </c>
      <c r="D66" s="181">
        <v>0</v>
      </c>
      <c r="E66" s="181">
        <v>5</v>
      </c>
      <c r="F66" s="181">
        <v>2</v>
      </c>
      <c r="G66" s="181">
        <v>0</v>
      </c>
      <c r="H66" s="181">
        <v>2</v>
      </c>
      <c r="I66" s="181">
        <v>3</v>
      </c>
      <c r="J66" s="181">
        <v>5</v>
      </c>
      <c r="K66" s="181">
        <v>2</v>
      </c>
      <c r="L66" s="181">
        <v>2</v>
      </c>
      <c r="M66" s="181"/>
      <c r="N66" s="181"/>
      <c r="O66" s="181"/>
    </row>
    <row r="67" spans="1:15" ht="31.5" x14ac:dyDescent="0.25">
      <c r="A67" s="784" t="s">
        <v>1349</v>
      </c>
      <c r="B67" s="786">
        <v>10</v>
      </c>
      <c r="C67" s="179" t="s">
        <v>65</v>
      </c>
      <c r="D67" s="179"/>
      <c r="E67" s="179"/>
      <c r="F67" s="179"/>
      <c r="G67" s="179"/>
      <c r="H67" s="179"/>
      <c r="I67" s="179"/>
      <c r="J67" s="179"/>
      <c r="K67" s="179"/>
      <c r="L67" s="179"/>
      <c r="M67" s="179"/>
      <c r="N67" s="179"/>
      <c r="O67" s="179">
        <v>100</v>
      </c>
    </row>
    <row r="68" spans="1:15" x14ac:dyDescent="0.25">
      <c r="A68" s="785"/>
      <c r="B68" s="787"/>
      <c r="C68" s="181" t="s">
        <v>66</v>
      </c>
      <c r="D68" s="181">
        <v>0</v>
      </c>
      <c r="E68" s="181">
        <v>0</v>
      </c>
      <c r="F68" s="181">
        <v>0</v>
      </c>
      <c r="G68" s="181">
        <v>0</v>
      </c>
      <c r="H68" s="181">
        <v>44</v>
      </c>
      <c r="I68" s="181">
        <v>56</v>
      </c>
      <c r="J68" s="181">
        <v>56</v>
      </c>
      <c r="K68" s="181">
        <v>60</v>
      </c>
      <c r="L68" s="181">
        <v>60</v>
      </c>
      <c r="M68" s="181"/>
      <c r="N68" s="181"/>
      <c r="O68" s="181"/>
    </row>
    <row r="69" spans="1:15" x14ac:dyDescent="0.25">
      <c r="A69" s="88"/>
      <c r="B69" s="88"/>
      <c r="C69" s="183"/>
      <c r="D69" s="183"/>
      <c r="E69" s="183"/>
      <c r="F69" s="183"/>
      <c r="G69" s="183"/>
      <c r="H69" s="183"/>
      <c r="I69" s="183"/>
      <c r="J69" s="183"/>
      <c r="K69" s="183"/>
      <c r="L69" s="183"/>
      <c r="M69" s="183"/>
      <c r="N69" s="183"/>
      <c r="O69" s="183"/>
    </row>
    <row r="70" spans="1:15" x14ac:dyDescent="0.25">
      <c r="A70" s="789" t="s">
        <v>228</v>
      </c>
      <c r="B70" s="790"/>
      <c r="C70" s="790"/>
      <c r="D70" s="790"/>
      <c r="E70" s="790"/>
      <c r="F70" s="790"/>
      <c r="G70" s="790"/>
      <c r="H70" s="790"/>
      <c r="I70" s="790"/>
      <c r="J70" s="790"/>
      <c r="K70" s="790"/>
      <c r="L70" s="790"/>
      <c r="M70" s="790"/>
      <c r="N70" s="790"/>
      <c r="O70" s="791"/>
    </row>
  </sheetData>
  <sheetProtection password="B4A1" sheet="1" objects="1" scenarios="1" selectLockedCells="1" selectUnlockedCells="1"/>
  <mergeCells count="95">
    <mergeCell ref="A67:A68"/>
    <mergeCell ref="B67:B68"/>
    <mergeCell ref="A70:O70"/>
    <mergeCell ref="A61:A62"/>
    <mergeCell ref="B61:B62"/>
    <mergeCell ref="A63:A64"/>
    <mergeCell ref="B63:B64"/>
    <mergeCell ref="A65:A66"/>
    <mergeCell ref="B65:B66"/>
    <mergeCell ref="A55:A56"/>
    <mergeCell ref="B55:B56"/>
    <mergeCell ref="A57:A58"/>
    <mergeCell ref="B57:B58"/>
    <mergeCell ref="A59:A60"/>
    <mergeCell ref="B59:B60"/>
    <mergeCell ref="A48:F49"/>
    <mergeCell ref="G48:O49"/>
    <mergeCell ref="A50:F50"/>
    <mergeCell ref="G50:O50"/>
    <mergeCell ref="A51:F52"/>
    <mergeCell ref="G51:O52"/>
    <mergeCell ref="H45:I45"/>
    <mergeCell ref="K45:L45"/>
    <mergeCell ref="M45:O45"/>
    <mergeCell ref="A47:F47"/>
    <mergeCell ref="G47:O47"/>
    <mergeCell ref="A33:F34"/>
    <mergeCell ref="G33:O34"/>
    <mergeCell ref="A46:B46"/>
    <mergeCell ref="C46:G46"/>
    <mergeCell ref="H46:J46"/>
    <mergeCell ref="K46:O46"/>
    <mergeCell ref="D36:O36"/>
    <mergeCell ref="A38:C38"/>
    <mergeCell ref="A39:C39"/>
    <mergeCell ref="C44:E44"/>
    <mergeCell ref="F44:G44"/>
    <mergeCell ref="H44:I44"/>
    <mergeCell ref="K44:L44"/>
    <mergeCell ref="M44:O44"/>
    <mergeCell ref="C45:E45"/>
    <mergeCell ref="F45:G45"/>
    <mergeCell ref="A29:F29"/>
    <mergeCell ref="G29:O29"/>
    <mergeCell ref="A30:F31"/>
    <mergeCell ref="G30:O31"/>
    <mergeCell ref="A32:F32"/>
    <mergeCell ref="G32:O32"/>
    <mergeCell ref="F27:G27"/>
    <mergeCell ref="H27:I27"/>
    <mergeCell ref="K27:L27"/>
    <mergeCell ref="M27:O27"/>
    <mergeCell ref="A28:B28"/>
    <mergeCell ref="C28:G28"/>
    <mergeCell ref="H28:J28"/>
    <mergeCell ref="K28:O28"/>
    <mergeCell ref="E23:I23"/>
    <mergeCell ref="L23:O23"/>
    <mergeCell ref="F26:G26"/>
    <mergeCell ref="H26:I26"/>
    <mergeCell ref="K26:L26"/>
    <mergeCell ref="M26:O26"/>
    <mergeCell ref="E20:I20"/>
    <mergeCell ref="L20:O20"/>
    <mergeCell ref="E21:I21"/>
    <mergeCell ref="L21:O21"/>
    <mergeCell ref="E22:I22"/>
    <mergeCell ref="L22:O22"/>
    <mergeCell ref="L16:O16"/>
    <mergeCell ref="E18:I18"/>
    <mergeCell ref="L18:O18"/>
    <mergeCell ref="E19:I19"/>
    <mergeCell ref="L19:O19"/>
    <mergeCell ref="E17:I17"/>
    <mergeCell ref="L17:O17"/>
    <mergeCell ref="B8:J8"/>
    <mergeCell ref="K8:N8"/>
    <mergeCell ref="B10:O10"/>
    <mergeCell ref="A12:D23"/>
    <mergeCell ref="E12:I12"/>
    <mergeCell ref="J12:K23"/>
    <mergeCell ref="L12:O12"/>
    <mergeCell ref="E13:I13"/>
    <mergeCell ref="L13:O13"/>
    <mergeCell ref="E14:I14"/>
    <mergeCell ref="L14:O14"/>
    <mergeCell ref="E15:I15"/>
    <mergeCell ref="L15:O15"/>
    <mergeCell ref="E16:I16"/>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$EN$368:$EN$424</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5"/>
  <sheetViews>
    <sheetView workbookViewId="0">
      <selection activeCell="G9" sqref="G9"/>
    </sheetView>
  </sheetViews>
  <sheetFormatPr baseColWidth="10" defaultRowHeight="15" x14ac:dyDescent="0.25"/>
  <sheetData>
    <row r="1" spans="1:15" ht="63" x14ac:dyDescent="0.25">
      <c r="A1" s="61" t="s">
        <v>0</v>
      </c>
      <c r="B1" s="738" t="s">
        <v>1350</v>
      </c>
      <c r="C1" s="739"/>
      <c r="D1" s="739"/>
      <c r="E1" s="739"/>
      <c r="F1" s="739"/>
      <c r="G1" s="739"/>
      <c r="H1" s="739"/>
      <c r="I1" s="739"/>
      <c r="J1" s="739"/>
      <c r="K1" s="739"/>
      <c r="L1" s="739"/>
      <c r="M1" s="739"/>
      <c r="N1" s="739"/>
      <c r="O1" s="740"/>
    </row>
    <row r="2" spans="1:15" ht="15.75" x14ac:dyDescent="0.25">
      <c r="A2" s="61" t="s">
        <v>2</v>
      </c>
      <c r="B2" s="741" t="s">
        <v>1351</v>
      </c>
      <c r="C2" s="742"/>
      <c r="D2" s="742"/>
      <c r="E2" s="742"/>
      <c r="F2" s="742"/>
      <c r="G2" s="742"/>
      <c r="H2" s="742"/>
      <c r="I2" s="742"/>
      <c r="J2" s="742"/>
      <c r="K2" s="742"/>
      <c r="L2" s="742"/>
      <c r="M2" s="742"/>
      <c r="N2" s="742"/>
      <c r="O2" s="743"/>
    </row>
    <row r="3" spans="1:15" ht="15.75" x14ac:dyDescent="0.25">
      <c r="A3" s="61" t="s">
        <v>3</v>
      </c>
      <c r="B3" s="738" t="e">
        <f>VLOOKUP(B2,$EN$318:$EU$389,3,FALSE)</f>
        <v>#N/A</v>
      </c>
      <c r="C3" s="739"/>
      <c r="D3" s="739"/>
      <c r="E3" s="739"/>
      <c r="F3" s="739"/>
      <c r="G3" s="739"/>
      <c r="H3" s="739"/>
      <c r="I3" s="739"/>
      <c r="J3" s="739"/>
      <c r="K3" s="739"/>
      <c r="L3" s="739"/>
      <c r="M3" s="739"/>
      <c r="N3" s="739"/>
      <c r="O3" s="740"/>
    </row>
    <row r="4" spans="1:15" ht="15.75" x14ac:dyDescent="0.25">
      <c r="A4" s="61" t="s">
        <v>5</v>
      </c>
      <c r="B4" s="738" t="e">
        <f>VLOOKUP(B2,$EN$318:$EW$389,4,FALSE)</f>
        <v>#N/A</v>
      </c>
      <c r="C4" s="739"/>
      <c r="D4" s="739"/>
      <c r="E4" s="739"/>
      <c r="F4" s="739"/>
      <c r="G4" s="739"/>
      <c r="H4" s="739"/>
      <c r="I4" s="739"/>
      <c r="J4" s="739"/>
      <c r="K4" s="739"/>
      <c r="L4" s="739"/>
      <c r="M4" s="739"/>
      <c r="N4" s="739"/>
      <c r="O4" s="740"/>
    </row>
    <row r="5" spans="1:15" ht="31.5" x14ac:dyDescent="0.25">
      <c r="A5" s="62" t="s">
        <v>7</v>
      </c>
      <c r="B5" s="738" t="e">
        <f>VLOOKUP(B2,$EN$318:$EW$389,5,FALSE)</f>
        <v>#N/A</v>
      </c>
      <c r="C5" s="739"/>
      <c r="D5" s="739"/>
      <c r="E5" s="739"/>
      <c r="F5" s="739"/>
      <c r="G5" s="739"/>
      <c r="H5" s="739"/>
      <c r="I5" s="739"/>
      <c r="J5" s="739"/>
      <c r="K5" s="739"/>
      <c r="L5" s="739"/>
      <c r="M5" s="739"/>
      <c r="N5" s="739"/>
      <c r="O5" s="740"/>
    </row>
    <row r="6" spans="1:15" ht="31.5" x14ac:dyDescent="0.25">
      <c r="A6" s="62" t="s">
        <v>9</v>
      </c>
      <c r="B6" s="738" t="s">
        <v>1352</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1353</v>
      </c>
      <c r="C8" s="748"/>
      <c r="D8" s="748"/>
      <c r="E8" s="748"/>
      <c r="F8" s="748"/>
      <c r="G8" s="748"/>
      <c r="H8" s="748"/>
      <c r="I8" s="748"/>
      <c r="J8" s="749"/>
      <c r="K8" s="750" t="s">
        <v>1354</v>
      </c>
      <c r="L8" s="750"/>
      <c r="M8" s="750"/>
      <c r="N8" s="750"/>
      <c r="O8" s="68">
        <v>1</v>
      </c>
    </row>
    <row r="9" spans="1:15" ht="15.75" x14ac:dyDescent="0.25">
      <c r="A9" s="69"/>
      <c r="B9" s="70"/>
      <c r="C9" s="71"/>
      <c r="D9" s="71"/>
      <c r="E9" s="71"/>
      <c r="F9" s="71"/>
      <c r="G9" s="71"/>
      <c r="H9" s="71"/>
      <c r="I9" s="71"/>
      <c r="J9" s="71"/>
      <c r="K9" s="71"/>
      <c r="L9" s="71"/>
      <c r="M9" s="71"/>
      <c r="N9" s="71"/>
      <c r="O9" s="69"/>
    </row>
    <row r="10" spans="1:15" ht="31.5" x14ac:dyDescent="0.25">
      <c r="A10" s="67" t="s">
        <v>14</v>
      </c>
      <c r="B10" s="875" t="s">
        <v>1355</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1282</v>
      </c>
      <c r="F12" s="745"/>
      <c r="G12" s="745"/>
      <c r="H12" s="745"/>
      <c r="I12" s="746"/>
      <c r="J12" s="751" t="s">
        <v>17</v>
      </c>
      <c r="K12" s="751"/>
      <c r="L12" s="744" t="s">
        <v>1283</v>
      </c>
      <c r="M12" s="745"/>
      <c r="N12" s="745"/>
      <c r="O12" s="746"/>
    </row>
    <row r="13" spans="1:15" x14ac:dyDescent="0.25">
      <c r="A13" s="751"/>
      <c r="B13" s="751"/>
      <c r="C13" s="751"/>
      <c r="D13" s="751"/>
      <c r="E13" s="744" t="s">
        <v>1284</v>
      </c>
      <c r="F13" s="745"/>
      <c r="G13" s="745"/>
      <c r="H13" s="745"/>
      <c r="I13" s="746"/>
      <c r="J13" s="751"/>
      <c r="K13" s="751"/>
      <c r="L13" s="744" t="s">
        <v>1356</v>
      </c>
      <c r="M13" s="745"/>
      <c r="N13" s="745"/>
      <c r="O13" s="746"/>
    </row>
    <row r="14" spans="1:15" x14ac:dyDescent="0.25">
      <c r="A14" s="751"/>
      <c r="B14" s="751"/>
      <c r="C14" s="751"/>
      <c r="D14" s="751"/>
      <c r="E14" s="744"/>
      <c r="F14" s="745"/>
      <c r="G14" s="745"/>
      <c r="H14" s="745"/>
      <c r="I14" s="746"/>
      <c r="J14" s="751"/>
      <c r="K14" s="751"/>
      <c r="L14" s="744" t="s">
        <v>1357</v>
      </c>
      <c r="M14" s="745"/>
      <c r="N14" s="745"/>
      <c r="O14" s="746"/>
    </row>
    <row r="15" spans="1:15" x14ac:dyDescent="0.25">
      <c r="A15" s="751"/>
      <c r="B15" s="751"/>
      <c r="C15" s="751"/>
      <c r="D15" s="751"/>
      <c r="E15" s="744"/>
      <c r="F15" s="745"/>
      <c r="G15" s="745"/>
      <c r="H15" s="745"/>
      <c r="I15" s="746"/>
      <c r="J15" s="751"/>
      <c r="K15" s="751"/>
      <c r="L15" s="744" t="s">
        <v>1358</v>
      </c>
      <c r="M15" s="745"/>
      <c r="N15" s="745"/>
      <c r="O15" s="746"/>
    </row>
    <row r="16" spans="1:15" x14ac:dyDescent="0.25">
      <c r="A16" s="751"/>
      <c r="B16" s="751"/>
      <c r="C16" s="751"/>
      <c r="D16" s="751"/>
      <c r="E16" s="744"/>
      <c r="F16" s="745"/>
      <c r="G16" s="745"/>
      <c r="H16" s="745"/>
      <c r="I16" s="746"/>
      <c r="J16" s="751"/>
      <c r="K16" s="751"/>
      <c r="L16" s="744" t="s">
        <v>1359</v>
      </c>
      <c r="M16" s="745"/>
      <c r="N16" s="745"/>
      <c r="O16" s="746"/>
    </row>
    <row r="17" spans="1:15" x14ac:dyDescent="0.25">
      <c r="A17" s="751"/>
      <c r="B17" s="751"/>
      <c r="C17" s="751"/>
      <c r="D17" s="751"/>
      <c r="E17" s="744"/>
      <c r="F17" s="745"/>
      <c r="G17" s="745"/>
      <c r="H17" s="745"/>
      <c r="I17" s="746"/>
      <c r="J17" s="751"/>
      <c r="K17" s="751"/>
      <c r="L17" s="744" t="s">
        <v>1360</v>
      </c>
      <c r="M17" s="745"/>
      <c r="N17" s="745"/>
      <c r="O17" s="746"/>
    </row>
    <row r="18" spans="1:15" x14ac:dyDescent="0.25">
      <c r="A18" s="751"/>
      <c r="B18" s="751"/>
      <c r="C18" s="751"/>
      <c r="D18" s="751"/>
      <c r="E18" s="744"/>
      <c r="F18" s="745"/>
      <c r="G18" s="745"/>
      <c r="H18" s="745"/>
      <c r="I18" s="746"/>
      <c r="J18" s="751"/>
      <c r="K18" s="751"/>
      <c r="L18" s="744" t="s">
        <v>1361</v>
      </c>
      <c r="M18" s="745"/>
      <c r="N18" s="745"/>
      <c r="O18" s="746"/>
    </row>
    <row r="19" spans="1:15" x14ac:dyDescent="0.25">
      <c r="A19" s="751"/>
      <c r="B19" s="751"/>
      <c r="C19" s="751"/>
      <c r="D19" s="751"/>
      <c r="E19" s="744"/>
      <c r="F19" s="745"/>
      <c r="G19" s="745"/>
      <c r="H19" s="745"/>
      <c r="I19" s="746"/>
      <c r="J19" s="751"/>
      <c r="K19" s="751"/>
      <c r="L19" s="744" t="s">
        <v>1362</v>
      </c>
      <c r="M19" s="745"/>
      <c r="N19" s="745"/>
      <c r="O19" s="746"/>
    </row>
    <row r="20" spans="1:15" x14ac:dyDescent="0.25">
      <c r="A20" s="751"/>
      <c r="B20" s="751"/>
      <c r="C20" s="751"/>
      <c r="D20" s="751"/>
      <c r="E20" s="744"/>
      <c r="F20" s="745"/>
      <c r="G20" s="745"/>
      <c r="H20" s="745"/>
      <c r="I20" s="746"/>
      <c r="J20" s="751"/>
      <c r="K20" s="751"/>
      <c r="L20" s="744" t="s">
        <v>1363</v>
      </c>
      <c r="M20" s="745"/>
      <c r="N20" s="745"/>
      <c r="O20" s="746"/>
    </row>
    <row r="21" spans="1:15" x14ac:dyDescent="0.25">
      <c r="A21" s="751"/>
      <c r="B21" s="751"/>
      <c r="C21" s="751"/>
      <c r="D21" s="751"/>
      <c r="E21" s="744"/>
      <c r="F21" s="745"/>
      <c r="G21" s="745"/>
      <c r="H21" s="745"/>
      <c r="I21" s="746"/>
      <c r="J21" s="751"/>
      <c r="K21" s="751"/>
      <c r="L21" s="744" t="s">
        <v>1364</v>
      </c>
      <c r="M21" s="745"/>
      <c r="N21" s="745"/>
      <c r="O21" s="746"/>
    </row>
    <row r="22" spans="1:15" x14ac:dyDescent="0.25">
      <c r="A22" s="751"/>
      <c r="B22" s="751"/>
      <c r="C22" s="751"/>
      <c r="D22" s="751"/>
      <c r="E22" s="744"/>
      <c r="F22" s="745"/>
      <c r="G22" s="745"/>
      <c r="H22" s="745"/>
      <c r="I22" s="746"/>
      <c r="J22" s="751"/>
      <c r="K22" s="751"/>
      <c r="L22" s="744" t="s">
        <v>1365</v>
      </c>
      <c r="M22" s="745"/>
      <c r="N22" s="745"/>
      <c r="O22" s="746"/>
    </row>
    <row r="23" spans="1:15" x14ac:dyDescent="0.25">
      <c r="A23" s="751"/>
      <c r="B23" s="751"/>
      <c r="C23" s="751"/>
      <c r="D23" s="751"/>
      <c r="E23" s="744"/>
      <c r="F23" s="745"/>
      <c r="G23" s="745"/>
      <c r="H23" s="745"/>
      <c r="I23" s="746"/>
      <c r="J23" s="751"/>
      <c r="K23" s="751"/>
      <c r="L23" s="744" t="s">
        <v>1366</v>
      </c>
      <c r="M23" s="745"/>
      <c r="N23" s="745"/>
      <c r="O23" s="746"/>
    </row>
    <row r="24" spans="1:15" x14ac:dyDescent="0.25">
      <c r="A24" s="751"/>
      <c r="B24" s="751"/>
      <c r="C24" s="751"/>
      <c r="D24" s="751"/>
      <c r="E24" s="744"/>
      <c r="F24" s="745"/>
      <c r="G24" s="745"/>
      <c r="H24" s="745"/>
      <c r="I24" s="746"/>
      <c r="J24" s="751"/>
      <c r="K24" s="751"/>
      <c r="L24" s="744" t="s">
        <v>1367</v>
      </c>
      <c r="M24" s="745"/>
      <c r="N24" s="745"/>
      <c r="O24" s="746"/>
    </row>
    <row r="25" spans="1:15" x14ac:dyDescent="0.25">
      <c r="A25" s="751"/>
      <c r="B25" s="751"/>
      <c r="C25" s="751"/>
      <c r="D25" s="751"/>
      <c r="E25" s="744"/>
      <c r="F25" s="745"/>
      <c r="G25" s="745"/>
      <c r="H25" s="745"/>
      <c r="I25" s="746"/>
      <c r="J25" s="751"/>
      <c r="K25" s="751"/>
      <c r="L25" s="744"/>
      <c r="M25" s="745"/>
      <c r="N25" s="745"/>
      <c r="O25" s="746"/>
    </row>
    <row r="26" spans="1:15" ht="15.75" x14ac:dyDescent="0.25">
      <c r="A26" s="69"/>
      <c r="B26" s="70"/>
      <c r="C26" s="71"/>
      <c r="D26" s="71"/>
      <c r="E26" s="71"/>
      <c r="F26" s="71"/>
      <c r="G26" s="71"/>
      <c r="H26" s="71"/>
      <c r="I26" s="71"/>
      <c r="J26" s="71"/>
      <c r="K26" s="71"/>
      <c r="L26" s="71"/>
      <c r="M26" s="71"/>
      <c r="N26" s="71"/>
      <c r="O26" s="69"/>
    </row>
    <row r="27" spans="1:15" ht="15.75" x14ac:dyDescent="0.25">
      <c r="A27" s="69"/>
      <c r="B27" s="70"/>
      <c r="C27" s="71"/>
      <c r="D27" s="71"/>
      <c r="E27" s="71"/>
      <c r="F27" s="71"/>
      <c r="G27" s="71"/>
      <c r="H27" s="71"/>
      <c r="I27" s="71"/>
      <c r="J27" s="71"/>
      <c r="K27" s="71"/>
      <c r="L27" s="71"/>
      <c r="M27" s="71"/>
      <c r="N27" s="71"/>
      <c r="O27" s="69"/>
    </row>
    <row r="28" spans="1:15" ht="63" x14ac:dyDescent="0.25">
      <c r="A28" s="72" t="s">
        <v>23</v>
      </c>
      <c r="B28" s="73" t="s">
        <v>24</v>
      </c>
      <c r="C28" s="72" t="s">
        <v>25</v>
      </c>
      <c r="D28" s="72" t="s">
        <v>26</v>
      </c>
      <c r="E28" s="72" t="s">
        <v>105</v>
      </c>
      <c r="F28" s="764" t="s">
        <v>28</v>
      </c>
      <c r="G28" s="764"/>
      <c r="H28" s="764" t="s">
        <v>29</v>
      </c>
      <c r="I28" s="764"/>
      <c r="J28" s="73" t="s">
        <v>30</v>
      </c>
      <c r="K28" s="764" t="s">
        <v>31</v>
      </c>
      <c r="L28" s="764"/>
      <c r="M28" s="765" t="s">
        <v>32</v>
      </c>
      <c r="N28" s="766"/>
      <c r="O28" s="767"/>
    </row>
    <row r="29" spans="1:15" ht="47.25" x14ac:dyDescent="0.25">
      <c r="A29" s="75" t="s">
        <v>33</v>
      </c>
      <c r="B29" s="129">
        <v>0.5</v>
      </c>
      <c r="C29" s="77" t="s">
        <v>264</v>
      </c>
      <c r="D29" s="77" t="s">
        <v>249</v>
      </c>
      <c r="E29" s="77"/>
      <c r="F29" s="768" t="s">
        <v>1368</v>
      </c>
      <c r="G29" s="768"/>
      <c r="H29" s="782" t="s">
        <v>264</v>
      </c>
      <c r="I29" s="759"/>
      <c r="J29" s="79">
        <v>8</v>
      </c>
      <c r="K29" s="771" t="s">
        <v>39</v>
      </c>
      <c r="L29" s="771"/>
      <c r="M29" s="772" t="s">
        <v>1292</v>
      </c>
      <c r="N29" s="772"/>
      <c r="O29" s="772"/>
    </row>
    <row r="30" spans="1:15" ht="15.75" x14ac:dyDescent="0.25">
      <c r="A30" s="752" t="s">
        <v>40</v>
      </c>
      <c r="B30" s="753"/>
      <c r="C30" s="754" t="s">
        <v>1369</v>
      </c>
      <c r="D30" s="742"/>
      <c r="E30" s="742"/>
      <c r="F30" s="742"/>
      <c r="G30" s="743"/>
      <c r="H30" s="755" t="s">
        <v>42</v>
      </c>
      <c r="I30" s="756"/>
      <c r="J30" s="757"/>
      <c r="K30" s="797" t="s">
        <v>1370</v>
      </c>
      <c r="L30" s="798"/>
      <c r="M30" s="798"/>
      <c r="N30" s="798"/>
      <c r="O30" s="799"/>
    </row>
    <row r="31" spans="1:15" ht="15.75" x14ac:dyDescent="0.25">
      <c r="A31" s="760" t="s">
        <v>44</v>
      </c>
      <c r="B31" s="761"/>
      <c r="C31" s="761"/>
      <c r="D31" s="761"/>
      <c r="E31" s="761"/>
      <c r="F31" s="762"/>
      <c r="G31" s="763" t="s">
        <v>45</v>
      </c>
      <c r="H31" s="763"/>
      <c r="I31" s="763"/>
      <c r="J31" s="763"/>
      <c r="K31" s="763"/>
      <c r="L31" s="763"/>
      <c r="M31" s="763"/>
      <c r="N31" s="763"/>
      <c r="O31" s="763"/>
    </row>
    <row r="32" spans="1:15" x14ac:dyDescent="0.25">
      <c r="A32" s="776" t="s">
        <v>1371</v>
      </c>
      <c r="B32" s="777"/>
      <c r="C32" s="777"/>
      <c r="D32" s="777"/>
      <c r="E32" s="777"/>
      <c r="F32" s="777"/>
      <c r="G32" s="780" t="s">
        <v>1372</v>
      </c>
      <c r="H32" s="780"/>
      <c r="I32" s="780"/>
      <c r="J32" s="780"/>
      <c r="K32" s="780"/>
      <c r="L32" s="780"/>
      <c r="M32" s="780"/>
      <c r="N32" s="780"/>
      <c r="O32" s="780"/>
    </row>
    <row r="33" spans="1:15" x14ac:dyDescent="0.25">
      <c r="A33" s="778"/>
      <c r="B33" s="779"/>
      <c r="C33" s="779"/>
      <c r="D33" s="779"/>
      <c r="E33" s="779"/>
      <c r="F33" s="779"/>
      <c r="G33" s="780"/>
      <c r="H33" s="780"/>
      <c r="I33" s="780"/>
      <c r="J33" s="780"/>
      <c r="K33" s="780"/>
      <c r="L33" s="780"/>
      <c r="M33" s="780"/>
      <c r="N33" s="780"/>
      <c r="O33" s="780"/>
    </row>
    <row r="34" spans="1:15" ht="15.75" x14ac:dyDescent="0.25">
      <c r="A34" s="760" t="s">
        <v>48</v>
      </c>
      <c r="B34" s="761"/>
      <c r="C34" s="761"/>
      <c r="D34" s="761"/>
      <c r="E34" s="761"/>
      <c r="F34" s="761"/>
      <c r="G34" s="763" t="s">
        <v>49</v>
      </c>
      <c r="H34" s="763"/>
      <c r="I34" s="763"/>
      <c r="J34" s="763"/>
      <c r="K34" s="763"/>
      <c r="L34" s="763"/>
      <c r="M34" s="763"/>
      <c r="N34" s="763"/>
      <c r="O34" s="763"/>
    </row>
    <row r="35" spans="1:15" x14ac:dyDescent="0.25">
      <c r="A35" s="781" t="s">
        <v>1373</v>
      </c>
      <c r="B35" s="781"/>
      <c r="C35" s="781"/>
      <c r="D35" s="781"/>
      <c r="E35" s="781"/>
      <c r="F35" s="781"/>
      <c r="G35" s="781" t="s">
        <v>1292</v>
      </c>
      <c r="H35" s="781"/>
      <c r="I35" s="781"/>
      <c r="J35" s="781"/>
      <c r="K35" s="781"/>
      <c r="L35" s="781"/>
      <c r="M35" s="781"/>
      <c r="N35" s="781"/>
      <c r="O35" s="781"/>
    </row>
    <row r="36" spans="1:15" x14ac:dyDescent="0.25">
      <c r="A36" s="781"/>
      <c r="B36" s="781"/>
      <c r="C36" s="781"/>
      <c r="D36" s="781"/>
      <c r="E36" s="781"/>
      <c r="F36" s="781"/>
      <c r="G36" s="781"/>
      <c r="H36" s="781"/>
      <c r="I36" s="781"/>
      <c r="J36" s="781"/>
      <c r="K36" s="781"/>
      <c r="L36" s="781"/>
      <c r="M36" s="781"/>
      <c r="N36" s="781"/>
      <c r="O36" s="781"/>
    </row>
    <row r="37" spans="1:15" ht="15.75" x14ac:dyDescent="0.25">
      <c r="A37" s="63"/>
      <c r="B37" s="64"/>
      <c r="C37" s="70"/>
      <c r="D37" s="70"/>
      <c r="E37" s="70"/>
      <c r="F37" s="70"/>
      <c r="G37" s="70"/>
      <c r="H37" s="70"/>
      <c r="I37" s="70"/>
      <c r="J37" s="70"/>
      <c r="K37" s="70"/>
      <c r="L37" s="70"/>
      <c r="M37" s="70"/>
      <c r="N37" s="70"/>
      <c r="O37" s="63"/>
    </row>
    <row r="38" spans="1:15" ht="15.75" x14ac:dyDescent="0.25">
      <c r="A38" s="70"/>
      <c r="B38" s="70"/>
      <c r="C38" s="63"/>
      <c r="D38" s="752" t="s">
        <v>52</v>
      </c>
      <c r="E38" s="773"/>
      <c r="F38" s="773"/>
      <c r="G38" s="773"/>
      <c r="H38" s="773"/>
      <c r="I38" s="773"/>
      <c r="J38" s="773"/>
      <c r="K38" s="773"/>
      <c r="L38" s="773"/>
      <c r="M38" s="773"/>
      <c r="N38" s="773"/>
      <c r="O38" s="753"/>
    </row>
    <row r="39" spans="1:15" ht="15.75" x14ac:dyDescent="0.25">
      <c r="A39" s="63"/>
      <c r="B39" s="64"/>
      <c r="C39" s="70"/>
      <c r="D39" s="73" t="s">
        <v>53</v>
      </c>
      <c r="E39" s="73" t="s">
        <v>54</v>
      </c>
      <c r="F39" s="73" t="s">
        <v>55</v>
      </c>
      <c r="G39" s="73" t="s">
        <v>56</v>
      </c>
      <c r="H39" s="73" t="s">
        <v>57</v>
      </c>
      <c r="I39" s="73" t="s">
        <v>58</v>
      </c>
      <c r="J39" s="73" t="s">
        <v>59</v>
      </c>
      <c r="K39" s="73" t="s">
        <v>60</v>
      </c>
      <c r="L39" s="73" t="s">
        <v>61</v>
      </c>
      <c r="M39" s="73" t="s">
        <v>62</v>
      </c>
      <c r="N39" s="73" t="s">
        <v>63</v>
      </c>
      <c r="O39" s="73" t="s">
        <v>64</v>
      </c>
    </row>
    <row r="40" spans="1:15" ht="15.75" x14ac:dyDescent="0.25">
      <c r="A40" s="954" t="s">
        <v>1374</v>
      </c>
      <c r="B40" s="954"/>
      <c r="C40" s="954"/>
      <c r="D40" s="179">
        <v>0</v>
      </c>
      <c r="E40" s="179">
        <v>0</v>
      </c>
      <c r="F40" s="179">
        <v>0</v>
      </c>
      <c r="G40" s="179">
        <v>0</v>
      </c>
      <c r="H40" s="179">
        <v>10</v>
      </c>
      <c r="I40" s="179">
        <v>20</v>
      </c>
      <c r="J40" s="179">
        <v>30</v>
      </c>
      <c r="K40" s="179">
        <v>40</v>
      </c>
      <c r="L40" s="179">
        <v>50</v>
      </c>
      <c r="M40" s="179">
        <v>60</v>
      </c>
      <c r="N40" s="179">
        <v>80</v>
      </c>
      <c r="O40" s="179">
        <v>100</v>
      </c>
    </row>
    <row r="41" spans="1:15" ht="15.75" x14ac:dyDescent="0.25">
      <c r="A41" s="955" t="s">
        <v>66</v>
      </c>
      <c r="B41" s="955"/>
      <c r="C41" s="955"/>
      <c r="D41" s="181">
        <v>0</v>
      </c>
      <c r="E41" s="181">
        <v>0</v>
      </c>
      <c r="F41" s="181">
        <v>0</v>
      </c>
      <c r="G41" s="181">
        <v>0</v>
      </c>
      <c r="H41" s="181">
        <v>12.5</v>
      </c>
      <c r="I41" s="181">
        <v>13</v>
      </c>
      <c r="J41" s="181">
        <v>13</v>
      </c>
      <c r="K41" s="181">
        <v>13</v>
      </c>
      <c r="L41" s="181">
        <v>25</v>
      </c>
      <c r="M41" s="181"/>
      <c r="N41" s="181"/>
      <c r="O41" s="181"/>
    </row>
    <row r="42" spans="1:15" ht="15.75" x14ac:dyDescent="0.25">
      <c r="A42" s="63"/>
      <c r="B42" s="64"/>
      <c r="C42" s="65"/>
      <c r="D42" s="65"/>
      <c r="E42" s="65"/>
      <c r="F42" s="65"/>
      <c r="G42" s="65"/>
      <c r="H42" s="65"/>
      <c r="I42" s="65"/>
      <c r="J42" s="65"/>
      <c r="K42" s="65"/>
      <c r="L42" s="66"/>
      <c r="M42" s="66"/>
      <c r="N42" s="66"/>
      <c r="O42" s="63"/>
    </row>
    <row r="43" spans="1:15" ht="15.75" x14ac:dyDescent="0.25">
      <c r="A43" s="63"/>
      <c r="B43" s="64"/>
      <c r="C43" s="65"/>
      <c r="D43" s="65"/>
      <c r="E43" s="65"/>
      <c r="F43" s="65"/>
      <c r="G43" s="65"/>
      <c r="H43" s="65"/>
      <c r="I43" s="65"/>
      <c r="J43" s="65"/>
      <c r="K43" s="65"/>
      <c r="L43" s="66"/>
      <c r="M43" s="66"/>
      <c r="N43" s="66"/>
      <c r="O43" s="63"/>
    </row>
    <row r="44" spans="1:15" ht="15.75" x14ac:dyDescent="0.25">
      <c r="A44" s="97"/>
      <c r="B44" s="98"/>
      <c r="C44" s="97"/>
      <c r="D44" s="97"/>
      <c r="E44" s="97"/>
      <c r="F44" s="97"/>
      <c r="G44" s="97"/>
      <c r="H44" s="97"/>
      <c r="I44" s="97"/>
      <c r="J44" s="97"/>
      <c r="K44" s="97"/>
      <c r="L44" s="97"/>
      <c r="M44" s="98"/>
      <c r="N44" s="98"/>
      <c r="O44" s="97"/>
    </row>
    <row r="45" spans="1:15" ht="15.75" x14ac:dyDescent="0.25">
      <c r="A45" s="63"/>
      <c r="B45" s="64"/>
      <c r="C45" s="65"/>
      <c r="D45" s="65"/>
      <c r="E45" s="65"/>
      <c r="F45" s="65"/>
      <c r="G45" s="65"/>
      <c r="H45" s="65"/>
      <c r="I45" s="65"/>
      <c r="J45" s="65"/>
      <c r="K45" s="65"/>
      <c r="L45" s="66"/>
      <c r="M45" s="66"/>
      <c r="N45" s="66"/>
      <c r="O45" s="63"/>
    </row>
    <row r="46" spans="1:15" ht="47.25" x14ac:dyDescent="0.25">
      <c r="A46" s="72" t="s">
        <v>23</v>
      </c>
      <c r="B46" s="73" t="s">
        <v>24</v>
      </c>
      <c r="C46" s="764" t="s">
        <v>25</v>
      </c>
      <c r="D46" s="764"/>
      <c r="E46" s="764"/>
      <c r="F46" s="764" t="s">
        <v>28</v>
      </c>
      <c r="G46" s="764"/>
      <c r="H46" s="764" t="s">
        <v>29</v>
      </c>
      <c r="I46" s="764"/>
      <c r="J46" s="73" t="s">
        <v>30</v>
      </c>
      <c r="K46" s="764" t="s">
        <v>31</v>
      </c>
      <c r="L46" s="764"/>
      <c r="M46" s="765" t="s">
        <v>32</v>
      </c>
      <c r="N46" s="766"/>
      <c r="O46" s="767"/>
    </row>
    <row r="47" spans="1:15" ht="63" x14ac:dyDescent="0.25">
      <c r="A47" s="75" t="s">
        <v>67</v>
      </c>
      <c r="B47" s="129">
        <v>0.5</v>
      </c>
      <c r="C47" s="754" t="s">
        <v>1375</v>
      </c>
      <c r="D47" s="742"/>
      <c r="E47" s="743"/>
      <c r="F47" s="754" t="s">
        <v>1376</v>
      </c>
      <c r="G47" s="743"/>
      <c r="H47" s="782" t="s">
        <v>1377</v>
      </c>
      <c r="I47" s="759"/>
      <c r="J47" s="79">
        <v>100</v>
      </c>
      <c r="K47" s="771" t="s">
        <v>147</v>
      </c>
      <c r="L47" s="771"/>
      <c r="M47" s="772" t="s">
        <v>1303</v>
      </c>
      <c r="N47" s="772"/>
      <c r="O47" s="772"/>
    </row>
    <row r="48" spans="1:15" ht="15.75" x14ac:dyDescent="0.25">
      <c r="A48" s="752" t="s">
        <v>40</v>
      </c>
      <c r="B48" s="753"/>
      <c r="C48" s="754"/>
      <c r="D48" s="742"/>
      <c r="E48" s="742"/>
      <c r="F48" s="742"/>
      <c r="G48" s="743"/>
      <c r="H48" s="783" t="s">
        <v>72</v>
      </c>
      <c r="I48" s="756"/>
      <c r="J48" s="757"/>
      <c r="K48" s="758"/>
      <c r="L48" s="758"/>
      <c r="M48" s="758"/>
      <c r="N48" s="758"/>
      <c r="O48" s="759"/>
    </row>
    <row r="49" spans="1:15" ht="15.75" x14ac:dyDescent="0.25">
      <c r="A49" s="760" t="s">
        <v>44</v>
      </c>
      <c r="B49" s="761"/>
      <c r="C49" s="761"/>
      <c r="D49" s="761"/>
      <c r="E49" s="761"/>
      <c r="F49" s="762"/>
      <c r="G49" s="763" t="s">
        <v>45</v>
      </c>
      <c r="H49" s="763"/>
      <c r="I49" s="763"/>
      <c r="J49" s="763"/>
      <c r="K49" s="763"/>
      <c r="L49" s="763"/>
      <c r="M49" s="763"/>
      <c r="N49" s="763"/>
      <c r="O49" s="763"/>
    </row>
    <row r="50" spans="1:15" x14ac:dyDescent="0.25">
      <c r="A50" s="776" t="s">
        <v>1378</v>
      </c>
      <c r="B50" s="777"/>
      <c r="C50" s="777"/>
      <c r="D50" s="777"/>
      <c r="E50" s="777"/>
      <c r="F50" s="777"/>
      <c r="G50" s="780" t="s">
        <v>1379</v>
      </c>
      <c r="H50" s="780"/>
      <c r="I50" s="780"/>
      <c r="J50" s="780"/>
      <c r="K50" s="780"/>
      <c r="L50" s="780"/>
      <c r="M50" s="780"/>
      <c r="N50" s="780"/>
      <c r="O50" s="780"/>
    </row>
    <row r="51" spans="1:15" x14ac:dyDescent="0.25">
      <c r="A51" s="778"/>
      <c r="B51" s="779"/>
      <c r="C51" s="779"/>
      <c r="D51" s="779"/>
      <c r="E51" s="779"/>
      <c r="F51" s="779"/>
      <c r="G51" s="780"/>
      <c r="H51" s="780"/>
      <c r="I51" s="780"/>
      <c r="J51" s="780"/>
      <c r="K51" s="780"/>
      <c r="L51" s="780"/>
      <c r="M51" s="780"/>
      <c r="N51" s="780"/>
      <c r="O51" s="780"/>
    </row>
    <row r="52" spans="1:15" ht="15.75" x14ac:dyDescent="0.25">
      <c r="A52" s="760" t="s">
        <v>48</v>
      </c>
      <c r="B52" s="761"/>
      <c r="C52" s="761"/>
      <c r="D52" s="761"/>
      <c r="E52" s="761"/>
      <c r="F52" s="761"/>
      <c r="G52" s="763" t="s">
        <v>49</v>
      </c>
      <c r="H52" s="763"/>
      <c r="I52" s="763"/>
      <c r="J52" s="763"/>
      <c r="K52" s="763"/>
      <c r="L52" s="763"/>
      <c r="M52" s="763"/>
      <c r="N52" s="763"/>
      <c r="O52" s="763"/>
    </row>
    <row r="53" spans="1:15" x14ac:dyDescent="0.25">
      <c r="A53" s="781" t="s">
        <v>1380</v>
      </c>
      <c r="B53" s="781"/>
      <c r="C53" s="781"/>
      <c r="D53" s="781"/>
      <c r="E53" s="781"/>
      <c r="F53" s="781"/>
      <c r="G53" s="781" t="s">
        <v>1303</v>
      </c>
      <c r="H53" s="781"/>
      <c r="I53" s="781"/>
      <c r="J53" s="781"/>
      <c r="K53" s="781"/>
      <c r="L53" s="781"/>
      <c r="M53" s="781"/>
      <c r="N53" s="781"/>
      <c r="O53" s="781"/>
    </row>
    <row r="54" spans="1:15" x14ac:dyDescent="0.25">
      <c r="A54" s="781"/>
      <c r="B54" s="781"/>
      <c r="C54" s="781"/>
      <c r="D54" s="781"/>
      <c r="E54" s="781"/>
      <c r="F54" s="781"/>
      <c r="G54" s="781"/>
      <c r="H54" s="781"/>
      <c r="I54" s="781"/>
      <c r="J54" s="781"/>
      <c r="K54" s="781"/>
      <c r="L54" s="781"/>
      <c r="M54" s="781"/>
      <c r="N54" s="781"/>
      <c r="O54" s="781"/>
    </row>
    <row r="55" spans="1:15" ht="15.75" x14ac:dyDescent="0.25">
      <c r="A55" s="63"/>
      <c r="B55" s="64"/>
      <c r="C55" s="70"/>
      <c r="D55" s="70"/>
      <c r="E55" s="70"/>
      <c r="F55" s="70"/>
      <c r="G55" s="70"/>
      <c r="H55" s="70"/>
      <c r="I55" s="70"/>
      <c r="J55" s="70"/>
      <c r="K55" s="70"/>
      <c r="L55" s="70"/>
      <c r="M55" s="70"/>
      <c r="N55" s="70"/>
      <c r="O55" s="63"/>
    </row>
    <row r="56" spans="1:15" ht="15.75" x14ac:dyDescent="0.25">
      <c r="A56" s="86" t="s">
        <v>76</v>
      </c>
      <c r="B56" s="86" t="s">
        <v>24</v>
      </c>
      <c r="C56" s="87"/>
      <c r="D56" s="73" t="s">
        <v>53</v>
      </c>
      <c r="E56" s="73" t="s">
        <v>54</v>
      </c>
      <c r="F56" s="73" t="s">
        <v>55</v>
      </c>
      <c r="G56" s="73" t="s">
        <v>56</v>
      </c>
      <c r="H56" s="73" t="s">
        <v>57</v>
      </c>
      <c r="I56" s="73" t="s">
        <v>58</v>
      </c>
      <c r="J56" s="73" t="s">
        <v>59</v>
      </c>
      <c r="K56" s="73" t="s">
        <v>60</v>
      </c>
      <c r="L56" s="73" t="s">
        <v>61</v>
      </c>
      <c r="M56" s="73" t="s">
        <v>62</v>
      </c>
      <c r="N56" s="73" t="s">
        <v>63</v>
      </c>
      <c r="O56" s="73" t="s">
        <v>64</v>
      </c>
    </row>
    <row r="57" spans="1:15" ht="31.5" x14ac:dyDescent="0.25">
      <c r="A57" s="784" t="s">
        <v>1381</v>
      </c>
      <c r="B57" s="772">
        <v>55</v>
      </c>
      <c r="C57" s="179" t="s">
        <v>65</v>
      </c>
      <c r="D57" s="179">
        <v>6</v>
      </c>
      <c r="E57" s="179">
        <v>16</v>
      </c>
      <c r="F57" s="179">
        <v>24</v>
      </c>
      <c r="G57" s="179">
        <v>32</v>
      </c>
      <c r="H57" s="179">
        <v>40</v>
      </c>
      <c r="I57" s="179">
        <v>48</v>
      </c>
      <c r="J57" s="179">
        <v>56</v>
      </c>
      <c r="K57" s="179">
        <v>62</v>
      </c>
      <c r="L57" s="179">
        <v>70</v>
      </c>
      <c r="M57" s="179">
        <v>80</v>
      </c>
      <c r="N57" s="179">
        <v>90</v>
      </c>
      <c r="O57" s="179">
        <v>100</v>
      </c>
    </row>
    <row r="58" spans="1:15" ht="15.75" x14ac:dyDescent="0.25">
      <c r="A58" s="1546"/>
      <c r="B58" s="772"/>
      <c r="C58" s="181" t="s">
        <v>66</v>
      </c>
      <c r="D58" s="436">
        <f>+D59/25000</f>
        <v>0.22844</v>
      </c>
      <c r="E58" s="436">
        <f>+E59/25000</f>
        <v>0.36928</v>
      </c>
      <c r="F58" s="436">
        <f>F59/25000</f>
        <v>0.47660000000000002</v>
      </c>
      <c r="G58" s="436">
        <f>+G59/25000</f>
        <v>0.72231999999999996</v>
      </c>
      <c r="H58" s="194">
        <v>0.95</v>
      </c>
      <c r="I58" s="181">
        <v>124</v>
      </c>
      <c r="J58" s="181">
        <v>136</v>
      </c>
      <c r="K58" s="181">
        <v>150</v>
      </c>
      <c r="L58" s="181">
        <v>165</v>
      </c>
      <c r="M58" s="438"/>
      <c r="N58" s="438"/>
      <c r="O58" s="438"/>
    </row>
    <row r="59" spans="1:15" ht="15.75" x14ac:dyDescent="0.25">
      <c r="A59" s="785"/>
      <c r="B59" s="772"/>
      <c r="C59" s="439"/>
      <c r="D59" s="440">
        <v>5711</v>
      </c>
      <c r="E59" s="440">
        <f>3521+D59</f>
        <v>9232</v>
      </c>
      <c r="F59" s="440">
        <f>+E59+2683</f>
        <v>11915</v>
      </c>
      <c r="G59" s="440">
        <f>6143+F59</f>
        <v>18058</v>
      </c>
      <c r="H59" s="181">
        <v>23640</v>
      </c>
      <c r="I59" s="181">
        <v>31064</v>
      </c>
      <c r="J59" s="181">
        <v>33942</v>
      </c>
      <c r="K59" s="181"/>
      <c r="L59" s="181"/>
      <c r="M59" s="181"/>
      <c r="N59" s="181"/>
      <c r="O59" s="181"/>
    </row>
    <row r="60" spans="1:15" ht="31.5" x14ac:dyDescent="0.25">
      <c r="A60" s="784" t="s">
        <v>1382</v>
      </c>
      <c r="B60" s="772">
        <v>35</v>
      </c>
      <c r="C60" s="179" t="s">
        <v>65</v>
      </c>
      <c r="D60" s="179">
        <v>6</v>
      </c>
      <c r="E60" s="179">
        <v>16</v>
      </c>
      <c r="F60" s="179">
        <v>24</v>
      </c>
      <c r="G60" s="179">
        <v>32</v>
      </c>
      <c r="H60" s="179">
        <v>40</v>
      </c>
      <c r="I60" s="179">
        <v>48</v>
      </c>
      <c r="J60" s="179">
        <v>56</v>
      </c>
      <c r="K60" s="179">
        <v>62</v>
      </c>
      <c r="L60" s="179">
        <v>70</v>
      </c>
      <c r="M60" s="179">
        <v>80</v>
      </c>
      <c r="N60" s="179">
        <v>90</v>
      </c>
      <c r="O60" s="179">
        <v>100</v>
      </c>
    </row>
    <row r="61" spans="1:15" x14ac:dyDescent="0.25">
      <c r="A61" s="785"/>
      <c r="B61" s="772"/>
      <c r="C61" s="181" t="s">
        <v>66</v>
      </c>
      <c r="D61" s="181">
        <v>0</v>
      </c>
      <c r="E61" s="436">
        <v>6.6666666666666666E-2</v>
      </c>
      <c r="F61" s="436">
        <v>0.14000000000000001</v>
      </c>
      <c r="G61" s="436">
        <v>0.21</v>
      </c>
      <c r="H61" s="181">
        <v>26</v>
      </c>
      <c r="I61" s="181">
        <v>32</v>
      </c>
      <c r="J61" s="181">
        <v>38</v>
      </c>
      <c r="K61" s="181">
        <v>45</v>
      </c>
      <c r="L61" s="181">
        <v>45</v>
      </c>
      <c r="M61" s="181"/>
      <c r="N61" s="181"/>
      <c r="O61" s="181"/>
    </row>
    <row r="62" spans="1:15" ht="31.5" x14ac:dyDescent="0.25">
      <c r="A62" s="784" t="s">
        <v>1383</v>
      </c>
      <c r="B62" s="772">
        <v>10</v>
      </c>
      <c r="C62" s="179" t="s">
        <v>65</v>
      </c>
      <c r="D62" s="179"/>
      <c r="E62" s="179"/>
      <c r="F62" s="179"/>
      <c r="G62" s="179"/>
      <c r="H62" s="179"/>
      <c r="I62" s="179"/>
      <c r="J62" s="179"/>
      <c r="K62" s="179"/>
      <c r="L62" s="179"/>
      <c r="M62" s="179"/>
      <c r="N62" s="179"/>
      <c r="O62" s="179">
        <v>100</v>
      </c>
    </row>
    <row r="63" spans="1:15" x14ac:dyDescent="0.25">
      <c r="A63" s="785"/>
      <c r="B63" s="772"/>
      <c r="C63" s="181" t="s">
        <v>66</v>
      </c>
      <c r="D63" s="181"/>
      <c r="E63" s="181"/>
      <c r="F63" s="181"/>
      <c r="G63" s="181"/>
      <c r="H63" s="181">
        <v>170</v>
      </c>
      <c r="I63" s="181">
        <v>170</v>
      </c>
      <c r="J63" s="181">
        <v>170</v>
      </c>
      <c r="K63" s="181">
        <v>124</v>
      </c>
      <c r="L63" s="181">
        <v>124</v>
      </c>
      <c r="M63" s="181"/>
      <c r="N63" s="181"/>
      <c r="O63" s="181"/>
    </row>
    <row r="64" spans="1:15" x14ac:dyDescent="0.25">
      <c r="A64" s="88"/>
      <c r="B64" s="88"/>
      <c r="C64" s="183"/>
      <c r="D64" s="183"/>
      <c r="E64" s="183"/>
      <c r="F64" s="183"/>
      <c r="G64" s="183"/>
      <c r="H64" s="183"/>
      <c r="I64" s="183"/>
      <c r="J64" s="183"/>
      <c r="K64" s="183"/>
      <c r="L64" s="183"/>
      <c r="M64" s="183"/>
      <c r="N64" s="183"/>
      <c r="O64" s="183"/>
    </row>
    <row r="65" spans="1:15" x14ac:dyDescent="0.25">
      <c r="A65" s="789" t="s">
        <v>228</v>
      </c>
      <c r="B65" s="790"/>
      <c r="C65" s="790"/>
      <c r="D65" s="790"/>
      <c r="E65" s="790"/>
      <c r="F65" s="790"/>
      <c r="G65" s="790"/>
      <c r="H65" s="790"/>
      <c r="I65" s="790"/>
      <c r="J65" s="790"/>
      <c r="K65" s="790"/>
      <c r="L65" s="790"/>
      <c r="M65" s="790"/>
      <c r="N65" s="790"/>
      <c r="O65" s="791"/>
    </row>
  </sheetData>
  <sheetProtection password="B4A1" sheet="1" objects="1" scenarios="1" selectLockedCells="1" selectUnlockedCells="1"/>
  <mergeCells count="91">
    <mergeCell ref="A62:A63"/>
    <mergeCell ref="B62:B63"/>
    <mergeCell ref="A65:O65"/>
    <mergeCell ref="A53:F54"/>
    <mergeCell ref="G53:O54"/>
    <mergeCell ref="A57:A59"/>
    <mergeCell ref="B57:B59"/>
    <mergeCell ref="A60:A61"/>
    <mergeCell ref="B60:B61"/>
    <mergeCell ref="A49:F49"/>
    <mergeCell ref="G49:O49"/>
    <mergeCell ref="A50:F51"/>
    <mergeCell ref="G50:O51"/>
    <mergeCell ref="A52:F52"/>
    <mergeCell ref="G52:O52"/>
    <mergeCell ref="K46:L46"/>
    <mergeCell ref="M46:O46"/>
    <mergeCell ref="C47:E47"/>
    <mergeCell ref="F47:G47"/>
    <mergeCell ref="H47:I47"/>
    <mergeCell ref="K47:L47"/>
    <mergeCell ref="M47:O47"/>
    <mergeCell ref="A32:F33"/>
    <mergeCell ref="G32:O33"/>
    <mergeCell ref="A34:F34"/>
    <mergeCell ref="G34:O34"/>
    <mergeCell ref="A48:B48"/>
    <mergeCell ref="C48:G48"/>
    <mergeCell ref="H48:J48"/>
    <mergeCell ref="K48:O48"/>
    <mergeCell ref="A35:F36"/>
    <mergeCell ref="G35:O36"/>
    <mergeCell ref="D38:O38"/>
    <mergeCell ref="A40:C40"/>
    <mergeCell ref="A41:C41"/>
    <mergeCell ref="C46:E46"/>
    <mergeCell ref="F46:G46"/>
    <mergeCell ref="H46:I46"/>
    <mergeCell ref="A30:B30"/>
    <mergeCell ref="C30:G30"/>
    <mergeCell ref="H30:J30"/>
    <mergeCell ref="K30:O30"/>
    <mergeCell ref="A31:F31"/>
    <mergeCell ref="G31:O31"/>
    <mergeCell ref="F28:G28"/>
    <mergeCell ref="H28:I28"/>
    <mergeCell ref="K28:L28"/>
    <mergeCell ref="M28:O28"/>
    <mergeCell ref="F29:G29"/>
    <mergeCell ref="H29:I29"/>
    <mergeCell ref="K29:L29"/>
    <mergeCell ref="M29:O29"/>
    <mergeCell ref="E23:I23"/>
    <mergeCell ref="L23:O23"/>
    <mergeCell ref="E24:I24"/>
    <mergeCell ref="L24:O24"/>
    <mergeCell ref="E25:I25"/>
    <mergeCell ref="L25:O25"/>
    <mergeCell ref="E20:I20"/>
    <mergeCell ref="L20:O20"/>
    <mergeCell ref="E21:I21"/>
    <mergeCell ref="L21:O21"/>
    <mergeCell ref="E22:I22"/>
    <mergeCell ref="L22:O22"/>
    <mergeCell ref="L16:O16"/>
    <mergeCell ref="E18:I18"/>
    <mergeCell ref="L18:O18"/>
    <mergeCell ref="E19:I19"/>
    <mergeCell ref="L19:O19"/>
    <mergeCell ref="E17:I17"/>
    <mergeCell ref="L17:O17"/>
    <mergeCell ref="B8:J8"/>
    <mergeCell ref="K8:N8"/>
    <mergeCell ref="B10:O10"/>
    <mergeCell ref="A12:D25"/>
    <mergeCell ref="E12:I12"/>
    <mergeCell ref="J12:K25"/>
    <mergeCell ref="L12:O12"/>
    <mergeCell ref="E13:I13"/>
    <mergeCell ref="L13:O13"/>
    <mergeCell ref="E14:I14"/>
    <mergeCell ref="L14:O14"/>
    <mergeCell ref="E15:I15"/>
    <mergeCell ref="L15:O15"/>
    <mergeCell ref="E16:I16"/>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$EN$318:$EN$374</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9"/>
  <sheetViews>
    <sheetView topLeftCell="A4" workbookViewId="0">
      <selection activeCell="B6" sqref="B6:O6"/>
    </sheetView>
  </sheetViews>
  <sheetFormatPr baseColWidth="10" defaultRowHeight="15" x14ac:dyDescent="0.25"/>
  <sheetData>
    <row r="1" spans="1:15" ht="63" x14ac:dyDescent="0.25">
      <c r="A1" s="61" t="s">
        <v>0</v>
      </c>
      <c r="B1" s="738" t="s">
        <v>1384</v>
      </c>
      <c r="C1" s="739"/>
      <c r="D1" s="739"/>
      <c r="E1" s="739"/>
      <c r="F1" s="739"/>
      <c r="G1" s="739"/>
      <c r="H1" s="739"/>
      <c r="I1" s="739"/>
      <c r="J1" s="739"/>
      <c r="K1" s="739"/>
      <c r="L1" s="739"/>
      <c r="M1" s="739"/>
      <c r="N1" s="739"/>
      <c r="O1" s="740"/>
    </row>
    <row r="2" spans="1:15" ht="15.75" x14ac:dyDescent="0.25">
      <c r="A2" s="61" t="s">
        <v>2</v>
      </c>
      <c r="B2" s="741" t="s">
        <v>1385</v>
      </c>
      <c r="C2" s="742"/>
      <c r="D2" s="742"/>
      <c r="E2" s="742"/>
      <c r="F2" s="742"/>
      <c r="G2" s="742"/>
      <c r="H2" s="742"/>
      <c r="I2" s="742"/>
      <c r="J2" s="742"/>
      <c r="K2" s="742"/>
      <c r="L2" s="742"/>
      <c r="M2" s="742"/>
      <c r="N2" s="742"/>
      <c r="O2" s="743"/>
    </row>
    <row r="3" spans="1:15" ht="15.75" x14ac:dyDescent="0.25">
      <c r="A3" s="61" t="s">
        <v>3</v>
      </c>
      <c r="B3" s="738" t="e">
        <f>VLOOKUP(B2,$EN$313:$EU$384,3,FALSE)</f>
        <v>#N/A</v>
      </c>
      <c r="C3" s="739"/>
      <c r="D3" s="739"/>
      <c r="E3" s="739"/>
      <c r="F3" s="739"/>
      <c r="G3" s="739"/>
      <c r="H3" s="739"/>
      <c r="I3" s="739"/>
      <c r="J3" s="739"/>
      <c r="K3" s="739"/>
      <c r="L3" s="739"/>
      <c r="M3" s="739"/>
      <c r="N3" s="739"/>
      <c r="O3" s="740"/>
    </row>
    <row r="4" spans="1:15" ht="15.75" x14ac:dyDescent="0.25">
      <c r="A4" s="61" t="s">
        <v>5</v>
      </c>
      <c r="B4" s="738" t="e">
        <f>VLOOKUP(B2,$EN$313:$EW$384,4,FALSE)</f>
        <v>#N/A</v>
      </c>
      <c r="C4" s="739"/>
      <c r="D4" s="739"/>
      <c r="E4" s="739"/>
      <c r="F4" s="739"/>
      <c r="G4" s="739"/>
      <c r="H4" s="739"/>
      <c r="I4" s="739"/>
      <c r="J4" s="739"/>
      <c r="K4" s="739"/>
      <c r="L4" s="739"/>
      <c r="M4" s="739"/>
      <c r="N4" s="739"/>
      <c r="O4" s="740"/>
    </row>
    <row r="5" spans="1:15" ht="31.5" x14ac:dyDescent="0.25">
      <c r="A5" s="62" t="s">
        <v>7</v>
      </c>
      <c r="B5" s="738" t="e">
        <f>VLOOKUP(B2,$EN$313:$EW$384,5,FALSE)</f>
        <v>#N/A</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1386</v>
      </c>
      <c r="C8" s="748"/>
      <c r="D8" s="748"/>
      <c r="E8" s="748"/>
      <c r="F8" s="748"/>
      <c r="G8" s="748"/>
      <c r="H8" s="748"/>
      <c r="I8" s="748"/>
      <c r="J8" s="749"/>
      <c r="K8" s="750" t="s">
        <v>1281</v>
      </c>
      <c r="L8" s="750"/>
      <c r="M8" s="750"/>
      <c r="N8" s="750"/>
      <c r="O8" s="68">
        <v>1</v>
      </c>
    </row>
    <row r="9" spans="1:15" ht="15.75" x14ac:dyDescent="0.25">
      <c r="A9" s="69"/>
      <c r="B9" s="70"/>
      <c r="C9" s="71"/>
      <c r="D9" s="71"/>
      <c r="E9" s="71"/>
      <c r="F9" s="71"/>
      <c r="G9" s="71"/>
      <c r="H9" s="71"/>
      <c r="I9" s="71"/>
      <c r="J9" s="71"/>
      <c r="K9" s="71"/>
      <c r="L9" s="71"/>
      <c r="M9" s="71"/>
      <c r="N9" s="71"/>
      <c r="O9" s="69"/>
    </row>
    <row r="10" spans="1:15" ht="31.5" x14ac:dyDescent="0.25">
      <c r="A10" s="67" t="s">
        <v>14</v>
      </c>
      <c r="B10" s="875"/>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1282</v>
      </c>
      <c r="F12" s="745"/>
      <c r="G12" s="745"/>
      <c r="H12" s="745"/>
      <c r="I12" s="746"/>
      <c r="J12" s="751" t="s">
        <v>17</v>
      </c>
      <c r="K12" s="751"/>
      <c r="L12" s="744" t="s">
        <v>1283</v>
      </c>
      <c r="M12" s="745"/>
      <c r="N12" s="745"/>
      <c r="O12" s="746"/>
    </row>
    <row r="13" spans="1:15" x14ac:dyDescent="0.25">
      <c r="A13" s="751"/>
      <c r="B13" s="751"/>
      <c r="C13" s="751"/>
      <c r="D13" s="751"/>
      <c r="E13" s="744" t="s">
        <v>1387</v>
      </c>
      <c r="F13" s="745"/>
      <c r="G13" s="745"/>
      <c r="H13" s="745"/>
      <c r="I13" s="746"/>
      <c r="J13" s="751"/>
      <c r="K13" s="751"/>
      <c r="L13" s="744" t="s">
        <v>1356</v>
      </c>
      <c r="M13" s="745"/>
      <c r="N13" s="745"/>
      <c r="O13" s="746"/>
    </row>
    <row r="14" spans="1:15" x14ac:dyDescent="0.25">
      <c r="A14" s="751"/>
      <c r="B14" s="751"/>
      <c r="C14" s="751"/>
      <c r="D14" s="751"/>
      <c r="E14" s="744"/>
      <c r="F14" s="745"/>
      <c r="G14" s="745"/>
      <c r="H14" s="745"/>
      <c r="I14" s="746"/>
      <c r="J14" s="751"/>
      <c r="K14" s="751"/>
      <c r="L14" s="744" t="s">
        <v>1357</v>
      </c>
      <c r="M14" s="745"/>
      <c r="N14" s="745"/>
      <c r="O14" s="746"/>
    </row>
    <row r="15" spans="1:15" x14ac:dyDescent="0.25">
      <c r="A15" s="751"/>
      <c r="B15" s="751"/>
      <c r="C15" s="751"/>
      <c r="D15" s="751"/>
      <c r="E15" s="744"/>
      <c r="F15" s="745"/>
      <c r="G15" s="745"/>
      <c r="H15" s="745"/>
      <c r="I15" s="746"/>
      <c r="J15" s="751"/>
      <c r="K15" s="751"/>
      <c r="L15" s="744" t="s">
        <v>1358</v>
      </c>
      <c r="M15" s="745"/>
      <c r="N15" s="745"/>
      <c r="O15" s="746"/>
    </row>
    <row r="16" spans="1:15" x14ac:dyDescent="0.25">
      <c r="A16" s="751"/>
      <c r="B16" s="751"/>
      <c r="C16" s="751"/>
      <c r="D16" s="751"/>
      <c r="E16" s="744"/>
      <c r="F16" s="745"/>
      <c r="G16" s="745"/>
      <c r="H16" s="745"/>
      <c r="I16" s="746"/>
      <c r="J16" s="751"/>
      <c r="K16" s="751"/>
      <c r="L16" s="744" t="s">
        <v>1359</v>
      </c>
      <c r="M16" s="745"/>
      <c r="N16" s="745"/>
      <c r="O16" s="746"/>
    </row>
    <row r="17" spans="1:15" x14ac:dyDescent="0.25">
      <c r="A17" s="751"/>
      <c r="B17" s="751"/>
      <c r="C17" s="751"/>
      <c r="D17" s="751"/>
      <c r="E17" s="744"/>
      <c r="F17" s="745"/>
      <c r="G17" s="745"/>
      <c r="H17" s="745"/>
      <c r="I17" s="746"/>
      <c r="J17" s="751"/>
      <c r="K17" s="751"/>
      <c r="L17" s="744" t="s">
        <v>1388</v>
      </c>
      <c r="M17" s="745"/>
      <c r="N17" s="745"/>
      <c r="O17" s="746"/>
    </row>
    <row r="18" spans="1:15" x14ac:dyDescent="0.25">
      <c r="A18" s="751"/>
      <c r="B18" s="751"/>
      <c r="C18" s="751"/>
      <c r="D18" s="751"/>
      <c r="E18" s="744"/>
      <c r="F18" s="745"/>
      <c r="G18" s="745"/>
      <c r="H18" s="745"/>
      <c r="I18" s="746"/>
      <c r="J18" s="751"/>
      <c r="K18" s="751"/>
      <c r="L18" s="744" t="s">
        <v>1361</v>
      </c>
      <c r="M18" s="745"/>
      <c r="N18" s="745"/>
      <c r="O18" s="746"/>
    </row>
    <row r="19" spans="1:15" x14ac:dyDescent="0.25">
      <c r="A19" s="751"/>
      <c r="B19" s="751"/>
      <c r="C19" s="751"/>
      <c r="D19" s="751"/>
      <c r="E19" s="744"/>
      <c r="F19" s="745"/>
      <c r="G19" s="745"/>
      <c r="H19" s="745"/>
      <c r="I19" s="746"/>
      <c r="J19" s="751"/>
      <c r="K19" s="751"/>
      <c r="L19" s="744" t="s">
        <v>1362</v>
      </c>
      <c r="M19" s="745"/>
      <c r="N19" s="745"/>
      <c r="O19" s="746"/>
    </row>
    <row r="20" spans="1:15" x14ac:dyDescent="0.25">
      <c r="A20" s="751"/>
      <c r="B20" s="751"/>
      <c r="C20" s="751"/>
      <c r="D20" s="751"/>
      <c r="E20" s="744"/>
      <c r="F20" s="745"/>
      <c r="G20" s="745"/>
      <c r="H20" s="745"/>
      <c r="I20" s="746"/>
      <c r="J20" s="751"/>
      <c r="K20" s="751"/>
      <c r="L20" s="744" t="s">
        <v>1363</v>
      </c>
      <c r="M20" s="745"/>
      <c r="N20" s="745"/>
      <c r="O20" s="746"/>
    </row>
    <row r="21" spans="1:15" x14ac:dyDescent="0.25">
      <c r="A21" s="751"/>
      <c r="B21" s="751"/>
      <c r="C21" s="751"/>
      <c r="D21" s="751"/>
      <c r="E21" s="744"/>
      <c r="F21" s="745"/>
      <c r="G21" s="745"/>
      <c r="H21" s="745"/>
      <c r="I21" s="746"/>
      <c r="J21" s="751"/>
      <c r="K21" s="751"/>
      <c r="L21" s="744" t="s">
        <v>1389</v>
      </c>
      <c r="M21" s="745"/>
      <c r="N21" s="745"/>
      <c r="O21" s="746"/>
    </row>
    <row r="22" spans="1:15" x14ac:dyDescent="0.25">
      <c r="A22" s="751"/>
      <c r="B22" s="751"/>
      <c r="C22" s="751"/>
      <c r="D22" s="751"/>
      <c r="E22" s="744"/>
      <c r="F22" s="745"/>
      <c r="G22" s="745"/>
      <c r="H22" s="745"/>
      <c r="I22" s="746"/>
      <c r="J22" s="751"/>
      <c r="K22" s="751"/>
      <c r="L22" s="744" t="s">
        <v>1365</v>
      </c>
      <c r="M22" s="745"/>
      <c r="N22" s="745"/>
      <c r="O22" s="746"/>
    </row>
    <row r="23" spans="1:15" x14ac:dyDescent="0.25">
      <c r="A23" s="751"/>
      <c r="B23" s="751"/>
      <c r="C23" s="751"/>
      <c r="D23" s="751"/>
      <c r="E23" s="744"/>
      <c r="F23" s="745"/>
      <c r="G23" s="745"/>
      <c r="H23" s="745"/>
      <c r="I23" s="746"/>
      <c r="J23" s="751"/>
      <c r="K23" s="751"/>
      <c r="L23" s="744" t="s">
        <v>1390</v>
      </c>
      <c r="M23" s="745"/>
      <c r="N23" s="745"/>
      <c r="O23" s="746"/>
    </row>
    <row r="24" spans="1:15" x14ac:dyDescent="0.25">
      <c r="A24" s="751"/>
      <c r="B24" s="751"/>
      <c r="C24" s="751"/>
      <c r="D24" s="751"/>
      <c r="E24" s="744"/>
      <c r="F24" s="745"/>
      <c r="G24" s="745"/>
      <c r="H24" s="745"/>
      <c r="I24" s="746"/>
      <c r="J24" s="751"/>
      <c r="K24" s="751"/>
      <c r="L24" s="744" t="s">
        <v>1366</v>
      </c>
      <c r="M24" s="745"/>
      <c r="N24" s="745"/>
      <c r="O24" s="746"/>
    </row>
    <row r="25" spans="1:15" x14ac:dyDescent="0.25">
      <c r="A25" s="751"/>
      <c r="B25" s="751"/>
      <c r="C25" s="751"/>
      <c r="D25" s="751"/>
      <c r="E25" s="744"/>
      <c r="F25" s="745"/>
      <c r="G25" s="745"/>
      <c r="H25" s="745"/>
      <c r="I25" s="746"/>
      <c r="J25" s="751"/>
      <c r="K25" s="751"/>
      <c r="L25" s="744" t="s">
        <v>1367</v>
      </c>
      <c r="M25" s="745"/>
      <c r="N25" s="745"/>
      <c r="O25" s="746"/>
    </row>
    <row r="26" spans="1:15" x14ac:dyDescent="0.25">
      <c r="A26" s="751"/>
      <c r="B26" s="751"/>
      <c r="C26" s="751"/>
      <c r="D26" s="751"/>
      <c r="E26" s="744"/>
      <c r="F26" s="745"/>
      <c r="G26" s="745"/>
      <c r="H26" s="745"/>
      <c r="I26" s="746"/>
      <c r="J26" s="751"/>
      <c r="K26" s="751"/>
      <c r="L26" s="744" t="s">
        <v>1391</v>
      </c>
      <c r="M26" s="745"/>
      <c r="N26" s="745"/>
      <c r="O26" s="746"/>
    </row>
    <row r="27" spans="1:15" x14ac:dyDescent="0.25">
      <c r="A27" s="751"/>
      <c r="B27" s="751"/>
      <c r="C27" s="751"/>
      <c r="D27" s="751"/>
      <c r="E27" s="744"/>
      <c r="F27" s="745"/>
      <c r="G27" s="745"/>
      <c r="H27" s="745"/>
      <c r="I27" s="746"/>
      <c r="J27" s="751"/>
      <c r="K27" s="751"/>
      <c r="L27" s="744" t="s">
        <v>1360</v>
      </c>
      <c r="M27" s="745"/>
      <c r="N27" s="745"/>
      <c r="O27" s="746"/>
    </row>
    <row r="28" spans="1:15" x14ac:dyDescent="0.25">
      <c r="A28" s="751"/>
      <c r="B28" s="751"/>
      <c r="C28" s="751"/>
      <c r="D28" s="751"/>
      <c r="E28" s="744"/>
      <c r="F28" s="745"/>
      <c r="G28" s="745"/>
      <c r="H28" s="745"/>
      <c r="I28" s="746"/>
      <c r="J28" s="751"/>
      <c r="K28" s="751"/>
      <c r="L28" s="744"/>
      <c r="M28" s="745"/>
      <c r="N28" s="745"/>
      <c r="O28" s="746"/>
    </row>
    <row r="29" spans="1:15" ht="15.75" x14ac:dyDescent="0.25">
      <c r="A29" s="69"/>
      <c r="B29" s="70"/>
      <c r="C29" s="71"/>
      <c r="D29" s="71"/>
      <c r="E29" s="71"/>
      <c r="F29" s="71"/>
      <c r="G29" s="71"/>
      <c r="H29" s="71"/>
      <c r="I29" s="71"/>
      <c r="J29" s="71"/>
      <c r="K29" s="71"/>
      <c r="L29" s="71"/>
      <c r="M29" s="71"/>
      <c r="N29" s="71"/>
      <c r="O29" s="69"/>
    </row>
    <row r="30" spans="1:15" ht="15.75" x14ac:dyDescent="0.25">
      <c r="A30" s="69"/>
      <c r="B30" s="70"/>
      <c r="C30" s="71"/>
      <c r="D30" s="71"/>
      <c r="E30" s="71"/>
      <c r="F30" s="71"/>
      <c r="G30" s="71"/>
      <c r="H30" s="71"/>
      <c r="I30" s="71"/>
      <c r="J30" s="71"/>
      <c r="K30" s="71"/>
      <c r="L30" s="71"/>
      <c r="M30" s="71"/>
      <c r="N30" s="71"/>
      <c r="O30" s="69"/>
    </row>
    <row r="31" spans="1:15" ht="63" x14ac:dyDescent="0.25">
      <c r="A31" s="72" t="s">
        <v>23</v>
      </c>
      <c r="B31" s="73" t="s">
        <v>24</v>
      </c>
      <c r="C31" s="72" t="s">
        <v>25</v>
      </c>
      <c r="D31" s="72" t="s">
        <v>26</v>
      </c>
      <c r="E31" s="72" t="s">
        <v>105</v>
      </c>
      <c r="F31" s="764" t="s">
        <v>28</v>
      </c>
      <c r="G31" s="764"/>
      <c r="H31" s="764" t="s">
        <v>29</v>
      </c>
      <c r="I31" s="764"/>
      <c r="J31" s="73" t="s">
        <v>30</v>
      </c>
      <c r="K31" s="764" t="s">
        <v>31</v>
      </c>
      <c r="L31" s="764"/>
      <c r="M31" s="765" t="s">
        <v>32</v>
      </c>
      <c r="N31" s="766"/>
      <c r="O31" s="767"/>
    </row>
    <row r="32" spans="1:15" ht="47.25" x14ac:dyDescent="0.25">
      <c r="A32" s="75" t="s">
        <v>33</v>
      </c>
      <c r="B32" s="129">
        <v>0.5</v>
      </c>
      <c r="C32" s="77" t="s">
        <v>264</v>
      </c>
      <c r="D32" s="77" t="s">
        <v>532</v>
      </c>
      <c r="E32" s="77" t="s">
        <v>36</v>
      </c>
      <c r="F32" s="768" t="s">
        <v>1392</v>
      </c>
      <c r="G32" s="768"/>
      <c r="H32" s="782" t="s">
        <v>264</v>
      </c>
      <c r="I32" s="759"/>
      <c r="J32" s="79">
        <v>12</v>
      </c>
      <c r="K32" s="771" t="s">
        <v>39</v>
      </c>
      <c r="L32" s="771"/>
      <c r="M32" s="772" t="s">
        <v>1292</v>
      </c>
      <c r="N32" s="772"/>
      <c r="O32" s="772"/>
    </row>
    <row r="33" spans="1:15" ht="15.75" x14ac:dyDescent="0.25">
      <c r="A33" s="752" t="s">
        <v>40</v>
      </c>
      <c r="B33" s="753"/>
      <c r="C33" s="754" t="s">
        <v>1393</v>
      </c>
      <c r="D33" s="742"/>
      <c r="E33" s="742"/>
      <c r="F33" s="742"/>
      <c r="G33" s="743"/>
      <c r="H33" s="755" t="s">
        <v>42</v>
      </c>
      <c r="I33" s="756"/>
      <c r="J33" s="757"/>
      <c r="K33" s="797" t="s">
        <v>1394</v>
      </c>
      <c r="L33" s="798"/>
      <c r="M33" s="798"/>
      <c r="N33" s="798"/>
      <c r="O33" s="799"/>
    </row>
    <row r="34" spans="1:15" ht="15.75" x14ac:dyDescent="0.25">
      <c r="A34" s="760" t="s">
        <v>44</v>
      </c>
      <c r="B34" s="761"/>
      <c r="C34" s="761"/>
      <c r="D34" s="761"/>
      <c r="E34" s="761"/>
      <c r="F34" s="762"/>
      <c r="G34" s="763" t="s">
        <v>45</v>
      </c>
      <c r="H34" s="763"/>
      <c r="I34" s="763"/>
      <c r="J34" s="763"/>
      <c r="K34" s="763"/>
      <c r="L34" s="763"/>
      <c r="M34" s="763"/>
      <c r="N34" s="763"/>
      <c r="O34" s="763"/>
    </row>
    <row r="35" spans="1:15" x14ac:dyDescent="0.25">
      <c r="A35" s="776" t="s">
        <v>1395</v>
      </c>
      <c r="B35" s="777"/>
      <c r="C35" s="777"/>
      <c r="D35" s="777"/>
      <c r="E35" s="777"/>
      <c r="F35" s="777"/>
      <c r="G35" s="780" t="s">
        <v>1396</v>
      </c>
      <c r="H35" s="780"/>
      <c r="I35" s="780"/>
      <c r="J35" s="780"/>
      <c r="K35" s="780"/>
      <c r="L35" s="780"/>
      <c r="M35" s="780"/>
      <c r="N35" s="780"/>
      <c r="O35" s="780"/>
    </row>
    <row r="36" spans="1:15" x14ac:dyDescent="0.25">
      <c r="A36" s="778"/>
      <c r="B36" s="779"/>
      <c r="C36" s="779"/>
      <c r="D36" s="779"/>
      <c r="E36" s="779"/>
      <c r="F36" s="779"/>
      <c r="G36" s="780"/>
      <c r="H36" s="780"/>
      <c r="I36" s="780"/>
      <c r="J36" s="780"/>
      <c r="K36" s="780"/>
      <c r="L36" s="780"/>
      <c r="M36" s="780"/>
      <c r="N36" s="780"/>
      <c r="O36" s="780"/>
    </row>
    <row r="37" spans="1:15" ht="15.75" x14ac:dyDescent="0.25">
      <c r="A37" s="760" t="s">
        <v>48</v>
      </c>
      <c r="B37" s="761"/>
      <c r="C37" s="761"/>
      <c r="D37" s="761"/>
      <c r="E37" s="761"/>
      <c r="F37" s="761"/>
      <c r="G37" s="763" t="s">
        <v>49</v>
      </c>
      <c r="H37" s="763"/>
      <c r="I37" s="763"/>
      <c r="J37" s="763"/>
      <c r="K37" s="763"/>
      <c r="L37" s="763"/>
      <c r="M37" s="763"/>
      <c r="N37" s="763"/>
      <c r="O37" s="763"/>
    </row>
    <row r="38" spans="1:15" x14ac:dyDescent="0.25">
      <c r="A38" s="781" t="s">
        <v>1397</v>
      </c>
      <c r="B38" s="781"/>
      <c r="C38" s="781"/>
      <c r="D38" s="781"/>
      <c r="E38" s="781"/>
      <c r="F38" s="781"/>
      <c r="G38" s="781" t="s">
        <v>1292</v>
      </c>
      <c r="H38" s="781"/>
      <c r="I38" s="781"/>
      <c r="J38" s="781"/>
      <c r="K38" s="781"/>
      <c r="L38" s="781"/>
      <c r="M38" s="781"/>
      <c r="N38" s="781"/>
      <c r="O38" s="781"/>
    </row>
    <row r="39" spans="1:15" x14ac:dyDescent="0.25">
      <c r="A39" s="781"/>
      <c r="B39" s="781"/>
      <c r="C39" s="781"/>
      <c r="D39" s="781"/>
      <c r="E39" s="781"/>
      <c r="F39" s="781"/>
      <c r="G39" s="781"/>
      <c r="H39" s="781"/>
      <c r="I39" s="781"/>
      <c r="J39" s="781"/>
      <c r="K39" s="781"/>
      <c r="L39" s="781"/>
      <c r="M39" s="781"/>
      <c r="N39" s="781"/>
      <c r="O39" s="781"/>
    </row>
    <row r="40" spans="1:15" ht="15.75" x14ac:dyDescent="0.25">
      <c r="A40" s="63"/>
      <c r="B40" s="64"/>
      <c r="C40" s="70"/>
      <c r="D40" s="70"/>
      <c r="E40" s="70"/>
      <c r="F40" s="70"/>
      <c r="G40" s="70"/>
      <c r="H40" s="70"/>
      <c r="I40" s="70"/>
      <c r="J40" s="70"/>
      <c r="K40" s="70"/>
      <c r="L40" s="70"/>
      <c r="M40" s="70"/>
      <c r="N40" s="70"/>
      <c r="O40" s="63"/>
    </row>
    <row r="41" spans="1:15" ht="15.75" x14ac:dyDescent="0.25">
      <c r="A41" s="70"/>
      <c r="B41" s="70"/>
      <c r="C41" s="63"/>
      <c r="D41" s="752" t="s">
        <v>52</v>
      </c>
      <c r="E41" s="773"/>
      <c r="F41" s="773"/>
      <c r="G41" s="773"/>
      <c r="H41" s="773"/>
      <c r="I41" s="773"/>
      <c r="J41" s="773"/>
      <c r="K41" s="773"/>
      <c r="L41" s="773"/>
      <c r="M41" s="773"/>
      <c r="N41" s="773"/>
      <c r="O41" s="753"/>
    </row>
    <row r="42" spans="1:15" ht="15.75" x14ac:dyDescent="0.25">
      <c r="A42" s="63"/>
      <c r="B42" s="64"/>
      <c r="C42" s="70"/>
      <c r="D42" s="73" t="s">
        <v>53</v>
      </c>
      <c r="E42" s="73" t="s">
        <v>54</v>
      </c>
      <c r="F42" s="73" t="s">
        <v>55</v>
      </c>
      <c r="G42" s="73" t="s">
        <v>56</v>
      </c>
      <c r="H42" s="73" t="s">
        <v>57</v>
      </c>
      <c r="I42" s="73" t="s">
        <v>58</v>
      </c>
      <c r="J42" s="73" t="s">
        <v>59</v>
      </c>
      <c r="K42" s="73" t="s">
        <v>60</v>
      </c>
      <c r="L42" s="73" t="s">
        <v>61</v>
      </c>
      <c r="M42" s="73" t="s">
        <v>62</v>
      </c>
      <c r="N42" s="73" t="s">
        <v>63</v>
      </c>
      <c r="O42" s="73" t="s">
        <v>64</v>
      </c>
    </row>
    <row r="43" spans="1:15" ht="15.75" x14ac:dyDescent="0.25">
      <c r="A43" s="954" t="s">
        <v>65</v>
      </c>
      <c r="B43" s="954"/>
      <c r="C43" s="954"/>
      <c r="D43" s="179">
        <v>8</v>
      </c>
      <c r="E43" s="179">
        <v>16</v>
      </c>
      <c r="F43" s="179">
        <v>24</v>
      </c>
      <c r="G43" s="179">
        <v>32</v>
      </c>
      <c r="H43" s="179">
        <v>40</v>
      </c>
      <c r="I43" s="179">
        <v>48</v>
      </c>
      <c r="J43" s="179">
        <v>56</v>
      </c>
      <c r="K43" s="179">
        <v>64</v>
      </c>
      <c r="L43" s="179">
        <v>72</v>
      </c>
      <c r="M43" s="179">
        <v>80</v>
      </c>
      <c r="N43" s="179">
        <v>90</v>
      </c>
      <c r="O43" s="179">
        <v>100</v>
      </c>
    </row>
    <row r="44" spans="1:15" ht="15.75" x14ac:dyDescent="0.25">
      <c r="A44" s="955" t="s">
        <v>66</v>
      </c>
      <c r="B44" s="955"/>
      <c r="C44" s="955"/>
      <c r="D44" s="436">
        <f>1/12</f>
        <v>8.3333333333333329E-2</v>
      </c>
      <c r="E44" s="436">
        <f>(2/12)</f>
        <v>0.16666666666666666</v>
      </c>
      <c r="F44" s="436">
        <f>3/12</f>
        <v>0.25</v>
      </c>
      <c r="G44" s="436">
        <v>0.33</v>
      </c>
      <c r="H44" s="181">
        <v>42</v>
      </c>
      <c r="I44" s="181">
        <v>50</v>
      </c>
      <c r="J44" s="181">
        <v>58</v>
      </c>
      <c r="K44" s="181">
        <v>67</v>
      </c>
      <c r="L44" s="181">
        <v>75</v>
      </c>
      <c r="M44" s="181"/>
      <c r="N44" s="181"/>
      <c r="O44" s="181"/>
    </row>
    <row r="45" spans="1:15" ht="15.75" x14ac:dyDescent="0.25">
      <c r="A45" s="63"/>
      <c r="B45" s="64"/>
      <c r="C45" s="65"/>
      <c r="D45" s="65"/>
      <c r="E45" s="65"/>
      <c r="F45" s="65"/>
      <c r="G45" s="65"/>
      <c r="H45" s="65"/>
      <c r="I45" s="65"/>
      <c r="J45" s="65"/>
      <c r="K45" s="65"/>
      <c r="L45" s="66"/>
      <c r="M45" s="66"/>
      <c r="N45" s="66"/>
      <c r="O45" s="63"/>
    </row>
    <row r="46" spans="1:15" ht="15.75" x14ac:dyDescent="0.25">
      <c r="A46" s="63"/>
      <c r="B46" s="64"/>
      <c r="C46" s="65"/>
      <c r="D46" s="65"/>
      <c r="E46" s="65"/>
      <c r="F46" s="345"/>
      <c r="G46" s="65"/>
      <c r="H46" s="65"/>
      <c r="I46" s="65"/>
      <c r="J46" s="65"/>
      <c r="K46" s="65"/>
      <c r="L46" s="66"/>
      <c r="M46" s="66"/>
      <c r="N46" s="66"/>
      <c r="O46" s="63"/>
    </row>
    <row r="47" spans="1:15" ht="15.75" x14ac:dyDescent="0.25">
      <c r="A47" s="97"/>
      <c r="B47" s="98"/>
      <c r="C47" s="97"/>
      <c r="D47" s="97"/>
      <c r="E47" s="97"/>
      <c r="F47" s="97"/>
      <c r="G47" s="97"/>
      <c r="H47" s="97"/>
      <c r="I47" s="97"/>
      <c r="J47" s="97"/>
      <c r="K47" s="97"/>
      <c r="L47" s="97"/>
      <c r="M47" s="98"/>
      <c r="N47" s="98"/>
      <c r="O47" s="97"/>
    </row>
    <row r="48" spans="1:15" ht="15.75" x14ac:dyDescent="0.25">
      <c r="A48" s="63"/>
      <c r="B48" s="64"/>
      <c r="C48" s="65"/>
      <c r="D48" s="65"/>
      <c r="E48" s="65"/>
      <c r="F48" s="65"/>
      <c r="G48" s="65"/>
      <c r="H48" s="65"/>
      <c r="I48" s="65"/>
      <c r="J48" s="65"/>
      <c r="K48" s="65"/>
      <c r="L48" s="66"/>
      <c r="M48" s="66"/>
      <c r="N48" s="66"/>
      <c r="O48" s="63"/>
    </row>
    <row r="49" spans="1:15" ht="47.25" x14ac:dyDescent="0.25">
      <c r="A49" s="72" t="s">
        <v>23</v>
      </c>
      <c r="B49" s="73" t="s">
        <v>24</v>
      </c>
      <c r="C49" s="764" t="s">
        <v>25</v>
      </c>
      <c r="D49" s="764"/>
      <c r="E49" s="764"/>
      <c r="F49" s="764" t="s">
        <v>28</v>
      </c>
      <c r="G49" s="764"/>
      <c r="H49" s="764" t="s">
        <v>29</v>
      </c>
      <c r="I49" s="764"/>
      <c r="J49" s="73" t="s">
        <v>30</v>
      </c>
      <c r="K49" s="764" t="s">
        <v>31</v>
      </c>
      <c r="L49" s="764"/>
      <c r="M49" s="765" t="s">
        <v>32</v>
      </c>
      <c r="N49" s="766"/>
      <c r="O49" s="767"/>
    </row>
    <row r="50" spans="1:15" ht="63" x14ac:dyDescent="0.25">
      <c r="A50" s="75" t="s">
        <v>67</v>
      </c>
      <c r="B50" s="76">
        <v>50</v>
      </c>
      <c r="C50" s="754" t="s">
        <v>1398</v>
      </c>
      <c r="D50" s="742"/>
      <c r="E50" s="743"/>
      <c r="F50" s="754" t="s">
        <v>1399</v>
      </c>
      <c r="G50" s="743"/>
      <c r="H50" s="782" t="s">
        <v>264</v>
      </c>
      <c r="I50" s="759"/>
      <c r="J50" s="79">
        <v>12</v>
      </c>
      <c r="K50" s="771" t="s">
        <v>39</v>
      </c>
      <c r="L50" s="771"/>
      <c r="M50" s="772" t="s">
        <v>1292</v>
      </c>
      <c r="N50" s="772"/>
      <c r="O50" s="772"/>
    </row>
    <row r="51" spans="1:15" ht="15.75" x14ac:dyDescent="0.25">
      <c r="A51" s="752" t="s">
        <v>40</v>
      </c>
      <c r="B51" s="753"/>
      <c r="C51" s="754" t="s">
        <v>1400</v>
      </c>
      <c r="D51" s="742"/>
      <c r="E51" s="742"/>
      <c r="F51" s="742"/>
      <c r="G51" s="743"/>
      <c r="H51" s="783" t="s">
        <v>72</v>
      </c>
      <c r="I51" s="756"/>
      <c r="J51" s="757"/>
      <c r="K51" s="797" t="s">
        <v>1401</v>
      </c>
      <c r="L51" s="798"/>
      <c r="M51" s="798"/>
      <c r="N51" s="798"/>
      <c r="O51" s="799"/>
    </row>
    <row r="52" spans="1:15" ht="15.75" x14ac:dyDescent="0.25">
      <c r="A52" s="760" t="s">
        <v>44</v>
      </c>
      <c r="B52" s="761"/>
      <c r="C52" s="761"/>
      <c r="D52" s="761"/>
      <c r="E52" s="761"/>
      <c r="F52" s="762"/>
      <c r="G52" s="763" t="s">
        <v>45</v>
      </c>
      <c r="H52" s="763"/>
      <c r="I52" s="763"/>
      <c r="J52" s="763"/>
      <c r="K52" s="763"/>
      <c r="L52" s="763"/>
      <c r="M52" s="763"/>
      <c r="N52" s="763"/>
      <c r="O52" s="763"/>
    </row>
    <row r="53" spans="1:15" x14ac:dyDescent="0.25">
      <c r="A53" s="776" t="s">
        <v>1402</v>
      </c>
      <c r="B53" s="777"/>
      <c r="C53" s="777"/>
      <c r="D53" s="777"/>
      <c r="E53" s="777"/>
      <c r="F53" s="777"/>
      <c r="G53" s="780" t="s">
        <v>1403</v>
      </c>
      <c r="H53" s="780"/>
      <c r="I53" s="780"/>
      <c r="J53" s="780"/>
      <c r="K53" s="780"/>
      <c r="L53" s="780"/>
      <c r="M53" s="780"/>
      <c r="N53" s="780"/>
      <c r="O53" s="780"/>
    </row>
    <row r="54" spans="1:15" x14ac:dyDescent="0.25">
      <c r="A54" s="778"/>
      <c r="B54" s="779"/>
      <c r="C54" s="779"/>
      <c r="D54" s="779"/>
      <c r="E54" s="779"/>
      <c r="F54" s="779"/>
      <c r="G54" s="780"/>
      <c r="H54" s="780"/>
      <c r="I54" s="780"/>
      <c r="J54" s="780"/>
      <c r="K54" s="780"/>
      <c r="L54" s="780"/>
      <c r="M54" s="780"/>
      <c r="N54" s="780"/>
      <c r="O54" s="780"/>
    </row>
    <row r="55" spans="1:15" ht="15.75" x14ac:dyDescent="0.25">
      <c r="A55" s="760" t="s">
        <v>48</v>
      </c>
      <c r="B55" s="761"/>
      <c r="C55" s="761"/>
      <c r="D55" s="761"/>
      <c r="E55" s="761"/>
      <c r="F55" s="761"/>
      <c r="G55" s="763" t="s">
        <v>49</v>
      </c>
      <c r="H55" s="763"/>
      <c r="I55" s="763"/>
      <c r="J55" s="763"/>
      <c r="K55" s="763"/>
      <c r="L55" s="763"/>
      <c r="M55" s="763"/>
      <c r="N55" s="763"/>
      <c r="O55" s="763"/>
    </row>
    <row r="56" spans="1:15" x14ac:dyDescent="0.25">
      <c r="A56" s="781" t="s">
        <v>1404</v>
      </c>
      <c r="B56" s="781"/>
      <c r="C56" s="781"/>
      <c r="D56" s="781"/>
      <c r="E56" s="781"/>
      <c r="F56" s="781"/>
      <c r="G56" s="781" t="s">
        <v>1405</v>
      </c>
      <c r="H56" s="781"/>
      <c r="I56" s="781"/>
      <c r="J56" s="781"/>
      <c r="K56" s="781"/>
      <c r="L56" s="781"/>
      <c r="M56" s="781"/>
      <c r="N56" s="781"/>
      <c r="O56" s="781"/>
    </row>
    <row r="57" spans="1:15" x14ac:dyDescent="0.25">
      <c r="A57" s="781"/>
      <c r="B57" s="781"/>
      <c r="C57" s="781"/>
      <c r="D57" s="781"/>
      <c r="E57" s="781"/>
      <c r="F57" s="781"/>
      <c r="G57" s="781"/>
      <c r="H57" s="781"/>
      <c r="I57" s="781"/>
      <c r="J57" s="781"/>
      <c r="K57" s="781"/>
      <c r="L57" s="781"/>
      <c r="M57" s="781"/>
      <c r="N57" s="781"/>
      <c r="O57" s="781"/>
    </row>
    <row r="58" spans="1:15" ht="15.75" x14ac:dyDescent="0.25">
      <c r="A58" s="63"/>
      <c r="B58" s="64"/>
      <c r="C58" s="70"/>
      <c r="D58" s="70"/>
      <c r="E58" s="70"/>
      <c r="F58" s="70"/>
      <c r="G58" s="70"/>
      <c r="H58" s="70"/>
      <c r="I58" s="70"/>
      <c r="J58" s="70"/>
      <c r="K58" s="70"/>
      <c r="L58" s="70"/>
      <c r="M58" s="70"/>
      <c r="N58" s="70"/>
      <c r="O58" s="63"/>
    </row>
    <row r="59" spans="1:15" ht="15.75" x14ac:dyDescent="0.25">
      <c r="A59" s="86" t="s">
        <v>76</v>
      </c>
      <c r="B59" s="86" t="s">
        <v>24</v>
      </c>
      <c r="C59" s="87"/>
      <c r="D59" s="73" t="s">
        <v>53</v>
      </c>
      <c r="E59" s="73" t="s">
        <v>54</v>
      </c>
      <c r="F59" s="73" t="s">
        <v>55</v>
      </c>
      <c r="G59" s="73" t="s">
        <v>56</v>
      </c>
      <c r="H59" s="73" t="s">
        <v>57</v>
      </c>
      <c r="I59" s="73" t="s">
        <v>58</v>
      </c>
      <c r="J59" s="73" t="s">
        <v>59</v>
      </c>
      <c r="K59" s="73" t="s">
        <v>60</v>
      </c>
      <c r="L59" s="73" t="s">
        <v>61</v>
      </c>
      <c r="M59" s="73" t="s">
        <v>62</v>
      </c>
      <c r="N59" s="73" t="s">
        <v>63</v>
      </c>
      <c r="O59" s="73" t="s">
        <v>64</v>
      </c>
    </row>
    <row r="60" spans="1:15" ht="31.5" x14ac:dyDescent="0.25">
      <c r="A60" s="784" t="s">
        <v>1406</v>
      </c>
      <c r="B60" s="768">
        <v>25</v>
      </c>
      <c r="C60" s="179" t="s">
        <v>65</v>
      </c>
      <c r="D60" s="179">
        <v>8</v>
      </c>
      <c r="E60" s="179">
        <v>16</v>
      </c>
      <c r="F60" s="179">
        <v>24</v>
      </c>
      <c r="G60" s="179">
        <v>32</v>
      </c>
      <c r="H60" s="179">
        <v>40</v>
      </c>
      <c r="I60" s="179">
        <v>48</v>
      </c>
      <c r="J60" s="179">
        <v>56</v>
      </c>
      <c r="K60" s="179">
        <v>64</v>
      </c>
      <c r="L60" s="179">
        <v>72</v>
      </c>
      <c r="M60" s="179">
        <v>80</v>
      </c>
      <c r="N60" s="179">
        <v>90</v>
      </c>
      <c r="O60" s="179">
        <v>100</v>
      </c>
    </row>
    <row r="61" spans="1:15" x14ac:dyDescent="0.25">
      <c r="A61" s="785"/>
      <c r="B61" s="768"/>
      <c r="C61" s="181" t="s">
        <v>66</v>
      </c>
      <c r="D61" s="436">
        <f>1/12</f>
        <v>8.3333333333333329E-2</v>
      </c>
      <c r="E61" s="436">
        <f>2/12</f>
        <v>0.16666666666666666</v>
      </c>
      <c r="F61" s="436">
        <f>3/12</f>
        <v>0.25</v>
      </c>
      <c r="G61" s="441">
        <f>4/12</f>
        <v>0.33333333333333331</v>
      </c>
      <c r="H61" s="181">
        <v>42</v>
      </c>
      <c r="I61" s="181">
        <v>42</v>
      </c>
      <c r="J61" s="181">
        <v>58</v>
      </c>
      <c r="K61" s="181">
        <v>67</v>
      </c>
      <c r="L61" s="181">
        <v>75</v>
      </c>
      <c r="M61" s="181"/>
      <c r="N61" s="181"/>
      <c r="O61" s="181"/>
    </row>
    <row r="62" spans="1:15" ht="31.5" x14ac:dyDescent="0.25">
      <c r="A62" s="784" t="s">
        <v>1407</v>
      </c>
      <c r="B62" s="768">
        <v>25</v>
      </c>
      <c r="C62" s="179" t="s">
        <v>65</v>
      </c>
      <c r="D62" s="179">
        <v>8</v>
      </c>
      <c r="E62" s="179">
        <v>16</v>
      </c>
      <c r="F62" s="179">
        <v>24</v>
      </c>
      <c r="G62" s="179">
        <v>32</v>
      </c>
      <c r="H62" s="179">
        <v>40</v>
      </c>
      <c r="I62" s="179">
        <v>48</v>
      </c>
      <c r="J62" s="179">
        <v>56</v>
      </c>
      <c r="K62" s="179">
        <v>64</v>
      </c>
      <c r="L62" s="179">
        <v>72</v>
      </c>
      <c r="M62" s="179">
        <v>80</v>
      </c>
      <c r="N62" s="179">
        <v>90</v>
      </c>
      <c r="O62" s="179">
        <v>100</v>
      </c>
    </row>
    <row r="63" spans="1:15" x14ac:dyDescent="0.25">
      <c r="A63" s="785"/>
      <c r="B63" s="768"/>
      <c r="C63" s="181" t="s">
        <v>66</v>
      </c>
      <c r="D63" s="436">
        <f>1/12</f>
        <v>8.3333333333333329E-2</v>
      </c>
      <c r="E63" s="436">
        <f>2/12</f>
        <v>0.16666666666666666</v>
      </c>
      <c r="F63" s="436">
        <f>3/12</f>
        <v>0.25</v>
      </c>
      <c r="G63" s="441">
        <f>4/12</f>
        <v>0.33333333333333331</v>
      </c>
      <c r="H63" s="181">
        <v>42</v>
      </c>
      <c r="I63" s="181">
        <v>42</v>
      </c>
      <c r="J63" s="181">
        <v>58</v>
      </c>
      <c r="K63" s="181">
        <v>67</v>
      </c>
      <c r="L63" s="181">
        <v>75</v>
      </c>
      <c r="M63" s="181"/>
      <c r="N63" s="181"/>
      <c r="O63" s="181"/>
    </row>
    <row r="64" spans="1:15" ht="31.5" x14ac:dyDescent="0.25">
      <c r="A64" s="784" t="s">
        <v>1408</v>
      </c>
      <c r="B64" s="768">
        <v>25</v>
      </c>
      <c r="C64" s="179" t="s">
        <v>65</v>
      </c>
      <c r="D64" s="179">
        <v>8</v>
      </c>
      <c r="E64" s="179">
        <v>16</v>
      </c>
      <c r="F64" s="179">
        <v>24</v>
      </c>
      <c r="G64" s="179">
        <v>32</v>
      </c>
      <c r="H64" s="179">
        <v>40</v>
      </c>
      <c r="I64" s="179">
        <v>48</v>
      </c>
      <c r="J64" s="179">
        <v>56</v>
      </c>
      <c r="K64" s="179">
        <v>64</v>
      </c>
      <c r="L64" s="179">
        <v>72</v>
      </c>
      <c r="M64" s="179">
        <v>80</v>
      </c>
      <c r="N64" s="179">
        <v>90</v>
      </c>
      <c r="O64" s="179">
        <v>100</v>
      </c>
    </row>
    <row r="65" spans="1:15" x14ac:dyDescent="0.25">
      <c r="A65" s="785"/>
      <c r="B65" s="768"/>
      <c r="C65" s="181" t="s">
        <v>66</v>
      </c>
      <c r="D65" s="442">
        <v>7</v>
      </c>
      <c r="E65" s="181">
        <v>18</v>
      </c>
      <c r="F65" s="181">
        <v>28</v>
      </c>
      <c r="G65" s="441">
        <v>0.43</v>
      </c>
      <c r="H65" s="181">
        <v>42</v>
      </c>
      <c r="I65" s="181">
        <v>42</v>
      </c>
      <c r="J65" s="181">
        <v>58</v>
      </c>
      <c r="K65" s="181">
        <v>67</v>
      </c>
      <c r="L65" s="181">
        <v>94</v>
      </c>
      <c r="M65" s="181"/>
      <c r="N65" s="181"/>
      <c r="O65" s="181"/>
    </row>
    <row r="66" spans="1:15" ht="31.5" x14ac:dyDescent="0.25">
      <c r="A66" s="784" t="s">
        <v>1409</v>
      </c>
      <c r="B66" s="768">
        <v>25</v>
      </c>
      <c r="C66" s="179" t="s">
        <v>65</v>
      </c>
      <c r="D66" s="179">
        <v>8</v>
      </c>
      <c r="E66" s="179">
        <v>16</v>
      </c>
      <c r="F66" s="179">
        <v>24</v>
      </c>
      <c r="G66" s="179">
        <v>32</v>
      </c>
      <c r="H66" s="179">
        <v>40</v>
      </c>
      <c r="I66" s="179">
        <v>48</v>
      </c>
      <c r="J66" s="179">
        <v>56</v>
      </c>
      <c r="K66" s="179">
        <v>64</v>
      </c>
      <c r="L66" s="179">
        <v>72</v>
      </c>
      <c r="M66" s="179">
        <v>80</v>
      </c>
      <c r="N66" s="179">
        <v>90</v>
      </c>
      <c r="O66" s="179">
        <v>100</v>
      </c>
    </row>
    <row r="67" spans="1:15" x14ac:dyDescent="0.25">
      <c r="A67" s="785"/>
      <c r="B67" s="768"/>
      <c r="C67" s="181" t="s">
        <v>66</v>
      </c>
      <c r="D67" s="436">
        <f>0/12</f>
        <v>0</v>
      </c>
      <c r="E67" s="436">
        <f>0/12</f>
        <v>0</v>
      </c>
      <c r="F67" s="436">
        <f>1/12</f>
        <v>8.3333333333333329E-2</v>
      </c>
      <c r="G67" s="436">
        <f>3/12</f>
        <v>0.25</v>
      </c>
      <c r="H67" s="181">
        <v>42</v>
      </c>
      <c r="I67" s="181">
        <v>58</v>
      </c>
      <c r="J67" s="181">
        <v>83</v>
      </c>
      <c r="K67" s="181">
        <v>92</v>
      </c>
      <c r="L67" s="181">
        <v>92</v>
      </c>
      <c r="M67" s="181"/>
      <c r="N67" s="181"/>
      <c r="O67" s="181"/>
    </row>
    <row r="68" spans="1:15" x14ac:dyDescent="0.25">
      <c r="A68" s="88"/>
      <c r="B68" s="88"/>
      <c r="C68" s="183"/>
      <c r="D68" s="183"/>
      <c r="E68" s="183"/>
      <c r="F68" s="183"/>
      <c r="G68" s="183"/>
      <c r="H68" s="183"/>
      <c r="I68" s="183"/>
      <c r="J68" s="183"/>
      <c r="K68" s="183"/>
      <c r="L68" s="183"/>
      <c r="M68" s="183"/>
      <c r="N68" s="183"/>
      <c r="O68" s="183"/>
    </row>
    <row r="69" spans="1:15" x14ac:dyDescent="0.25">
      <c r="A69" s="789" t="s">
        <v>228</v>
      </c>
      <c r="B69" s="790"/>
      <c r="C69" s="790"/>
      <c r="D69" s="790"/>
      <c r="E69" s="790"/>
      <c r="F69" s="790"/>
      <c r="G69" s="790"/>
      <c r="H69" s="790"/>
      <c r="I69" s="790"/>
      <c r="J69" s="790"/>
      <c r="K69" s="790"/>
      <c r="L69" s="790"/>
      <c r="M69" s="790"/>
      <c r="N69" s="790"/>
      <c r="O69" s="791"/>
    </row>
  </sheetData>
  <sheetProtection password="B4A1" sheet="1" objects="1" scenarios="1" selectLockedCells="1" selectUnlockedCells="1"/>
  <mergeCells count="99">
    <mergeCell ref="A64:A65"/>
    <mergeCell ref="B64:B65"/>
    <mergeCell ref="A66:A67"/>
    <mergeCell ref="B66:B67"/>
    <mergeCell ref="A69:O69"/>
    <mergeCell ref="A56:F57"/>
    <mergeCell ref="G56:O57"/>
    <mergeCell ref="A60:A61"/>
    <mergeCell ref="B60:B61"/>
    <mergeCell ref="A62:A63"/>
    <mergeCell ref="B62:B63"/>
    <mergeCell ref="A52:F52"/>
    <mergeCell ref="G52:O52"/>
    <mergeCell ref="A53:F54"/>
    <mergeCell ref="G53:O54"/>
    <mergeCell ref="A55:F55"/>
    <mergeCell ref="G55:O55"/>
    <mergeCell ref="K49:L49"/>
    <mergeCell ref="M49:O49"/>
    <mergeCell ref="C50:E50"/>
    <mergeCell ref="F50:G50"/>
    <mergeCell ref="H50:I50"/>
    <mergeCell ref="K50:L50"/>
    <mergeCell ref="M50:O50"/>
    <mergeCell ref="A35:F36"/>
    <mergeCell ref="G35:O36"/>
    <mergeCell ref="A37:F37"/>
    <mergeCell ref="G37:O37"/>
    <mergeCell ref="A51:B51"/>
    <mergeCell ref="C51:G51"/>
    <mergeCell ref="H51:J51"/>
    <mergeCell ref="K51:O51"/>
    <mergeCell ref="A38:F39"/>
    <mergeCell ref="G38:O39"/>
    <mergeCell ref="D41:O41"/>
    <mergeCell ref="A43:C43"/>
    <mergeCell ref="A44:C44"/>
    <mergeCell ref="C49:E49"/>
    <mergeCell ref="F49:G49"/>
    <mergeCell ref="H49:I49"/>
    <mergeCell ref="A33:B33"/>
    <mergeCell ref="C33:G33"/>
    <mergeCell ref="H33:J33"/>
    <mergeCell ref="K33:O33"/>
    <mergeCell ref="A34:F34"/>
    <mergeCell ref="G34:O34"/>
    <mergeCell ref="F31:G31"/>
    <mergeCell ref="H31:I31"/>
    <mergeCell ref="K31:L31"/>
    <mergeCell ref="M31:O31"/>
    <mergeCell ref="F32:G32"/>
    <mergeCell ref="H32:I32"/>
    <mergeCell ref="K32:L32"/>
    <mergeCell ref="M32:O32"/>
    <mergeCell ref="E26:I26"/>
    <mergeCell ref="L26:O26"/>
    <mergeCell ref="E27:I27"/>
    <mergeCell ref="L27:O27"/>
    <mergeCell ref="E28:I28"/>
    <mergeCell ref="L28:O28"/>
    <mergeCell ref="E23:I23"/>
    <mergeCell ref="L23:O23"/>
    <mergeCell ref="E24:I24"/>
    <mergeCell ref="L24:O24"/>
    <mergeCell ref="E25:I25"/>
    <mergeCell ref="L25:O25"/>
    <mergeCell ref="E20:I20"/>
    <mergeCell ref="L20:O20"/>
    <mergeCell ref="E21:I21"/>
    <mergeCell ref="L21:O21"/>
    <mergeCell ref="E22:I22"/>
    <mergeCell ref="L22:O22"/>
    <mergeCell ref="L16:O16"/>
    <mergeCell ref="E18:I18"/>
    <mergeCell ref="L18:O18"/>
    <mergeCell ref="E19:I19"/>
    <mergeCell ref="L19:O19"/>
    <mergeCell ref="E17:I17"/>
    <mergeCell ref="L17:O17"/>
    <mergeCell ref="B8:J8"/>
    <mergeCell ref="K8:N8"/>
    <mergeCell ref="B10:O10"/>
    <mergeCell ref="A12:D28"/>
    <mergeCell ref="E12:I12"/>
    <mergeCell ref="J12:K28"/>
    <mergeCell ref="L12:O12"/>
    <mergeCell ref="E13:I13"/>
    <mergeCell ref="L13:O13"/>
    <mergeCell ref="E14:I14"/>
    <mergeCell ref="L14:O14"/>
    <mergeCell ref="E15:I15"/>
    <mergeCell ref="L15:O15"/>
    <mergeCell ref="E16:I16"/>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$EN$313:$EN$369</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9"/>
  <sheetViews>
    <sheetView workbookViewId="0">
      <selection activeCell="K23" sqref="K23:L23"/>
    </sheetView>
  </sheetViews>
  <sheetFormatPr baseColWidth="10" defaultRowHeight="15" x14ac:dyDescent="0.25"/>
  <sheetData>
    <row r="1" spans="1:15" ht="38.25" x14ac:dyDescent="0.25">
      <c r="A1" s="149" t="s">
        <v>0</v>
      </c>
      <c r="B1" s="1547" t="s">
        <v>1410</v>
      </c>
      <c r="C1" s="1547"/>
      <c r="D1" s="1547"/>
      <c r="E1" s="1547"/>
      <c r="F1" s="1547"/>
      <c r="G1" s="1547"/>
      <c r="H1" s="1547"/>
      <c r="I1" s="1547"/>
      <c r="J1" s="1547"/>
      <c r="K1" s="1547"/>
      <c r="L1" s="1547"/>
      <c r="M1" s="1547"/>
      <c r="N1" s="1547"/>
      <c r="O1" s="1547"/>
    </row>
    <row r="2" spans="1:15" x14ac:dyDescent="0.25">
      <c r="A2" s="149" t="s">
        <v>2</v>
      </c>
      <c r="B2" s="1548" t="s">
        <v>1411</v>
      </c>
      <c r="C2" s="1549"/>
      <c r="D2" s="1549"/>
      <c r="E2" s="1549"/>
      <c r="F2" s="1549"/>
      <c r="G2" s="1549"/>
      <c r="H2" s="1549"/>
      <c r="I2" s="1549"/>
      <c r="J2" s="1549"/>
      <c r="K2" s="1549"/>
      <c r="L2" s="1549"/>
      <c r="M2" s="1549"/>
      <c r="N2" s="1549"/>
      <c r="O2" s="1549"/>
    </row>
    <row r="3" spans="1:15" x14ac:dyDescent="0.25">
      <c r="A3" s="149" t="s">
        <v>3</v>
      </c>
      <c r="B3" s="1550" t="s">
        <v>1412</v>
      </c>
      <c r="C3" s="1550"/>
      <c r="D3" s="1550"/>
      <c r="E3" s="1550"/>
      <c r="F3" s="1550"/>
      <c r="G3" s="1550"/>
      <c r="H3" s="1550"/>
      <c r="I3" s="1550"/>
      <c r="J3" s="1550"/>
      <c r="K3" s="1550"/>
      <c r="L3" s="1550"/>
      <c r="M3" s="1550"/>
      <c r="N3" s="1550"/>
      <c r="O3" s="1550"/>
    </row>
    <row r="4" spans="1:15" x14ac:dyDescent="0.25">
      <c r="A4" s="149" t="s">
        <v>5</v>
      </c>
      <c r="B4" s="1550" t="s">
        <v>6</v>
      </c>
      <c r="C4" s="1550"/>
      <c r="D4" s="1550"/>
      <c r="E4" s="1550"/>
      <c r="F4" s="1550"/>
      <c r="G4" s="1550"/>
      <c r="H4" s="1550"/>
      <c r="I4" s="1550"/>
      <c r="J4" s="1550"/>
      <c r="K4" s="1550"/>
      <c r="L4" s="1550"/>
      <c r="M4" s="1550"/>
      <c r="N4" s="1550"/>
      <c r="O4" s="1550"/>
    </row>
    <row r="5" spans="1:15" x14ac:dyDescent="0.25">
      <c r="A5" s="150" t="s">
        <v>7</v>
      </c>
      <c r="B5" s="1550" t="s">
        <v>8</v>
      </c>
      <c r="C5" s="1550"/>
      <c r="D5" s="1550"/>
      <c r="E5" s="1550"/>
      <c r="F5" s="1550"/>
      <c r="G5" s="1550"/>
      <c r="H5" s="1550"/>
      <c r="I5" s="1550"/>
      <c r="J5" s="1550"/>
      <c r="K5" s="1550"/>
      <c r="L5" s="1550"/>
      <c r="M5" s="1550"/>
      <c r="N5" s="1550"/>
      <c r="O5" s="1550"/>
    </row>
    <row r="6" spans="1:15" x14ac:dyDescent="0.25">
      <c r="A6" s="150" t="s">
        <v>9</v>
      </c>
      <c r="B6" s="1550" t="s">
        <v>1413</v>
      </c>
      <c r="C6" s="1550"/>
      <c r="D6" s="1550"/>
      <c r="E6" s="1550"/>
      <c r="F6" s="1550"/>
      <c r="G6" s="1550"/>
      <c r="H6" s="1550"/>
      <c r="I6" s="1550"/>
      <c r="J6" s="1550"/>
      <c r="K6" s="1550"/>
      <c r="L6" s="1550"/>
      <c r="M6" s="1550"/>
      <c r="N6" s="1550"/>
      <c r="O6" s="1550"/>
    </row>
    <row r="7" spans="1:15" x14ac:dyDescent="0.25">
      <c r="A7" s="151"/>
      <c r="B7" s="4"/>
      <c r="C7" s="4"/>
      <c r="D7" s="4"/>
      <c r="E7" s="4"/>
      <c r="F7" s="4"/>
      <c r="G7" s="4"/>
      <c r="H7" s="4"/>
      <c r="I7" s="4"/>
      <c r="J7" s="4"/>
      <c r="K7" s="4"/>
      <c r="L7" s="4"/>
      <c r="M7" s="4"/>
      <c r="N7" s="4"/>
      <c r="O7" s="4"/>
    </row>
    <row r="8" spans="1:15" x14ac:dyDescent="0.25">
      <c r="A8" s="151"/>
      <c r="B8" s="4"/>
      <c r="C8" s="4"/>
      <c r="D8" s="4"/>
      <c r="E8" s="4"/>
      <c r="F8" s="4"/>
      <c r="G8" s="4"/>
      <c r="H8" s="4"/>
      <c r="I8" s="4"/>
      <c r="J8" s="4"/>
      <c r="K8" s="4"/>
      <c r="L8" s="4"/>
      <c r="M8" s="4"/>
      <c r="N8" s="4"/>
      <c r="O8" s="4"/>
    </row>
    <row r="9" spans="1:15" x14ac:dyDescent="0.25">
      <c r="A9" s="151"/>
      <c r="B9" s="4"/>
      <c r="C9" s="4"/>
      <c r="D9" s="4"/>
      <c r="E9" s="4"/>
      <c r="F9" s="4"/>
      <c r="G9" s="4"/>
      <c r="H9" s="4"/>
      <c r="I9" s="4"/>
      <c r="J9" s="4"/>
      <c r="K9" s="4"/>
      <c r="L9" s="4"/>
      <c r="M9" s="4"/>
      <c r="N9" s="4"/>
      <c r="O9" s="4"/>
    </row>
    <row r="10" spans="1:15" x14ac:dyDescent="0.25">
      <c r="A10" s="152"/>
      <c r="B10" s="153"/>
      <c r="C10" s="154"/>
      <c r="D10" s="154"/>
      <c r="E10" s="154"/>
      <c r="F10" s="154"/>
      <c r="G10" s="154"/>
      <c r="H10" s="154"/>
      <c r="I10" s="154"/>
      <c r="J10" s="154"/>
      <c r="K10" s="154"/>
      <c r="L10" s="155"/>
      <c r="M10" s="155"/>
      <c r="N10" s="155"/>
      <c r="O10" s="152"/>
    </row>
    <row r="11" spans="1:15" x14ac:dyDescent="0.25">
      <c r="A11" s="9" t="s">
        <v>11</v>
      </c>
      <c r="B11" s="644" t="s">
        <v>1414</v>
      </c>
      <c r="C11" s="645"/>
      <c r="D11" s="645"/>
      <c r="E11" s="645"/>
      <c r="F11" s="645"/>
      <c r="G11" s="645"/>
      <c r="H11" s="645"/>
      <c r="I11" s="645"/>
      <c r="J11" s="646"/>
      <c r="K11" s="647" t="s">
        <v>13</v>
      </c>
      <c r="L11" s="647"/>
      <c r="M11" s="647"/>
      <c r="N11" s="647"/>
      <c r="O11" s="10">
        <v>0.5</v>
      </c>
    </row>
    <row r="12" spans="1:15" x14ac:dyDescent="0.25">
      <c r="A12" s="156"/>
      <c r="B12" s="157"/>
      <c r="C12" s="158"/>
      <c r="D12" s="158"/>
      <c r="E12" s="158"/>
      <c r="F12" s="158"/>
      <c r="G12" s="158"/>
      <c r="H12" s="158"/>
      <c r="I12" s="158"/>
      <c r="J12" s="158"/>
      <c r="K12" s="158"/>
      <c r="L12" s="158"/>
      <c r="M12" s="158"/>
      <c r="N12" s="158"/>
      <c r="O12" s="156"/>
    </row>
    <row r="13" spans="1:15" ht="25.5" x14ac:dyDescent="0.25">
      <c r="A13" s="159" t="s">
        <v>14</v>
      </c>
      <c r="B13" s="1551"/>
      <c r="C13" s="1551"/>
      <c r="D13" s="1551"/>
      <c r="E13" s="1551"/>
      <c r="F13" s="1551"/>
      <c r="G13" s="1551"/>
      <c r="H13" s="1551"/>
      <c r="I13" s="1551"/>
      <c r="J13" s="1551"/>
      <c r="K13" s="1551"/>
      <c r="L13" s="1551"/>
      <c r="M13" s="1551"/>
      <c r="N13" s="1551"/>
      <c r="O13" s="1551"/>
    </row>
    <row r="14" spans="1:15" x14ac:dyDescent="0.25">
      <c r="A14" s="156"/>
      <c r="B14" s="157"/>
      <c r="C14" s="158"/>
      <c r="D14" s="158"/>
      <c r="E14" s="158"/>
      <c r="F14" s="158"/>
      <c r="G14" s="158"/>
      <c r="H14" s="158"/>
      <c r="I14" s="158"/>
      <c r="J14" s="158"/>
      <c r="K14" s="158"/>
      <c r="L14" s="158"/>
      <c r="M14" s="158"/>
      <c r="N14" s="158"/>
      <c r="O14" s="156"/>
    </row>
    <row r="15" spans="1:15" x14ac:dyDescent="0.25">
      <c r="A15" s="1552" t="s">
        <v>15</v>
      </c>
      <c r="B15" s="1552"/>
      <c r="C15" s="1552"/>
      <c r="D15" s="1552"/>
      <c r="E15" s="918" t="s">
        <v>1415</v>
      </c>
      <c r="F15" s="919"/>
      <c r="G15" s="919"/>
      <c r="H15" s="919"/>
      <c r="I15" s="920"/>
      <c r="J15" s="1552" t="s">
        <v>17</v>
      </c>
      <c r="K15" s="1552"/>
      <c r="L15" s="666" t="s">
        <v>1416</v>
      </c>
      <c r="M15" s="666"/>
      <c r="N15" s="666"/>
      <c r="O15" s="666"/>
    </row>
    <row r="16" spans="1:15" x14ac:dyDescent="0.25">
      <c r="A16" s="1552"/>
      <c r="B16" s="1552"/>
      <c r="C16" s="1552"/>
      <c r="D16" s="1552"/>
      <c r="E16" s="918" t="s">
        <v>1417</v>
      </c>
      <c r="F16" s="919"/>
      <c r="G16" s="919"/>
      <c r="H16" s="919"/>
      <c r="I16" s="920"/>
      <c r="J16" s="1552"/>
      <c r="K16" s="1552"/>
      <c r="L16" s="666" t="s">
        <v>1418</v>
      </c>
      <c r="M16" s="666"/>
      <c r="N16" s="666"/>
      <c r="O16" s="666"/>
    </row>
    <row r="17" spans="1:15" x14ac:dyDescent="0.25">
      <c r="A17" s="1552"/>
      <c r="B17" s="1552"/>
      <c r="C17" s="1552"/>
      <c r="D17" s="1552"/>
      <c r="E17" s="918" t="s">
        <v>1419</v>
      </c>
      <c r="F17" s="919"/>
      <c r="G17" s="919"/>
      <c r="H17" s="919"/>
      <c r="I17" s="920"/>
      <c r="J17" s="1552"/>
      <c r="K17" s="1552"/>
      <c r="L17" s="666" t="s">
        <v>1420</v>
      </c>
      <c r="M17" s="666"/>
      <c r="N17" s="666"/>
      <c r="O17" s="666"/>
    </row>
    <row r="18" spans="1:15" x14ac:dyDescent="0.25">
      <c r="A18" s="1552"/>
      <c r="B18" s="1552"/>
      <c r="C18" s="1552"/>
      <c r="D18" s="1552"/>
      <c r="E18" s="918" t="s">
        <v>1421</v>
      </c>
      <c r="F18" s="919"/>
      <c r="G18" s="919"/>
      <c r="H18" s="919"/>
      <c r="I18" s="920"/>
      <c r="J18" s="1552"/>
      <c r="K18" s="1552"/>
      <c r="L18" s="666" t="s">
        <v>1422</v>
      </c>
      <c r="M18" s="666"/>
      <c r="N18" s="666"/>
      <c r="O18" s="666"/>
    </row>
    <row r="19" spans="1:15" x14ac:dyDescent="0.25">
      <c r="A19" s="1552"/>
      <c r="B19" s="1552"/>
      <c r="C19" s="1552"/>
      <c r="D19" s="1552"/>
      <c r="E19" s="918" t="s">
        <v>1423</v>
      </c>
      <c r="F19" s="919"/>
      <c r="G19" s="919"/>
      <c r="H19" s="919"/>
      <c r="I19" s="920"/>
      <c r="J19" s="1552"/>
      <c r="K19" s="1552"/>
      <c r="L19" s="666"/>
      <c r="M19" s="666"/>
      <c r="N19" s="666"/>
      <c r="O19" s="666"/>
    </row>
    <row r="20" spans="1:15" x14ac:dyDescent="0.25">
      <c r="A20" s="1552"/>
      <c r="B20" s="1552"/>
      <c r="C20" s="1552"/>
      <c r="D20" s="1552"/>
      <c r="E20" s="918" t="s">
        <v>1424</v>
      </c>
      <c r="F20" s="919"/>
      <c r="G20" s="919"/>
      <c r="H20" s="919"/>
      <c r="I20" s="920"/>
      <c r="J20" s="1552"/>
      <c r="K20" s="1552"/>
      <c r="L20" s="666"/>
      <c r="M20" s="666"/>
      <c r="N20" s="666"/>
      <c r="O20" s="666"/>
    </row>
    <row r="21" spans="1:15" x14ac:dyDescent="0.25">
      <c r="A21" s="1552"/>
      <c r="B21" s="1552"/>
      <c r="C21" s="1552"/>
      <c r="D21" s="1552"/>
      <c r="E21" s="918" t="s">
        <v>1425</v>
      </c>
      <c r="F21" s="919"/>
      <c r="G21" s="919"/>
      <c r="H21" s="919"/>
      <c r="I21" s="920"/>
      <c r="J21" s="1552"/>
      <c r="K21" s="1552"/>
      <c r="L21" s="666"/>
      <c r="M21" s="666"/>
      <c r="N21" s="666"/>
      <c r="O21" s="666"/>
    </row>
    <row r="22" spans="1:15" x14ac:dyDescent="0.25">
      <c r="A22" s="156"/>
      <c r="B22" s="157"/>
      <c r="C22" s="158"/>
      <c r="D22" s="158"/>
      <c r="E22" s="158"/>
      <c r="F22" s="158"/>
      <c r="G22" s="158"/>
      <c r="H22" s="158"/>
      <c r="I22" s="158"/>
      <c r="J22" s="158"/>
      <c r="K22" s="158"/>
      <c r="L22" s="158"/>
      <c r="M22" s="158"/>
      <c r="N22" s="158"/>
      <c r="O22" s="156"/>
    </row>
    <row r="23" spans="1:15" ht="25.5" x14ac:dyDescent="0.25">
      <c r="A23" s="15" t="s">
        <v>23</v>
      </c>
      <c r="B23" s="15" t="s">
        <v>24</v>
      </c>
      <c r="C23" s="15" t="s">
        <v>25</v>
      </c>
      <c r="D23" s="15" t="s">
        <v>26</v>
      </c>
      <c r="E23" s="15" t="s">
        <v>27</v>
      </c>
      <c r="F23" s="658" t="s">
        <v>28</v>
      </c>
      <c r="G23" s="658"/>
      <c r="H23" s="658" t="s">
        <v>29</v>
      </c>
      <c r="I23" s="658"/>
      <c r="J23" s="15" t="s">
        <v>30</v>
      </c>
      <c r="K23" s="658" t="s">
        <v>31</v>
      </c>
      <c r="L23" s="658"/>
      <c r="M23" s="659" t="s">
        <v>32</v>
      </c>
      <c r="N23" s="660"/>
      <c r="O23" s="661"/>
    </row>
    <row r="24" spans="1:15" ht="38.25" x14ac:dyDescent="0.25">
      <c r="A24" s="16" t="s">
        <v>67</v>
      </c>
      <c r="B24" s="53">
        <v>0.5</v>
      </c>
      <c r="C24" s="18" t="s">
        <v>1426</v>
      </c>
      <c r="D24" s="18" t="s">
        <v>35</v>
      </c>
      <c r="E24" s="18" t="s">
        <v>1427</v>
      </c>
      <c r="F24" s="662" t="s">
        <v>1428</v>
      </c>
      <c r="G24" s="662"/>
      <c r="H24" s="663" t="s">
        <v>217</v>
      </c>
      <c r="I24" s="664"/>
      <c r="J24" s="161">
        <v>1</v>
      </c>
      <c r="K24" s="665" t="s">
        <v>39</v>
      </c>
      <c r="L24" s="665"/>
      <c r="M24" s="666" t="s">
        <v>1429</v>
      </c>
      <c r="N24" s="666"/>
      <c r="O24" s="666"/>
    </row>
    <row r="25" spans="1:15" x14ac:dyDescent="0.25">
      <c r="A25" s="676" t="s">
        <v>40</v>
      </c>
      <c r="B25" s="677"/>
      <c r="C25" s="678" t="s">
        <v>1430</v>
      </c>
      <c r="D25" s="679"/>
      <c r="E25" s="679"/>
      <c r="F25" s="679"/>
      <c r="G25" s="680"/>
      <c r="H25" s="681" t="s">
        <v>72</v>
      </c>
      <c r="I25" s="682"/>
      <c r="J25" s="683"/>
      <c r="K25" s="721" t="s">
        <v>1431</v>
      </c>
      <c r="L25" s="722"/>
      <c r="M25" s="722"/>
      <c r="N25" s="722"/>
      <c r="O25" s="723"/>
    </row>
    <row r="26" spans="1:15" x14ac:dyDescent="0.25">
      <c r="A26" s="672" t="s">
        <v>44</v>
      </c>
      <c r="B26" s="673"/>
      <c r="C26" s="673"/>
      <c r="D26" s="673"/>
      <c r="E26" s="673"/>
      <c r="F26" s="687"/>
      <c r="G26" s="674" t="s">
        <v>45</v>
      </c>
      <c r="H26" s="674"/>
      <c r="I26" s="674"/>
      <c r="J26" s="674"/>
      <c r="K26" s="674"/>
      <c r="L26" s="674"/>
      <c r="M26" s="674"/>
      <c r="N26" s="674"/>
      <c r="O26" s="674"/>
    </row>
    <row r="27" spans="1:15" x14ac:dyDescent="0.25">
      <c r="A27" s="1559" t="s">
        <v>1432</v>
      </c>
      <c r="B27" s="1554"/>
      <c r="C27" s="1554"/>
      <c r="D27" s="1554"/>
      <c r="E27" s="1554"/>
      <c r="F27" s="1555"/>
      <c r="G27" s="936" t="s">
        <v>1433</v>
      </c>
      <c r="H27" s="936"/>
      <c r="I27" s="936"/>
      <c r="J27" s="936"/>
      <c r="K27" s="936"/>
      <c r="L27" s="936"/>
      <c r="M27" s="936"/>
      <c r="N27" s="936"/>
      <c r="O27" s="936"/>
    </row>
    <row r="28" spans="1:15" x14ac:dyDescent="0.25">
      <c r="A28" s="934"/>
      <c r="B28" s="935"/>
      <c r="C28" s="935"/>
      <c r="D28" s="935"/>
      <c r="E28" s="935"/>
      <c r="F28" s="1556"/>
      <c r="G28" s="936"/>
      <c r="H28" s="936"/>
      <c r="I28" s="936"/>
      <c r="J28" s="936"/>
      <c r="K28" s="936"/>
      <c r="L28" s="936"/>
      <c r="M28" s="936"/>
      <c r="N28" s="936"/>
      <c r="O28" s="936"/>
    </row>
    <row r="29" spans="1:15" x14ac:dyDescent="0.25">
      <c r="A29" s="672" t="s">
        <v>48</v>
      </c>
      <c r="B29" s="673"/>
      <c r="C29" s="673"/>
      <c r="D29" s="673"/>
      <c r="E29" s="673"/>
      <c r="F29" s="673"/>
      <c r="G29" s="674" t="s">
        <v>49</v>
      </c>
      <c r="H29" s="674"/>
      <c r="I29" s="674"/>
      <c r="J29" s="674"/>
      <c r="K29" s="674"/>
      <c r="L29" s="674"/>
      <c r="M29" s="674"/>
      <c r="N29" s="674"/>
      <c r="O29" s="674"/>
    </row>
    <row r="30" spans="1:15" x14ac:dyDescent="0.25">
      <c r="A30" s="1553" t="s">
        <v>1434</v>
      </c>
      <c r="B30" s="1554"/>
      <c r="C30" s="1554"/>
      <c r="D30" s="1554"/>
      <c r="E30" s="1554"/>
      <c r="F30" s="1555"/>
      <c r="G30" s="675" t="s">
        <v>1435</v>
      </c>
      <c r="H30" s="675"/>
      <c r="I30" s="675"/>
      <c r="J30" s="675"/>
      <c r="K30" s="675"/>
      <c r="L30" s="675"/>
      <c r="M30" s="675"/>
      <c r="N30" s="675"/>
      <c r="O30" s="675"/>
    </row>
    <row r="31" spans="1:15" x14ac:dyDescent="0.25">
      <c r="A31" s="934"/>
      <c r="B31" s="935"/>
      <c r="C31" s="935"/>
      <c r="D31" s="935"/>
      <c r="E31" s="935"/>
      <c r="F31" s="1556"/>
      <c r="G31" s="675"/>
      <c r="H31" s="675"/>
      <c r="I31" s="675"/>
      <c r="J31" s="675"/>
      <c r="K31" s="675"/>
      <c r="L31" s="675"/>
      <c r="M31" s="675"/>
      <c r="N31" s="675"/>
      <c r="O31" s="675"/>
    </row>
    <row r="32" spans="1:15" x14ac:dyDescent="0.25">
      <c r="A32" s="152"/>
      <c r="B32" s="153"/>
      <c r="C32" s="157"/>
      <c r="D32" s="157"/>
      <c r="E32" s="157"/>
      <c r="F32" s="157"/>
      <c r="G32" s="157"/>
      <c r="H32" s="157"/>
      <c r="I32" s="157"/>
      <c r="J32" s="157"/>
      <c r="K32" s="157"/>
      <c r="L32" s="157"/>
      <c r="M32" s="157"/>
      <c r="N32" s="157"/>
      <c r="O32" s="152"/>
    </row>
    <row r="33" spans="1:15" x14ac:dyDescent="0.25">
      <c r="A33" s="443" t="s">
        <v>76</v>
      </c>
      <c r="B33" s="443" t="s">
        <v>24</v>
      </c>
      <c r="C33" s="444"/>
      <c r="D33" s="15" t="s">
        <v>53</v>
      </c>
      <c r="E33" s="15" t="s">
        <v>54</v>
      </c>
      <c r="F33" s="15" t="s">
        <v>55</v>
      </c>
      <c r="G33" s="15" t="s">
        <v>56</v>
      </c>
      <c r="H33" s="15" t="s">
        <v>57</v>
      </c>
      <c r="I33" s="15" t="s">
        <v>58</v>
      </c>
      <c r="J33" s="15" t="s">
        <v>59</v>
      </c>
      <c r="K33" s="15" t="s">
        <v>60</v>
      </c>
      <c r="L33" s="15" t="s">
        <v>61</v>
      </c>
      <c r="M33" s="15" t="s">
        <v>62</v>
      </c>
      <c r="N33" s="15" t="s">
        <v>63</v>
      </c>
      <c r="O33" s="15" t="s">
        <v>64</v>
      </c>
    </row>
    <row r="34" spans="1:15" x14ac:dyDescent="0.25">
      <c r="A34" s="1557" t="s">
        <v>1436</v>
      </c>
      <c r="B34" s="666">
        <v>2</v>
      </c>
      <c r="C34" s="445" t="s">
        <v>65</v>
      </c>
      <c r="D34" s="446">
        <v>0.7</v>
      </c>
      <c r="E34" s="446">
        <v>0.3</v>
      </c>
      <c r="F34" s="445"/>
      <c r="G34" s="445"/>
      <c r="H34" s="445"/>
      <c r="I34" s="445"/>
      <c r="J34" s="445"/>
      <c r="K34" s="445"/>
      <c r="L34" s="445"/>
      <c r="M34" s="445"/>
      <c r="N34" s="445"/>
      <c r="O34" s="445"/>
    </row>
    <row r="35" spans="1:15" x14ac:dyDescent="0.25">
      <c r="A35" s="1558"/>
      <c r="B35" s="666"/>
      <c r="C35" s="447" t="s">
        <v>66</v>
      </c>
      <c r="D35" s="448"/>
      <c r="E35" s="448">
        <v>0.1</v>
      </c>
      <c r="F35" s="448">
        <v>0.1</v>
      </c>
      <c r="G35" s="448">
        <v>0.1</v>
      </c>
      <c r="H35" s="448">
        <v>0.1</v>
      </c>
      <c r="I35" s="448">
        <v>0.3</v>
      </c>
      <c r="J35" s="448">
        <v>0.05</v>
      </c>
      <c r="K35" s="447"/>
      <c r="L35" s="447"/>
      <c r="M35" s="447"/>
      <c r="N35" s="447"/>
      <c r="O35" s="447"/>
    </row>
    <row r="36" spans="1:15" x14ac:dyDescent="0.25">
      <c r="A36" s="1557" t="s">
        <v>1437</v>
      </c>
      <c r="B36" s="666">
        <v>2</v>
      </c>
      <c r="C36" s="445" t="s">
        <v>65</v>
      </c>
      <c r="D36" s="446">
        <v>0.1</v>
      </c>
      <c r="E36" s="446">
        <v>0.08</v>
      </c>
      <c r="F36" s="446">
        <v>0.08</v>
      </c>
      <c r="G36" s="446">
        <v>0.08</v>
      </c>
      <c r="H36" s="446">
        <v>0.08</v>
      </c>
      <c r="I36" s="446">
        <v>0.08</v>
      </c>
      <c r="J36" s="446">
        <v>0.08</v>
      </c>
      <c r="K36" s="446">
        <v>0.08</v>
      </c>
      <c r="L36" s="446">
        <v>0.08</v>
      </c>
      <c r="M36" s="446">
        <v>0.08</v>
      </c>
      <c r="N36" s="446">
        <v>0.08</v>
      </c>
      <c r="O36" s="446">
        <v>0.1</v>
      </c>
    </row>
    <row r="37" spans="1:15" x14ac:dyDescent="0.25">
      <c r="A37" s="1558"/>
      <c r="B37" s="666"/>
      <c r="C37" s="447" t="s">
        <v>66</v>
      </c>
      <c r="D37" s="448">
        <v>0.1</v>
      </c>
      <c r="E37" s="448">
        <v>0.08</v>
      </c>
      <c r="F37" s="448">
        <v>0.08</v>
      </c>
      <c r="G37" s="448">
        <v>0.08</v>
      </c>
      <c r="H37" s="448">
        <v>0.08</v>
      </c>
      <c r="I37" s="448">
        <v>0.08</v>
      </c>
      <c r="J37" s="448">
        <v>0.08</v>
      </c>
      <c r="K37" s="448">
        <v>0.08</v>
      </c>
      <c r="L37" s="447"/>
      <c r="M37" s="447"/>
      <c r="N37" s="447"/>
      <c r="O37" s="447"/>
    </row>
    <row r="38" spans="1:15" x14ac:dyDescent="0.25">
      <c r="A38" s="1557" t="s">
        <v>1438</v>
      </c>
      <c r="B38" s="666">
        <v>8</v>
      </c>
      <c r="C38" s="445" t="s">
        <v>65</v>
      </c>
      <c r="D38" s="446">
        <v>0.1</v>
      </c>
      <c r="E38" s="446">
        <v>0.08</v>
      </c>
      <c r="F38" s="446">
        <v>0.08</v>
      </c>
      <c r="G38" s="446">
        <v>0.08</v>
      </c>
      <c r="H38" s="446">
        <v>0.08</v>
      </c>
      <c r="I38" s="446">
        <v>0.08</v>
      </c>
      <c r="J38" s="446">
        <v>0.08</v>
      </c>
      <c r="K38" s="446">
        <v>0.08</v>
      </c>
      <c r="L38" s="446">
        <v>0.08</v>
      </c>
      <c r="M38" s="446">
        <v>0.08</v>
      </c>
      <c r="N38" s="446">
        <v>0.08</v>
      </c>
      <c r="O38" s="446">
        <v>0.1</v>
      </c>
    </row>
    <row r="39" spans="1:15" x14ac:dyDescent="0.25">
      <c r="A39" s="1558"/>
      <c r="B39" s="666"/>
      <c r="C39" s="447" t="s">
        <v>66</v>
      </c>
      <c r="D39" s="448">
        <v>0.1</v>
      </c>
      <c r="E39" s="448">
        <v>0.1</v>
      </c>
      <c r="F39" s="448">
        <v>0.08</v>
      </c>
      <c r="G39" s="448">
        <v>0.08</v>
      </c>
      <c r="H39" s="448">
        <v>0.08</v>
      </c>
      <c r="I39" s="448">
        <v>0.08</v>
      </c>
      <c r="J39" s="448">
        <v>0.08</v>
      </c>
      <c r="K39" s="448">
        <v>0.08</v>
      </c>
      <c r="L39" s="447"/>
      <c r="M39" s="447"/>
      <c r="N39" s="447"/>
      <c r="O39" s="447"/>
    </row>
    <row r="40" spans="1:15" x14ac:dyDescent="0.25">
      <c r="A40" s="1557" t="s">
        <v>1439</v>
      </c>
      <c r="B40" s="666">
        <v>6</v>
      </c>
      <c r="C40" s="445" t="s">
        <v>65</v>
      </c>
      <c r="D40" s="446">
        <v>0.03</v>
      </c>
      <c r="E40" s="446">
        <v>0.03</v>
      </c>
      <c r="F40" s="446">
        <v>0.4</v>
      </c>
      <c r="G40" s="446">
        <v>0.2</v>
      </c>
      <c r="H40" s="446">
        <v>0.05</v>
      </c>
      <c r="I40" s="446">
        <v>0.05</v>
      </c>
      <c r="J40" s="446">
        <v>0.05</v>
      </c>
      <c r="K40" s="446">
        <v>0.05</v>
      </c>
      <c r="L40" s="446">
        <v>0.05</v>
      </c>
      <c r="M40" s="446">
        <v>0.05</v>
      </c>
      <c r="N40" s="446">
        <v>0.02</v>
      </c>
      <c r="O40" s="446">
        <v>0.02</v>
      </c>
    </row>
    <row r="41" spans="1:15" x14ac:dyDescent="0.25">
      <c r="A41" s="1558"/>
      <c r="B41" s="666"/>
      <c r="C41" s="447" t="s">
        <v>66</v>
      </c>
      <c r="D41" s="448">
        <v>0.03</v>
      </c>
      <c r="E41" s="448">
        <v>0.03</v>
      </c>
      <c r="F41" s="448">
        <v>0.4</v>
      </c>
      <c r="G41" s="448">
        <v>0.2</v>
      </c>
      <c r="H41" s="448">
        <v>0.05</v>
      </c>
      <c r="I41" s="448">
        <v>0.05</v>
      </c>
      <c r="J41" s="448">
        <v>0.05</v>
      </c>
      <c r="K41" s="448">
        <v>0.05</v>
      </c>
      <c r="L41" s="447"/>
      <c r="M41" s="447"/>
      <c r="N41" s="447"/>
      <c r="O41" s="447"/>
    </row>
    <row r="42" spans="1:15" x14ac:dyDescent="0.25">
      <c r="A42" s="1557" t="s">
        <v>1440</v>
      </c>
      <c r="B42" s="666">
        <v>6</v>
      </c>
      <c r="C42" s="445" t="s">
        <v>65</v>
      </c>
      <c r="D42" s="446">
        <v>0.05</v>
      </c>
      <c r="E42" s="446">
        <v>0.15</v>
      </c>
      <c r="F42" s="446">
        <v>0.15</v>
      </c>
      <c r="G42" s="446">
        <v>0.08</v>
      </c>
      <c r="H42" s="446">
        <v>0.08</v>
      </c>
      <c r="I42" s="446">
        <v>0.08</v>
      </c>
      <c r="J42" s="446">
        <v>0.08</v>
      </c>
      <c r="K42" s="446">
        <v>0.08</v>
      </c>
      <c r="L42" s="446">
        <v>0.08</v>
      </c>
      <c r="M42" s="446">
        <v>7.0000000000000007E-2</v>
      </c>
      <c r="N42" s="446">
        <v>7.0000000000000007E-2</v>
      </c>
      <c r="O42" s="446">
        <v>0.03</v>
      </c>
    </row>
    <row r="43" spans="1:15" x14ac:dyDescent="0.25">
      <c r="A43" s="1558"/>
      <c r="B43" s="666"/>
      <c r="C43" s="447" t="s">
        <v>66</v>
      </c>
      <c r="D43" s="448">
        <v>0.05</v>
      </c>
      <c r="E43" s="448">
        <v>0.1</v>
      </c>
      <c r="F43" s="448">
        <v>0.1</v>
      </c>
      <c r="G43" s="448">
        <v>0.08</v>
      </c>
      <c r="H43" s="448">
        <v>0.08</v>
      </c>
      <c r="I43" s="448">
        <v>0.08</v>
      </c>
      <c r="J43" s="448"/>
      <c r="K43" s="448">
        <v>0.02</v>
      </c>
      <c r="L43" s="447"/>
      <c r="M43" s="447"/>
      <c r="N43" s="447"/>
      <c r="O43" s="447"/>
    </row>
    <row r="44" spans="1:15" x14ac:dyDescent="0.25">
      <c r="A44" s="1557" t="s">
        <v>1441</v>
      </c>
      <c r="B44" s="666">
        <v>6</v>
      </c>
      <c r="C44" s="445" t="s">
        <v>65</v>
      </c>
      <c r="D44" s="446">
        <v>0.08</v>
      </c>
      <c r="E44" s="446">
        <v>0.12</v>
      </c>
      <c r="F44" s="446">
        <v>0.08</v>
      </c>
      <c r="G44" s="446">
        <v>0.08</v>
      </c>
      <c r="H44" s="446">
        <v>0.08</v>
      </c>
      <c r="I44" s="446">
        <v>0.08</v>
      </c>
      <c r="J44" s="446">
        <v>0.08</v>
      </c>
      <c r="K44" s="446">
        <v>0.08</v>
      </c>
      <c r="L44" s="446">
        <v>0.08</v>
      </c>
      <c r="M44" s="446">
        <v>0.08</v>
      </c>
      <c r="N44" s="446">
        <v>0.08</v>
      </c>
      <c r="O44" s="446">
        <v>0.08</v>
      </c>
    </row>
    <row r="45" spans="1:15" x14ac:dyDescent="0.25">
      <c r="A45" s="1558"/>
      <c r="B45" s="666"/>
      <c r="C45" s="447" t="s">
        <v>66</v>
      </c>
      <c r="D45" s="448">
        <v>0</v>
      </c>
      <c r="E45" s="448">
        <v>0</v>
      </c>
      <c r="F45" s="448">
        <v>0</v>
      </c>
      <c r="G45" s="448">
        <v>0</v>
      </c>
      <c r="H45" s="448">
        <v>0</v>
      </c>
      <c r="I45" s="448">
        <v>0</v>
      </c>
      <c r="J45" s="448">
        <v>0</v>
      </c>
      <c r="K45" s="447"/>
      <c r="L45" s="447"/>
      <c r="M45" s="447"/>
      <c r="N45" s="447"/>
      <c r="O45" s="447"/>
    </row>
    <row r="46" spans="1:15" x14ac:dyDescent="0.25">
      <c r="A46" s="1560" t="s">
        <v>1442</v>
      </c>
      <c r="B46" s="666">
        <v>2</v>
      </c>
      <c r="C46" s="445" t="s">
        <v>65</v>
      </c>
      <c r="D46" s="446">
        <v>0.08</v>
      </c>
      <c r="E46" s="446">
        <v>0.08</v>
      </c>
      <c r="F46" s="446">
        <v>0.08</v>
      </c>
      <c r="G46" s="446">
        <v>0.08</v>
      </c>
      <c r="H46" s="446">
        <v>0.08</v>
      </c>
      <c r="I46" s="446">
        <v>0.08</v>
      </c>
      <c r="J46" s="446">
        <v>0.08</v>
      </c>
      <c r="K46" s="446">
        <v>0.08</v>
      </c>
      <c r="L46" s="446">
        <v>0.08</v>
      </c>
      <c r="M46" s="446">
        <v>0.08</v>
      </c>
      <c r="N46" s="446">
        <v>0.08</v>
      </c>
      <c r="O46" s="446">
        <v>0.12</v>
      </c>
    </row>
    <row r="47" spans="1:15" x14ac:dyDescent="0.25">
      <c r="A47" s="1561"/>
      <c r="B47" s="666"/>
      <c r="C47" s="447" t="s">
        <v>66</v>
      </c>
      <c r="D47" s="448">
        <v>0.08</v>
      </c>
      <c r="E47" s="448">
        <v>0.08</v>
      </c>
      <c r="F47" s="448">
        <v>0.08</v>
      </c>
      <c r="G47" s="448">
        <v>0.08</v>
      </c>
      <c r="H47" s="448">
        <v>0.08</v>
      </c>
      <c r="I47" s="448">
        <v>0.08</v>
      </c>
      <c r="J47" s="448">
        <v>0.02</v>
      </c>
      <c r="K47" s="448">
        <v>0.08</v>
      </c>
      <c r="L47" s="447"/>
      <c r="M47" s="447"/>
      <c r="N47" s="447"/>
      <c r="O47" s="447"/>
    </row>
    <row r="48" spans="1:15" x14ac:dyDescent="0.25">
      <c r="A48" s="1560" t="s">
        <v>1443</v>
      </c>
      <c r="B48" s="666">
        <v>2</v>
      </c>
      <c r="C48" s="445" t="s">
        <v>65</v>
      </c>
      <c r="D48" s="446">
        <v>0.08</v>
      </c>
      <c r="E48" s="446">
        <v>0.08</v>
      </c>
      <c r="F48" s="446">
        <v>0.08</v>
      </c>
      <c r="G48" s="446">
        <v>0.08</v>
      </c>
      <c r="H48" s="446">
        <v>0.08</v>
      </c>
      <c r="I48" s="446">
        <v>0.08</v>
      </c>
      <c r="J48" s="446">
        <v>0.08</v>
      </c>
      <c r="K48" s="446">
        <v>0.08</v>
      </c>
      <c r="L48" s="446">
        <v>0.08</v>
      </c>
      <c r="M48" s="446">
        <v>0.08</v>
      </c>
      <c r="N48" s="446">
        <v>0.08</v>
      </c>
      <c r="O48" s="446">
        <v>0.12</v>
      </c>
    </row>
    <row r="49" spans="1:15" x14ac:dyDescent="0.25">
      <c r="A49" s="1561"/>
      <c r="B49" s="666"/>
      <c r="C49" s="447" t="s">
        <v>66</v>
      </c>
      <c r="D49" s="448">
        <v>0.08</v>
      </c>
      <c r="E49" s="448">
        <v>0.08</v>
      </c>
      <c r="F49" s="448">
        <v>0.08</v>
      </c>
      <c r="G49" s="448">
        <v>0.08</v>
      </c>
      <c r="H49" s="448">
        <v>0.08</v>
      </c>
      <c r="I49" s="448">
        <v>0.08</v>
      </c>
      <c r="J49" s="448">
        <v>0.08</v>
      </c>
      <c r="K49" s="448">
        <v>0.08</v>
      </c>
      <c r="L49" s="447"/>
      <c r="M49" s="447"/>
      <c r="N49" s="447"/>
      <c r="O49" s="447"/>
    </row>
    <row r="50" spans="1:15" x14ac:dyDescent="0.25">
      <c r="A50" s="1560" t="s">
        <v>1444</v>
      </c>
      <c r="B50" s="666">
        <v>2</v>
      </c>
      <c r="C50" s="445" t="s">
        <v>65</v>
      </c>
      <c r="D50" s="446">
        <v>0.08</v>
      </c>
      <c r="E50" s="446">
        <v>0.08</v>
      </c>
      <c r="F50" s="446">
        <v>0.08</v>
      </c>
      <c r="G50" s="446">
        <v>0.08</v>
      </c>
      <c r="H50" s="446">
        <v>0.08</v>
      </c>
      <c r="I50" s="446">
        <v>0.08</v>
      </c>
      <c r="J50" s="446">
        <v>0.08</v>
      </c>
      <c r="K50" s="446">
        <v>0.08</v>
      </c>
      <c r="L50" s="446">
        <v>0.08</v>
      </c>
      <c r="M50" s="446">
        <v>0.08</v>
      </c>
      <c r="N50" s="446">
        <v>0.08</v>
      </c>
      <c r="O50" s="446">
        <v>0.12</v>
      </c>
    </row>
    <row r="51" spans="1:15" x14ac:dyDescent="0.25">
      <c r="A51" s="1561"/>
      <c r="B51" s="666"/>
      <c r="C51" s="447" t="s">
        <v>66</v>
      </c>
      <c r="D51" s="448">
        <v>0.08</v>
      </c>
      <c r="E51" s="448">
        <v>0.08</v>
      </c>
      <c r="F51" s="448">
        <v>0.08</v>
      </c>
      <c r="G51" s="448">
        <v>0.08</v>
      </c>
      <c r="H51" s="448">
        <v>0.08</v>
      </c>
      <c r="I51" s="448">
        <v>0.08</v>
      </c>
      <c r="J51" s="448">
        <v>0.03</v>
      </c>
      <c r="K51" s="447"/>
      <c r="L51" s="447"/>
      <c r="M51" s="447"/>
      <c r="N51" s="447"/>
      <c r="O51" s="447"/>
    </row>
    <row r="52" spans="1:15" x14ac:dyDescent="0.25">
      <c r="A52" s="1560" t="s">
        <v>1445</v>
      </c>
      <c r="B52" s="666">
        <v>12</v>
      </c>
      <c r="C52" s="445" t="s">
        <v>65</v>
      </c>
      <c r="D52" s="446">
        <v>0.1</v>
      </c>
      <c r="E52" s="446">
        <v>0.2</v>
      </c>
      <c r="F52" s="446">
        <v>0.05</v>
      </c>
      <c r="G52" s="446">
        <v>0.1</v>
      </c>
      <c r="H52" s="446">
        <v>0.02</v>
      </c>
      <c r="I52" s="446">
        <v>0.02</v>
      </c>
      <c r="J52" s="446">
        <v>0.02</v>
      </c>
      <c r="K52" s="446">
        <v>0.1</v>
      </c>
      <c r="L52" s="446">
        <v>0.25</v>
      </c>
      <c r="M52" s="445"/>
      <c r="N52" s="445"/>
      <c r="O52" s="446">
        <v>0.14000000000000001</v>
      </c>
    </row>
    <row r="53" spans="1:15" x14ac:dyDescent="0.25">
      <c r="A53" s="1561"/>
      <c r="B53" s="666"/>
      <c r="C53" s="447" t="s">
        <v>66</v>
      </c>
      <c r="D53" s="448">
        <v>0.1</v>
      </c>
      <c r="E53" s="448">
        <v>0.2</v>
      </c>
      <c r="F53" s="448">
        <v>0.04</v>
      </c>
      <c r="G53" s="448">
        <v>0.1</v>
      </c>
      <c r="H53" s="448">
        <v>0.03</v>
      </c>
      <c r="I53" s="448">
        <v>0.02</v>
      </c>
      <c r="J53" s="448">
        <v>0.02</v>
      </c>
      <c r="K53" s="448">
        <v>0.1</v>
      </c>
      <c r="L53" s="447"/>
      <c r="M53" s="447"/>
      <c r="N53" s="447"/>
      <c r="O53" s="447"/>
    </row>
    <row r="54" spans="1:15" x14ac:dyDescent="0.25">
      <c r="A54" s="1560" t="s">
        <v>1446</v>
      </c>
      <c r="B54" s="666">
        <v>10</v>
      </c>
      <c r="C54" s="449" t="s">
        <v>65</v>
      </c>
      <c r="D54" s="449">
        <v>0.2</v>
      </c>
      <c r="E54" s="449">
        <v>0.3</v>
      </c>
      <c r="F54" s="449">
        <v>0.3</v>
      </c>
      <c r="G54" s="449">
        <v>0.1</v>
      </c>
      <c r="H54" s="449">
        <v>0.1</v>
      </c>
      <c r="I54" s="449"/>
      <c r="J54" s="449"/>
      <c r="K54" s="449"/>
      <c r="L54" s="449"/>
      <c r="M54" s="449"/>
      <c r="N54" s="450"/>
      <c r="O54" s="449"/>
    </row>
    <row r="55" spans="1:15" x14ac:dyDescent="0.25">
      <c r="A55" s="1561"/>
      <c r="B55" s="666"/>
      <c r="C55" s="447" t="s">
        <v>66</v>
      </c>
      <c r="D55" s="448">
        <v>0.1</v>
      </c>
      <c r="E55" s="448">
        <v>0.1</v>
      </c>
      <c r="F55" s="448">
        <v>0.1</v>
      </c>
      <c r="G55" s="448">
        <v>0.1</v>
      </c>
      <c r="H55" s="448">
        <v>0.35</v>
      </c>
      <c r="I55" s="448">
        <v>0.25</v>
      </c>
      <c r="J55" s="447"/>
      <c r="K55" s="447"/>
      <c r="L55" s="447"/>
      <c r="M55" s="447"/>
      <c r="N55" s="447"/>
      <c r="O55" s="447"/>
    </row>
    <row r="56" spans="1:15" x14ac:dyDescent="0.25">
      <c r="A56" s="1560" t="s">
        <v>1447</v>
      </c>
      <c r="B56" s="666">
        <v>9</v>
      </c>
      <c r="C56" s="449" t="s">
        <v>65</v>
      </c>
      <c r="D56" s="449">
        <v>0.1</v>
      </c>
      <c r="E56" s="449">
        <v>0.2</v>
      </c>
      <c r="F56" s="449">
        <v>0.2</v>
      </c>
      <c r="G56" s="449">
        <v>7.0000000000000007E-2</v>
      </c>
      <c r="H56" s="449">
        <v>7.0000000000000007E-2</v>
      </c>
      <c r="I56" s="449">
        <v>7.0000000000000007E-2</v>
      </c>
      <c r="J56" s="449">
        <v>7.0000000000000007E-2</v>
      </c>
      <c r="K56" s="449">
        <v>7.0000000000000007E-2</v>
      </c>
      <c r="L56" s="449">
        <v>7.0000000000000007E-2</v>
      </c>
      <c r="M56" s="449">
        <v>0.08</v>
      </c>
      <c r="N56" s="450" t="s">
        <v>1448</v>
      </c>
      <c r="O56" s="449"/>
    </row>
    <row r="57" spans="1:15" x14ac:dyDescent="0.25">
      <c r="A57" s="1561"/>
      <c r="B57" s="666"/>
      <c r="C57" s="447" t="s">
        <v>66</v>
      </c>
      <c r="D57" s="448">
        <v>0.1</v>
      </c>
      <c r="E57" s="448">
        <v>0.1</v>
      </c>
      <c r="F57" s="448">
        <v>0.1</v>
      </c>
      <c r="G57" s="448">
        <v>0.02</v>
      </c>
      <c r="H57" s="447"/>
      <c r="I57" s="448">
        <v>0.18</v>
      </c>
      <c r="J57" s="447"/>
      <c r="K57" s="447"/>
      <c r="L57" s="447"/>
      <c r="M57" s="447"/>
      <c r="N57" s="447" t="s">
        <v>391</v>
      </c>
      <c r="O57" s="447"/>
    </row>
    <row r="58" spans="1:15" x14ac:dyDescent="0.25">
      <c r="A58" s="1562" t="s">
        <v>1449</v>
      </c>
      <c r="B58" s="666">
        <v>5</v>
      </c>
      <c r="C58" s="445" t="s">
        <v>65</v>
      </c>
      <c r="D58" s="446">
        <v>0.05</v>
      </c>
      <c r="E58" s="446">
        <v>0.2</v>
      </c>
      <c r="F58" s="446">
        <v>0.2</v>
      </c>
      <c r="G58" s="446">
        <v>0.15</v>
      </c>
      <c r="H58" s="446">
        <v>0.05</v>
      </c>
      <c r="I58" s="446">
        <v>0.05</v>
      </c>
      <c r="J58" s="446">
        <v>0.05</v>
      </c>
      <c r="K58" s="446">
        <v>0.05</v>
      </c>
      <c r="L58" s="446">
        <v>0.05</v>
      </c>
      <c r="M58" s="446">
        <v>0.05</v>
      </c>
      <c r="N58" s="446">
        <v>0.05</v>
      </c>
      <c r="O58" s="446">
        <v>0.05</v>
      </c>
    </row>
    <row r="59" spans="1:15" x14ac:dyDescent="0.25">
      <c r="A59" s="1563"/>
      <c r="B59" s="666"/>
      <c r="C59" s="447" t="s">
        <v>66</v>
      </c>
      <c r="D59" s="448">
        <v>0</v>
      </c>
      <c r="E59" s="448">
        <v>0.02</v>
      </c>
      <c r="F59" s="448">
        <v>0.02</v>
      </c>
      <c r="G59" s="448">
        <v>0.01</v>
      </c>
      <c r="H59" s="448">
        <v>0.01</v>
      </c>
      <c r="I59" s="447"/>
      <c r="J59" s="447"/>
      <c r="K59" s="447"/>
      <c r="L59" s="447"/>
      <c r="M59" s="447"/>
      <c r="N59" s="447"/>
      <c r="O59" s="447"/>
    </row>
    <row r="60" spans="1:15" x14ac:dyDescent="0.25">
      <c r="A60" s="1564" t="s">
        <v>1450</v>
      </c>
      <c r="B60" s="666">
        <v>2</v>
      </c>
      <c r="C60" s="449" t="s">
        <v>65</v>
      </c>
      <c r="D60" s="449"/>
      <c r="E60" s="449"/>
      <c r="F60" s="449"/>
      <c r="G60" s="449">
        <v>0.05</v>
      </c>
      <c r="H60" s="449">
        <v>0.15</v>
      </c>
      <c r="I60" s="449">
        <v>0.15</v>
      </c>
      <c r="J60" s="449">
        <v>0.15</v>
      </c>
      <c r="K60" s="449">
        <v>0.15</v>
      </c>
      <c r="L60" s="449">
        <v>0.15</v>
      </c>
      <c r="M60" s="449">
        <v>0.1</v>
      </c>
      <c r="N60" s="450">
        <v>0.1</v>
      </c>
      <c r="O60" s="449"/>
    </row>
    <row r="61" spans="1:15" x14ac:dyDescent="0.25">
      <c r="A61" s="1565"/>
      <c r="B61" s="666"/>
      <c r="C61" s="447" t="s">
        <v>66</v>
      </c>
      <c r="D61" s="448">
        <v>0</v>
      </c>
      <c r="E61" s="448">
        <v>0.15</v>
      </c>
      <c r="F61" s="448">
        <v>0.15</v>
      </c>
      <c r="G61" s="448">
        <v>0.05</v>
      </c>
      <c r="H61" s="448">
        <v>0.15</v>
      </c>
      <c r="I61" s="448">
        <v>0.35</v>
      </c>
      <c r="J61" s="447"/>
      <c r="K61" s="447"/>
      <c r="L61" s="447"/>
      <c r="M61" s="447"/>
      <c r="N61" s="447"/>
      <c r="O61" s="447"/>
    </row>
    <row r="62" spans="1:15" x14ac:dyDescent="0.25">
      <c r="A62" s="1557" t="s">
        <v>1451</v>
      </c>
      <c r="B62" s="666">
        <v>4</v>
      </c>
      <c r="C62" s="449" t="s">
        <v>65</v>
      </c>
      <c r="D62" s="449">
        <v>0.08</v>
      </c>
      <c r="E62" s="449">
        <v>0.08</v>
      </c>
      <c r="F62" s="449">
        <v>0.08</v>
      </c>
      <c r="G62" s="449">
        <v>0.08</v>
      </c>
      <c r="H62" s="449">
        <v>0.12</v>
      </c>
      <c r="I62" s="449">
        <v>0.08</v>
      </c>
      <c r="J62" s="449">
        <v>0.08</v>
      </c>
      <c r="K62" s="449">
        <v>0.08</v>
      </c>
      <c r="L62" s="449">
        <v>0.08</v>
      </c>
      <c r="M62" s="449">
        <v>0.08</v>
      </c>
      <c r="N62" s="450">
        <v>0.08</v>
      </c>
      <c r="O62" s="449">
        <v>0.08</v>
      </c>
    </row>
    <row r="63" spans="1:15" x14ac:dyDescent="0.25">
      <c r="A63" s="1558"/>
      <c r="B63" s="666"/>
      <c r="C63" s="447" t="s">
        <v>66</v>
      </c>
      <c r="D63" s="448">
        <v>0.08</v>
      </c>
      <c r="E63" s="448">
        <v>0.08</v>
      </c>
      <c r="F63" s="448">
        <v>0.08</v>
      </c>
      <c r="G63" s="448">
        <v>0.08</v>
      </c>
      <c r="H63" s="448">
        <v>0.1</v>
      </c>
      <c r="I63" s="448">
        <v>0.08</v>
      </c>
      <c r="J63" s="448">
        <v>0.08</v>
      </c>
      <c r="K63" s="448">
        <v>0.08</v>
      </c>
      <c r="L63" s="447"/>
      <c r="M63" s="447"/>
      <c r="N63" s="447"/>
      <c r="O63" s="447"/>
    </row>
    <row r="64" spans="1:15" x14ac:dyDescent="0.25">
      <c r="A64" s="1549" t="s">
        <v>1452</v>
      </c>
      <c r="B64" s="666">
        <v>2</v>
      </c>
      <c r="C64" s="449" t="s">
        <v>65</v>
      </c>
      <c r="D64" s="449">
        <v>0.03</v>
      </c>
      <c r="E64" s="449">
        <v>0.03</v>
      </c>
      <c r="F64" s="449">
        <v>0.03</v>
      </c>
      <c r="G64" s="449">
        <v>0.03</v>
      </c>
      <c r="H64" s="449">
        <v>0.03</v>
      </c>
      <c r="I64" s="449">
        <v>0.03</v>
      </c>
      <c r="J64" s="449">
        <v>0.03</v>
      </c>
      <c r="K64" s="449">
        <v>0.03</v>
      </c>
      <c r="L64" s="449">
        <v>0.03</v>
      </c>
      <c r="M64" s="449">
        <v>0.6</v>
      </c>
      <c r="N64" s="450">
        <v>0.1</v>
      </c>
      <c r="O64" s="449">
        <v>0.03</v>
      </c>
    </row>
    <row r="65" spans="1:15" x14ac:dyDescent="0.25">
      <c r="A65" s="1549"/>
      <c r="B65" s="666"/>
      <c r="C65" s="447" t="s">
        <v>66</v>
      </c>
      <c r="D65" s="448">
        <v>0.03</v>
      </c>
      <c r="E65" s="448">
        <v>0.03</v>
      </c>
      <c r="F65" s="448">
        <v>0.03</v>
      </c>
      <c r="G65" s="448">
        <v>0.03</v>
      </c>
      <c r="H65" s="448">
        <v>0.03</v>
      </c>
      <c r="I65" s="448">
        <v>0.03</v>
      </c>
      <c r="J65" s="448">
        <v>0.03</v>
      </c>
      <c r="K65" s="448">
        <v>0.03</v>
      </c>
      <c r="L65" s="447"/>
      <c r="M65" s="447"/>
      <c r="N65" s="447"/>
      <c r="O65" s="447"/>
    </row>
    <row r="66" spans="1:15" x14ac:dyDescent="0.25">
      <c r="A66" s="1549" t="s">
        <v>1453</v>
      </c>
      <c r="B66" s="666">
        <v>4</v>
      </c>
      <c r="C66" s="449" t="s">
        <v>65</v>
      </c>
      <c r="D66" s="449">
        <v>0.08</v>
      </c>
      <c r="E66" s="449">
        <v>0.08</v>
      </c>
      <c r="F66" s="449">
        <v>0.08</v>
      </c>
      <c r="G66" s="449">
        <v>0.08</v>
      </c>
      <c r="H66" s="449">
        <v>0.08</v>
      </c>
      <c r="I66" s="449">
        <v>0.08</v>
      </c>
      <c r="J66" s="449">
        <v>0.08</v>
      </c>
      <c r="K66" s="449">
        <v>0.08</v>
      </c>
      <c r="L66" s="449">
        <v>0.08</v>
      </c>
      <c r="M66" s="449">
        <v>0.08</v>
      </c>
      <c r="N66" s="450">
        <v>0.08</v>
      </c>
      <c r="O66" s="449">
        <v>0.12</v>
      </c>
    </row>
    <row r="67" spans="1:15" x14ac:dyDescent="0.25">
      <c r="A67" s="1549"/>
      <c r="B67" s="666"/>
      <c r="C67" s="447" t="s">
        <v>66</v>
      </c>
      <c r="D67" s="448">
        <v>0.08</v>
      </c>
      <c r="E67" s="448">
        <v>0.08</v>
      </c>
      <c r="F67" s="448">
        <v>0.08</v>
      </c>
      <c r="G67" s="448">
        <v>0.08</v>
      </c>
      <c r="H67" s="448">
        <v>0.08</v>
      </c>
      <c r="I67" s="448">
        <v>0.08</v>
      </c>
      <c r="J67" s="448">
        <v>0.08</v>
      </c>
      <c r="K67" s="448">
        <v>0.08</v>
      </c>
      <c r="L67" s="447"/>
      <c r="M67" s="447"/>
      <c r="N67" s="447"/>
      <c r="O67" s="447"/>
    </row>
    <row r="68" spans="1:15" x14ac:dyDescent="0.25">
      <c r="A68" s="1566" t="s">
        <v>1454</v>
      </c>
      <c r="B68" s="666">
        <v>2</v>
      </c>
      <c r="C68" s="449" t="s">
        <v>65</v>
      </c>
      <c r="D68" s="449"/>
      <c r="E68" s="449"/>
      <c r="F68" s="449"/>
      <c r="G68" s="449"/>
      <c r="H68" s="449"/>
      <c r="I68" s="449"/>
      <c r="J68" s="449"/>
      <c r="K68" s="449"/>
      <c r="L68" s="449"/>
      <c r="M68" s="449">
        <v>1</v>
      </c>
      <c r="N68" s="450"/>
      <c r="O68" s="449"/>
    </row>
    <row r="69" spans="1:15" x14ac:dyDescent="0.25">
      <c r="A69" s="1567"/>
      <c r="B69" s="666"/>
      <c r="C69" s="447" t="s">
        <v>66</v>
      </c>
      <c r="D69" s="447"/>
      <c r="E69" s="447"/>
      <c r="F69" s="447"/>
      <c r="G69" s="447"/>
      <c r="H69" s="447"/>
      <c r="I69" s="447"/>
      <c r="J69" s="447"/>
      <c r="K69" s="448">
        <v>1</v>
      </c>
      <c r="L69" s="447"/>
      <c r="M69" s="448"/>
      <c r="N69" s="447"/>
      <c r="O69" s="447"/>
    </row>
    <row r="70" spans="1:15" x14ac:dyDescent="0.25">
      <c r="A70" s="1557" t="s">
        <v>1455</v>
      </c>
      <c r="B70" s="1568">
        <v>4</v>
      </c>
      <c r="C70" s="449" t="s">
        <v>65</v>
      </c>
      <c r="D70" s="449">
        <v>0.08</v>
      </c>
      <c r="E70" s="449">
        <v>0.08</v>
      </c>
      <c r="F70" s="449">
        <v>0.08</v>
      </c>
      <c r="G70" s="449">
        <v>0.08</v>
      </c>
      <c r="H70" s="449">
        <v>0.12</v>
      </c>
      <c r="I70" s="449">
        <v>0.08</v>
      </c>
      <c r="J70" s="449">
        <v>0.08</v>
      </c>
      <c r="K70" s="449">
        <v>0.08</v>
      </c>
      <c r="L70" s="449">
        <v>0.08</v>
      </c>
      <c r="M70" s="449">
        <v>0.08</v>
      </c>
      <c r="N70" s="450">
        <v>0.08</v>
      </c>
      <c r="O70" s="449">
        <v>0.08</v>
      </c>
    </row>
    <row r="71" spans="1:15" x14ac:dyDescent="0.25">
      <c r="A71" s="1558"/>
      <c r="B71" s="1569"/>
      <c r="C71" s="447" t="s">
        <v>66</v>
      </c>
      <c r="D71" s="448">
        <v>0.08</v>
      </c>
      <c r="E71" s="448">
        <v>0.08</v>
      </c>
      <c r="F71" s="448">
        <v>0.08</v>
      </c>
      <c r="G71" s="448">
        <v>0.08</v>
      </c>
      <c r="H71" s="448">
        <v>0.12</v>
      </c>
      <c r="I71" s="448">
        <v>0.08</v>
      </c>
      <c r="J71" s="448">
        <v>0.08</v>
      </c>
      <c r="K71" s="447"/>
      <c r="L71" s="447"/>
      <c r="M71" s="447"/>
      <c r="N71" s="447"/>
      <c r="O71" s="447"/>
    </row>
    <row r="72" spans="1:15" x14ac:dyDescent="0.25">
      <c r="A72" s="1562" t="s">
        <v>1456</v>
      </c>
      <c r="B72" s="1568">
        <v>5</v>
      </c>
      <c r="C72" s="449" t="s">
        <v>65</v>
      </c>
      <c r="D72" s="449">
        <v>0.08</v>
      </c>
      <c r="E72" s="449">
        <v>0.08</v>
      </c>
      <c r="F72" s="449">
        <v>0.08</v>
      </c>
      <c r="G72" s="449">
        <v>0.08</v>
      </c>
      <c r="H72" s="449">
        <v>0.12</v>
      </c>
      <c r="I72" s="449">
        <v>0.08</v>
      </c>
      <c r="J72" s="449">
        <v>0.08</v>
      </c>
      <c r="K72" s="449">
        <v>0.08</v>
      </c>
      <c r="L72" s="449">
        <v>0.08</v>
      </c>
      <c r="M72" s="449">
        <v>0.08</v>
      </c>
      <c r="N72" s="450">
        <v>0.08</v>
      </c>
      <c r="O72" s="449">
        <v>0.08</v>
      </c>
    </row>
    <row r="73" spans="1:15" x14ac:dyDescent="0.25">
      <c r="A73" s="1563"/>
      <c r="B73" s="1569"/>
      <c r="C73" s="447" t="s">
        <v>66</v>
      </c>
      <c r="D73" s="448">
        <v>0.08</v>
      </c>
      <c r="E73" s="448">
        <v>0.08</v>
      </c>
      <c r="F73" s="448">
        <v>0.08</v>
      </c>
      <c r="G73" s="448">
        <v>0.08</v>
      </c>
      <c r="H73" s="448">
        <v>0.12</v>
      </c>
      <c r="I73" s="448">
        <v>0.08</v>
      </c>
      <c r="J73" s="448">
        <v>0.08</v>
      </c>
      <c r="K73" s="448">
        <v>0.08</v>
      </c>
      <c r="L73" s="447"/>
      <c r="M73" s="447"/>
      <c r="N73" s="447"/>
      <c r="O73" s="447"/>
    </row>
    <row r="74" spans="1:15" x14ac:dyDescent="0.25">
      <c r="A74" s="1562" t="s">
        <v>1457</v>
      </c>
      <c r="B74" s="1568">
        <v>5</v>
      </c>
      <c r="C74" s="445" t="s">
        <v>65</v>
      </c>
      <c r="D74" s="445"/>
      <c r="E74" s="445"/>
      <c r="F74" s="446"/>
      <c r="G74" s="446"/>
      <c r="H74" s="446"/>
      <c r="I74" s="446"/>
      <c r="J74" s="445"/>
      <c r="K74" s="445"/>
      <c r="L74" s="445"/>
      <c r="M74" s="445"/>
      <c r="N74" s="451"/>
      <c r="O74" s="449">
        <v>1</v>
      </c>
    </row>
    <row r="75" spans="1:15" x14ac:dyDescent="0.25">
      <c r="A75" s="1563"/>
      <c r="B75" s="1569"/>
      <c r="C75" s="447" t="s">
        <v>66</v>
      </c>
      <c r="D75" s="447"/>
      <c r="E75" s="447"/>
      <c r="F75" s="447"/>
      <c r="G75" s="447"/>
      <c r="H75" s="447"/>
      <c r="I75" s="447"/>
      <c r="J75" s="447"/>
      <c r="K75" s="447"/>
      <c r="L75" s="447"/>
      <c r="M75" s="447"/>
      <c r="N75" s="447"/>
      <c r="O75" s="447"/>
    </row>
    <row r="76" spans="1:15" x14ac:dyDescent="0.25">
      <c r="A76" s="172"/>
      <c r="B76" s="160">
        <f>SUM(B34:B75)</f>
        <v>100</v>
      </c>
      <c r="C76" s="171"/>
      <c r="D76" s="171"/>
      <c r="E76" s="171"/>
      <c r="F76" s="171"/>
      <c r="G76" s="171"/>
      <c r="H76" s="171"/>
      <c r="I76" s="171"/>
      <c r="J76" s="171"/>
      <c r="K76" s="171"/>
      <c r="L76" s="171"/>
      <c r="M76" s="171"/>
      <c r="N76" s="171"/>
      <c r="O76" s="171"/>
    </row>
    <row r="77" spans="1:15" x14ac:dyDescent="0.25">
      <c r="A77" s="172"/>
      <c r="B77" s="155"/>
      <c r="C77" s="171"/>
      <c r="D77" s="171"/>
      <c r="E77" s="171"/>
      <c r="F77" s="171"/>
      <c r="G77" s="171"/>
      <c r="H77" s="171"/>
      <c r="I77" s="171"/>
      <c r="J77" s="171"/>
      <c r="K77" s="171"/>
      <c r="L77" s="171"/>
      <c r="M77" s="171"/>
      <c r="N77" s="171"/>
      <c r="O77" s="171"/>
    </row>
    <row r="78" spans="1:15" x14ac:dyDescent="0.25">
      <c r="A78" s="172"/>
      <c r="B78" s="155"/>
      <c r="C78" s="171"/>
      <c r="D78" s="171"/>
      <c r="E78" s="171"/>
      <c r="F78" s="171"/>
      <c r="G78" s="171"/>
      <c r="H78" s="171"/>
      <c r="I78" s="171"/>
      <c r="J78" s="171"/>
      <c r="K78" s="171"/>
      <c r="L78" s="171"/>
      <c r="M78" s="171"/>
      <c r="N78" s="171"/>
      <c r="O78" s="171"/>
    </row>
    <row r="79" spans="1:15" x14ac:dyDescent="0.25">
      <c r="A79" s="172"/>
      <c r="B79" s="155"/>
      <c r="C79" s="171"/>
      <c r="D79" s="171"/>
      <c r="E79" s="171"/>
      <c r="F79" s="171"/>
      <c r="G79" s="171"/>
      <c r="H79" s="171"/>
      <c r="I79" s="171"/>
      <c r="J79" s="171"/>
      <c r="K79" s="171"/>
      <c r="L79" s="171"/>
      <c r="M79" s="171"/>
      <c r="N79" s="171"/>
      <c r="O79" s="171"/>
    </row>
    <row r="80" spans="1:15" x14ac:dyDescent="0.25">
      <c r="A80" s="152"/>
      <c r="B80" s="153"/>
      <c r="C80" s="157"/>
      <c r="D80" s="157"/>
      <c r="E80" s="157"/>
      <c r="F80" s="157"/>
      <c r="G80" s="157"/>
      <c r="H80" s="157"/>
      <c r="I80" s="157"/>
      <c r="J80" s="157"/>
      <c r="K80" s="157"/>
      <c r="L80" s="157"/>
      <c r="M80" s="157"/>
      <c r="N80" s="157"/>
      <c r="O80" s="152"/>
    </row>
    <row r="81" spans="1:15" x14ac:dyDescent="0.25">
      <c r="A81" s="9" t="s">
        <v>97</v>
      </c>
      <c r="B81" s="644" t="s">
        <v>1458</v>
      </c>
      <c r="C81" s="645"/>
      <c r="D81" s="645"/>
      <c r="E81" s="645"/>
      <c r="F81" s="645"/>
      <c r="G81" s="645"/>
      <c r="H81" s="645"/>
      <c r="I81" s="645"/>
      <c r="J81" s="646"/>
      <c r="K81" s="647" t="s">
        <v>13</v>
      </c>
      <c r="L81" s="647"/>
      <c r="M81" s="647"/>
      <c r="N81" s="647"/>
      <c r="O81" s="452">
        <v>0.15</v>
      </c>
    </row>
    <row r="82" spans="1:15" x14ac:dyDescent="0.25">
      <c r="A82" s="156"/>
      <c r="B82" s="157"/>
      <c r="C82" s="158"/>
      <c r="D82" s="158"/>
      <c r="E82" s="158"/>
      <c r="F82" s="158"/>
      <c r="G82" s="158"/>
      <c r="H82" s="158"/>
      <c r="I82" s="158"/>
      <c r="J82" s="158"/>
      <c r="K82" s="158"/>
      <c r="L82" s="158"/>
      <c r="M82" s="158"/>
      <c r="N82" s="158"/>
      <c r="O82" s="156"/>
    </row>
    <row r="83" spans="1:15" ht="25.5" x14ac:dyDescent="0.25">
      <c r="A83" s="159" t="s">
        <v>14</v>
      </c>
      <c r="B83" s="1551" t="s">
        <v>1459</v>
      </c>
      <c r="C83" s="1551"/>
      <c r="D83" s="1551"/>
      <c r="E83" s="1551"/>
      <c r="F83" s="1551"/>
      <c r="G83" s="1551"/>
      <c r="H83" s="1551"/>
      <c r="I83" s="1551"/>
      <c r="J83" s="1551"/>
      <c r="K83" s="1551"/>
      <c r="L83" s="1551"/>
      <c r="M83" s="1551"/>
      <c r="N83" s="1551"/>
      <c r="O83" s="1551"/>
    </row>
    <row r="84" spans="1:15" x14ac:dyDescent="0.25">
      <c r="A84" s="156"/>
      <c r="B84" s="157"/>
      <c r="C84" s="158"/>
      <c r="D84" s="158"/>
      <c r="E84" s="158"/>
      <c r="F84" s="158"/>
      <c r="G84" s="158"/>
      <c r="H84" s="158"/>
      <c r="I84" s="158"/>
      <c r="J84" s="158"/>
      <c r="K84" s="158"/>
      <c r="L84" s="158"/>
      <c r="M84" s="158"/>
      <c r="N84" s="158"/>
      <c r="O84" s="156"/>
    </row>
    <row r="85" spans="1:15" x14ac:dyDescent="0.25">
      <c r="A85" s="1552" t="s">
        <v>15</v>
      </c>
      <c r="B85" s="1552"/>
      <c r="C85" s="1552"/>
      <c r="D85" s="1552"/>
      <c r="E85" s="666" t="s">
        <v>1415</v>
      </c>
      <c r="F85" s="666"/>
      <c r="G85" s="666"/>
      <c r="H85" s="666"/>
      <c r="I85" s="666"/>
      <c r="J85" s="1552" t="s">
        <v>17</v>
      </c>
      <c r="K85" s="1552"/>
      <c r="L85" s="666">
        <v>1</v>
      </c>
      <c r="M85" s="666"/>
      <c r="N85" s="666"/>
      <c r="O85" s="666"/>
    </row>
    <row r="86" spans="1:15" x14ac:dyDescent="0.25">
      <c r="A86" s="1552"/>
      <c r="B86" s="1552"/>
      <c r="C86" s="1552"/>
      <c r="D86" s="1552"/>
      <c r="E86" s="666" t="s">
        <v>1423</v>
      </c>
      <c r="F86" s="666"/>
      <c r="G86" s="666"/>
      <c r="H86" s="666"/>
      <c r="I86" s="666"/>
      <c r="J86" s="1552"/>
      <c r="K86" s="1552"/>
      <c r="L86" s="666">
        <v>2</v>
      </c>
      <c r="M86" s="666"/>
      <c r="N86" s="666"/>
      <c r="O86" s="666"/>
    </row>
    <row r="87" spans="1:15" x14ac:dyDescent="0.25">
      <c r="A87" s="1552"/>
      <c r="B87" s="1552"/>
      <c r="C87" s="1552"/>
      <c r="D87" s="1552"/>
      <c r="E87" s="666" t="s">
        <v>1417</v>
      </c>
      <c r="F87" s="666"/>
      <c r="G87" s="666"/>
      <c r="H87" s="666"/>
      <c r="I87" s="666"/>
      <c r="J87" s="1552"/>
      <c r="K87" s="1552"/>
      <c r="L87" s="666">
        <v>3</v>
      </c>
      <c r="M87" s="666"/>
      <c r="N87" s="666"/>
      <c r="O87" s="666"/>
    </row>
    <row r="88" spans="1:15" x14ac:dyDescent="0.25">
      <c r="A88" s="152"/>
      <c r="B88" s="153"/>
      <c r="C88" s="154"/>
      <c r="D88" s="154"/>
      <c r="E88" s="154"/>
      <c r="F88" s="154"/>
      <c r="G88" s="154"/>
      <c r="H88" s="154"/>
      <c r="I88" s="154"/>
      <c r="J88" s="154"/>
      <c r="K88" s="154"/>
      <c r="L88" s="155"/>
      <c r="M88" s="155"/>
      <c r="N88" s="155"/>
      <c r="O88" s="152"/>
    </row>
    <row r="89" spans="1:15" ht="25.5" x14ac:dyDescent="0.25">
      <c r="A89" s="15" t="s">
        <v>23</v>
      </c>
      <c r="B89" s="15" t="s">
        <v>24</v>
      </c>
      <c r="C89" s="15" t="s">
        <v>25</v>
      </c>
      <c r="D89" s="15" t="s">
        <v>26</v>
      </c>
      <c r="E89" s="15" t="s">
        <v>27</v>
      </c>
      <c r="F89" s="658" t="s">
        <v>28</v>
      </c>
      <c r="G89" s="658"/>
      <c r="H89" s="658" t="s">
        <v>29</v>
      </c>
      <c r="I89" s="658"/>
      <c r="J89" s="15" t="s">
        <v>30</v>
      </c>
      <c r="K89" s="658" t="s">
        <v>31</v>
      </c>
      <c r="L89" s="658"/>
      <c r="M89" s="659" t="s">
        <v>32</v>
      </c>
      <c r="N89" s="660"/>
      <c r="O89" s="661"/>
    </row>
    <row r="90" spans="1:15" ht="89.25" x14ac:dyDescent="0.25">
      <c r="A90" s="16" t="s">
        <v>67</v>
      </c>
      <c r="B90" s="53">
        <v>0.15</v>
      </c>
      <c r="C90" s="18" t="s">
        <v>1460</v>
      </c>
      <c r="D90" s="18" t="s">
        <v>35</v>
      </c>
      <c r="E90" s="18" t="s">
        <v>1427</v>
      </c>
      <c r="F90" s="662" t="s">
        <v>1428</v>
      </c>
      <c r="G90" s="662"/>
      <c r="H90" s="663" t="s">
        <v>70</v>
      </c>
      <c r="I90" s="664"/>
      <c r="J90" s="161">
        <v>1</v>
      </c>
      <c r="K90" s="665" t="s">
        <v>39</v>
      </c>
      <c r="L90" s="665"/>
      <c r="M90" s="666" t="s">
        <v>1415</v>
      </c>
      <c r="N90" s="666"/>
      <c r="O90" s="666"/>
    </row>
    <row r="91" spans="1:15" x14ac:dyDescent="0.25">
      <c r="A91" s="658" t="s">
        <v>40</v>
      </c>
      <c r="B91" s="658"/>
      <c r="C91" s="1570" t="s">
        <v>1430</v>
      </c>
      <c r="D91" s="1570"/>
      <c r="E91" s="1570"/>
      <c r="F91" s="1570"/>
      <c r="G91" s="1570"/>
      <c r="H91" s="1571" t="s">
        <v>72</v>
      </c>
      <c r="I91" s="1572"/>
      <c r="J91" s="1572"/>
      <c r="K91" s="1549" t="s">
        <v>1461</v>
      </c>
      <c r="L91" s="1549"/>
      <c r="M91" s="1549"/>
      <c r="N91" s="1549"/>
      <c r="O91" s="1549"/>
    </row>
    <row r="92" spans="1:15" x14ac:dyDescent="0.25">
      <c r="A92" s="674" t="s">
        <v>44</v>
      </c>
      <c r="B92" s="674"/>
      <c r="C92" s="674"/>
      <c r="D92" s="674"/>
      <c r="E92" s="674"/>
      <c r="F92" s="674"/>
      <c r="G92" s="674" t="s">
        <v>45</v>
      </c>
      <c r="H92" s="674"/>
      <c r="I92" s="674"/>
      <c r="J92" s="674"/>
      <c r="K92" s="674"/>
      <c r="L92" s="674"/>
      <c r="M92" s="674"/>
      <c r="N92" s="674"/>
      <c r="O92" s="674"/>
    </row>
    <row r="93" spans="1:15" x14ac:dyDescent="0.25">
      <c r="A93" s="936" t="s">
        <v>1462</v>
      </c>
      <c r="B93" s="936"/>
      <c r="C93" s="936"/>
      <c r="D93" s="936"/>
      <c r="E93" s="936"/>
      <c r="F93" s="936"/>
      <c r="G93" s="936" t="s">
        <v>1463</v>
      </c>
      <c r="H93" s="936"/>
      <c r="I93" s="936"/>
      <c r="J93" s="936"/>
      <c r="K93" s="936"/>
      <c r="L93" s="936"/>
      <c r="M93" s="936"/>
      <c r="N93" s="936"/>
      <c r="O93" s="936"/>
    </row>
    <row r="94" spans="1:15" x14ac:dyDescent="0.25">
      <c r="A94" s="936"/>
      <c r="B94" s="936"/>
      <c r="C94" s="936"/>
      <c r="D94" s="936"/>
      <c r="E94" s="936"/>
      <c r="F94" s="936"/>
      <c r="G94" s="936"/>
      <c r="H94" s="936"/>
      <c r="I94" s="936"/>
      <c r="J94" s="936"/>
      <c r="K94" s="936"/>
      <c r="L94" s="936"/>
      <c r="M94" s="936"/>
      <c r="N94" s="936"/>
      <c r="O94" s="936"/>
    </row>
    <row r="95" spans="1:15" x14ac:dyDescent="0.25">
      <c r="A95" s="674" t="s">
        <v>48</v>
      </c>
      <c r="B95" s="674"/>
      <c r="C95" s="674"/>
      <c r="D95" s="674"/>
      <c r="E95" s="674"/>
      <c r="F95" s="674"/>
      <c r="G95" s="674" t="s">
        <v>49</v>
      </c>
      <c r="H95" s="674"/>
      <c r="I95" s="674"/>
      <c r="J95" s="674"/>
      <c r="K95" s="674"/>
      <c r="L95" s="674"/>
      <c r="M95" s="674"/>
      <c r="N95" s="674"/>
      <c r="O95" s="674"/>
    </row>
    <row r="96" spans="1:15" x14ac:dyDescent="0.25">
      <c r="A96" s="675" t="s">
        <v>1464</v>
      </c>
      <c r="B96" s="675"/>
      <c r="C96" s="675"/>
      <c r="D96" s="675"/>
      <c r="E96" s="675"/>
      <c r="F96" s="675"/>
      <c r="G96" s="675" t="s">
        <v>1464</v>
      </c>
      <c r="H96" s="675"/>
      <c r="I96" s="675"/>
      <c r="J96" s="675"/>
      <c r="K96" s="675"/>
      <c r="L96" s="675"/>
      <c r="M96" s="675"/>
      <c r="N96" s="675"/>
      <c r="O96" s="675"/>
    </row>
    <row r="97" spans="1:15" x14ac:dyDescent="0.25">
      <c r="A97" s="675"/>
      <c r="B97" s="675"/>
      <c r="C97" s="675"/>
      <c r="D97" s="675"/>
      <c r="E97" s="675"/>
      <c r="F97" s="675"/>
      <c r="G97" s="675"/>
      <c r="H97" s="675"/>
      <c r="I97" s="675"/>
      <c r="J97" s="675"/>
      <c r="K97" s="675"/>
      <c r="L97" s="675"/>
      <c r="M97" s="675"/>
      <c r="N97" s="675"/>
      <c r="O97" s="675"/>
    </row>
    <row r="98" spans="1:15" x14ac:dyDescent="0.25">
      <c r="A98" s="152"/>
      <c r="B98" s="153"/>
      <c r="C98" s="157"/>
      <c r="D98" s="157"/>
      <c r="E98" s="157"/>
      <c r="F98" s="157"/>
      <c r="G98" s="157"/>
      <c r="H98" s="157"/>
      <c r="I98" s="157"/>
      <c r="J98" s="157"/>
      <c r="K98" s="157"/>
      <c r="L98" s="157"/>
      <c r="M98" s="157"/>
      <c r="N98" s="157"/>
      <c r="O98" s="152"/>
    </row>
    <row r="99" spans="1:15" x14ac:dyDescent="0.25">
      <c r="A99" s="443" t="s">
        <v>76</v>
      </c>
      <c r="B99" s="443" t="s">
        <v>24</v>
      </c>
      <c r="C99" s="444"/>
      <c r="D99" s="15" t="s">
        <v>53</v>
      </c>
      <c r="E99" s="15" t="s">
        <v>54</v>
      </c>
      <c r="F99" s="15" t="s">
        <v>55</v>
      </c>
      <c r="G99" s="15" t="s">
        <v>56</v>
      </c>
      <c r="H99" s="15" t="s">
        <v>57</v>
      </c>
      <c r="I99" s="15" t="s">
        <v>58</v>
      </c>
      <c r="J99" s="15" t="s">
        <v>59</v>
      </c>
      <c r="K99" s="15" t="s">
        <v>60</v>
      </c>
      <c r="L99" s="15" t="s">
        <v>61</v>
      </c>
      <c r="M99" s="15" t="s">
        <v>62</v>
      </c>
      <c r="N99" s="21" t="s">
        <v>63</v>
      </c>
      <c r="O99" s="15" t="s">
        <v>64</v>
      </c>
    </row>
    <row r="100" spans="1:15" x14ac:dyDescent="0.25">
      <c r="A100" s="1560" t="s">
        <v>1465</v>
      </c>
      <c r="B100" s="1568">
        <v>10</v>
      </c>
      <c r="C100" s="445" t="s">
        <v>65</v>
      </c>
      <c r="D100" s="446">
        <v>1</v>
      </c>
      <c r="E100" s="445"/>
      <c r="F100" s="445"/>
      <c r="G100" s="445"/>
      <c r="H100" s="445"/>
      <c r="I100" s="445"/>
      <c r="J100" s="445"/>
      <c r="K100" s="445"/>
      <c r="L100" s="445"/>
      <c r="M100" s="445"/>
      <c r="N100" s="451"/>
      <c r="O100" s="445"/>
    </row>
    <row r="101" spans="1:15" x14ac:dyDescent="0.25">
      <c r="A101" s="1561"/>
      <c r="B101" s="1569"/>
      <c r="C101" s="447" t="s">
        <v>66</v>
      </c>
      <c r="D101" s="447"/>
      <c r="E101" s="447"/>
      <c r="F101" s="448">
        <v>0.5</v>
      </c>
      <c r="G101" s="448">
        <v>0.3</v>
      </c>
      <c r="H101" s="448">
        <v>0.2</v>
      </c>
      <c r="I101" s="447"/>
      <c r="J101" s="447"/>
      <c r="K101" s="447"/>
      <c r="L101" s="447"/>
      <c r="M101" s="447"/>
      <c r="N101" s="453"/>
      <c r="O101" s="447"/>
    </row>
    <row r="102" spans="1:15" x14ac:dyDescent="0.25">
      <c r="A102" s="1560" t="s">
        <v>1466</v>
      </c>
      <c r="B102" s="1568">
        <v>20</v>
      </c>
      <c r="C102" s="445" t="s">
        <v>65</v>
      </c>
      <c r="D102" s="445"/>
      <c r="E102" s="446">
        <v>1</v>
      </c>
      <c r="F102" s="445"/>
      <c r="G102" s="445"/>
      <c r="H102" s="445"/>
      <c r="I102" s="445"/>
      <c r="J102" s="445"/>
      <c r="K102" s="445"/>
      <c r="L102" s="445"/>
      <c r="M102" s="445"/>
      <c r="N102" s="451"/>
      <c r="O102" s="445"/>
    </row>
    <row r="103" spans="1:15" x14ac:dyDescent="0.25">
      <c r="A103" s="1561"/>
      <c r="B103" s="1569"/>
      <c r="C103" s="447" t="s">
        <v>66</v>
      </c>
      <c r="D103" s="447"/>
      <c r="E103" s="447"/>
      <c r="F103" s="448">
        <v>0.5</v>
      </c>
      <c r="G103" s="448">
        <v>0.1</v>
      </c>
      <c r="H103" s="448">
        <v>0.3</v>
      </c>
      <c r="I103" s="448">
        <v>0.05</v>
      </c>
      <c r="J103" s="448">
        <v>0.05</v>
      </c>
      <c r="K103" s="447"/>
      <c r="L103" s="447"/>
      <c r="M103" s="447"/>
      <c r="N103" s="453"/>
      <c r="O103" s="447"/>
    </row>
    <row r="104" spans="1:15" x14ac:dyDescent="0.25">
      <c r="A104" s="1560" t="s">
        <v>1467</v>
      </c>
      <c r="B104" s="1568">
        <v>40</v>
      </c>
      <c r="C104" s="445" t="s">
        <v>65</v>
      </c>
      <c r="D104" s="445"/>
      <c r="E104" s="445"/>
      <c r="F104" s="446">
        <v>0.05</v>
      </c>
      <c r="G104" s="445"/>
      <c r="H104" s="446">
        <v>0.1</v>
      </c>
      <c r="I104" s="446">
        <v>0.1</v>
      </c>
      <c r="J104" s="446">
        <v>0.05</v>
      </c>
      <c r="K104" s="446">
        <v>0.1</v>
      </c>
      <c r="L104" s="446">
        <v>0.1</v>
      </c>
      <c r="M104" s="446">
        <v>0.3</v>
      </c>
      <c r="N104" s="454">
        <v>0.1</v>
      </c>
      <c r="O104" s="446">
        <v>0.1</v>
      </c>
    </row>
    <row r="105" spans="1:15" x14ac:dyDescent="0.25">
      <c r="A105" s="1561"/>
      <c r="B105" s="1569"/>
      <c r="C105" s="447" t="s">
        <v>66</v>
      </c>
      <c r="D105" s="447"/>
      <c r="E105" s="447"/>
      <c r="F105" s="448">
        <v>0.05</v>
      </c>
      <c r="G105" s="448">
        <v>0.02</v>
      </c>
      <c r="H105" s="448">
        <v>0.1</v>
      </c>
      <c r="I105" s="448">
        <v>0.1</v>
      </c>
      <c r="J105" s="448">
        <v>0.05</v>
      </c>
      <c r="K105" s="448">
        <v>0.1</v>
      </c>
      <c r="L105" s="447"/>
      <c r="M105" s="447"/>
      <c r="N105" s="453"/>
      <c r="O105" s="447"/>
    </row>
    <row r="106" spans="1:15" x14ac:dyDescent="0.25">
      <c r="A106" s="1560" t="s">
        <v>1468</v>
      </c>
      <c r="B106" s="1568">
        <v>10</v>
      </c>
      <c r="C106" s="445" t="s">
        <v>65</v>
      </c>
      <c r="D106" s="445"/>
      <c r="E106" s="445"/>
      <c r="F106" s="445"/>
      <c r="G106" s="445"/>
      <c r="H106" s="445"/>
      <c r="I106" s="445"/>
      <c r="J106" s="445"/>
      <c r="K106" s="445"/>
      <c r="L106" s="445"/>
      <c r="M106" s="445"/>
      <c r="N106" s="454">
        <v>0.5</v>
      </c>
      <c r="O106" s="446">
        <v>0.5</v>
      </c>
    </row>
    <row r="107" spans="1:15" x14ac:dyDescent="0.25">
      <c r="A107" s="1561"/>
      <c r="B107" s="1569"/>
      <c r="C107" s="447" t="s">
        <v>66</v>
      </c>
      <c r="D107" s="447"/>
      <c r="E107" s="447"/>
      <c r="F107" s="447"/>
      <c r="G107" s="447"/>
      <c r="H107" s="447"/>
      <c r="I107" s="447"/>
      <c r="J107" s="447"/>
      <c r="K107" s="447"/>
      <c r="L107" s="447"/>
      <c r="M107" s="447"/>
      <c r="N107" s="453"/>
      <c r="O107" s="447"/>
    </row>
    <row r="108" spans="1:15" x14ac:dyDescent="0.25">
      <c r="A108" s="1560" t="s">
        <v>1469</v>
      </c>
      <c r="B108" s="1568">
        <v>10</v>
      </c>
      <c r="C108" s="445" t="s">
        <v>65</v>
      </c>
      <c r="D108" s="445"/>
      <c r="E108" s="446">
        <v>0.5</v>
      </c>
      <c r="F108" s="445"/>
      <c r="G108" s="445"/>
      <c r="H108" s="445"/>
      <c r="I108" s="445"/>
      <c r="J108" s="446">
        <v>0.5</v>
      </c>
      <c r="K108" s="445"/>
      <c r="L108" s="445"/>
      <c r="M108" s="445"/>
      <c r="N108" s="451"/>
      <c r="O108" s="445"/>
    </row>
    <row r="109" spans="1:15" x14ac:dyDescent="0.25">
      <c r="A109" s="1573"/>
      <c r="B109" s="1574"/>
      <c r="C109" s="455" t="s">
        <v>66</v>
      </c>
      <c r="D109" s="455"/>
      <c r="E109" s="456">
        <v>0.25</v>
      </c>
      <c r="F109" s="456">
        <v>0.25</v>
      </c>
      <c r="G109" s="455"/>
      <c r="H109" s="455"/>
      <c r="I109" s="455"/>
      <c r="J109" s="456">
        <v>0.1</v>
      </c>
      <c r="K109" s="455"/>
      <c r="L109" s="455"/>
      <c r="M109" s="455"/>
      <c r="N109" s="457"/>
      <c r="O109" s="455"/>
    </row>
    <row r="110" spans="1:15" x14ac:dyDescent="0.25">
      <c r="A110" s="1550" t="s">
        <v>1470</v>
      </c>
      <c r="B110" s="666">
        <v>10</v>
      </c>
      <c r="C110" s="445" t="s">
        <v>65</v>
      </c>
      <c r="D110" s="445"/>
      <c r="E110" s="445"/>
      <c r="F110" s="446">
        <v>0.25</v>
      </c>
      <c r="G110" s="446">
        <v>0.25</v>
      </c>
      <c r="H110" s="446">
        <v>0.25</v>
      </c>
      <c r="I110" s="446">
        <v>0.25</v>
      </c>
      <c r="J110" s="445"/>
      <c r="K110" s="445"/>
      <c r="L110" s="445"/>
      <c r="M110" s="445"/>
      <c r="N110" s="445"/>
      <c r="O110" s="445"/>
    </row>
    <row r="111" spans="1:15" x14ac:dyDescent="0.25">
      <c r="A111" s="1550"/>
      <c r="B111" s="666"/>
      <c r="C111" s="447" t="s">
        <v>66</v>
      </c>
      <c r="D111" s="447"/>
      <c r="E111" s="447"/>
      <c r="F111" s="447"/>
      <c r="G111" s="447"/>
      <c r="H111" s="447"/>
      <c r="I111" s="447"/>
      <c r="J111" s="448">
        <v>0.1</v>
      </c>
      <c r="K111" s="448">
        <v>0.1</v>
      </c>
      <c r="L111" s="447"/>
      <c r="M111" s="447"/>
      <c r="N111" s="447"/>
      <c r="O111" s="447"/>
    </row>
    <row r="112" spans="1:15" x14ac:dyDescent="0.25">
      <c r="A112" s="172"/>
      <c r="B112" s="160">
        <f>SUM(B100:B111)</f>
        <v>100</v>
      </c>
      <c r="C112" s="171"/>
      <c r="D112" s="171"/>
      <c r="E112" s="171"/>
      <c r="F112" s="171"/>
      <c r="G112" s="171"/>
      <c r="H112" s="171"/>
      <c r="I112" s="171"/>
      <c r="J112" s="171"/>
      <c r="K112" s="171"/>
      <c r="L112" s="171"/>
      <c r="M112" s="171"/>
      <c r="N112" s="171"/>
      <c r="O112" s="171"/>
    </row>
    <row r="113" spans="1:15" x14ac:dyDescent="0.25">
      <c r="A113" s="1575" t="s">
        <v>228</v>
      </c>
      <c r="B113" s="1575"/>
      <c r="C113" s="1575"/>
      <c r="D113" s="1575"/>
      <c r="E113" s="1575"/>
      <c r="F113" s="1575"/>
      <c r="G113" s="1575"/>
      <c r="H113" s="1575"/>
      <c r="I113" s="1575"/>
      <c r="J113" s="1575"/>
      <c r="K113" s="1575"/>
      <c r="L113" s="1575"/>
      <c r="M113" s="1575"/>
      <c r="N113" s="1575"/>
      <c r="O113" s="1575"/>
    </row>
    <row r="114" spans="1:15" x14ac:dyDescent="0.25">
      <c r="A114" s="172"/>
      <c r="B114" s="172"/>
      <c r="C114" s="171"/>
      <c r="D114" s="171"/>
      <c r="E114" s="171"/>
      <c r="F114" s="171"/>
      <c r="G114" s="171"/>
      <c r="H114" s="171"/>
      <c r="I114" s="171"/>
      <c r="J114" s="171"/>
      <c r="K114" s="171"/>
      <c r="L114" s="171"/>
      <c r="M114" s="171"/>
      <c r="N114" s="171"/>
      <c r="O114" s="171"/>
    </row>
    <row r="115" spans="1:15" x14ac:dyDescent="0.25">
      <c r="A115" s="458"/>
      <c r="B115" s="459"/>
      <c r="C115" s="458"/>
      <c r="D115" s="458"/>
      <c r="E115" s="458"/>
      <c r="F115" s="458"/>
      <c r="G115" s="458"/>
      <c r="H115" s="458"/>
      <c r="I115" s="458"/>
      <c r="J115" s="458"/>
      <c r="K115" s="458"/>
      <c r="L115" s="458"/>
      <c r="M115" s="459"/>
      <c r="N115" s="459"/>
      <c r="O115" s="458"/>
    </row>
    <row r="116" spans="1:15" x14ac:dyDescent="0.25">
      <c r="A116" s="458"/>
      <c r="B116" s="459"/>
      <c r="C116" s="458"/>
      <c r="D116" s="458"/>
      <c r="E116" s="458"/>
      <c r="F116" s="458"/>
      <c r="G116" s="458"/>
      <c r="H116" s="458"/>
      <c r="I116" s="458"/>
      <c r="J116" s="458"/>
      <c r="K116" s="458"/>
      <c r="L116" s="458"/>
      <c r="M116" s="459"/>
      <c r="N116" s="459"/>
      <c r="O116" s="458"/>
    </row>
    <row r="117" spans="1:15" x14ac:dyDescent="0.25">
      <c r="A117" s="458"/>
      <c r="B117" s="459"/>
      <c r="C117" s="458"/>
      <c r="D117" s="458"/>
      <c r="E117" s="458"/>
      <c r="F117" s="458"/>
      <c r="G117" s="458"/>
      <c r="H117" s="458"/>
      <c r="I117" s="458"/>
      <c r="J117" s="458"/>
      <c r="K117" s="458"/>
      <c r="L117" s="458"/>
      <c r="M117" s="459"/>
      <c r="N117" s="459"/>
      <c r="O117" s="458"/>
    </row>
    <row r="118" spans="1:15" x14ac:dyDescent="0.25">
      <c r="A118" s="9" t="s">
        <v>114</v>
      </c>
      <c r="B118" s="644" t="s">
        <v>1471</v>
      </c>
      <c r="C118" s="645"/>
      <c r="D118" s="645"/>
      <c r="E118" s="645"/>
      <c r="F118" s="645"/>
      <c r="G118" s="645"/>
      <c r="H118" s="645"/>
      <c r="I118" s="645"/>
      <c r="J118" s="646"/>
      <c r="K118" s="647" t="s">
        <v>13</v>
      </c>
      <c r="L118" s="647"/>
      <c r="M118" s="647"/>
      <c r="N118" s="647"/>
      <c r="O118" s="452">
        <v>0.15</v>
      </c>
    </row>
    <row r="119" spans="1:15" x14ac:dyDescent="0.25">
      <c r="A119" s="156"/>
      <c r="B119" s="157"/>
      <c r="C119" s="158"/>
      <c r="D119" s="158"/>
      <c r="E119" s="158"/>
      <c r="F119" s="158"/>
      <c r="G119" s="158"/>
      <c r="H119" s="158"/>
      <c r="I119" s="158"/>
      <c r="J119" s="158"/>
      <c r="K119" s="158"/>
      <c r="L119" s="158"/>
      <c r="M119" s="158"/>
      <c r="N119" s="158"/>
      <c r="O119" s="156"/>
    </row>
    <row r="120" spans="1:15" x14ac:dyDescent="0.25">
      <c r="A120" s="1552" t="s">
        <v>15</v>
      </c>
      <c r="B120" s="1552"/>
      <c r="C120" s="1552"/>
      <c r="D120" s="1552"/>
      <c r="E120" s="666" t="s">
        <v>1415</v>
      </c>
      <c r="F120" s="666"/>
      <c r="G120" s="666"/>
      <c r="H120" s="666"/>
      <c r="I120" s="666"/>
      <c r="J120" s="1552" t="s">
        <v>17</v>
      </c>
      <c r="K120" s="1552"/>
      <c r="L120" s="666" t="s">
        <v>1418</v>
      </c>
      <c r="M120" s="666"/>
      <c r="N120" s="666"/>
      <c r="O120" s="666"/>
    </row>
    <row r="121" spans="1:15" x14ac:dyDescent="0.25">
      <c r="A121" s="1552"/>
      <c r="B121" s="1552"/>
      <c r="C121" s="1552"/>
      <c r="D121" s="1552"/>
      <c r="E121" s="918" t="s">
        <v>1419</v>
      </c>
      <c r="F121" s="919"/>
      <c r="G121" s="919"/>
      <c r="H121" s="919"/>
      <c r="I121" s="920"/>
      <c r="J121" s="1552"/>
      <c r="K121" s="1552"/>
      <c r="L121" s="666" t="s">
        <v>1472</v>
      </c>
      <c r="M121" s="666"/>
      <c r="N121" s="666"/>
      <c r="O121" s="666"/>
    </row>
    <row r="122" spans="1:15" x14ac:dyDescent="0.25">
      <c r="A122" s="156"/>
      <c r="B122" s="157"/>
      <c r="C122" s="158"/>
      <c r="D122" s="158"/>
      <c r="E122" s="158"/>
      <c r="F122" s="158"/>
      <c r="G122" s="158"/>
      <c r="H122" s="158"/>
      <c r="I122" s="158"/>
      <c r="J122" s="158"/>
      <c r="K122" s="158"/>
      <c r="L122" s="158"/>
      <c r="M122" s="158"/>
      <c r="N122" s="158"/>
      <c r="O122" s="156"/>
    </row>
    <row r="123" spans="1:15" ht="25.5" x14ac:dyDescent="0.25">
      <c r="A123" s="15" t="s">
        <v>23</v>
      </c>
      <c r="B123" s="15" t="s">
        <v>24</v>
      </c>
      <c r="C123" s="15" t="s">
        <v>25</v>
      </c>
      <c r="D123" s="15" t="s">
        <v>26</v>
      </c>
      <c r="E123" s="15" t="s">
        <v>27</v>
      </c>
      <c r="F123" s="658" t="s">
        <v>28</v>
      </c>
      <c r="G123" s="658"/>
      <c r="H123" s="658" t="s">
        <v>29</v>
      </c>
      <c r="I123" s="658"/>
      <c r="J123" s="15" t="s">
        <v>30</v>
      </c>
      <c r="K123" s="658" t="s">
        <v>31</v>
      </c>
      <c r="L123" s="658"/>
      <c r="M123" s="659" t="s">
        <v>32</v>
      </c>
      <c r="N123" s="660"/>
      <c r="O123" s="661"/>
    </row>
    <row r="124" spans="1:15" ht="51" x14ac:dyDescent="0.25">
      <c r="A124" s="16" t="s">
        <v>133</v>
      </c>
      <c r="B124" s="53">
        <v>0.15</v>
      </c>
      <c r="C124" s="18" t="s">
        <v>1473</v>
      </c>
      <c r="D124" s="18" t="s">
        <v>35</v>
      </c>
      <c r="E124" s="18"/>
      <c r="F124" s="662" t="s">
        <v>1474</v>
      </c>
      <c r="G124" s="662"/>
      <c r="H124" s="663" t="s">
        <v>70</v>
      </c>
      <c r="I124" s="664"/>
      <c r="J124" s="161">
        <v>1</v>
      </c>
      <c r="K124" s="665" t="s">
        <v>39</v>
      </c>
      <c r="L124" s="665"/>
      <c r="M124" s="666" t="s">
        <v>1429</v>
      </c>
      <c r="N124" s="666"/>
      <c r="O124" s="666"/>
    </row>
    <row r="125" spans="1:15" x14ac:dyDescent="0.25">
      <c r="A125" s="658" t="s">
        <v>40</v>
      </c>
      <c r="B125" s="658"/>
      <c r="C125" s="1570" t="s">
        <v>1430</v>
      </c>
      <c r="D125" s="1570"/>
      <c r="E125" s="1570"/>
      <c r="F125" s="1570"/>
      <c r="G125" s="1570"/>
      <c r="H125" s="1571" t="s">
        <v>72</v>
      </c>
      <c r="I125" s="1572"/>
      <c r="J125" s="1572"/>
      <c r="K125" s="1549" t="s">
        <v>1461</v>
      </c>
      <c r="L125" s="1549"/>
      <c r="M125" s="1549"/>
      <c r="N125" s="1549"/>
      <c r="O125" s="1549"/>
    </row>
    <row r="126" spans="1:15" x14ac:dyDescent="0.25">
      <c r="A126" s="674" t="s">
        <v>44</v>
      </c>
      <c r="B126" s="674"/>
      <c r="C126" s="674"/>
      <c r="D126" s="674"/>
      <c r="E126" s="674"/>
      <c r="F126" s="674"/>
      <c r="G126" s="674" t="s">
        <v>45</v>
      </c>
      <c r="H126" s="674"/>
      <c r="I126" s="674"/>
      <c r="J126" s="674"/>
      <c r="K126" s="674"/>
      <c r="L126" s="674"/>
      <c r="M126" s="674"/>
      <c r="N126" s="674"/>
      <c r="O126" s="674"/>
    </row>
    <row r="127" spans="1:15" x14ac:dyDescent="0.25">
      <c r="A127" s="936" t="s">
        <v>1475</v>
      </c>
      <c r="B127" s="936"/>
      <c r="C127" s="936"/>
      <c r="D127" s="936"/>
      <c r="E127" s="936"/>
      <c r="F127" s="936"/>
      <c r="G127" s="936" t="s">
        <v>1476</v>
      </c>
      <c r="H127" s="936"/>
      <c r="I127" s="936"/>
      <c r="J127" s="936"/>
      <c r="K127" s="936"/>
      <c r="L127" s="936"/>
      <c r="M127" s="936"/>
      <c r="N127" s="936"/>
      <c r="O127" s="936"/>
    </row>
    <row r="128" spans="1:15" x14ac:dyDescent="0.25">
      <c r="A128" s="936"/>
      <c r="B128" s="936"/>
      <c r="C128" s="936"/>
      <c r="D128" s="936"/>
      <c r="E128" s="936"/>
      <c r="F128" s="936"/>
      <c r="G128" s="936"/>
      <c r="H128" s="936"/>
      <c r="I128" s="936"/>
      <c r="J128" s="936"/>
      <c r="K128" s="936"/>
      <c r="L128" s="936"/>
      <c r="M128" s="936"/>
      <c r="N128" s="936"/>
      <c r="O128" s="936"/>
    </row>
    <row r="129" spans="1:15" x14ac:dyDescent="0.25">
      <c r="A129" s="674" t="s">
        <v>48</v>
      </c>
      <c r="B129" s="674"/>
      <c r="C129" s="674"/>
      <c r="D129" s="674"/>
      <c r="E129" s="674"/>
      <c r="F129" s="674"/>
      <c r="G129" s="674" t="s">
        <v>49</v>
      </c>
      <c r="H129" s="674"/>
      <c r="I129" s="674"/>
      <c r="J129" s="674"/>
      <c r="K129" s="674"/>
      <c r="L129" s="674"/>
      <c r="M129" s="674"/>
      <c r="N129" s="674"/>
      <c r="O129" s="674"/>
    </row>
    <row r="130" spans="1:15" x14ac:dyDescent="0.25">
      <c r="A130" s="675" t="s">
        <v>1477</v>
      </c>
      <c r="B130" s="675"/>
      <c r="C130" s="675"/>
      <c r="D130" s="675"/>
      <c r="E130" s="675"/>
      <c r="F130" s="675"/>
      <c r="G130" s="675" t="s">
        <v>1477</v>
      </c>
      <c r="H130" s="675"/>
      <c r="I130" s="675"/>
      <c r="J130" s="675"/>
      <c r="K130" s="675"/>
      <c r="L130" s="675"/>
      <c r="M130" s="675"/>
      <c r="N130" s="675"/>
      <c r="O130" s="675"/>
    </row>
    <row r="131" spans="1:15" x14ac:dyDescent="0.25">
      <c r="A131" s="675"/>
      <c r="B131" s="675"/>
      <c r="C131" s="675"/>
      <c r="D131" s="675"/>
      <c r="E131" s="675"/>
      <c r="F131" s="675"/>
      <c r="G131" s="675"/>
      <c r="H131" s="675"/>
      <c r="I131" s="675"/>
      <c r="J131" s="675"/>
      <c r="K131" s="675"/>
      <c r="L131" s="675"/>
      <c r="M131" s="675"/>
      <c r="N131" s="675"/>
      <c r="O131" s="675"/>
    </row>
    <row r="132" spans="1:15" x14ac:dyDescent="0.25">
      <c r="A132" s="460"/>
      <c r="B132" s="461"/>
      <c r="C132" s="174"/>
      <c r="D132" s="174"/>
      <c r="E132" s="174"/>
      <c r="F132" s="174"/>
      <c r="G132" s="174"/>
      <c r="H132" s="174"/>
      <c r="I132" s="174"/>
      <c r="J132" s="174"/>
      <c r="K132" s="174"/>
      <c r="L132" s="174"/>
      <c r="M132" s="174"/>
      <c r="N132" s="174"/>
      <c r="O132" s="460"/>
    </row>
    <row r="133" spans="1:15" x14ac:dyDescent="0.25">
      <c r="A133" s="443" t="s">
        <v>76</v>
      </c>
      <c r="B133" s="443" t="s">
        <v>24</v>
      </c>
      <c r="C133" s="444"/>
      <c r="D133" s="15" t="s">
        <v>53</v>
      </c>
      <c r="E133" s="15" t="s">
        <v>54</v>
      </c>
      <c r="F133" s="15" t="s">
        <v>55</v>
      </c>
      <c r="G133" s="15" t="s">
        <v>56</v>
      </c>
      <c r="H133" s="15" t="s">
        <v>57</v>
      </c>
      <c r="I133" s="15" t="s">
        <v>58</v>
      </c>
      <c r="J133" s="15" t="s">
        <v>59</v>
      </c>
      <c r="K133" s="15" t="s">
        <v>60</v>
      </c>
      <c r="L133" s="15" t="s">
        <v>61</v>
      </c>
      <c r="M133" s="15" t="s">
        <v>62</v>
      </c>
      <c r="N133" s="15" t="s">
        <v>63</v>
      </c>
      <c r="O133" s="15" t="s">
        <v>64</v>
      </c>
    </row>
    <row r="134" spans="1:15" x14ac:dyDescent="0.25">
      <c r="A134" s="1560" t="s">
        <v>1478</v>
      </c>
      <c r="B134" s="1568">
        <v>5</v>
      </c>
      <c r="C134" s="445" t="s">
        <v>65</v>
      </c>
      <c r="D134" s="446">
        <v>1</v>
      </c>
      <c r="E134" s="445"/>
      <c r="F134" s="445"/>
      <c r="G134" s="445"/>
      <c r="H134" s="445"/>
      <c r="I134" s="445"/>
      <c r="J134" s="445"/>
      <c r="K134" s="445"/>
      <c r="L134" s="445"/>
      <c r="M134" s="445"/>
      <c r="N134" s="445"/>
      <c r="O134" s="445">
        <v>1</v>
      </c>
    </row>
    <row r="135" spans="1:15" x14ac:dyDescent="0.25">
      <c r="A135" s="1561"/>
      <c r="B135" s="1569"/>
      <c r="C135" s="447" t="s">
        <v>66</v>
      </c>
      <c r="D135" s="447"/>
      <c r="E135" s="448">
        <v>0.5</v>
      </c>
      <c r="F135" s="448">
        <v>0.5</v>
      </c>
      <c r="G135" s="447"/>
      <c r="H135" s="447"/>
      <c r="I135" s="447"/>
      <c r="J135" s="447"/>
      <c r="K135" s="447"/>
      <c r="L135" s="447"/>
      <c r="M135" s="447"/>
      <c r="N135" s="447"/>
      <c r="O135" s="447"/>
    </row>
    <row r="136" spans="1:15" x14ac:dyDescent="0.25">
      <c r="A136" s="1560" t="s">
        <v>1479</v>
      </c>
      <c r="B136" s="1568">
        <v>15</v>
      </c>
      <c r="C136" s="445" t="s">
        <v>65</v>
      </c>
      <c r="D136" s="445"/>
      <c r="E136" s="446">
        <v>1</v>
      </c>
      <c r="F136" s="445"/>
      <c r="G136" s="445"/>
      <c r="H136" s="445"/>
      <c r="I136" s="445"/>
      <c r="J136" s="445"/>
      <c r="K136" s="445"/>
      <c r="L136" s="445"/>
      <c r="M136" s="445"/>
      <c r="N136" s="445"/>
      <c r="O136" s="445">
        <v>1</v>
      </c>
    </row>
    <row r="137" spans="1:15" x14ac:dyDescent="0.25">
      <c r="A137" s="1561"/>
      <c r="B137" s="1569"/>
      <c r="C137" s="447" t="s">
        <v>66</v>
      </c>
      <c r="D137" s="447"/>
      <c r="E137" s="447"/>
      <c r="F137" s="448">
        <v>0.5</v>
      </c>
      <c r="G137" s="448">
        <v>0.1</v>
      </c>
      <c r="H137" s="448">
        <v>0.2</v>
      </c>
      <c r="I137" s="448">
        <v>0.15</v>
      </c>
      <c r="J137" s="448">
        <v>0.05</v>
      </c>
      <c r="K137" s="447"/>
      <c r="L137" s="447"/>
      <c r="M137" s="447"/>
      <c r="N137" s="447"/>
      <c r="O137" s="447"/>
    </row>
    <row r="138" spans="1:15" x14ac:dyDescent="0.25">
      <c r="A138" s="1560" t="s">
        <v>1480</v>
      </c>
      <c r="B138" s="1568">
        <v>15</v>
      </c>
      <c r="C138" s="445" t="s">
        <v>65</v>
      </c>
      <c r="D138" s="445"/>
      <c r="E138" s="446"/>
      <c r="F138" s="449">
        <v>0.5</v>
      </c>
      <c r="G138" s="449">
        <v>0.5</v>
      </c>
      <c r="H138" s="445"/>
      <c r="I138" s="445"/>
      <c r="J138" s="445"/>
      <c r="K138" s="445"/>
      <c r="L138" s="445"/>
      <c r="M138" s="445"/>
      <c r="N138" s="445"/>
      <c r="O138" s="445"/>
    </row>
    <row r="139" spans="1:15" x14ac:dyDescent="0.25">
      <c r="A139" s="1561"/>
      <c r="B139" s="1569"/>
      <c r="C139" s="447" t="s">
        <v>66</v>
      </c>
      <c r="D139" s="447"/>
      <c r="E139" s="447"/>
      <c r="F139" s="448">
        <v>0.5</v>
      </c>
      <c r="G139" s="448">
        <v>0.2</v>
      </c>
      <c r="H139" s="448">
        <v>0.1</v>
      </c>
      <c r="I139" s="447"/>
      <c r="J139" s="447"/>
      <c r="K139" s="447"/>
      <c r="L139" s="447"/>
      <c r="M139" s="447"/>
      <c r="N139" s="447"/>
      <c r="O139" s="447"/>
    </row>
    <row r="140" spans="1:15" x14ac:dyDescent="0.25">
      <c r="A140" s="1560" t="s">
        <v>1481</v>
      </c>
      <c r="B140" s="1568">
        <v>10</v>
      </c>
      <c r="C140" s="445" t="s">
        <v>65</v>
      </c>
      <c r="D140" s="445"/>
      <c r="E140" s="446"/>
      <c r="F140" s="449">
        <v>0.5</v>
      </c>
      <c r="G140" s="449">
        <v>0.5</v>
      </c>
      <c r="H140" s="445"/>
      <c r="I140" s="445"/>
      <c r="J140" s="445"/>
      <c r="K140" s="445"/>
      <c r="L140" s="445"/>
      <c r="M140" s="445"/>
      <c r="N140" s="445"/>
      <c r="O140" s="445"/>
    </row>
    <row r="141" spans="1:15" x14ac:dyDescent="0.25">
      <c r="A141" s="1561"/>
      <c r="B141" s="1569"/>
      <c r="C141" s="447" t="s">
        <v>66</v>
      </c>
      <c r="D141" s="447"/>
      <c r="E141" s="447"/>
      <c r="F141" s="448">
        <v>0.5</v>
      </c>
      <c r="G141" s="448">
        <v>0.2</v>
      </c>
      <c r="H141" s="448">
        <v>0.1</v>
      </c>
      <c r="I141" s="448">
        <v>0.1</v>
      </c>
      <c r="J141" s="447"/>
      <c r="K141" s="447"/>
      <c r="L141" s="447"/>
      <c r="M141" s="447"/>
      <c r="N141" s="447"/>
      <c r="O141" s="447"/>
    </row>
    <row r="142" spans="1:15" x14ac:dyDescent="0.25">
      <c r="A142" s="1560" t="s">
        <v>1482</v>
      </c>
      <c r="B142" s="1568">
        <v>2</v>
      </c>
      <c r="C142" s="445" t="s">
        <v>65</v>
      </c>
      <c r="D142" s="445"/>
      <c r="E142" s="446">
        <v>0.2</v>
      </c>
      <c r="F142" s="449">
        <v>0.4</v>
      </c>
      <c r="G142" s="449">
        <v>0.4</v>
      </c>
      <c r="H142" s="445"/>
      <c r="I142" s="445"/>
      <c r="J142" s="445"/>
      <c r="K142" s="445"/>
      <c r="L142" s="445"/>
      <c r="M142" s="445"/>
      <c r="N142" s="445"/>
      <c r="O142" s="445"/>
    </row>
    <row r="143" spans="1:15" x14ac:dyDescent="0.25">
      <c r="A143" s="1561"/>
      <c r="B143" s="1569"/>
      <c r="C143" s="447" t="s">
        <v>66</v>
      </c>
      <c r="D143" s="447"/>
      <c r="E143" s="448">
        <v>0.15</v>
      </c>
      <c r="F143" s="448">
        <v>0.3</v>
      </c>
      <c r="G143" s="447"/>
      <c r="H143" s="447"/>
      <c r="I143" s="448">
        <v>0.15</v>
      </c>
      <c r="J143" s="448">
        <v>0.2</v>
      </c>
      <c r="K143" s="448">
        <v>0.2</v>
      </c>
      <c r="L143" s="447"/>
      <c r="M143" s="447"/>
      <c r="N143" s="447"/>
      <c r="O143" s="447"/>
    </row>
    <row r="144" spans="1:15" x14ac:dyDescent="0.25">
      <c r="A144" s="1576" t="s">
        <v>1483</v>
      </c>
      <c r="B144" s="666">
        <v>10</v>
      </c>
      <c r="C144" s="445" t="s">
        <v>65</v>
      </c>
      <c r="D144" s="445"/>
      <c r="E144" s="446"/>
      <c r="F144" s="449"/>
      <c r="G144" s="449"/>
      <c r="H144" s="445"/>
      <c r="I144" s="445"/>
      <c r="J144" s="445" t="s">
        <v>391</v>
      </c>
      <c r="K144" s="445"/>
      <c r="L144" s="445"/>
      <c r="M144" s="449">
        <v>1</v>
      </c>
      <c r="N144" s="445"/>
      <c r="O144" s="445"/>
    </row>
    <row r="145" spans="1:15" x14ac:dyDescent="0.25">
      <c r="A145" s="1577"/>
      <c r="B145" s="666"/>
      <c r="C145" s="447" t="s">
        <v>66</v>
      </c>
      <c r="D145" s="447"/>
      <c r="E145" s="447"/>
      <c r="F145" s="447"/>
      <c r="G145" s="447"/>
      <c r="H145" s="447"/>
      <c r="I145" s="447"/>
      <c r="J145" s="447"/>
      <c r="K145" s="447"/>
      <c r="L145" s="447"/>
      <c r="M145" s="447"/>
      <c r="N145" s="447"/>
      <c r="O145" s="447"/>
    </row>
    <row r="146" spans="1:15" x14ac:dyDescent="0.25">
      <c r="A146" s="1560" t="s">
        <v>1484</v>
      </c>
      <c r="B146" s="666">
        <v>10</v>
      </c>
      <c r="C146" s="445" t="s">
        <v>65</v>
      </c>
      <c r="D146" s="449"/>
      <c r="E146" s="449"/>
      <c r="F146" s="449">
        <v>0.2</v>
      </c>
      <c r="G146" s="449"/>
      <c r="H146" s="449"/>
      <c r="I146" s="449"/>
      <c r="J146" s="449">
        <v>0.8</v>
      </c>
      <c r="K146" s="449"/>
      <c r="L146" s="449"/>
      <c r="M146" s="449"/>
      <c r="N146" s="449"/>
      <c r="O146" s="449"/>
    </row>
    <row r="147" spans="1:15" x14ac:dyDescent="0.25">
      <c r="A147" s="1561"/>
      <c r="B147" s="666"/>
      <c r="C147" s="447" t="s">
        <v>66</v>
      </c>
      <c r="D147" s="447"/>
      <c r="E147" s="447"/>
      <c r="F147" s="448">
        <v>0.2</v>
      </c>
      <c r="G147" s="447"/>
      <c r="H147" s="448">
        <v>0.1</v>
      </c>
      <c r="I147" s="448">
        <v>0.1</v>
      </c>
      <c r="J147" s="448">
        <v>0.1</v>
      </c>
      <c r="K147" s="448">
        <v>0.1</v>
      </c>
      <c r="L147" s="447"/>
      <c r="M147" s="447"/>
      <c r="N147" s="447"/>
      <c r="O147" s="447"/>
    </row>
    <row r="148" spans="1:15" x14ac:dyDescent="0.25">
      <c r="A148" s="1560" t="s">
        <v>1485</v>
      </c>
      <c r="B148" s="666">
        <v>30</v>
      </c>
      <c r="C148" s="445" t="s">
        <v>65</v>
      </c>
      <c r="D148" s="449">
        <v>0.08</v>
      </c>
      <c r="E148" s="449">
        <v>0.08</v>
      </c>
      <c r="F148" s="449">
        <v>0.08</v>
      </c>
      <c r="G148" s="449">
        <v>0.08</v>
      </c>
      <c r="H148" s="449">
        <v>0.08</v>
      </c>
      <c r="I148" s="449">
        <v>0.08</v>
      </c>
      <c r="J148" s="449">
        <v>0.08</v>
      </c>
      <c r="K148" s="449">
        <v>0.08</v>
      </c>
      <c r="L148" s="449">
        <v>0.08</v>
      </c>
      <c r="M148" s="449">
        <v>0.08</v>
      </c>
      <c r="N148" s="449">
        <v>0.08</v>
      </c>
      <c r="O148" s="449">
        <v>0.08</v>
      </c>
    </row>
    <row r="149" spans="1:15" x14ac:dyDescent="0.25">
      <c r="A149" s="1561"/>
      <c r="B149" s="666"/>
      <c r="C149" s="447" t="s">
        <v>66</v>
      </c>
      <c r="D149" s="448">
        <v>0.08</v>
      </c>
      <c r="E149" s="448">
        <v>0.08</v>
      </c>
      <c r="F149" s="448">
        <v>0.08</v>
      </c>
      <c r="G149" s="448">
        <v>0.08</v>
      </c>
      <c r="H149" s="448">
        <v>0.08</v>
      </c>
      <c r="I149" s="448">
        <v>0.08</v>
      </c>
      <c r="J149" s="448">
        <v>0.08</v>
      </c>
      <c r="K149" s="448">
        <v>0.08</v>
      </c>
      <c r="L149" s="447"/>
      <c r="M149" s="447"/>
      <c r="N149" s="447"/>
      <c r="O149" s="447"/>
    </row>
    <row r="150" spans="1:15" x14ac:dyDescent="0.25">
      <c r="A150" s="1560" t="s">
        <v>1486</v>
      </c>
      <c r="B150" s="1568">
        <v>3</v>
      </c>
      <c r="C150" s="445" t="s">
        <v>65</v>
      </c>
      <c r="D150" s="449"/>
      <c r="E150" s="449"/>
      <c r="F150" s="449"/>
      <c r="G150" s="449"/>
      <c r="H150" s="449"/>
      <c r="I150" s="449"/>
      <c r="J150" s="449">
        <v>0.5</v>
      </c>
      <c r="K150" s="449"/>
      <c r="L150" s="449"/>
      <c r="M150" s="449"/>
      <c r="N150" s="449"/>
      <c r="O150" s="449">
        <v>0.5</v>
      </c>
    </row>
    <row r="151" spans="1:15" x14ac:dyDescent="0.25">
      <c r="A151" s="1561"/>
      <c r="B151" s="1569"/>
      <c r="C151" s="447" t="s">
        <v>66</v>
      </c>
      <c r="D151" s="447"/>
      <c r="E151" s="447">
        <v>10</v>
      </c>
      <c r="F151" s="447">
        <v>15</v>
      </c>
      <c r="G151" s="447"/>
      <c r="H151" s="447"/>
      <c r="I151" s="447"/>
      <c r="J151" s="448">
        <v>0.5</v>
      </c>
      <c r="K151" s="447"/>
      <c r="L151" s="447"/>
      <c r="M151" s="447"/>
      <c r="N151" s="447"/>
      <c r="O151" s="447"/>
    </row>
    <row r="152" spans="1:15" x14ac:dyDescent="0.25">
      <c r="A152" s="462"/>
      <c r="B152" s="463">
        <f>SUM(B134:B151)</f>
        <v>100</v>
      </c>
      <c r="C152" s="464"/>
      <c r="D152" s="464"/>
      <c r="E152" s="464"/>
      <c r="F152" s="464"/>
      <c r="G152" s="464"/>
      <c r="H152" s="464"/>
      <c r="I152" s="464"/>
      <c r="J152" s="464"/>
      <c r="K152" s="464"/>
      <c r="L152" s="464"/>
      <c r="M152" s="464"/>
      <c r="N152" s="464"/>
      <c r="O152" s="464"/>
    </row>
    <row r="153" spans="1:15" x14ac:dyDescent="0.25">
      <c r="A153" s="1575" t="s">
        <v>228</v>
      </c>
      <c r="B153" s="1575"/>
      <c r="C153" s="1575"/>
      <c r="D153" s="1575"/>
      <c r="E153" s="1575"/>
      <c r="F153" s="1575"/>
      <c r="G153" s="1575"/>
      <c r="H153" s="1575"/>
      <c r="I153" s="1575"/>
      <c r="J153" s="1575"/>
      <c r="K153" s="1575"/>
      <c r="L153" s="1575"/>
      <c r="M153" s="1575"/>
      <c r="N153" s="1575"/>
      <c r="O153" s="1575"/>
    </row>
    <row r="154" spans="1:15" x14ac:dyDescent="0.25">
      <c r="A154" s="172"/>
      <c r="B154" s="172"/>
      <c r="C154" s="171"/>
      <c r="D154" s="171"/>
      <c r="E154" s="171"/>
      <c r="F154" s="171"/>
      <c r="G154" s="171"/>
      <c r="H154" s="171"/>
      <c r="I154" s="171"/>
      <c r="J154" s="171"/>
      <c r="K154" s="171"/>
      <c r="L154" s="171"/>
      <c r="M154" s="171"/>
      <c r="N154" s="171"/>
      <c r="O154" s="171"/>
    </row>
    <row r="155" spans="1:15" x14ac:dyDescent="0.25">
      <c r="A155" s="172"/>
      <c r="B155" s="172"/>
      <c r="C155" s="171"/>
      <c r="D155" s="171"/>
      <c r="E155" s="171"/>
      <c r="F155" s="171"/>
      <c r="G155" s="171"/>
      <c r="H155" s="171"/>
      <c r="I155" s="171"/>
      <c r="J155" s="171"/>
      <c r="K155" s="171"/>
      <c r="L155" s="171"/>
      <c r="M155" s="171"/>
      <c r="N155" s="171"/>
      <c r="O155" s="171"/>
    </row>
    <row r="156" spans="1:15" x14ac:dyDescent="0.25">
      <c r="A156" s="458"/>
      <c r="B156" s="459"/>
      <c r="C156" s="458"/>
      <c r="D156" s="458"/>
      <c r="E156" s="458"/>
      <c r="F156" s="458"/>
      <c r="G156" s="458"/>
      <c r="H156" s="458"/>
      <c r="I156" s="458"/>
      <c r="J156" s="458"/>
      <c r="K156" s="458"/>
      <c r="L156" s="458"/>
      <c r="M156" s="459"/>
      <c r="N156" s="459"/>
      <c r="O156" s="458"/>
    </row>
    <row r="157" spans="1:15" x14ac:dyDescent="0.25">
      <c r="A157" s="458"/>
      <c r="B157" s="459"/>
      <c r="C157" s="458"/>
      <c r="D157" s="458"/>
      <c r="E157" s="458"/>
      <c r="F157" s="458"/>
      <c r="G157" s="458"/>
      <c r="H157" s="458"/>
      <c r="I157" s="458"/>
      <c r="J157" s="458"/>
      <c r="K157" s="458"/>
      <c r="L157" s="458"/>
      <c r="M157" s="459"/>
      <c r="N157" s="459"/>
      <c r="O157" s="458"/>
    </row>
    <row r="158" spans="1:15" x14ac:dyDescent="0.25">
      <c r="A158" s="9" t="s">
        <v>131</v>
      </c>
      <c r="B158" s="644" t="s">
        <v>1487</v>
      </c>
      <c r="C158" s="645"/>
      <c r="D158" s="645"/>
      <c r="E158" s="645"/>
      <c r="F158" s="645"/>
      <c r="G158" s="645"/>
      <c r="H158" s="645"/>
      <c r="I158" s="645"/>
      <c r="J158" s="646"/>
      <c r="K158" s="647" t="s">
        <v>13</v>
      </c>
      <c r="L158" s="647"/>
      <c r="M158" s="647"/>
      <c r="N158" s="647"/>
      <c r="O158" s="452">
        <v>0.2</v>
      </c>
    </row>
    <row r="159" spans="1:15" x14ac:dyDescent="0.25">
      <c r="A159" s="156"/>
      <c r="B159" s="157"/>
      <c r="C159" s="158"/>
      <c r="D159" s="158"/>
      <c r="E159" s="158"/>
      <c r="F159" s="158"/>
      <c r="G159" s="158"/>
      <c r="H159" s="158"/>
      <c r="I159" s="158"/>
      <c r="J159" s="158"/>
      <c r="K159" s="158"/>
      <c r="L159" s="158"/>
      <c r="M159" s="158"/>
      <c r="N159" s="158"/>
      <c r="O159" s="156"/>
    </row>
    <row r="160" spans="1:15" ht="25.5" x14ac:dyDescent="0.25">
      <c r="A160" s="159" t="s">
        <v>14</v>
      </c>
      <c r="B160" s="1551"/>
      <c r="C160" s="1551"/>
      <c r="D160" s="1551"/>
      <c r="E160" s="1551"/>
      <c r="F160" s="1551"/>
      <c r="G160" s="1551"/>
      <c r="H160" s="1551"/>
      <c r="I160" s="1551"/>
      <c r="J160" s="1551"/>
      <c r="K160" s="1551"/>
      <c r="L160" s="1551"/>
      <c r="M160" s="1551"/>
      <c r="N160" s="1551"/>
      <c r="O160" s="1551"/>
    </row>
    <row r="161" spans="1:15" x14ac:dyDescent="0.25">
      <c r="A161" s="156"/>
      <c r="B161" s="157"/>
      <c r="C161" s="158"/>
      <c r="D161" s="158"/>
      <c r="E161" s="158"/>
      <c r="F161" s="158"/>
      <c r="G161" s="158"/>
      <c r="H161" s="158"/>
      <c r="I161" s="158"/>
      <c r="J161" s="158"/>
      <c r="K161" s="158"/>
      <c r="L161" s="158"/>
      <c r="M161" s="158"/>
      <c r="N161" s="158"/>
      <c r="O161" s="156"/>
    </row>
    <row r="162" spans="1:15" x14ac:dyDescent="0.25">
      <c r="A162" s="1552" t="s">
        <v>15</v>
      </c>
      <c r="B162" s="1552"/>
      <c r="C162" s="1552"/>
      <c r="D162" s="1552"/>
      <c r="E162" s="666" t="s">
        <v>1415</v>
      </c>
      <c r="F162" s="666"/>
      <c r="G162" s="666"/>
      <c r="H162" s="666"/>
      <c r="I162" s="666"/>
      <c r="J162" s="1552" t="s">
        <v>17</v>
      </c>
      <c r="K162" s="1552"/>
      <c r="L162" s="666" t="s">
        <v>1416</v>
      </c>
      <c r="M162" s="666"/>
      <c r="N162" s="666"/>
      <c r="O162" s="666"/>
    </row>
    <row r="163" spans="1:15" x14ac:dyDescent="0.25">
      <c r="A163" s="1552"/>
      <c r="B163" s="1552"/>
      <c r="C163" s="1552"/>
      <c r="D163" s="1552"/>
      <c r="E163" s="666" t="s">
        <v>1423</v>
      </c>
      <c r="F163" s="666"/>
      <c r="G163" s="666"/>
      <c r="H163" s="666"/>
      <c r="I163" s="666"/>
      <c r="J163" s="1552"/>
      <c r="K163" s="1552"/>
      <c r="L163" s="666" t="s">
        <v>1418</v>
      </c>
      <c r="M163" s="666"/>
      <c r="N163" s="666"/>
      <c r="O163" s="666"/>
    </row>
    <row r="164" spans="1:15" x14ac:dyDescent="0.25">
      <c r="A164" s="1552"/>
      <c r="B164" s="1552"/>
      <c r="C164" s="1552"/>
      <c r="D164" s="1552"/>
      <c r="E164" s="666" t="s">
        <v>1417</v>
      </c>
      <c r="F164" s="666"/>
      <c r="G164" s="666"/>
      <c r="H164" s="666"/>
      <c r="I164" s="666"/>
      <c r="J164" s="1552"/>
      <c r="K164" s="1552"/>
      <c r="L164" s="666" t="s">
        <v>1472</v>
      </c>
      <c r="M164" s="666"/>
      <c r="N164" s="666"/>
      <c r="O164" s="666"/>
    </row>
    <row r="165" spans="1:15" x14ac:dyDescent="0.25">
      <c r="A165" s="1552"/>
      <c r="B165" s="1552"/>
      <c r="C165" s="1552"/>
      <c r="D165" s="1552"/>
      <c r="E165" s="918" t="s">
        <v>1419</v>
      </c>
      <c r="F165" s="919"/>
      <c r="G165" s="919"/>
      <c r="H165" s="919"/>
      <c r="I165" s="920"/>
      <c r="J165" s="1552"/>
      <c r="K165" s="1552"/>
      <c r="L165" s="666"/>
      <c r="M165" s="666"/>
      <c r="N165" s="666"/>
      <c r="O165" s="666"/>
    </row>
    <row r="166" spans="1:15" x14ac:dyDescent="0.25">
      <c r="A166" s="152"/>
      <c r="B166" s="153"/>
      <c r="C166" s="154"/>
      <c r="D166" s="154"/>
      <c r="E166" s="154"/>
      <c r="F166" s="154"/>
      <c r="G166" s="154"/>
      <c r="H166" s="154"/>
      <c r="I166" s="154"/>
      <c r="J166" s="154"/>
      <c r="K166" s="154"/>
      <c r="L166" s="155"/>
      <c r="M166" s="155"/>
      <c r="N166" s="155"/>
      <c r="O166" s="152"/>
    </row>
    <row r="167" spans="1:15" ht="25.5" x14ac:dyDescent="0.25">
      <c r="A167" s="15" t="s">
        <v>23</v>
      </c>
      <c r="B167" s="15" t="s">
        <v>24</v>
      </c>
      <c r="C167" s="15" t="s">
        <v>25</v>
      </c>
      <c r="D167" s="15" t="s">
        <v>26</v>
      </c>
      <c r="E167" s="15" t="s">
        <v>27</v>
      </c>
      <c r="F167" s="658" t="s">
        <v>28</v>
      </c>
      <c r="G167" s="658"/>
      <c r="H167" s="658" t="s">
        <v>29</v>
      </c>
      <c r="I167" s="658"/>
      <c r="J167" s="15" t="s">
        <v>30</v>
      </c>
      <c r="K167" s="658" t="s">
        <v>31</v>
      </c>
      <c r="L167" s="658"/>
      <c r="M167" s="659" t="s">
        <v>32</v>
      </c>
      <c r="N167" s="660"/>
      <c r="O167" s="661"/>
    </row>
    <row r="168" spans="1:15" ht="114.75" x14ac:dyDescent="0.25">
      <c r="A168" s="16" t="s">
        <v>67</v>
      </c>
      <c r="B168" s="53">
        <v>0.2</v>
      </c>
      <c r="C168" s="18" t="s">
        <v>1488</v>
      </c>
      <c r="D168" s="18" t="s">
        <v>35</v>
      </c>
      <c r="E168" s="160" t="s">
        <v>1427</v>
      </c>
      <c r="F168" s="662" t="s">
        <v>1428</v>
      </c>
      <c r="G168" s="662"/>
      <c r="H168" s="663" t="s">
        <v>70</v>
      </c>
      <c r="I168" s="664"/>
      <c r="J168" s="161">
        <v>1</v>
      </c>
      <c r="K168" s="665" t="s">
        <v>1489</v>
      </c>
      <c r="L168" s="665"/>
      <c r="M168" s="666" t="s">
        <v>1415</v>
      </c>
      <c r="N168" s="666"/>
      <c r="O168" s="666"/>
    </row>
    <row r="169" spans="1:15" x14ac:dyDescent="0.25">
      <c r="A169" s="658" t="s">
        <v>40</v>
      </c>
      <c r="B169" s="658"/>
      <c r="C169" s="1570" t="s">
        <v>1430</v>
      </c>
      <c r="D169" s="1570"/>
      <c r="E169" s="1570"/>
      <c r="F169" s="1570"/>
      <c r="G169" s="1570"/>
      <c r="H169" s="1571" t="s">
        <v>72</v>
      </c>
      <c r="I169" s="1572"/>
      <c r="J169" s="1572"/>
      <c r="K169" s="1549" t="s">
        <v>1461</v>
      </c>
      <c r="L169" s="1549"/>
      <c r="M169" s="1549"/>
      <c r="N169" s="1549"/>
      <c r="O169" s="1549"/>
    </row>
    <row r="170" spans="1:15" x14ac:dyDescent="0.25">
      <c r="A170" s="672" t="s">
        <v>44</v>
      </c>
      <c r="B170" s="673"/>
      <c r="C170" s="673"/>
      <c r="D170" s="673"/>
      <c r="E170" s="673"/>
      <c r="F170" s="687"/>
      <c r="G170" s="674" t="s">
        <v>45</v>
      </c>
      <c r="H170" s="674"/>
      <c r="I170" s="674"/>
      <c r="J170" s="674"/>
      <c r="K170" s="674"/>
      <c r="L170" s="674"/>
      <c r="M170" s="674"/>
      <c r="N170" s="674"/>
      <c r="O170" s="674"/>
    </row>
    <row r="171" spans="1:15" x14ac:dyDescent="0.25">
      <c r="A171" s="1559" t="s">
        <v>1490</v>
      </c>
      <c r="B171" s="1578"/>
      <c r="C171" s="1578"/>
      <c r="D171" s="1578"/>
      <c r="E171" s="1578"/>
      <c r="F171" s="1579"/>
      <c r="G171" s="936" t="s">
        <v>1491</v>
      </c>
      <c r="H171" s="936"/>
      <c r="I171" s="936"/>
      <c r="J171" s="936"/>
      <c r="K171" s="936"/>
      <c r="L171" s="936"/>
      <c r="M171" s="936"/>
      <c r="N171" s="936"/>
      <c r="O171" s="936"/>
    </row>
    <row r="172" spans="1:15" x14ac:dyDescent="0.25">
      <c r="A172" s="1580"/>
      <c r="B172" s="1581"/>
      <c r="C172" s="1581"/>
      <c r="D172" s="1581"/>
      <c r="E172" s="1581"/>
      <c r="F172" s="1582"/>
      <c r="G172" s="936"/>
      <c r="H172" s="936"/>
      <c r="I172" s="936"/>
      <c r="J172" s="936"/>
      <c r="K172" s="936"/>
      <c r="L172" s="936"/>
      <c r="M172" s="936"/>
      <c r="N172" s="936"/>
      <c r="O172" s="936"/>
    </row>
    <row r="173" spans="1:15" x14ac:dyDescent="0.25">
      <c r="A173" s="672" t="s">
        <v>48</v>
      </c>
      <c r="B173" s="673"/>
      <c r="C173" s="673"/>
      <c r="D173" s="673"/>
      <c r="E173" s="673"/>
      <c r="F173" s="687"/>
      <c r="G173" s="674" t="s">
        <v>49</v>
      </c>
      <c r="H173" s="674"/>
      <c r="I173" s="674"/>
      <c r="J173" s="674"/>
      <c r="K173" s="674"/>
      <c r="L173" s="674"/>
      <c r="M173" s="674"/>
      <c r="N173" s="674"/>
      <c r="O173" s="674"/>
    </row>
    <row r="174" spans="1:15" x14ac:dyDescent="0.25">
      <c r="A174" s="1553" t="s">
        <v>1492</v>
      </c>
      <c r="B174" s="1554"/>
      <c r="C174" s="1554"/>
      <c r="D174" s="1554"/>
      <c r="E174" s="1554"/>
      <c r="F174" s="1555"/>
      <c r="G174" s="675" t="s">
        <v>1492</v>
      </c>
      <c r="H174" s="675"/>
      <c r="I174" s="675"/>
      <c r="J174" s="675"/>
      <c r="K174" s="675"/>
      <c r="L174" s="675"/>
      <c r="M174" s="675"/>
      <c r="N174" s="675"/>
      <c r="O174" s="675"/>
    </row>
    <row r="175" spans="1:15" x14ac:dyDescent="0.25">
      <c r="A175" s="934"/>
      <c r="B175" s="935"/>
      <c r="C175" s="935"/>
      <c r="D175" s="935"/>
      <c r="E175" s="935"/>
      <c r="F175" s="1556"/>
      <c r="G175" s="675"/>
      <c r="H175" s="675"/>
      <c r="I175" s="675"/>
      <c r="J175" s="675"/>
      <c r="K175" s="675"/>
      <c r="L175" s="675"/>
      <c r="M175" s="675"/>
      <c r="N175" s="675"/>
      <c r="O175" s="675"/>
    </row>
    <row r="176" spans="1:15" x14ac:dyDescent="0.25">
      <c r="A176" s="460"/>
      <c r="B176" s="461"/>
      <c r="C176" s="174"/>
      <c r="D176" s="174"/>
      <c r="E176" s="174"/>
      <c r="F176" s="174"/>
      <c r="G176" s="174"/>
      <c r="H176" s="174"/>
      <c r="I176" s="174"/>
      <c r="J176" s="174"/>
      <c r="K176" s="174"/>
      <c r="L176" s="174"/>
      <c r="M176" s="174"/>
      <c r="N176" s="174"/>
      <c r="O176" s="460"/>
    </row>
    <row r="177" spans="1:15" x14ac:dyDescent="0.25">
      <c r="A177" s="443" t="s">
        <v>76</v>
      </c>
      <c r="B177" s="443" t="s">
        <v>24</v>
      </c>
      <c r="C177" s="444"/>
      <c r="D177" s="15" t="s">
        <v>53</v>
      </c>
      <c r="E177" s="15" t="s">
        <v>54</v>
      </c>
      <c r="F177" s="15" t="s">
        <v>55</v>
      </c>
      <c r="G177" s="15" t="s">
        <v>56</v>
      </c>
      <c r="H177" s="15" t="s">
        <v>57</v>
      </c>
      <c r="I177" s="15" t="s">
        <v>58</v>
      </c>
      <c r="J177" s="15" t="s">
        <v>59</v>
      </c>
      <c r="K177" s="15" t="s">
        <v>60</v>
      </c>
      <c r="L177" s="15" t="s">
        <v>61</v>
      </c>
      <c r="M177" s="15" t="s">
        <v>62</v>
      </c>
      <c r="N177" s="15" t="s">
        <v>63</v>
      </c>
      <c r="O177" s="15" t="s">
        <v>64</v>
      </c>
    </row>
    <row r="178" spans="1:15" x14ac:dyDescent="0.25">
      <c r="A178" s="1560" t="s">
        <v>1493</v>
      </c>
      <c r="B178" s="1568">
        <v>15</v>
      </c>
      <c r="C178" s="445" t="s">
        <v>65</v>
      </c>
      <c r="D178" s="446"/>
      <c r="E178" s="445"/>
      <c r="F178" s="445"/>
      <c r="G178" s="446">
        <v>0.3</v>
      </c>
      <c r="H178" s="446">
        <v>0.3</v>
      </c>
      <c r="I178" s="446">
        <v>0.4</v>
      </c>
      <c r="J178" s="445"/>
      <c r="K178" s="445"/>
      <c r="L178" s="445"/>
      <c r="M178" s="445"/>
      <c r="N178" s="445"/>
      <c r="O178" s="445"/>
    </row>
    <row r="179" spans="1:15" x14ac:dyDescent="0.25">
      <c r="A179" s="1561"/>
      <c r="B179" s="1569"/>
      <c r="C179" s="447" t="s">
        <v>66</v>
      </c>
      <c r="D179" s="447"/>
      <c r="E179" s="447"/>
      <c r="F179" s="447"/>
      <c r="G179" s="447"/>
      <c r="H179" s="447"/>
      <c r="I179" s="447"/>
      <c r="J179" s="447"/>
      <c r="K179" s="447"/>
      <c r="L179" s="447"/>
      <c r="M179" s="447"/>
      <c r="N179" s="447"/>
      <c r="O179" s="447"/>
    </row>
    <row r="180" spans="1:15" x14ac:dyDescent="0.25">
      <c r="A180" s="1560" t="s">
        <v>1494</v>
      </c>
      <c r="B180" s="1568">
        <v>50</v>
      </c>
      <c r="C180" s="445" t="s">
        <v>65</v>
      </c>
      <c r="D180" s="445"/>
      <c r="E180" s="446"/>
      <c r="F180" s="445"/>
      <c r="G180" s="445"/>
      <c r="H180" s="445"/>
      <c r="I180" s="445"/>
      <c r="J180" s="446">
        <v>0.2</v>
      </c>
      <c r="K180" s="446">
        <v>0.2</v>
      </c>
      <c r="L180" s="446">
        <v>0.2</v>
      </c>
      <c r="M180" s="446">
        <v>0.2</v>
      </c>
      <c r="N180" s="446">
        <v>0.2</v>
      </c>
      <c r="O180" s="445"/>
    </row>
    <row r="181" spans="1:15" x14ac:dyDescent="0.25">
      <c r="A181" s="1561"/>
      <c r="B181" s="1569"/>
      <c r="C181" s="447" t="s">
        <v>66</v>
      </c>
      <c r="D181" s="447"/>
      <c r="E181" s="447"/>
      <c r="F181" s="447"/>
      <c r="G181" s="447"/>
      <c r="H181" s="447"/>
      <c r="I181" s="447"/>
      <c r="J181" s="447"/>
      <c r="K181" s="447"/>
      <c r="L181" s="447"/>
      <c r="M181" s="447"/>
      <c r="N181" s="447"/>
      <c r="O181" s="447"/>
    </row>
    <row r="182" spans="1:15" x14ac:dyDescent="0.25">
      <c r="A182" s="1560" t="s">
        <v>1495</v>
      </c>
      <c r="B182" s="1568">
        <v>5</v>
      </c>
      <c r="C182" s="445" t="s">
        <v>65</v>
      </c>
      <c r="D182" s="445"/>
      <c r="E182" s="445"/>
      <c r="F182" s="446">
        <v>0.5</v>
      </c>
      <c r="G182" s="446">
        <v>0.5</v>
      </c>
      <c r="H182" s="446"/>
      <c r="I182" s="446"/>
      <c r="J182" s="446"/>
      <c r="K182" s="446"/>
      <c r="L182" s="446"/>
      <c r="M182" s="446"/>
      <c r="N182" s="446"/>
      <c r="O182" s="446"/>
    </row>
    <row r="183" spans="1:15" x14ac:dyDescent="0.25">
      <c r="A183" s="1561"/>
      <c r="B183" s="1569"/>
      <c r="C183" s="447" t="s">
        <v>66</v>
      </c>
      <c r="D183" s="447"/>
      <c r="E183" s="447"/>
      <c r="F183" s="447"/>
      <c r="G183" s="448">
        <v>0.5</v>
      </c>
      <c r="H183" s="448">
        <v>0.5</v>
      </c>
      <c r="I183" s="447"/>
      <c r="J183" s="447"/>
      <c r="K183" s="447"/>
      <c r="L183" s="447"/>
      <c r="M183" s="447"/>
      <c r="N183" s="447"/>
      <c r="O183" s="447"/>
    </row>
    <row r="184" spans="1:15" x14ac:dyDescent="0.25">
      <c r="A184" s="1560" t="s">
        <v>1496</v>
      </c>
      <c r="B184" s="1568">
        <v>25</v>
      </c>
      <c r="C184" s="445" t="s">
        <v>65</v>
      </c>
      <c r="D184" s="445"/>
      <c r="E184" s="445"/>
      <c r="F184" s="445"/>
      <c r="G184" s="445"/>
      <c r="H184" s="445"/>
      <c r="I184" s="445"/>
      <c r="J184" s="446">
        <v>0.3</v>
      </c>
      <c r="K184" s="446">
        <v>0.3</v>
      </c>
      <c r="L184" s="446">
        <v>0.4</v>
      </c>
      <c r="M184" s="445"/>
      <c r="N184" s="446"/>
      <c r="O184" s="446"/>
    </row>
    <row r="185" spans="1:15" x14ac:dyDescent="0.25">
      <c r="A185" s="1561"/>
      <c r="B185" s="1569"/>
      <c r="C185" s="447" t="s">
        <v>66</v>
      </c>
      <c r="D185" s="447"/>
      <c r="E185" s="447"/>
      <c r="F185" s="447"/>
      <c r="G185" s="447"/>
      <c r="H185" s="447"/>
      <c r="I185" s="447"/>
      <c r="J185" s="447"/>
      <c r="K185" s="447"/>
      <c r="L185" s="447"/>
      <c r="M185" s="447"/>
      <c r="N185" s="447"/>
      <c r="O185" s="447"/>
    </row>
    <row r="186" spans="1:15" x14ac:dyDescent="0.25">
      <c r="A186" s="1560" t="s">
        <v>1497</v>
      </c>
      <c r="B186" s="1568">
        <v>5</v>
      </c>
      <c r="C186" s="445" t="s">
        <v>65</v>
      </c>
      <c r="D186" s="445"/>
      <c r="E186" s="446"/>
      <c r="F186" s="445"/>
      <c r="G186" s="445"/>
      <c r="H186" s="445"/>
      <c r="I186" s="445"/>
      <c r="J186" s="446"/>
      <c r="K186" s="445"/>
      <c r="L186" s="445"/>
      <c r="M186" s="445"/>
      <c r="N186" s="446">
        <v>0.5</v>
      </c>
      <c r="O186" s="446">
        <v>0.5</v>
      </c>
    </row>
    <row r="187" spans="1:15" x14ac:dyDescent="0.25">
      <c r="A187" s="1561"/>
      <c r="B187" s="1569"/>
      <c r="C187" s="447" t="s">
        <v>66</v>
      </c>
      <c r="D187" s="447"/>
      <c r="E187" s="447"/>
      <c r="F187" s="447"/>
      <c r="G187" s="447"/>
      <c r="H187" s="447"/>
      <c r="I187" s="447"/>
      <c r="J187" s="447"/>
      <c r="K187" s="447"/>
      <c r="L187" s="447"/>
      <c r="M187" s="447"/>
      <c r="N187" s="447"/>
      <c r="O187" s="447"/>
    </row>
    <row r="188" spans="1:15" x14ac:dyDescent="0.25">
      <c r="A188" s="462"/>
      <c r="B188" s="20">
        <f>SUM(B178:B187)</f>
        <v>100</v>
      </c>
      <c r="C188" s="464"/>
      <c r="D188" s="464"/>
      <c r="E188" s="464"/>
      <c r="F188" s="464"/>
      <c r="G188" s="464"/>
      <c r="H188" s="464"/>
      <c r="I188" s="464"/>
      <c r="J188" s="464"/>
      <c r="K188" s="464"/>
      <c r="L188" s="464"/>
      <c r="M188" s="464"/>
      <c r="N188" s="464"/>
      <c r="O188" s="464"/>
    </row>
    <row r="189" spans="1:15" x14ac:dyDescent="0.25">
      <c r="A189" s="1575" t="s">
        <v>228</v>
      </c>
      <c r="B189" s="1575"/>
      <c r="C189" s="1575"/>
      <c r="D189" s="1575"/>
      <c r="E189" s="1575"/>
      <c r="F189" s="1575"/>
      <c r="G189" s="1575"/>
      <c r="H189" s="1575"/>
      <c r="I189" s="1575"/>
      <c r="J189" s="1575"/>
      <c r="K189" s="1575"/>
      <c r="L189" s="1575"/>
      <c r="M189" s="1575"/>
      <c r="N189" s="1575"/>
      <c r="O189" s="1575"/>
    </row>
  </sheetData>
  <sheetProtection password="B4B1" sheet="1" objects="1" scenarios="1" selectLockedCells="1" selectUnlockedCells="1"/>
  <mergeCells count="222">
    <mergeCell ref="A189:O189"/>
    <mergeCell ref="A182:A183"/>
    <mergeCell ref="B182:B183"/>
    <mergeCell ref="A184:A185"/>
    <mergeCell ref="B184:B185"/>
    <mergeCell ref="A186:A187"/>
    <mergeCell ref="B186:B187"/>
    <mergeCell ref="A174:F175"/>
    <mergeCell ref="G174:O175"/>
    <mergeCell ref="A178:A179"/>
    <mergeCell ref="B178:B179"/>
    <mergeCell ref="A180:A181"/>
    <mergeCell ref="B180:B181"/>
    <mergeCell ref="A170:F170"/>
    <mergeCell ref="G170:O170"/>
    <mergeCell ref="A171:F172"/>
    <mergeCell ref="G171:O172"/>
    <mergeCell ref="A173:F173"/>
    <mergeCell ref="G173:O173"/>
    <mergeCell ref="F168:G168"/>
    <mergeCell ref="H168:I168"/>
    <mergeCell ref="K168:L168"/>
    <mergeCell ref="M168:O168"/>
    <mergeCell ref="A169:B169"/>
    <mergeCell ref="C169:G169"/>
    <mergeCell ref="H169:J169"/>
    <mergeCell ref="K169:O169"/>
    <mergeCell ref="E164:I164"/>
    <mergeCell ref="L164:O164"/>
    <mergeCell ref="E165:I165"/>
    <mergeCell ref="L165:O165"/>
    <mergeCell ref="F167:G167"/>
    <mergeCell ref="H167:I167"/>
    <mergeCell ref="K167:L167"/>
    <mergeCell ref="M167:O167"/>
    <mergeCell ref="A153:O153"/>
    <mergeCell ref="B158:J158"/>
    <mergeCell ref="K158:N158"/>
    <mergeCell ref="B160:O160"/>
    <mergeCell ref="A162:D165"/>
    <mergeCell ref="E162:I162"/>
    <mergeCell ref="J162:K165"/>
    <mergeCell ref="L162:O162"/>
    <mergeCell ref="E163:I163"/>
    <mergeCell ref="L163:O163"/>
    <mergeCell ref="A146:A147"/>
    <mergeCell ref="B146:B147"/>
    <mergeCell ref="A148:A149"/>
    <mergeCell ref="B148:B149"/>
    <mergeCell ref="A150:A151"/>
    <mergeCell ref="B150:B151"/>
    <mergeCell ref="A140:A141"/>
    <mergeCell ref="B140:B141"/>
    <mergeCell ref="A142:A143"/>
    <mergeCell ref="B142:B143"/>
    <mergeCell ref="A144:A145"/>
    <mergeCell ref="B144:B145"/>
    <mergeCell ref="A134:A135"/>
    <mergeCell ref="B134:B135"/>
    <mergeCell ref="A136:A137"/>
    <mergeCell ref="B136:B137"/>
    <mergeCell ref="A138:A139"/>
    <mergeCell ref="B138:B139"/>
    <mergeCell ref="A127:F128"/>
    <mergeCell ref="G127:O128"/>
    <mergeCell ref="A129:F129"/>
    <mergeCell ref="G129:O129"/>
    <mergeCell ref="A130:F131"/>
    <mergeCell ref="G130:O131"/>
    <mergeCell ref="A125:B125"/>
    <mergeCell ref="C125:G125"/>
    <mergeCell ref="H125:J125"/>
    <mergeCell ref="K125:O125"/>
    <mergeCell ref="A126:F126"/>
    <mergeCell ref="G126:O126"/>
    <mergeCell ref="L121:O121"/>
    <mergeCell ref="F123:G123"/>
    <mergeCell ref="H123:I123"/>
    <mergeCell ref="K123:L123"/>
    <mergeCell ref="M123:O123"/>
    <mergeCell ref="F124:G124"/>
    <mergeCell ref="H124:I124"/>
    <mergeCell ref="K124:L124"/>
    <mergeCell ref="M124:O124"/>
    <mergeCell ref="A110:A111"/>
    <mergeCell ref="B110:B111"/>
    <mergeCell ref="A113:O113"/>
    <mergeCell ref="B118:J118"/>
    <mergeCell ref="K118:N118"/>
    <mergeCell ref="A120:D121"/>
    <mergeCell ref="E120:I120"/>
    <mergeCell ref="J120:K121"/>
    <mergeCell ref="L120:O120"/>
    <mergeCell ref="E121:I121"/>
    <mergeCell ref="A104:A105"/>
    <mergeCell ref="B104:B105"/>
    <mergeCell ref="A106:A107"/>
    <mergeCell ref="B106:B107"/>
    <mergeCell ref="A108:A109"/>
    <mergeCell ref="B108:B109"/>
    <mergeCell ref="A96:F97"/>
    <mergeCell ref="G96:O97"/>
    <mergeCell ref="A100:A101"/>
    <mergeCell ref="B100:B101"/>
    <mergeCell ref="A102:A103"/>
    <mergeCell ref="B102:B103"/>
    <mergeCell ref="A92:F92"/>
    <mergeCell ref="G92:O92"/>
    <mergeCell ref="A93:F94"/>
    <mergeCell ref="G93:O94"/>
    <mergeCell ref="A95:F95"/>
    <mergeCell ref="G95:O95"/>
    <mergeCell ref="F90:G90"/>
    <mergeCell ref="H90:I90"/>
    <mergeCell ref="K90:L90"/>
    <mergeCell ref="M90:O90"/>
    <mergeCell ref="A91:B91"/>
    <mergeCell ref="C91:G91"/>
    <mergeCell ref="H91:J91"/>
    <mergeCell ref="K91:O91"/>
    <mergeCell ref="L86:O86"/>
    <mergeCell ref="E87:I87"/>
    <mergeCell ref="L87:O87"/>
    <mergeCell ref="F89:G89"/>
    <mergeCell ref="H89:I89"/>
    <mergeCell ref="K89:L89"/>
    <mergeCell ref="M89:O89"/>
    <mergeCell ref="A74:A75"/>
    <mergeCell ref="B74:B75"/>
    <mergeCell ref="B81:J81"/>
    <mergeCell ref="K81:N81"/>
    <mergeCell ref="B83:O83"/>
    <mergeCell ref="A85:D87"/>
    <mergeCell ref="E85:I85"/>
    <mergeCell ref="J85:K87"/>
    <mergeCell ref="L85:O85"/>
    <mergeCell ref="E86:I86"/>
    <mergeCell ref="A68:A69"/>
    <mergeCell ref="B68:B69"/>
    <mergeCell ref="A70:A71"/>
    <mergeCell ref="B70:B71"/>
    <mergeCell ref="A72:A73"/>
    <mergeCell ref="B72:B73"/>
    <mergeCell ref="A62:A63"/>
    <mergeCell ref="B62:B63"/>
    <mergeCell ref="A64:A65"/>
    <mergeCell ref="B64:B65"/>
    <mergeCell ref="A66:A67"/>
    <mergeCell ref="B66:B67"/>
    <mergeCell ref="A56:A57"/>
    <mergeCell ref="B56:B57"/>
    <mergeCell ref="A58:A59"/>
    <mergeCell ref="B58:B59"/>
    <mergeCell ref="A60:A61"/>
    <mergeCell ref="B60:B61"/>
    <mergeCell ref="A50:A51"/>
    <mergeCell ref="B50:B51"/>
    <mergeCell ref="A52:A53"/>
    <mergeCell ref="B52:B53"/>
    <mergeCell ref="A54:A55"/>
    <mergeCell ref="B54:B55"/>
    <mergeCell ref="A44:A45"/>
    <mergeCell ref="B44:B45"/>
    <mergeCell ref="A46:A47"/>
    <mergeCell ref="B46:B47"/>
    <mergeCell ref="A48:A49"/>
    <mergeCell ref="B48:B49"/>
    <mergeCell ref="A38:A39"/>
    <mergeCell ref="B38:B39"/>
    <mergeCell ref="A40:A41"/>
    <mergeCell ref="B40:B41"/>
    <mergeCell ref="A42:A43"/>
    <mergeCell ref="B42:B43"/>
    <mergeCell ref="A30:F31"/>
    <mergeCell ref="G30:O31"/>
    <mergeCell ref="A34:A35"/>
    <mergeCell ref="B34:B35"/>
    <mergeCell ref="A36:A37"/>
    <mergeCell ref="B36:B37"/>
    <mergeCell ref="A26:F26"/>
    <mergeCell ref="G26:O26"/>
    <mergeCell ref="A27:F28"/>
    <mergeCell ref="G27:O28"/>
    <mergeCell ref="A29:F29"/>
    <mergeCell ref="G29:O29"/>
    <mergeCell ref="F24:G24"/>
    <mergeCell ref="H24:I24"/>
    <mergeCell ref="K24:L24"/>
    <mergeCell ref="M24:O24"/>
    <mergeCell ref="A25:B25"/>
    <mergeCell ref="C25:G25"/>
    <mergeCell ref="H25:J25"/>
    <mergeCell ref="K25:O25"/>
    <mergeCell ref="E21:I21"/>
    <mergeCell ref="L21:O21"/>
    <mergeCell ref="F23:G23"/>
    <mergeCell ref="H23:I23"/>
    <mergeCell ref="K23:L23"/>
    <mergeCell ref="M23:O23"/>
    <mergeCell ref="E19:I19"/>
    <mergeCell ref="L19:O19"/>
    <mergeCell ref="E20:I20"/>
    <mergeCell ref="L20:O20"/>
    <mergeCell ref="B11:J11"/>
    <mergeCell ref="K11:N11"/>
    <mergeCell ref="B13:O13"/>
    <mergeCell ref="A15:D21"/>
    <mergeCell ref="E15:I15"/>
    <mergeCell ref="J15:K21"/>
    <mergeCell ref="L15:O15"/>
    <mergeCell ref="E16:I16"/>
    <mergeCell ref="L16:O16"/>
    <mergeCell ref="E17:I17"/>
    <mergeCell ref="B1:O1"/>
    <mergeCell ref="B2:O2"/>
    <mergeCell ref="B3:O3"/>
    <mergeCell ref="B4:O4"/>
    <mergeCell ref="B5:O5"/>
    <mergeCell ref="B6:O6"/>
    <mergeCell ref="L17:O17"/>
    <mergeCell ref="E18:I18"/>
    <mergeCell ref="L18:O18"/>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$EM$349:$EM$405</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B1" sqref="B1:O1"/>
    </sheetView>
  </sheetViews>
  <sheetFormatPr baseColWidth="10" defaultRowHeight="15" x14ac:dyDescent="0.25"/>
  <sheetData>
    <row r="1" spans="1:15" ht="38.25" x14ac:dyDescent="0.25">
      <c r="A1" s="149" t="s">
        <v>0</v>
      </c>
      <c r="B1" s="632" t="s">
        <v>1410</v>
      </c>
      <c r="C1" s="633"/>
      <c r="D1" s="633"/>
      <c r="E1" s="633"/>
      <c r="F1" s="633"/>
      <c r="G1" s="633"/>
      <c r="H1" s="633"/>
      <c r="I1" s="633"/>
      <c r="J1" s="633"/>
      <c r="K1" s="633"/>
      <c r="L1" s="633"/>
      <c r="M1" s="633"/>
      <c r="N1" s="633"/>
      <c r="O1" s="634"/>
    </row>
    <row r="2" spans="1:15" x14ac:dyDescent="0.25">
      <c r="A2" s="149" t="s">
        <v>2</v>
      </c>
      <c r="B2" s="1583" t="s">
        <v>1411</v>
      </c>
      <c r="C2" s="722"/>
      <c r="D2" s="722"/>
      <c r="E2" s="722"/>
      <c r="F2" s="722"/>
      <c r="G2" s="722"/>
      <c r="H2" s="722"/>
      <c r="I2" s="722"/>
      <c r="J2" s="722"/>
      <c r="K2" s="722"/>
      <c r="L2" s="722"/>
      <c r="M2" s="722"/>
      <c r="N2" s="722"/>
      <c r="O2" s="723"/>
    </row>
    <row r="3" spans="1:15" x14ac:dyDescent="0.25">
      <c r="A3" s="149" t="s">
        <v>3</v>
      </c>
      <c r="B3" s="641" t="s">
        <v>1412</v>
      </c>
      <c r="C3" s="642"/>
      <c r="D3" s="642"/>
      <c r="E3" s="642"/>
      <c r="F3" s="642"/>
      <c r="G3" s="642"/>
      <c r="H3" s="642"/>
      <c r="I3" s="642"/>
      <c r="J3" s="642"/>
      <c r="K3" s="642"/>
      <c r="L3" s="642"/>
      <c r="M3" s="642"/>
      <c r="N3" s="642"/>
      <c r="O3" s="643"/>
    </row>
    <row r="4" spans="1:15" x14ac:dyDescent="0.25">
      <c r="A4" s="149" t="s">
        <v>5</v>
      </c>
      <c r="B4" s="641" t="s">
        <v>6</v>
      </c>
      <c r="C4" s="642"/>
      <c r="D4" s="642"/>
      <c r="E4" s="642"/>
      <c r="F4" s="642"/>
      <c r="G4" s="642"/>
      <c r="H4" s="642"/>
      <c r="I4" s="642"/>
      <c r="J4" s="642"/>
      <c r="K4" s="642"/>
      <c r="L4" s="642"/>
      <c r="M4" s="642"/>
      <c r="N4" s="642"/>
      <c r="O4" s="643"/>
    </row>
    <row r="5" spans="1:15" x14ac:dyDescent="0.25">
      <c r="A5" s="150" t="s">
        <v>7</v>
      </c>
      <c r="B5" s="641" t="s">
        <v>8</v>
      </c>
      <c r="C5" s="642"/>
      <c r="D5" s="642"/>
      <c r="E5" s="642"/>
      <c r="F5" s="642"/>
      <c r="G5" s="642"/>
      <c r="H5" s="642"/>
      <c r="I5" s="642"/>
      <c r="J5" s="642"/>
      <c r="K5" s="642"/>
      <c r="L5" s="642"/>
      <c r="M5" s="642"/>
      <c r="N5" s="642"/>
      <c r="O5" s="643"/>
    </row>
    <row r="6" spans="1:15" x14ac:dyDescent="0.25">
      <c r="A6" s="150" t="s">
        <v>9</v>
      </c>
      <c r="B6" s="641"/>
      <c r="C6" s="642"/>
      <c r="D6" s="642"/>
      <c r="E6" s="642"/>
      <c r="F6" s="642"/>
      <c r="G6" s="642"/>
      <c r="H6" s="642"/>
      <c r="I6" s="642"/>
      <c r="J6" s="642"/>
      <c r="K6" s="642"/>
      <c r="L6" s="642"/>
      <c r="M6" s="642"/>
      <c r="N6" s="642"/>
      <c r="O6" s="643"/>
    </row>
    <row r="7" spans="1:15" x14ac:dyDescent="0.25">
      <c r="A7" s="151"/>
      <c r="B7" s="4"/>
      <c r="C7" s="4"/>
      <c r="D7" s="4"/>
      <c r="E7" s="4"/>
      <c r="F7" s="4"/>
      <c r="G7" s="4"/>
      <c r="H7" s="4"/>
      <c r="I7" s="4"/>
      <c r="J7" s="4"/>
      <c r="K7" s="4"/>
      <c r="L7" s="4"/>
      <c r="M7" s="4"/>
      <c r="N7" s="4"/>
      <c r="O7" s="4"/>
    </row>
    <row r="8" spans="1:15" x14ac:dyDescent="0.25">
      <c r="A8" s="151"/>
      <c r="B8" s="4"/>
      <c r="C8" s="4"/>
      <c r="D8" s="4"/>
      <c r="E8" s="4"/>
      <c r="F8" s="4"/>
      <c r="G8" s="4"/>
      <c r="H8" s="4"/>
      <c r="I8" s="4"/>
      <c r="J8" s="4"/>
      <c r="K8" s="4"/>
      <c r="L8" s="4"/>
      <c r="M8" s="4"/>
      <c r="N8" s="4"/>
      <c r="O8" s="4"/>
    </row>
    <row r="9" spans="1:15" x14ac:dyDescent="0.25">
      <c r="A9" s="151"/>
      <c r="B9" s="4"/>
      <c r="C9" s="4"/>
      <c r="D9" s="4"/>
      <c r="E9" s="4"/>
      <c r="F9" s="4"/>
      <c r="G9" s="4"/>
      <c r="H9" s="4"/>
      <c r="I9" s="4"/>
      <c r="J9" s="4"/>
      <c r="K9" s="4"/>
      <c r="L9" s="4"/>
      <c r="M9" s="4"/>
      <c r="N9" s="4"/>
      <c r="O9" s="4"/>
    </row>
    <row r="10" spans="1:15" x14ac:dyDescent="0.25">
      <c r="A10" s="152"/>
      <c r="B10" s="153"/>
      <c r="C10" s="154"/>
      <c r="D10" s="154"/>
      <c r="E10" s="154"/>
      <c r="F10" s="154"/>
      <c r="G10" s="154"/>
      <c r="H10" s="154"/>
      <c r="I10" s="154"/>
      <c r="J10" s="154"/>
      <c r="K10" s="154"/>
      <c r="L10" s="155"/>
      <c r="M10" s="155"/>
      <c r="N10" s="155"/>
      <c r="O10" s="152"/>
    </row>
    <row r="11" spans="1:15" x14ac:dyDescent="0.25">
      <c r="A11" s="9" t="s">
        <v>11</v>
      </c>
      <c r="B11" s="644" t="s">
        <v>1498</v>
      </c>
      <c r="C11" s="645"/>
      <c r="D11" s="645"/>
      <c r="E11" s="645"/>
      <c r="F11" s="645"/>
      <c r="G11" s="645"/>
      <c r="H11" s="645"/>
      <c r="I11" s="645"/>
      <c r="J11" s="646"/>
      <c r="K11" s="647" t="s">
        <v>13</v>
      </c>
      <c r="L11" s="647"/>
      <c r="M11" s="647"/>
      <c r="N11" s="647"/>
      <c r="O11" s="465">
        <v>1</v>
      </c>
    </row>
    <row r="12" spans="1:15" x14ac:dyDescent="0.25">
      <c r="A12" s="156"/>
      <c r="B12" s="157"/>
      <c r="C12" s="158"/>
      <c r="D12" s="158"/>
      <c r="E12" s="158"/>
      <c r="F12" s="158"/>
      <c r="G12" s="158"/>
      <c r="H12" s="158"/>
      <c r="I12" s="158"/>
      <c r="J12" s="158"/>
      <c r="K12" s="158"/>
      <c r="L12" s="158"/>
      <c r="M12" s="158"/>
      <c r="N12" s="158"/>
      <c r="O12" s="156"/>
    </row>
    <row r="13" spans="1:15" ht="25.5" x14ac:dyDescent="0.25">
      <c r="A13" s="159" t="s">
        <v>14</v>
      </c>
      <c r="B13" s="921"/>
      <c r="C13" s="922"/>
      <c r="D13" s="922"/>
      <c r="E13" s="922"/>
      <c r="F13" s="922"/>
      <c r="G13" s="922"/>
      <c r="H13" s="922"/>
      <c r="I13" s="922"/>
      <c r="J13" s="922"/>
      <c r="K13" s="922"/>
      <c r="L13" s="922"/>
      <c r="M13" s="922"/>
      <c r="N13" s="922"/>
      <c r="O13" s="923"/>
    </row>
    <row r="14" spans="1:15" x14ac:dyDescent="0.25">
      <c r="A14" s="156"/>
      <c r="B14" s="157"/>
      <c r="C14" s="158"/>
      <c r="D14" s="158"/>
      <c r="E14" s="158"/>
      <c r="F14" s="158"/>
      <c r="G14" s="158"/>
      <c r="H14" s="158"/>
      <c r="I14" s="158"/>
      <c r="J14" s="158"/>
      <c r="K14" s="158"/>
      <c r="L14" s="158"/>
      <c r="M14" s="158"/>
      <c r="N14" s="158"/>
      <c r="O14" s="156"/>
    </row>
    <row r="15" spans="1:15" x14ac:dyDescent="0.25">
      <c r="A15" s="1552" t="s">
        <v>15</v>
      </c>
      <c r="B15" s="1552"/>
      <c r="C15" s="1552"/>
      <c r="D15" s="1552"/>
      <c r="E15" s="918" t="s">
        <v>1499</v>
      </c>
      <c r="F15" s="919"/>
      <c r="G15" s="919"/>
      <c r="H15" s="919"/>
      <c r="I15" s="920"/>
      <c r="J15" s="1552" t="s">
        <v>17</v>
      </c>
      <c r="K15" s="1552"/>
      <c r="L15" s="918" t="s">
        <v>1500</v>
      </c>
      <c r="M15" s="919"/>
      <c r="N15" s="919"/>
      <c r="O15" s="920"/>
    </row>
    <row r="16" spans="1:15" x14ac:dyDescent="0.25">
      <c r="A16" s="1552"/>
      <c r="B16" s="1552"/>
      <c r="C16" s="1552"/>
      <c r="D16" s="1552"/>
      <c r="E16" s="918" t="s">
        <v>1501</v>
      </c>
      <c r="F16" s="919"/>
      <c r="G16" s="919"/>
      <c r="H16" s="919"/>
      <c r="I16" s="920"/>
      <c r="J16" s="1552"/>
      <c r="K16" s="1552"/>
      <c r="L16" s="918" t="s">
        <v>1502</v>
      </c>
      <c r="M16" s="919"/>
      <c r="N16" s="919"/>
      <c r="O16" s="920"/>
    </row>
    <row r="17" spans="1:15" x14ac:dyDescent="0.25">
      <c r="A17" s="156"/>
      <c r="B17" s="157"/>
      <c r="C17" s="158"/>
      <c r="D17" s="158"/>
      <c r="E17" s="158"/>
      <c r="F17" s="158"/>
      <c r="G17" s="158"/>
      <c r="H17" s="158"/>
      <c r="I17" s="158"/>
      <c r="J17" s="158"/>
      <c r="K17" s="158"/>
      <c r="L17" s="158"/>
      <c r="M17" s="158"/>
      <c r="N17" s="158"/>
      <c r="O17" s="156"/>
    </row>
    <row r="18" spans="1:15" ht="25.5" x14ac:dyDescent="0.25">
      <c r="A18" s="15" t="s">
        <v>23</v>
      </c>
      <c r="B18" s="15" t="s">
        <v>24</v>
      </c>
      <c r="C18" s="15" t="s">
        <v>25</v>
      </c>
      <c r="D18" s="15" t="s">
        <v>26</v>
      </c>
      <c r="E18" s="15" t="s">
        <v>105</v>
      </c>
      <c r="F18" s="658" t="s">
        <v>28</v>
      </c>
      <c r="G18" s="658"/>
      <c r="H18" s="658" t="s">
        <v>29</v>
      </c>
      <c r="I18" s="658"/>
      <c r="J18" s="15" t="s">
        <v>30</v>
      </c>
      <c r="K18" s="658" t="s">
        <v>31</v>
      </c>
      <c r="L18" s="658"/>
      <c r="M18" s="659" t="s">
        <v>32</v>
      </c>
      <c r="N18" s="660"/>
      <c r="O18" s="661"/>
    </row>
    <row r="19" spans="1:15" ht="63.75" x14ac:dyDescent="0.25">
      <c r="A19" s="16" t="s">
        <v>33</v>
      </c>
      <c r="B19" s="53">
        <v>0.1</v>
      </c>
      <c r="C19" s="18" t="s">
        <v>1503</v>
      </c>
      <c r="D19" s="18"/>
      <c r="E19" s="18"/>
      <c r="F19" s="915"/>
      <c r="G19" s="917"/>
      <c r="H19" s="663" t="s">
        <v>1504</v>
      </c>
      <c r="I19" s="664"/>
      <c r="J19" s="466">
        <v>1</v>
      </c>
      <c r="K19" s="665" t="s">
        <v>147</v>
      </c>
      <c r="L19" s="665"/>
      <c r="M19" s="666" t="s">
        <v>1501</v>
      </c>
      <c r="N19" s="666"/>
      <c r="O19" s="666"/>
    </row>
    <row r="20" spans="1:15" x14ac:dyDescent="0.25">
      <c r="A20" s="676" t="s">
        <v>40</v>
      </c>
      <c r="B20" s="677"/>
      <c r="C20" s="678" t="s">
        <v>1505</v>
      </c>
      <c r="D20" s="679"/>
      <c r="E20" s="679"/>
      <c r="F20" s="679"/>
      <c r="G20" s="680"/>
      <c r="H20" s="681" t="s">
        <v>42</v>
      </c>
      <c r="I20" s="682"/>
      <c r="J20" s="683"/>
      <c r="K20" s="721" t="s">
        <v>1506</v>
      </c>
      <c r="L20" s="722"/>
      <c r="M20" s="722"/>
      <c r="N20" s="722"/>
      <c r="O20" s="723"/>
    </row>
    <row r="21" spans="1:15" x14ac:dyDescent="0.25">
      <c r="A21" s="672" t="s">
        <v>44</v>
      </c>
      <c r="B21" s="673"/>
      <c r="C21" s="673"/>
      <c r="D21" s="673"/>
      <c r="E21" s="673"/>
      <c r="F21" s="687"/>
      <c r="G21" s="674" t="s">
        <v>45</v>
      </c>
      <c r="H21" s="674"/>
      <c r="I21" s="674"/>
      <c r="J21" s="674"/>
      <c r="K21" s="674"/>
      <c r="L21" s="674"/>
      <c r="M21" s="674"/>
      <c r="N21" s="674"/>
      <c r="O21" s="674"/>
    </row>
    <row r="22" spans="1:15" x14ac:dyDescent="0.25">
      <c r="A22" s="932" t="s">
        <v>1507</v>
      </c>
      <c r="B22" s="933"/>
      <c r="C22" s="933"/>
      <c r="D22" s="933"/>
      <c r="E22" s="933"/>
      <c r="F22" s="933"/>
      <c r="G22" s="936" t="s">
        <v>1508</v>
      </c>
      <c r="H22" s="936"/>
      <c r="I22" s="936"/>
      <c r="J22" s="936"/>
      <c r="K22" s="936"/>
      <c r="L22" s="936"/>
      <c r="M22" s="936"/>
      <c r="N22" s="936"/>
      <c r="O22" s="936"/>
    </row>
    <row r="23" spans="1:15" x14ac:dyDescent="0.25">
      <c r="A23" s="934"/>
      <c r="B23" s="935"/>
      <c r="C23" s="935"/>
      <c r="D23" s="935"/>
      <c r="E23" s="935"/>
      <c r="F23" s="935"/>
      <c r="G23" s="936"/>
      <c r="H23" s="936"/>
      <c r="I23" s="936"/>
      <c r="J23" s="936"/>
      <c r="K23" s="936"/>
      <c r="L23" s="936"/>
      <c r="M23" s="936"/>
      <c r="N23" s="936"/>
      <c r="O23" s="936"/>
    </row>
    <row r="24" spans="1:15" x14ac:dyDescent="0.25">
      <c r="A24" s="672" t="s">
        <v>48</v>
      </c>
      <c r="B24" s="673"/>
      <c r="C24" s="673"/>
      <c r="D24" s="673"/>
      <c r="E24" s="673"/>
      <c r="F24" s="673"/>
      <c r="G24" s="674" t="s">
        <v>49</v>
      </c>
      <c r="H24" s="674"/>
      <c r="I24" s="674"/>
      <c r="J24" s="674"/>
      <c r="K24" s="674"/>
      <c r="L24" s="674"/>
      <c r="M24" s="674"/>
      <c r="N24" s="674"/>
      <c r="O24" s="674"/>
    </row>
    <row r="25" spans="1:15" x14ac:dyDescent="0.25">
      <c r="A25" s="675" t="s">
        <v>1501</v>
      </c>
      <c r="B25" s="675"/>
      <c r="C25" s="675"/>
      <c r="D25" s="675"/>
      <c r="E25" s="675"/>
      <c r="F25" s="675"/>
      <c r="G25" s="675" t="s">
        <v>1501</v>
      </c>
      <c r="H25" s="675"/>
      <c r="I25" s="675"/>
      <c r="J25" s="675"/>
      <c r="K25" s="675"/>
      <c r="L25" s="675"/>
      <c r="M25" s="675"/>
      <c r="N25" s="675"/>
      <c r="O25" s="675"/>
    </row>
    <row r="26" spans="1:15" x14ac:dyDescent="0.25">
      <c r="A26" s="675"/>
      <c r="B26" s="675"/>
      <c r="C26" s="675"/>
      <c r="D26" s="675"/>
      <c r="E26" s="675"/>
      <c r="F26" s="675"/>
      <c r="G26" s="675"/>
      <c r="H26" s="675"/>
      <c r="I26" s="675"/>
      <c r="J26" s="675"/>
      <c r="K26" s="675"/>
      <c r="L26" s="675"/>
      <c r="M26" s="675"/>
      <c r="N26" s="675"/>
      <c r="O26" s="675"/>
    </row>
    <row r="27" spans="1:15" x14ac:dyDescent="0.25">
      <c r="A27" s="152"/>
      <c r="B27" s="153"/>
      <c r="C27" s="157"/>
      <c r="D27" s="157"/>
      <c r="E27" s="157"/>
      <c r="F27" s="157"/>
      <c r="G27" s="157"/>
      <c r="H27" s="157"/>
      <c r="I27" s="157"/>
      <c r="J27" s="157"/>
      <c r="K27" s="157"/>
      <c r="L27" s="157"/>
      <c r="M27" s="157"/>
      <c r="N27" s="157"/>
      <c r="O27" s="152"/>
    </row>
    <row r="28" spans="1:15" x14ac:dyDescent="0.25">
      <c r="A28" s="157"/>
      <c r="B28" s="157"/>
      <c r="C28" s="152"/>
      <c r="D28" s="676" t="s">
        <v>52</v>
      </c>
      <c r="E28" s="1584"/>
      <c r="F28" s="1584"/>
      <c r="G28" s="1584"/>
      <c r="H28" s="1584"/>
      <c r="I28" s="1584"/>
      <c r="J28" s="1584"/>
      <c r="K28" s="1584"/>
      <c r="L28" s="1584"/>
      <c r="M28" s="1584"/>
      <c r="N28" s="1584"/>
      <c r="O28" s="677"/>
    </row>
    <row r="29" spans="1:15" x14ac:dyDescent="0.25">
      <c r="A29" s="152"/>
      <c r="B29" s="153"/>
      <c r="C29" s="157"/>
      <c r="D29" s="15" t="s">
        <v>53</v>
      </c>
      <c r="E29" s="15" t="s">
        <v>54</v>
      </c>
      <c r="F29" s="15" t="s">
        <v>55</v>
      </c>
      <c r="G29" s="15" t="s">
        <v>56</v>
      </c>
      <c r="H29" s="15" t="s">
        <v>57</v>
      </c>
      <c r="I29" s="15" t="s">
        <v>58</v>
      </c>
      <c r="J29" s="15" t="s">
        <v>59</v>
      </c>
      <c r="K29" s="15" t="s">
        <v>60</v>
      </c>
      <c r="L29" s="15" t="s">
        <v>61</v>
      </c>
      <c r="M29" s="15" t="s">
        <v>62</v>
      </c>
      <c r="N29" s="15" t="s">
        <v>63</v>
      </c>
      <c r="O29" s="15" t="s">
        <v>64</v>
      </c>
    </row>
    <row r="30" spans="1:15" x14ac:dyDescent="0.25">
      <c r="A30" s="1585" t="s">
        <v>65</v>
      </c>
      <c r="B30" s="1585"/>
      <c r="C30" s="1585"/>
      <c r="D30" s="445"/>
      <c r="E30" s="445"/>
      <c r="F30" s="445"/>
      <c r="G30" s="445"/>
      <c r="H30" s="445"/>
      <c r="I30" s="445"/>
      <c r="J30" s="445"/>
      <c r="K30" s="445"/>
      <c r="L30" s="445"/>
      <c r="M30" s="445"/>
      <c r="N30" s="445"/>
      <c r="O30" s="445">
        <v>1</v>
      </c>
    </row>
    <row r="31" spans="1:15" x14ac:dyDescent="0.25">
      <c r="A31" s="1586" t="s">
        <v>66</v>
      </c>
      <c r="B31" s="1586"/>
      <c r="C31" s="1586"/>
      <c r="D31" s="447"/>
      <c r="E31" s="447"/>
      <c r="F31" s="447"/>
      <c r="G31" s="447"/>
      <c r="H31" s="447"/>
      <c r="I31" s="447"/>
      <c r="J31" s="447"/>
      <c r="K31" s="447"/>
      <c r="L31" s="447"/>
      <c r="M31" s="447"/>
      <c r="N31" s="447"/>
      <c r="O31" s="447"/>
    </row>
    <row r="32" spans="1:15" x14ac:dyDescent="0.25">
      <c r="A32" s="152"/>
      <c r="B32" s="153"/>
      <c r="C32" s="154"/>
      <c r="D32" s="154"/>
      <c r="E32" s="154"/>
      <c r="F32" s="154"/>
      <c r="G32" s="154"/>
      <c r="H32" s="154"/>
      <c r="I32" s="154"/>
      <c r="J32" s="154"/>
      <c r="K32" s="154"/>
      <c r="L32" s="155"/>
      <c r="M32" s="155"/>
      <c r="N32" s="155"/>
      <c r="O32" s="152"/>
    </row>
    <row r="33" spans="1:15" x14ac:dyDescent="0.25">
      <c r="A33" s="152"/>
      <c r="B33" s="153"/>
      <c r="C33" s="154"/>
      <c r="D33" s="154"/>
      <c r="E33" s="154"/>
      <c r="F33" s="154"/>
      <c r="G33" s="154"/>
      <c r="H33" s="154"/>
      <c r="I33" s="154"/>
      <c r="J33" s="154"/>
      <c r="K33" s="154"/>
      <c r="L33" s="155"/>
      <c r="M33" s="155"/>
      <c r="N33" s="155"/>
      <c r="O33" s="152"/>
    </row>
    <row r="34" spans="1:15" ht="25.5" x14ac:dyDescent="0.25">
      <c r="A34" s="159" t="s">
        <v>14</v>
      </c>
      <c r="B34" s="921"/>
      <c r="C34" s="922"/>
      <c r="D34" s="922"/>
      <c r="E34" s="922"/>
      <c r="F34" s="922"/>
      <c r="G34" s="922"/>
      <c r="H34" s="922"/>
      <c r="I34" s="922"/>
      <c r="J34" s="922"/>
      <c r="K34" s="922"/>
      <c r="L34" s="922"/>
      <c r="M34" s="922"/>
      <c r="N34" s="922"/>
      <c r="O34" s="923"/>
    </row>
    <row r="35" spans="1:15" x14ac:dyDescent="0.25">
      <c r="A35" s="152"/>
      <c r="B35" s="153"/>
      <c r="C35" s="154"/>
      <c r="D35" s="154"/>
      <c r="E35" s="154"/>
      <c r="F35" s="154"/>
      <c r="G35" s="154"/>
      <c r="H35" s="154"/>
      <c r="I35" s="154"/>
      <c r="J35" s="154"/>
      <c r="K35" s="154"/>
      <c r="L35" s="155"/>
      <c r="M35" s="155"/>
      <c r="N35" s="155"/>
      <c r="O35" s="152"/>
    </row>
    <row r="36" spans="1:15" ht="25.5" x14ac:dyDescent="0.25">
      <c r="A36" s="15" t="s">
        <v>23</v>
      </c>
      <c r="B36" s="15" t="s">
        <v>24</v>
      </c>
      <c r="C36" s="15" t="s">
        <v>25</v>
      </c>
      <c r="D36" s="15" t="s">
        <v>26</v>
      </c>
      <c r="E36" s="15" t="s">
        <v>105</v>
      </c>
      <c r="F36" s="658" t="s">
        <v>28</v>
      </c>
      <c r="G36" s="658"/>
      <c r="H36" s="658" t="s">
        <v>29</v>
      </c>
      <c r="I36" s="658"/>
      <c r="J36" s="15" t="s">
        <v>30</v>
      </c>
      <c r="K36" s="658" t="s">
        <v>31</v>
      </c>
      <c r="L36" s="658"/>
      <c r="M36" s="659" t="s">
        <v>32</v>
      </c>
      <c r="N36" s="660"/>
      <c r="O36" s="661"/>
    </row>
    <row r="37" spans="1:15" ht="89.25" x14ac:dyDescent="0.25">
      <c r="A37" s="16" t="s">
        <v>67</v>
      </c>
      <c r="B37" s="53">
        <v>0.8</v>
      </c>
      <c r="C37" s="18" t="s">
        <v>1509</v>
      </c>
      <c r="D37" s="18"/>
      <c r="E37" s="18"/>
      <c r="F37" s="926" t="s">
        <v>1510</v>
      </c>
      <c r="G37" s="926"/>
      <c r="H37" s="663" t="s">
        <v>70</v>
      </c>
      <c r="I37" s="664"/>
      <c r="J37" s="161">
        <v>1</v>
      </c>
      <c r="K37" s="665" t="s">
        <v>39</v>
      </c>
      <c r="L37" s="665"/>
      <c r="M37" s="666" t="s">
        <v>1501</v>
      </c>
      <c r="N37" s="666"/>
      <c r="O37" s="666"/>
    </row>
    <row r="38" spans="1:15" x14ac:dyDescent="0.25">
      <c r="A38" s="676" t="s">
        <v>40</v>
      </c>
      <c r="B38" s="677"/>
      <c r="C38" s="678" t="s">
        <v>1511</v>
      </c>
      <c r="D38" s="679"/>
      <c r="E38" s="679"/>
      <c r="F38" s="679"/>
      <c r="G38" s="680"/>
      <c r="H38" s="681" t="s">
        <v>72</v>
      </c>
      <c r="I38" s="682"/>
      <c r="J38" s="683"/>
      <c r="K38" s="721" t="s">
        <v>1506</v>
      </c>
      <c r="L38" s="722"/>
      <c r="M38" s="722"/>
      <c r="N38" s="722"/>
      <c r="O38" s="723"/>
    </row>
    <row r="39" spans="1:15" x14ac:dyDescent="0.25">
      <c r="A39" s="672" t="s">
        <v>44</v>
      </c>
      <c r="B39" s="673"/>
      <c r="C39" s="673"/>
      <c r="D39" s="673"/>
      <c r="E39" s="673"/>
      <c r="F39" s="687"/>
      <c r="G39" s="674" t="s">
        <v>45</v>
      </c>
      <c r="H39" s="674"/>
      <c r="I39" s="674"/>
      <c r="J39" s="674"/>
      <c r="K39" s="674"/>
      <c r="L39" s="674"/>
      <c r="M39" s="674"/>
      <c r="N39" s="674"/>
      <c r="O39" s="674"/>
    </row>
    <row r="40" spans="1:15" x14ac:dyDescent="0.25">
      <c r="A40" s="932" t="s">
        <v>1512</v>
      </c>
      <c r="B40" s="933"/>
      <c r="C40" s="933"/>
      <c r="D40" s="933"/>
      <c r="E40" s="933"/>
      <c r="F40" s="933"/>
      <c r="G40" s="936" t="s">
        <v>1513</v>
      </c>
      <c r="H40" s="936"/>
      <c r="I40" s="936"/>
      <c r="J40" s="936"/>
      <c r="K40" s="936"/>
      <c r="L40" s="936"/>
      <c r="M40" s="936"/>
      <c r="N40" s="936"/>
      <c r="O40" s="936"/>
    </row>
    <row r="41" spans="1:15" x14ac:dyDescent="0.25">
      <c r="A41" s="934"/>
      <c r="B41" s="935"/>
      <c r="C41" s="935"/>
      <c r="D41" s="935"/>
      <c r="E41" s="935"/>
      <c r="F41" s="935"/>
      <c r="G41" s="936"/>
      <c r="H41" s="936"/>
      <c r="I41" s="936"/>
      <c r="J41" s="936"/>
      <c r="K41" s="936"/>
      <c r="L41" s="936"/>
      <c r="M41" s="936"/>
      <c r="N41" s="936"/>
      <c r="O41" s="936"/>
    </row>
    <row r="42" spans="1:15" x14ac:dyDescent="0.25">
      <c r="A42" s="672" t="s">
        <v>48</v>
      </c>
      <c r="B42" s="673"/>
      <c r="C42" s="673"/>
      <c r="D42" s="673"/>
      <c r="E42" s="673"/>
      <c r="F42" s="673"/>
      <c r="G42" s="674" t="s">
        <v>49</v>
      </c>
      <c r="H42" s="674"/>
      <c r="I42" s="674"/>
      <c r="J42" s="674"/>
      <c r="K42" s="674"/>
      <c r="L42" s="674"/>
      <c r="M42" s="674"/>
      <c r="N42" s="674"/>
      <c r="O42" s="674"/>
    </row>
    <row r="43" spans="1:15" x14ac:dyDescent="0.25">
      <c r="A43" s="675" t="s">
        <v>1514</v>
      </c>
      <c r="B43" s="675"/>
      <c r="C43" s="675"/>
      <c r="D43" s="675"/>
      <c r="E43" s="675"/>
      <c r="F43" s="675"/>
      <c r="G43" s="675" t="s">
        <v>1501</v>
      </c>
      <c r="H43" s="675"/>
      <c r="I43" s="675"/>
      <c r="J43" s="675"/>
      <c r="K43" s="675"/>
      <c r="L43" s="675"/>
      <c r="M43" s="675"/>
      <c r="N43" s="675"/>
      <c r="O43" s="675"/>
    </row>
    <row r="44" spans="1:15" x14ac:dyDescent="0.25">
      <c r="A44" s="675"/>
      <c r="B44" s="675"/>
      <c r="C44" s="675"/>
      <c r="D44" s="675"/>
      <c r="E44" s="675"/>
      <c r="F44" s="675"/>
      <c r="G44" s="675"/>
      <c r="H44" s="675"/>
      <c r="I44" s="675"/>
      <c r="J44" s="675"/>
      <c r="K44" s="675"/>
      <c r="L44" s="675"/>
      <c r="M44" s="675"/>
      <c r="N44" s="675"/>
      <c r="O44" s="675"/>
    </row>
    <row r="45" spans="1:15" x14ac:dyDescent="0.25">
      <c r="A45" s="460"/>
      <c r="B45" s="461"/>
      <c r="C45" s="174"/>
      <c r="D45" s="174"/>
      <c r="E45" s="174"/>
      <c r="F45" s="174"/>
      <c r="G45" s="174"/>
      <c r="H45" s="174"/>
      <c r="I45" s="174"/>
      <c r="J45" s="174"/>
      <c r="K45" s="174"/>
      <c r="L45" s="174"/>
      <c r="M45" s="174"/>
      <c r="N45" s="174"/>
      <c r="O45" s="460"/>
    </row>
    <row r="46" spans="1:15" x14ac:dyDescent="0.25">
      <c r="A46" s="443" t="s">
        <v>76</v>
      </c>
      <c r="B46" s="443" t="s">
        <v>24</v>
      </c>
      <c r="C46" s="444"/>
      <c r="D46" s="15" t="s">
        <v>53</v>
      </c>
      <c r="E46" s="15" t="s">
        <v>54</v>
      </c>
      <c r="F46" s="15" t="s">
        <v>55</v>
      </c>
      <c r="G46" s="15" t="s">
        <v>56</v>
      </c>
      <c r="H46" s="15" t="s">
        <v>57</v>
      </c>
      <c r="I46" s="15" t="s">
        <v>58</v>
      </c>
      <c r="J46" s="15" t="s">
        <v>59</v>
      </c>
      <c r="K46" s="15" t="s">
        <v>60</v>
      </c>
      <c r="L46" s="15" t="s">
        <v>61</v>
      </c>
      <c r="M46" s="15" t="s">
        <v>62</v>
      </c>
      <c r="N46" s="15" t="s">
        <v>63</v>
      </c>
      <c r="O46" s="15" t="s">
        <v>64</v>
      </c>
    </row>
    <row r="47" spans="1:15" x14ac:dyDescent="0.25">
      <c r="A47" s="1560" t="s">
        <v>1515</v>
      </c>
      <c r="B47" s="666">
        <v>12.5</v>
      </c>
      <c r="C47" s="445" t="s">
        <v>65</v>
      </c>
      <c r="D47" s="445">
        <v>5</v>
      </c>
      <c r="E47" s="445">
        <v>10</v>
      </c>
      <c r="F47" s="445">
        <v>15</v>
      </c>
      <c r="G47" s="445">
        <v>20</v>
      </c>
      <c r="H47" s="445">
        <v>30</v>
      </c>
      <c r="I47" s="445">
        <v>40</v>
      </c>
      <c r="J47" s="445">
        <v>50</v>
      </c>
      <c r="K47" s="445">
        <v>60</v>
      </c>
      <c r="L47" s="445">
        <v>70</v>
      </c>
      <c r="M47" s="445">
        <v>80</v>
      </c>
      <c r="N47" s="445">
        <v>90</v>
      </c>
      <c r="O47" s="445">
        <v>100</v>
      </c>
    </row>
    <row r="48" spans="1:15" x14ac:dyDescent="0.25">
      <c r="A48" s="1561"/>
      <c r="B48" s="666"/>
      <c r="C48" s="447" t="s">
        <v>66</v>
      </c>
      <c r="D48" s="447">
        <v>5</v>
      </c>
      <c r="E48" s="447">
        <v>10</v>
      </c>
      <c r="F48" s="447">
        <v>15</v>
      </c>
      <c r="G48" s="447">
        <v>20</v>
      </c>
      <c r="H48" s="447">
        <v>30</v>
      </c>
      <c r="I48" s="447">
        <v>40</v>
      </c>
      <c r="J48" s="447">
        <v>50</v>
      </c>
      <c r="K48" s="447">
        <v>60</v>
      </c>
      <c r="L48" s="447">
        <v>70</v>
      </c>
      <c r="M48" s="447"/>
      <c r="N48" s="447"/>
      <c r="O48" s="447"/>
    </row>
    <row r="49" spans="1:15" x14ac:dyDescent="0.25">
      <c r="A49" s="1560" t="s">
        <v>1516</v>
      </c>
      <c r="B49" s="666">
        <v>37.5</v>
      </c>
      <c r="C49" s="445" t="s">
        <v>65</v>
      </c>
      <c r="D49" s="445">
        <v>5</v>
      </c>
      <c r="E49" s="445">
        <v>10</v>
      </c>
      <c r="F49" s="445">
        <v>15</v>
      </c>
      <c r="G49" s="445">
        <v>20</v>
      </c>
      <c r="H49" s="445">
        <v>30</v>
      </c>
      <c r="I49" s="445">
        <v>40</v>
      </c>
      <c r="J49" s="445">
        <v>50</v>
      </c>
      <c r="K49" s="445">
        <v>60</v>
      </c>
      <c r="L49" s="445">
        <v>70</v>
      </c>
      <c r="M49" s="445">
        <v>80</v>
      </c>
      <c r="N49" s="445">
        <v>90</v>
      </c>
      <c r="O49" s="445">
        <v>100</v>
      </c>
    </row>
    <row r="50" spans="1:15" x14ac:dyDescent="0.25">
      <c r="A50" s="1561"/>
      <c r="B50" s="666"/>
      <c r="C50" s="447" t="s">
        <v>66</v>
      </c>
      <c r="D50" s="447">
        <v>5</v>
      </c>
      <c r="E50" s="447">
        <v>10</v>
      </c>
      <c r="F50" s="447">
        <v>15</v>
      </c>
      <c r="G50" s="447">
        <v>20</v>
      </c>
      <c r="H50" s="447">
        <v>30</v>
      </c>
      <c r="I50" s="447">
        <v>40</v>
      </c>
      <c r="J50" s="447">
        <v>50</v>
      </c>
      <c r="K50" s="447">
        <v>60</v>
      </c>
      <c r="L50" s="447">
        <v>70</v>
      </c>
      <c r="M50" s="447"/>
      <c r="N50" s="447"/>
      <c r="O50" s="447"/>
    </row>
    <row r="51" spans="1:15" x14ac:dyDescent="0.25">
      <c r="A51" s="1560" t="s">
        <v>1517</v>
      </c>
      <c r="B51" s="666">
        <v>25</v>
      </c>
      <c r="C51" s="445" t="s">
        <v>65</v>
      </c>
      <c r="D51" s="445">
        <v>5</v>
      </c>
      <c r="E51" s="445">
        <v>10</v>
      </c>
      <c r="F51" s="445">
        <v>15</v>
      </c>
      <c r="G51" s="445">
        <v>20</v>
      </c>
      <c r="H51" s="445">
        <v>30</v>
      </c>
      <c r="I51" s="445">
        <v>40</v>
      </c>
      <c r="J51" s="445">
        <v>50</v>
      </c>
      <c r="K51" s="445">
        <v>60</v>
      </c>
      <c r="L51" s="445">
        <v>70</v>
      </c>
      <c r="M51" s="445">
        <v>80</v>
      </c>
      <c r="N51" s="445">
        <v>90</v>
      </c>
      <c r="O51" s="445">
        <v>100</v>
      </c>
    </row>
    <row r="52" spans="1:15" x14ac:dyDescent="0.25">
      <c r="A52" s="1561"/>
      <c r="B52" s="666"/>
      <c r="C52" s="447" t="s">
        <v>66</v>
      </c>
      <c r="D52" s="447">
        <v>5</v>
      </c>
      <c r="E52" s="447">
        <v>10</v>
      </c>
      <c r="F52" s="447">
        <v>15</v>
      </c>
      <c r="G52" s="447">
        <v>20</v>
      </c>
      <c r="H52" s="447">
        <v>30</v>
      </c>
      <c r="I52" s="447">
        <v>40</v>
      </c>
      <c r="J52" s="447">
        <v>50</v>
      </c>
      <c r="K52" s="447">
        <v>60</v>
      </c>
      <c r="L52" s="447">
        <v>70</v>
      </c>
      <c r="M52" s="447"/>
      <c r="N52" s="447"/>
      <c r="O52" s="447"/>
    </row>
    <row r="53" spans="1:15" x14ac:dyDescent="0.25">
      <c r="A53" s="1560" t="s">
        <v>1518</v>
      </c>
      <c r="B53" s="666">
        <v>12.5</v>
      </c>
      <c r="C53" s="445" t="s">
        <v>65</v>
      </c>
      <c r="D53" s="445">
        <v>5</v>
      </c>
      <c r="E53" s="445">
        <v>10</v>
      </c>
      <c r="F53" s="445">
        <v>20</v>
      </c>
      <c r="G53" s="445">
        <v>30</v>
      </c>
      <c r="H53" s="445">
        <v>50</v>
      </c>
      <c r="I53" s="445">
        <v>60</v>
      </c>
      <c r="J53" s="445">
        <v>65</v>
      </c>
      <c r="K53" s="445">
        <v>70</v>
      </c>
      <c r="L53" s="445">
        <v>75</v>
      </c>
      <c r="M53" s="445">
        <v>80</v>
      </c>
      <c r="N53" s="445">
        <v>90</v>
      </c>
      <c r="O53" s="445">
        <v>100</v>
      </c>
    </row>
    <row r="54" spans="1:15" x14ac:dyDescent="0.25">
      <c r="A54" s="1561"/>
      <c r="B54" s="666"/>
      <c r="C54" s="447" t="s">
        <v>66</v>
      </c>
      <c r="D54" s="447">
        <v>5</v>
      </c>
      <c r="E54" s="447">
        <v>10</v>
      </c>
      <c r="F54" s="447">
        <v>20</v>
      </c>
      <c r="G54" s="447">
        <v>30</v>
      </c>
      <c r="H54" s="447">
        <v>50</v>
      </c>
      <c r="I54" s="447">
        <v>60</v>
      </c>
      <c r="J54" s="447">
        <v>65</v>
      </c>
      <c r="K54" s="447">
        <v>70</v>
      </c>
      <c r="L54" s="447">
        <v>75</v>
      </c>
      <c r="M54" s="447"/>
      <c r="N54" s="447"/>
      <c r="O54" s="447"/>
    </row>
    <row r="55" spans="1:15" x14ac:dyDescent="0.25">
      <c r="A55" s="1560" t="s">
        <v>1519</v>
      </c>
      <c r="B55" s="666">
        <v>12.5</v>
      </c>
      <c r="C55" s="445" t="s">
        <v>65</v>
      </c>
      <c r="D55" s="445">
        <v>5</v>
      </c>
      <c r="E55" s="445">
        <v>10</v>
      </c>
      <c r="F55" s="445">
        <v>15</v>
      </c>
      <c r="G55" s="445">
        <v>20</v>
      </c>
      <c r="H55" s="445">
        <v>30</v>
      </c>
      <c r="I55" s="445">
        <v>40</v>
      </c>
      <c r="J55" s="445">
        <v>50</v>
      </c>
      <c r="K55" s="445">
        <v>60</v>
      </c>
      <c r="L55" s="445">
        <v>70</v>
      </c>
      <c r="M55" s="445">
        <v>80</v>
      </c>
      <c r="N55" s="445">
        <v>90</v>
      </c>
      <c r="O55" s="445">
        <v>100</v>
      </c>
    </row>
    <row r="56" spans="1:15" x14ac:dyDescent="0.25">
      <c r="A56" s="1561"/>
      <c r="B56" s="666"/>
      <c r="C56" s="447" t="s">
        <v>66</v>
      </c>
      <c r="D56" s="447">
        <v>5</v>
      </c>
      <c r="E56" s="447">
        <v>10</v>
      </c>
      <c r="F56" s="447">
        <v>15</v>
      </c>
      <c r="G56" s="447">
        <v>20</v>
      </c>
      <c r="H56" s="447">
        <v>30</v>
      </c>
      <c r="I56" s="447">
        <v>40</v>
      </c>
      <c r="J56" s="447">
        <v>50</v>
      </c>
      <c r="K56" s="447">
        <v>60</v>
      </c>
      <c r="L56" s="447">
        <v>70</v>
      </c>
      <c r="M56" s="447"/>
      <c r="N56" s="447"/>
      <c r="O56" s="447"/>
    </row>
    <row r="57" spans="1:15" x14ac:dyDescent="0.25">
      <c r="A57" s="172"/>
      <c r="B57" s="172"/>
      <c r="C57" s="171"/>
      <c r="D57" s="171"/>
      <c r="E57" s="171"/>
      <c r="F57" s="171"/>
      <c r="G57" s="171"/>
      <c r="H57" s="171"/>
      <c r="I57" s="171"/>
      <c r="J57" s="171"/>
      <c r="K57" s="171"/>
      <c r="L57" s="171"/>
      <c r="M57" s="171"/>
      <c r="N57" s="171"/>
      <c r="O57" s="171"/>
    </row>
    <row r="58" spans="1:15" x14ac:dyDescent="0.25">
      <c r="A58" s="172"/>
      <c r="B58" s="172"/>
      <c r="C58" s="171"/>
      <c r="D58" s="171"/>
      <c r="E58" s="171"/>
      <c r="F58" s="171"/>
      <c r="G58" s="171"/>
      <c r="H58" s="171"/>
      <c r="I58" s="171"/>
      <c r="J58" s="171"/>
      <c r="K58" s="171"/>
      <c r="L58" s="171"/>
      <c r="M58" s="171"/>
      <c r="N58" s="171"/>
      <c r="O58" s="171"/>
    </row>
    <row r="59" spans="1:15" ht="25.5" x14ac:dyDescent="0.25">
      <c r="A59" s="159" t="s">
        <v>14</v>
      </c>
      <c r="B59" s="921"/>
      <c r="C59" s="922"/>
      <c r="D59" s="922"/>
      <c r="E59" s="922"/>
      <c r="F59" s="922"/>
      <c r="G59" s="922"/>
      <c r="H59" s="922"/>
      <c r="I59" s="922"/>
      <c r="J59" s="922"/>
      <c r="K59" s="922"/>
      <c r="L59" s="922"/>
      <c r="M59" s="922"/>
      <c r="N59" s="922"/>
      <c r="O59" s="923"/>
    </row>
    <row r="60" spans="1:15" x14ac:dyDescent="0.25">
      <c r="A60" s="172"/>
      <c r="B60" s="172"/>
      <c r="C60" s="171"/>
      <c r="D60" s="171"/>
      <c r="E60" s="171"/>
      <c r="F60" s="171"/>
      <c r="G60" s="171"/>
      <c r="H60" s="171"/>
      <c r="I60" s="171"/>
      <c r="J60" s="171"/>
      <c r="K60" s="171"/>
      <c r="L60" s="171"/>
      <c r="M60" s="171"/>
      <c r="N60" s="171"/>
      <c r="O60" s="171"/>
    </row>
    <row r="61" spans="1:15" ht="25.5" x14ac:dyDescent="0.25">
      <c r="A61" s="15" t="s">
        <v>23</v>
      </c>
      <c r="B61" s="15" t="s">
        <v>24</v>
      </c>
      <c r="C61" s="15" t="s">
        <v>25</v>
      </c>
      <c r="D61" s="15" t="s">
        <v>26</v>
      </c>
      <c r="E61" s="15" t="s">
        <v>105</v>
      </c>
      <c r="F61" s="658" t="s">
        <v>28</v>
      </c>
      <c r="G61" s="658"/>
      <c r="H61" s="658" t="s">
        <v>29</v>
      </c>
      <c r="I61" s="658"/>
      <c r="J61" s="15" t="s">
        <v>30</v>
      </c>
      <c r="K61" s="658" t="s">
        <v>31</v>
      </c>
      <c r="L61" s="658"/>
      <c r="M61" s="659" t="s">
        <v>32</v>
      </c>
      <c r="N61" s="660"/>
      <c r="O61" s="661"/>
    </row>
    <row r="62" spans="1:15" ht="51" x14ac:dyDescent="0.25">
      <c r="A62" s="16" t="s">
        <v>133</v>
      </c>
      <c r="B62" s="53">
        <v>0.1</v>
      </c>
      <c r="C62" s="18" t="s">
        <v>1520</v>
      </c>
      <c r="D62" s="18"/>
      <c r="E62" s="18"/>
      <c r="F62" s="926" t="s">
        <v>1521</v>
      </c>
      <c r="G62" s="926"/>
      <c r="H62" s="663" t="s">
        <v>70</v>
      </c>
      <c r="I62" s="664"/>
      <c r="J62" s="161" t="s">
        <v>1522</v>
      </c>
      <c r="K62" s="665" t="s">
        <v>39</v>
      </c>
      <c r="L62" s="665"/>
      <c r="M62" s="666" t="s">
        <v>1501</v>
      </c>
      <c r="N62" s="666"/>
      <c r="O62" s="666"/>
    </row>
    <row r="63" spans="1:15" x14ac:dyDescent="0.25">
      <c r="A63" s="676" t="s">
        <v>40</v>
      </c>
      <c r="B63" s="677"/>
      <c r="C63" s="678" t="s">
        <v>1523</v>
      </c>
      <c r="D63" s="679"/>
      <c r="E63" s="679"/>
      <c r="F63" s="679"/>
      <c r="G63" s="680"/>
      <c r="H63" s="681" t="s">
        <v>42</v>
      </c>
      <c r="I63" s="682"/>
      <c r="J63" s="683"/>
      <c r="K63" s="721" t="s">
        <v>1524</v>
      </c>
      <c r="L63" s="722"/>
      <c r="M63" s="722"/>
      <c r="N63" s="722"/>
      <c r="O63" s="723"/>
    </row>
    <row r="64" spans="1:15" x14ac:dyDescent="0.25">
      <c r="A64" s="672" t="s">
        <v>44</v>
      </c>
      <c r="B64" s="673"/>
      <c r="C64" s="673"/>
      <c r="D64" s="673"/>
      <c r="E64" s="673"/>
      <c r="F64" s="687"/>
      <c r="G64" s="674" t="s">
        <v>45</v>
      </c>
      <c r="H64" s="674"/>
      <c r="I64" s="674"/>
      <c r="J64" s="674"/>
      <c r="K64" s="674"/>
      <c r="L64" s="674"/>
      <c r="M64" s="674"/>
      <c r="N64" s="674"/>
      <c r="O64" s="674"/>
    </row>
    <row r="65" spans="1:15" x14ac:dyDescent="0.25">
      <c r="A65" s="932" t="s">
        <v>1525</v>
      </c>
      <c r="B65" s="933"/>
      <c r="C65" s="933"/>
      <c r="D65" s="933"/>
      <c r="E65" s="933"/>
      <c r="F65" s="933"/>
      <c r="G65" s="936" t="s">
        <v>1526</v>
      </c>
      <c r="H65" s="936"/>
      <c r="I65" s="936"/>
      <c r="J65" s="936"/>
      <c r="K65" s="936"/>
      <c r="L65" s="936"/>
      <c r="M65" s="936"/>
      <c r="N65" s="936"/>
      <c r="O65" s="936"/>
    </row>
    <row r="66" spans="1:15" x14ac:dyDescent="0.25">
      <c r="A66" s="934"/>
      <c r="B66" s="935"/>
      <c r="C66" s="935"/>
      <c r="D66" s="935"/>
      <c r="E66" s="935"/>
      <c r="F66" s="935"/>
      <c r="G66" s="936"/>
      <c r="H66" s="936"/>
      <c r="I66" s="936"/>
      <c r="J66" s="936"/>
      <c r="K66" s="936"/>
      <c r="L66" s="936"/>
      <c r="M66" s="936"/>
      <c r="N66" s="936"/>
      <c r="O66" s="936"/>
    </row>
    <row r="67" spans="1:15" x14ac:dyDescent="0.25">
      <c r="A67" s="672" t="s">
        <v>48</v>
      </c>
      <c r="B67" s="673"/>
      <c r="C67" s="673"/>
      <c r="D67" s="673"/>
      <c r="E67" s="673"/>
      <c r="F67" s="673"/>
      <c r="G67" s="674" t="s">
        <v>49</v>
      </c>
      <c r="H67" s="674"/>
      <c r="I67" s="674"/>
      <c r="J67" s="674"/>
      <c r="K67" s="674"/>
      <c r="L67" s="674"/>
      <c r="M67" s="674"/>
      <c r="N67" s="674"/>
      <c r="O67" s="674"/>
    </row>
    <row r="68" spans="1:15" x14ac:dyDescent="0.25">
      <c r="A68" s="675" t="s">
        <v>1514</v>
      </c>
      <c r="B68" s="675"/>
      <c r="C68" s="675"/>
      <c r="D68" s="675"/>
      <c r="E68" s="675"/>
      <c r="F68" s="675"/>
      <c r="G68" s="675" t="s">
        <v>1501</v>
      </c>
      <c r="H68" s="675"/>
      <c r="I68" s="675"/>
      <c r="J68" s="675"/>
      <c r="K68" s="675"/>
      <c r="L68" s="675"/>
      <c r="M68" s="675"/>
      <c r="N68" s="675"/>
      <c r="O68" s="675"/>
    </row>
    <row r="69" spans="1:15" x14ac:dyDescent="0.25">
      <c r="A69" s="675"/>
      <c r="B69" s="675"/>
      <c r="C69" s="675"/>
      <c r="D69" s="675"/>
      <c r="E69" s="675"/>
      <c r="F69" s="675"/>
      <c r="G69" s="675"/>
      <c r="H69" s="675"/>
      <c r="I69" s="675"/>
      <c r="J69" s="675"/>
      <c r="K69" s="675"/>
      <c r="L69" s="675"/>
      <c r="M69" s="675"/>
      <c r="N69" s="675"/>
      <c r="O69" s="675"/>
    </row>
    <row r="70" spans="1:15" x14ac:dyDescent="0.25">
      <c r="A70" s="36"/>
      <c r="B70" s="36"/>
      <c r="C70" s="36"/>
      <c r="D70" s="37"/>
      <c r="E70" s="37"/>
      <c r="F70" s="37"/>
      <c r="G70" s="38"/>
      <c r="H70" s="38"/>
      <c r="I70" s="38"/>
      <c r="J70" s="38"/>
      <c r="K70" s="38"/>
      <c r="L70" s="38"/>
      <c r="M70" s="38"/>
      <c r="N70" s="38"/>
      <c r="O70" s="39"/>
    </row>
    <row r="71" spans="1:15" x14ac:dyDescent="0.25">
      <c r="A71" s="157"/>
      <c r="B71" s="157"/>
      <c r="C71" s="152"/>
      <c r="D71" s="659" t="s">
        <v>95</v>
      </c>
      <c r="E71" s="1584"/>
      <c r="F71" s="1584"/>
      <c r="G71" s="1584"/>
      <c r="H71" s="1584"/>
      <c r="I71" s="1584"/>
      <c r="J71" s="1584"/>
      <c r="K71" s="1584"/>
      <c r="L71" s="1584"/>
      <c r="M71" s="1584"/>
      <c r="N71" s="1584"/>
      <c r="O71" s="677"/>
    </row>
    <row r="72" spans="1:15" x14ac:dyDescent="0.25">
      <c r="A72" s="152"/>
      <c r="B72" s="153"/>
      <c r="C72" s="157"/>
      <c r="D72" s="15" t="s">
        <v>53</v>
      </c>
      <c r="E72" s="15" t="s">
        <v>54</v>
      </c>
      <c r="F72" s="15" t="s">
        <v>55</v>
      </c>
      <c r="G72" s="15" t="s">
        <v>56</v>
      </c>
      <c r="H72" s="15" t="s">
        <v>57</v>
      </c>
      <c r="I72" s="15" t="s">
        <v>58</v>
      </c>
      <c r="J72" s="15" t="s">
        <v>59</v>
      </c>
      <c r="K72" s="15" t="s">
        <v>60</v>
      </c>
      <c r="L72" s="15" t="s">
        <v>61</v>
      </c>
      <c r="M72" s="15" t="s">
        <v>62</v>
      </c>
      <c r="N72" s="15" t="s">
        <v>63</v>
      </c>
      <c r="O72" s="15" t="s">
        <v>64</v>
      </c>
    </row>
    <row r="73" spans="1:15" x14ac:dyDescent="0.25">
      <c r="A73" s="1585" t="s">
        <v>65</v>
      </c>
      <c r="B73" s="1585"/>
      <c r="C73" s="1585"/>
      <c r="D73" s="445" t="s">
        <v>1527</v>
      </c>
      <c r="E73" s="445" t="s">
        <v>1527</v>
      </c>
      <c r="F73" s="445" t="s">
        <v>1527</v>
      </c>
      <c r="G73" s="445" t="s">
        <v>1527</v>
      </c>
      <c r="H73" s="445" t="s">
        <v>1527</v>
      </c>
      <c r="I73" s="445" t="s">
        <v>1527</v>
      </c>
      <c r="J73" s="445" t="s">
        <v>1527</v>
      </c>
      <c r="K73" s="445" t="s">
        <v>1527</v>
      </c>
      <c r="L73" s="445" t="s">
        <v>1527</v>
      </c>
      <c r="M73" s="445" t="s">
        <v>1527</v>
      </c>
      <c r="N73" s="445" t="s">
        <v>1527</v>
      </c>
      <c r="O73" s="445" t="s">
        <v>1527</v>
      </c>
    </row>
    <row r="74" spans="1:15" x14ac:dyDescent="0.25">
      <c r="A74" s="1586" t="s">
        <v>66</v>
      </c>
      <c r="B74" s="1586"/>
      <c r="C74" s="1586"/>
      <c r="D74" s="447">
        <v>4</v>
      </c>
      <c r="E74" s="447">
        <v>4.9000000000000004</v>
      </c>
      <c r="F74" s="447">
        <v>4</v>
      </c>
      <c r="G74" s="447">
        <v>2.2999999999999998</v>
      </c>
      <c r="H74" s="447">
        <v>4.0999999999999996</v>
      </c>
      <c r="I74" s="447">
        <v>0.1</v>
      </c>
      <c r="J74" s="447">
        <v>5.5</v>
      </c>
      <c r="K74" s="447">
        <v>2.2999999999999998</v>
      </c>
      <c r="L74" s="447">
        <v>6.9</v>
      </c>
      <c r="M74" s="447"/>
      <c r="N74" s="447"/>
      <c r="O74" s="447"/>
    </row>
  </sheetData>
  <sheetProtection password="B4B1" sheet="1" objects="1" scenarios="1" selectLockedCells="1" selectUnlockedCells="1"/>
  <mergeCells count="93">
    <mergeCell ref="D71:O71"/>
    <mergeCell ref="A73:C73"/>
    <mergeCell ref="A74:C74"/>
    <mergeCell ref="A65:F66"/>
    <mergeCell ref="G65:O66"/>
    <mergeCell ref="A67:F67"/>
    <mergeCell ref="G67:O67"/>
    <mergeCell ref="A68:F69"/>
    <mergeCell ref="G68:O69"/>
    <mergeCell ref="A63:B63"/>
    <mergeCell ref="C63:G63"/>
    <mergeCell ref="H63:J63"/>
    <mergeCell ref="K63:O63"/>
    <mergeCell ref="A64:F64"/>
    <mergeCell ref="G64:O64"/>
    <mergeCell ref="F62:G62"/>
    <mergeCell ref="H62:I62"/>
    <mergeCell ref="K62:L62"/>
    <mergeCell ref="M62:O62"/>
    <mergeCell ref="A51:A52"/>
    <mergeCell ref="B51:B52"/>
    <mergeCell ref="A53:A54"/>
    <mergeCell ref="B53:B54"/>
    <mergeCell ref="A55:A56"/>
    <mergeCell ref="B55:B56"/>
    <mergeCell ref="B59:O59"/>
    <mergeCell ref="F61:G61"/>
    <mergeCell ref="H61:I61"/>
    <mergeCell ref="K61:L61"/>
    <mergeCell ref="M61:O61"/>
    <mergeCell ref="A43:F44"/>
    <mergeCell ref="G43:O44"/>
    <mergeCell ref="A47:A48"/>
    <mergeCell ref="B47:B48"/>
    <mergeCell ref="A49:A50"/>
    <mergeCell ref="B49:B50"/>
    <mergeCell ref="A39:F39"/>
    <mergeCell ref="G39:O39"/>
    <mergeCell ref="A40:F41"/>
    <mergeCell ref="G40:O41"/>
    <mergeCell ref="A42:F42"/>
    <mergeCell ref="G42:O42"/>
    <mergeCell ref="F37:G37"/>
    <mergeCell ref="H37:I37"/>
    <mergeCell ref="K37:L37"/>
    <mergeCell ref="M37:O37"/>
    <mergeCell ref="A38:B38"/>
    <mergeCell ref="C38:G38"/>
    <mergeCell ref="H38:J38"/>
    <mergeCell ref="K38:O38"/>
    <mergeCell ref="D28:O28"/>
    <mergeCell ref="A30:C30"/>
    <mergeCell ref="A31:C31"/>
    <mergeCell ref="B34:O34"/>
    <mergeCell ref="F36:G36"/>
    <mergeCell ref="H36:I36"/>
    <mergeCell ref="K36:L36"/>
    <mergeCell ref="M36:O36"/>
    <mergeCell ref="A22:F23"/>
    <mergeCell ref="G22:O23"/>
    <mergeCell ref="A24:F24"/>
    <mergeCell ref="G24:O24"/>
    <mergeCell ref="A25:F26"/>
    <mergeCell ref="G25:O26"/>
    <mergeCell ref="A20:B20"/>
    <mergeCell ref="C20:G20"/>
    <mergeCell ref="H20:J20"/>
    <mergeCell ref="K20:O20"/>
    <mergeCell ref="A21:F21"/>
    <mergeCell ref="G21:O21"/>
    <mergeCell ref="F18:G18"/>
    <mergeCell ref="H18:I18"/>
    <mergeCell ref="K18:L18"/>
    <mergeCell ref="M18:O18"/>
    <mergeCell ref="F19:G19"/>
    <mergeCell ref="H19:I19"/>
    <mergeCell ref="K19:L19"/>
    <mergeCell ref="M19:O19"/>
    <mergeCell ref="B11:J11"/>
    <mergeCell ref="K11:N11"/>
    <mergeCell ref="B13:O13"/>
    <mergeCell ref="A15:D16"/>
    <mergeCell ref="E15:I15"/>
    <mergeCell ref="J15:K16"/>
    <mergeCell ref="L15:O15"/>
    <mergeCell ref="E16:I16"/>
    <mergeCell ref="L16:O16"/>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$EM$336:$EM$392</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topLeftCell="A4" workbookViewId="0">
      <selection activeCell="M17" sqref="M17:O17"/>
    </sheetView>
  </sheetViews>
  <sheetFormatPr baseColWidth="10" defaultRowHeight="15" x14ac:dyDescent="0.25"/>
  <sheetData>
    <row r="1" spans="1:15" ht="63" x14ac:dyDescent="0.25">
      <c r="A1" s="61" t="s">
        <v>0</v>
      </c>
      <c r="B1" s="738" t="e">
        <f>VLOOKUP(B2,$EM$454:$ET$525,2,FALSE)</f>
        <v>#N/A</v>
      </c>
      <c r="C1" s="739"/>
      <c r="D1" s="739"/>
      <c r="E1" s="739"/>
      <c r="F1" s="739"/>
      <c r="G1" s="739"/>
      <c r="H1" s="739"/>
      <c r="I1" s="739"/>
      <c r="J1" s="739"/>
      <c r="K1" s="739"/>
      <c r="L1" s="739"/>
      <c r="M1" s="739"/>
      <c r="N1" s="739"/>
      <c r="O1" s="740"/>
    </row>
    <row r="2" spans="1:15" ht="15.75" x14ac:dyDescent="0.25">
      <c r="A2" s="61" t="s">
        <v>2</v>
      </c>
      <c r="B2" s="741" t="s">
        <v>1626</v>
      </c>
      <c r="C2" s="742"/>
      <c r="D2" s="742"/>
      <c r="E2" s="742"/>
      <c r="F2" s="742"/>
      <c r="G2" s="742"/>
      <c r="H2" s="742"/>
      <c r="I2" s="742"/>
      <c r="J2" s="742"/>
      <c r="K2" s="742"/>
      <c r="L2" s="742"/>
      <c r="M2" s="742"/>
      <c r="N2" s="742"/>
      <c r="O2" s="743"/>
    </row>
    <row r="3" spans="1:15" ht="15.75" x14ac:dyDescent="0.25">
      <c r="A3" s="61" t="s">
        <v>3</v>
      </c>
      <c r="B3" s="738" t="e">
        <f>VLOOKUP(B2,$EM$454:$ET$525,3,FALSE)</f>
        <v>#N/A</v>
      </c>
      <c r="C3" s="739"/>
      <c r="D3" s="739"/>
      <c r="E3" s="739"/>
      <c r="F3" s="739"/>
      <c r="G3" s="739"/>
      <c r="H3" s="739"/>
      <c r="I3" s="739"/>
      <c r="J3" s="739"/>
      <c r="K3" s="739"/>
      <c r="L3" s="739"/>
      <c r="M3" s="739"/>
      <c r="N3" s="739"/>
      <c r="O3" s="740"/>
    </row>
    <row r="4" spans="1:15" ht="15.75" x14ac:dyDescent="0.25">
      <c r="A4" s="61" t="s">
        <v>5</v>
      </c>
      <c r="B4" s="738" t="e">
        <f>VLOOKUP(B2,$EM$454:$EV$525,4,FALSE)</f>
        <v>#N/A</v>
      </c>
      <c r="C4" s="739"/>
      <c r="D4" s="739"/>
      <c r="E4" s="739"/>
      <c r="F4" s="739"/>
      <c r="G4" s="739"/>
      <c r="H4" s="739"/>
      <c r="I4" s="739"/>
      <c r="J4" s="739"/>
      <c r="K4" s="739"/>
      <c r="L4" s="739"/>
      <c r="M4" s="739"/>
      <c r="N4" s="739"/>
      <c r="O4" s="740"/>
    </row>
    <row r="5" spans="1:15" ht="31.5" x14ac:dyDescent="0.25">
      <c r="A5" s="62" t="s">
        <v>7</v>
      </c>
      <c r="B5" s="738" t="e">
        <f>VLOOKUP(B2,$EM$454:$EV$525,5,FALSE)</f>
        <v>#N/A</v>
      </c>
      <c r="C5" s="739"/>
      <c r="D5" s="739"/>
      <c r="E5" s="739"/>
      <c r="F5" s="739"/>
      <c r="G5" s="739"/>
      <c r="H5" s="739"/>
      <c r="I5" s="739"/>
      <c r="J5" s="739"/>
      <c r="K5" s="739"/>
      <c r="L5" s="739"/>
      <c r="M5" s="739"/>
      <c r="N5" s="739"/>
      <c r="O5" s="740"/>
    </row>
    <row r="6" spans="1:15" ht="31.5" x14ac:dyDescent="0.25">
      <c r="A6" s="62" t="s">
        <v>9</v>
      </c>
      <c r="B6" s="738" t="s">
        <v>1627</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1628</v>
      </c>
      <c r="C8" s="748"/>
      <c r="D8" s="748"/>
      <c r="E8" s="748"/>
      <c r="F8" s="748"/>
      <c r="G8" s="748"/>
      <c r="H8" s="748"/>
      <c r="I8" s="748"/>
      <c r="J8" s="749"/>
      <c r="K8" s="750" t="s">
        <v>13</v>
      </c>
      <c r="L8" s="750"/>
      <c r="M8" s="750"/>
      <c r="N8" s="750"/>
      <c r="O8" s="103">
        <v>0.15</v>
      </c>
    </row>
    <row r="9" spans="1:15" ht="15.75" x14ac:dyDescent="0.25">
      <c r="A9" s="69"/>
      <c r="B9" s="70"/>
      <c r="C9" s="71"/>
      <c r="D9" s="71"/>
      <c r="E9" s="71"/>
      <c r="F9" s="71"/>
      <c r="G9" s="71"/>
      <c r="H9" s="71"/>
      <c r="I9" s="71"/>
      <c r="J9" s="71"/>
      <c r="K9" s="71"/>
      <c r="L9" s="71"/>
      <c r="M9" s="71"/>
      <c r="N9" s="71"/>
      <c r="O9" s="69"/>
    </row>
    <row r="10" spans="1:15" ht="31.5" x14ac:dyDescent="0.25">
      <c r="A10" s="67" t="s">
        <v>14</v>
      </c>
      <c r="B10" s="875"/>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860" t="s">
        <v>15</v>
      </c>
      <c r="B12" s="860"/>
      <c r="C12" s="860"/>
      <c r="D12" s="860"/>
      <c r="E12" s="744" t="s">
        <v>1629</v>
      </c>
      <c r="F12" s="745"/>
      <c r="G12" s="745"/>
      <c r="H12" s="745"/>
      <c r="I12" s="746"/>
      <c r="J12" s="860" t="s">
        <v>17</v>
      </c>
      <c r="K12" s="860"/>
      <c r="L12" s="744" t="s">
        <v>1630</v>
      </c>
      <c r="M12" s="745"/>
      <c r="N12" s="745"/>
      <c r="O12" s="746"/>
    </row>
    <row r="13" spans="1:15" x14ac:dyDescent="0.25">
      <c r="A13" s="860"/>
      <c r="B13" s="860"/>
      <c r="C13" s="860"/>
      <c r="D13" s="860"/>
      <c r="E13" s="744"/>
      <c r="F13" s="745"/>
      <c r="G13" s="745"/>
      <c r="H13" s="745"/>
      <c r="I13" s="746"/>
      <c r="J13" s="860"/>
      <c r="K13" s="860"/>
      <c r="L13" s="744" t="s">
        <v>1631</v>
      </c>
      <c r="M13" s="745"/>
      <c r="N13" s="745"/>
      <c r="O13" s="746"/>
    </row>
    <row r="14" spans="1:15" x14ac:dyDescent="0.25">
      <c r="A14" s="860"/>
      <c r="B14" s="860"/>
      <c r="C14" s="860"/>
      <c r="D14" s="860"/>
      <c r="E14" s="744"/>
      <c r="F14" s="745"/>
      <c r="G14" s="745"/>
      <c r="H14" s="745"/>
      <c r="I14" s="746"/>
      <c r="J14" s="860"/>
      <c r="K14" s="860"/>
      <c r="L14" s="744" t="s">
        <v>1632</v>
      </c>
      <c r="M14" s="745"/>
      <c r="N14" s="745"/>
      <c r="O14" s="746"/>
    </row>
    <row r="15" spans="1:15" ht="15.75" x14ac:dyDescent="0.25">
      <c r="A15" s="69"/>
      <c r="B15" s="70"/>
      <c r="C15" s="71"/>
      <c r="D15" s="71"/>
      <c r="E15" s="71"/>
      <c r="F15" s="71"/>
      <c r="G15" s="71"/>
      <c r="H15" s="71"/>
      <c r="I15" s="71"/>
      <c r="J15" s="71"/>
      <c r="K15" s="71"/>
      <c r="L15" s="71"/>
      <c r="M15" s="71"/>
      <c r="N15" s="71"/>
      <c r="O15" s="69"/>
    </row>
    <row r="16" spans="1:15" ht="15.75" x14ac:dyDescent="0.25">
      <c r="A16" s="69"/>
      <c r="B16" s="70"/>
      <c r="C16" s="71"/>
      <c r="D16" s="71"/>
      <c r="E16" s="71"/>
      <c r="F16" s="71"/>
      <c r="G16" s="71"/>
      <c r="H16" s="71"/>
      <c r="I16" s="71"/>
      <c r="J16" s="71"/>
      <c r="K16" s="71"/>
      <c r="L16" s="71"/>
      <c r="M16" s="71"/>
      <c r="N16" s="71"/>
      <c r="O16" s="69"/>
    </row>
    <row r="17" spans="1:15" ht="63" x14ac:dyDescent="0.25">
      <c r="A17" s="104" t="s">
        <v>23</v>
      </c>
      <c r="B17" s="105" t="s">
        <v>24</v>
      </c>
      <c r="C17" s="104" t="s">
        <v>25</v>
      </c>
      <c r="D17" s="104" t="s">
        <v>26</v>
      </c>
      <c r="E17" s="104" t="s">
        <v>105</v>
      </c>
      <c r="F17" s="852" t="s">
        <v>28</v>
      </c>
      <c r="G17" s="852"/>
      <c r="H17" s="852" t="s">
        <v>29</v>
      </c>
      <c r="I17" s="852"/>
      <c r="J17" s="105" t="s">
        <v>30</v>
      </c>
      <c r="K17" s="852" t="s">
        <v>31</v>
      </c>
      <c r="L17" s="852"/>
      <c r="M17" s="830" t="s">
        <v>32</v>
      </c>
      <c r="N17" s="831"/>
      <c r="O17" s="832"/>
    </row>
    <row r="18" spans="1:15" ht="90" x14ac:dyDescent="0.25">
      <c r="A18" s="477" t="s">
        <v>106</v>
      </c>
      <c r="B18" s="478">
        <v>1</v>
      </c>
      <c r="C18" s="79" t="s">
        <v>1633</v>
      </c>
      <c r="D18" s="79" t="s">
        <v>35</v>
      </c>
      <c r="E18" s="79" t="s">
        <v>36</v>
      </c>
      <c r="F18" s="797" t="s">
        <v>1634</v>
      </c>
      <c r="G18" s="799"/>
      <c r="H18" s="782" t="s">
        <v>1635</v>
      </c>
      <c r="I18" s="759"/>
      <c r="J18" s="112">
        <v>1</v>
      </c>
      <c r="K18" s="771" t="s">
        <v>534</v>
      </c>
      <c r="L18" s="771"/>
      <c r="M18" s="772" t="s">
        <v>1629</v>
      </c>
      <c r="N18" s="772"/>
      <c r="O18" s="772"/>
    </row>
    <row r="19" spans="1:15" ht="15.75" x14ac:dyDescent="0.25">
      <c r="A19" s="828" t="s">
        <v>40</v>
      </c>
      <c r="B19" s="829"/>
      <c r="C19" s="754" t="s">
        <v>1636</v>
      </c>
      <c r="D19" s="742"/>
      <c r="E19" s="742"/>
      <c r="F19" s="742"/>
      <c r="G19" s="743"/>
      <c r="H19" s="845" t="s">
        <v>42</v>
      </c>
      <c r="I19" s="846"/>
      <c r="J19" s="847"/>
      <c r="K19" s="758" t="s">
        <v>1637</v>
      </c>
      <c r="L19" s="758"/>
      <c r="M19" s="758"/>
      <c r="N19" s="758"/>
      <c r="O19" s="759"/>
    </row>
    <row r="20" spans="1:15" ht="15.75" x14ac:dyDescent="0.25">
      <c r="A20" s="760" t="s">
        <v>44</v>
      </c>
      <c r="B20" s="761"/>
      <c r="C20" s="761"/>
      <c r="D20" s="761"/>
      <c r="E20" s="761"/>
      <c r="F20" s="762"/>
      <c r="G20" s="763" t="s">
        <v>45</v>
      </c>
      <c r="H20" s="763"/>
      <c r="I20" s="763"/>
      <c r="J20" s="763"/>
      <c r="K20" s="763"/>
      <c r="L20" s="763"/>
      <c r="M20" s="763"/>
      <c r="N20" s="763"/>
      <c r="O20" s="763"/>
    </row>
    <row r="21" spans="1:15" x14ac:dyDescent="0.25">
      <c r="A21" s="1607" t="s">
        <v>1634</v>
      </c>
      <c r="B21" s="1608"/>
      <c r="C21" s="1608"/>
      <c r="D21" s="1608"/>
      <c r="E21" s="1608"/>
      <c r="F21" s="1609"/>
      <c r="G21" s="880" t="s">
        <v>1638</v>
      </c>
      <c r="H21" s="880"/>
      <c r="I21" s="880"/>
      <c r="J21" s="880"/>
      <c r="K21" s="880"/>
      <c r="L21" s="880"/>
      <c r="M21" s="880"/>
      <c r="N21" s="880"/>
      <c r="O21" s="880"/>
    </row>
    <row r="22" spans="1:15" x14ac:dyDescent="0.25">
      <c r="A22" s="1610"/>
      <c r="B22" s="1611"/>
      <c r="C22" s="1611"/>
      <c r="D22" s="1611"/>
      <c r="E22" s="1611"/>
      <c r="F22" s="1612"/>
      <c r="G22" s="880"/>
      <c r="H22" s="880"/>
      <c r="I22" s="880"/>
      <c r="J22" s="880"/>
      <c r="K22" s="880"/>
      <c r="L22" s="880"/>
      <c r="M22" s="880"/>
      <c r="N22" s="880"/>
      <c r="O22" s="880"/>
    </row>
    <row r="23" spans="1:15" ht="15.75" x14ac:dyDescent="0.25">
      <c r="A23" s="760" t="s">
        <v>48</v>
      </c>
      <c r="B23" s="761"/>
      <c r="C23" s="761"/>
      <c r="D23" s="761"/>
      <c r="E23" s="761"/>
      <c r="F23" s="761"/>
      <c r="G23" s="763" t="s">
        <v>49</v>
      </c>
      <c r="H23" s="763"/>
      <c r="I23" s="763"/>
      <c r="J23" s="763"/>
      <c r="K23" s="763"/>
      <c r="L23" s="763"/>
      <c r="M23" s="763"/>
      <c r="N23" s="763"/>
      <c r="O23" s="763"/>
    </row>
    <row r="24" spans="1:15" x14ac:dyDescent="0.25">
      <c r="A24" s="1607" t="s">
        <v>1639</v>
      </c>
      <c r="B24" s="1608"/>
      <c r="C24" s="1608"/>
      <c r="D24" s="1608"/>
      <c r="E24" s="1608"/>
      <c r="F24" s="1609"/>
      <c r="G24" s="880" t="s">
        <v>1640</v>
      </c>
      <c r="H24" s="880"/>
      <c r="I24" s="880"/>
      <c r="J24" s="880"/>
      <c r="K24" s="880"/>
      <c r="L24" s="880"/>
      <c r="M24" s="880"/>
      <c r="N24" s="880"/>
      <c r="O24" s="880"/>
    </row>
    <row r="25" spans="1:15" x14ac:dyDescent="0.25">
      <c r="A25" s="1610"/>
      <c r="B25" s="1611"/>
      <c r="C25" s="1611"/>
      <c r="D25" s="1611"/>
      <c r="E25" s="1611"/>
      <c r="F25" s="1612"/>
      <c r="G25" s="880"/>
      <c r="H25" s="880"/>
      <c r="I25" s="880"/>
      <c r="J25" s="880"/>
      <c r="K25" s="880"/>
      <c r="L25" s="880"/>
      <c r="M25" s="880"/>
      <c r="N25" s="880"/>
      <c r="O25" s="880"/>
    </row>
    <row r="26" spans="1:15" ht="15.75" x14ac:dyDescent="0.25">
      <c r="A26" s="63"/>
      <c r="B26" s="64"/>
      <c r="C26" s="70"/>
      <c r="D26" s="70"/>
      <c r="E26" s="70"/>
      <c r="F26" s="70"/>
      <c r="G26" s="70"/>
      <c r="H26" s="70"/>
      <c r="I26" s="70"/>
      <c r="J26" s="70"/>
      <c r="K26" s="70"/>
      <c r="L26" s="70"/>
      <c r="M26" s="70"/>
      <c r="N26" s="70"/>
      <c r="O26" s="63"/>
    </row>
    <row r="27" spans="1:15" ht="15.75" x14ac:dyDescent="0.25">
      <c r="A27" s="70"/>
      <c r="B27" s="70"/>
      <c r="C27" s="63"/>
      <c r="D27" s="828" t="s">
        <v>52</v>
      </c>
      <c r="E27" s="849"/>
      <c r="F27" s="849"/>
      <c r="G27" s="849"/>
      <c r="H27" s="849"/>
      <c r="I27" s="849"/>
      <c r="J27" s="849"/>
      <c r="K27" s="849"/>
      <c r="L27" s="849"/>
      <c r="M27" s="849"/>
      <c r="N27" s="849"/>
      <c r="O27" s="829"/>
    </row>
    <row r="28" spans="1:15" ht="15.75" x14ac:dyDescent="0.25">
      <c r="A28" s="63"/>
      <c r="B28" s="64"/>
      <c r="C28" s="70"/>
      <c r="D28" s="105" t="s">
        <v>53</v>
      </c>
      <c r="E28" s="105" t="s">
        <v>54</v>
      </c>
      <c r="F28" s="105" t="s">
        <v>55</v>
      </c>
      <c r="G28" s="105" t="s">
        <v>56</v>
      </c>
      <c r="H28" s="105" t="s">
        <v>57</v>
      </c>
      <c r="I28" s="105" t="s">
        <v>58</v>
      </c>
      <c r="J28" s="105" t="s">
        <v>59</v>
      </c>
      <c r="K28" s="105" t="s">
        <v>60</v>
      </c>
      <c r="L28" s="105" t="s">
        <v>61</v>
      </c>
      <c r="M28" s="105" t="s">
        <v>62</v>
      </c>
      <c r="N28" s="105" t="s">
        <v>63</v>
      </c>
      <c r="O28" s="105" t="s">
        <v>64</v>
      </c>
    </row>
    <row r="29" spans="1:15" ht="15.75" x14ac:dyDescent="0.25">
      <c r="A29" s="850" t="s">
        <v>65</v>
      </c>
      <c r="B29" s="850"/>
      <c r="C29" s="850"/>
      <c r="D29" s="108"/>
      <c r="E29" s="108"/>
      <c r="F29" s="108">
        <v>100</v>
      </c>
      <c r="G29" s="108"/>
      <c r="H29" s="108"/>
      <c r="I29" s="108">
        <v>100</v>
      </c>
      <c r="J29" s="108"/>
      <c r="K29" s="108"/>
      <c r="L29" s="108">
        <v>100</v>
      </c>
      <c r="M29" s="108"/>
      <c r="N29" s="108"/>
      <c r="O29" s="108">
        <v>100</v>
      </c>
    </row>
    <row r="30" spans="1:15" ht="15.75" x14ac:dyDescent="0.25">
      <c r="A30" s="851" t="s">
        <v>66</v>
      </c>
      <c r="B30" s="851"/>
      <c r="C30" s="851"/>
      <c r="D30" s="110"/>
      <c r="E30" s="110"/>
      <c r="F30" s="110">
        <v>85</v>
      </c>
      <c r="G30" s="110">
        <v>85</v>
      </c>
      <c r="H30" s="110">
        <v>100</v>
      </c>
      <c r="I30" s="110">
        <v>100</v>
      </c>
      <c r="J30" s="110">
        <v>100</v>
      </c>
      <c r="K30" s="110">
        <v>100</v>
      </c>
      <c r="L30" s="110">
        <v>100</v>
      </c>
      <c r="M30" s="110"/>
      <c r="N30" s="110"/>
      <c r="O30" s="110"/>
    </row>
    <row r="31" spans="1:15" ht="15.75" x14ac:dyDescent="0.25">
      <c r="A31" s="63"/>
      <c r="B31" s="64"/>
      <c r="C31" s="65"/>
      <c r="D31" s="65"/>
      <c r="E31" s="65"/>
      <c r="F31" s="65"/>
      <c r="G31" s="65"/>
      <c r="H31" s="65"/>
      <c r="I31" s="65"/>
      <c r="J31" s="65"/>
      <c r="K31" s="65"/>
      <c r="L31" s="66"/>
      <c r="M31" s="66"/>
      <c r="N31" s="66"/>
      <c r="O31" s="63"/>
    </row>
    <row r="32" spans="1:15" ht="15.75" x14ac:dyDescent="0.25">
      <c r="A32" s="63"/>
      <c r="B32" s="64"/>
      <c r="C32" s="65"/>
      <c r="D32" s="65"/>
      <c r="E32" s="65"/>
      <c r="F32" s="65"/>
      <c r="G32" s="65"/>
      <c r="H32" s="65"/>
      <c r="I32" s="65"/>
      <c r="J32" s="65"/>
      <c r="K32" s="65"/>
      <c r="L32" s="66"/>
      <c r="M32" s="66"/>
      <c r="N32" s="66"/>
      <c r="O32" s="63"/>
    </row>
    <row r="33" spans="1:15" ht="15.75" x14ac:dyDescent="0.25">
      <c r="A33" s="97"/>
      <c r="B33" s="98"/>
      <c r="C33" s="97"/>
      <c r="D33" s="97"/>
      <c r="E33" s="97"/>
      <c r="F33" s="97"/>
      <c r="G33" s="97"/>
      <c r="H33" s="97"/>
      <c r="I33" s="97"/>
      <c r="J33" s="97"/>
      <c r="K33" s="97"/>
      <c r="L33" s="97"/>
      <c r="M33" s="98"/>
      <c r="N33" s="98"/>
      <c r="O33" s="97"/>
    </row>
    <row r="34" spans="1:15" ht="15.75" x14ac:dyDescent="0.25">
      <c r="A34" s="63"/>
      <c r="B34" s="64"/>
      <c r="C34" s="65"/>
      <c r="D34" s="65"/>
      <c r="E34" s="65"/>
      <c r="F34" s="65"/>
      <c r="G34" s="65"/>
      <c r="H34" s="65"/>
      <c r="I34" s="65"/>
      <c r="J34" s="65"/>
      <c r="K34" s="65"/>
      <c r="L34" s="66"/>
      <c r="M34" s="66"/>
      <c r="N34" s="66"/>
      <c r="O34" s="63"/>
    </row>
    <row r="35" spans="1:15" ht="63" x14ac:dyDescent="0.25">
      <c r="A35" s="104" t="s">
        <v>23</v>
      </c>
      <c r="B35" s="105" t="s">
        <v>24</v>
      </c>
      <c r="C35" s="104" t="s">
        <v>25</v>
      </c>
      <c r="D35" s="104" t="s">
        <v>26</v>
      </c>
      <c r="E35" s="104" t="s">
        <v>105</v>
      </c>
      <c r="F35" s="852" t="s">
        <v>28</v>
      </c>
      <c r="G35" s="852"/>
      <c r="H35" s="852" t="s">
        <v>29</v>
      </c>
      <c r="I35" s="852"/>
      <c r="J35" s="105" t="s">
        <v>30</v>
      </c>
      <c r="K35" s="852" t="s">
        <v>31</v>
      </c>
      <c r="L35" s="852"/>
      <c r="M35" s="830" t="s">
        <v>32</v>
      </c>
      <c r="N35" s="831"/>
      <c r="O35" s="832"/>
    </row>
    <row r="36" spans="1:15" ht="105" x14ac:dyDescent="0.25">
      <c r="A36" s="477" t="s">
        <v>106</v>
      </c>
      <c r="B36" s="478">
        <v>1</v>
      </c>
      <c r="C36" s="79" t="s">
        <v>1641</v>
      </c>
      <c r="D36" s="79" t="s">
        <v>35</v>
      </c>
      <c r="E36" s="79" t="s">
        <v>36</v>
      </c>
      <c r="F36" s="797" t="s">
        <v>1642</v>
      </c>
      <c r="G36" s="799"/>
      <c r="H36" s="782" t="s">
        <v>1635</v>
      </c>
      <c r="I36" s="759"/>
      <c r="J36" s="112">
        <v>1</v>
      </c>
      <c r="K36" s="771" t="s">
        <v>534</v>
      </c>
      <c r="L36" s="771"/>
      <c r="M36" s="772" t="s">
        <v>1629</v>
      </c>
      <c r="N36" s="772"/>
      <c r="O36" s="772"/>
    </row>
    <row r="37" spans="1:15" ht="15.75" x14ac:dyDescent="0.25">
      <c r="A37" s="828" t="s">
        <v>40</v>
      </c>
      <c r="B37" s="829"/>
      <c r="C37" s="754" t="s">
        <v>1643</v>
      </c>
      <c r="D37" s="742"/>
      <c r="E37" s="742"/>
      <c r="F37" s="742"/>
      <c r="G37" s="743"/>
      <c r="H37" s="845" t="s">
        <v>42</v>
      </c>
      <c r="I37" s="846"/>
      <c r="J37" s="847"/>
      <c r="K37" s="758" t="s">
        <v>1644</v>
      </c>
      <c r="L37" s="758"/>
      <c r="M37" s="758"/>
      <c r="N37" s="758"/>
      <c r="O37" s="759"/>
    </row>
    <row r="38" spans="1:15" ht="15.75" x14ac:dyDescent="0.25">
      <c r="A38" s="760" t="s">
        <v>44</v>
      </c>
      <c r="B38" s="761"/>
      <c r="C38" s="761"/>
      <c r="D38" s="761"/>
      <c r="E38" s="761"/>
      <c r="F38" s="762"/>
      <c r="G38" s="763" t="s">
        <v>45</v>
      </c>
      <c r="H38" s="763"/>
      <c r="I38" s="763"/>
      <c r="J38" s="763"/>
      <c r="K38" s="763"/>
      <c r="L38" s="763"/>
      <c r="M38" s="763"/>
      <c r="N38" s="763"/>
      <c r="O38" s="763"/>
    </row>
    <row r="39" spans="1:15" x14ac:dyDescent="0.25">
      <c r="A39" s="1607" t="s">
        <v>1645</v>
      </c>
      <c r="B39" s="1608"/>
      <c r="C39" s="1608"/>
      <c r="D39" s="1608"/>
      <c r="E39" s="1608"/>
      <c r="F39" s="1609"/>
      <c r="G39" s="880" t="s">
        <v>1638</v>
      </c>
      <c r="H39" s="880"/>
      <c r="I39" s="880"/>
      <c r="J39" s="880"/>
      <c r="K39" s="880"/>
      <c r="L39" s="880"/>
      <c r="M39" s="880"/>
      <c r="N39" s="880"/>
      <c r="O39" s="880"/>
    </row>
    <row r="40" spans="1:15" x14ac:dyDescent="0.25">
      <c r="A40" s="1610"/>
      <c r="B40" s="1611"/>
      <c r="C40" s="1611"/>
      <c r="D40" s="1611"/>
      <c r="E40" s="1611"/>
      <c r="F40" s="1612"/>
      <c r="G40" s="880"/>
      <c r="H40" s="880"/>
      <c r="I40" s="880"/>
      <c r="J40" s="880"/>
      <c r="K40" s="880"/>
      <c r="L40" s="880"/>
      <c r="M40" s="880"/>
      <c r="N40" s="880"/>
      <c r="O40" s="880"/>
    </row>
    <row r="41" spans="1:15" ht="15.75" x14ac:dyDescent="0.25">
      <c r="A41" s="760" t="s">
        <v>48</v>
      </c>
      <c r="B41" s="761"/>
      <c r="C41" s="761"/>
      <c r="D41" s="761"/>
      <c r="E41" s="761"/>
      <c r="F41" s="761"/>
      <c r="G41" s="763" t="s">
        <v>49</v>
      </c>
      <c r="H41" s="763"/>
      <c r="I41" s="763"/>
      <c r="J41" s="763"/>
      <c r="K41" s="763"/>
      <c r="L41" s="763"/>
      <c r="M41" s="763"/>
      <c r="N41" s="763"/>
      <c r="O41" s="763"/>
    </row>
    <row r="42" spans="1:15" x14ac:dyDescent="0.25">
      <c r="A42" s="1607" t="s">
        <v>1639</v>
      </c>
      <c r="B42" s="1608"/>
      <c r="C42" s="1608"/>
      <c r="D42" s="1608"/>
      <c r="E42" s="1608"/>
      <c r="F42" s="1609"/>
      <c r="G42" s="880" t="s">
        <v>1640</v>
      </c>
      <c r="H42" s="880"/>
      <c r="I42" s="880"/>
      <c r="J42" s="880"/>
      <c r="K42" s="880"/>
      <c r="L42" s="880"/>
      <c r="M42" s="880"/>
      <c r="N42" s="880"/>
      <c r="O42" s="880"/>
    </row>
    <row r="43" spans="1:15" x14ac:dyDescent="0.25">
      <c r="A43" s="1610"/>
      <c r="B43" s="1611"/>
      <c r="C43" s="1611"/>
      <c r="D43" s="1611"/>
      <c r="E43" s="1611"/>
      <c r="F43" s="1612"/>
      <c r="G43" s="880"/>
      <c r="H43" s="880"/>
      <c r="I43" s="880"/>
      <c r="J43" s="880"/>
      <c r="K43" s="880"/>
      <c r="L43" s="880"/>
      <c r="M43" s="880"/>
      <c r="N43" s="880"/>
      <c r="O43" s="880"/>
    </row>
    <row r="44" spans="1:15" ht="15.75" x14ac:dyDescent="0.25">
      <c r="A44" s="63"/>
      <c r="B44" s="64"/>
      <c r="C44" s="70"/>
      <c r="D44" s="70"/>
      <c r="E44" s="70"/>
      <c r="F44" s="70"/>
      <c r="G44" s="70"/>
      <c r="H44" s="70"/>
      <c r="I44" s="70"/>
      <c r="J44" s="70"/>
      <c r="K44" s="70"/>
      <c r="L44" s="70"/>
      <c r="M44" s="70"/>
      <c r="N44" s="70"/>
      <c r="O44" s="63"/>
    </row>
    <row r="45" spans="1:15" ht="15.75" x14ac:dyDescent="0.25">
      <c r="A45" s="70"/>
      <c r="B45" s="70"/>
      <c r="C45" s="63"/>
      <c r="D45" s="828" t="s">
        <v>52</v>
      </c>
      <c r="E45" s="849"/>
      <c r="F45" s="849"/>
      <c r="G45" s="849"/>
      <c r="H45" s="849"/>
      <c r="I45" s="849"/>
      <c r="J45" s="849"/>
      <c r="K45" s="849"/>
      <c r="L45" s="849"/>
      <c r="M45" s="849"/>
      <c r="N45" s="849"/>
      <c r="O45" s="829"/>
    </row>
    <row r="46" spans="1:15" ht="15.75" x14ac:dyDescent="0.25">
      <c r="A46" s="63"/>
      <c r="B46" s="64"/>
      <c r="C46" s="70"/>
      <c r="D46" s="105" t="s">
        <v>53</v>
      </c>
      <c r="E46" s="105" t="s">
        <v>54</v>
      </c>
      <c r="F46" s="105" t="s">
        <v>55</v>
      </c>
      <c r="G46" s="105" t="s">
        <v>56</v>
      </c>
      <c r="H46" s="105" t="s">
        <v>57</v>
      </c>
      <c r="I46" s="105" t="s">
        <v>58</v>
      </c>
      <c r="J46" s="105" t="s">
        <v>59</v>
      </c>
      <c r="K46" s="105" t="s">
        <v>60</v>
      </c>
      <c r="L46" s="105" t="s">
        <v>61</v>
      </c>
      <c r="M46" s="105" t="s">
        <v>62</v>
      </c>
      <c r="N46" s="105" t="s">
        <v>63</v>
      </c>
      <c r="O46" s="105" t="s">
        <v>64</v>
      </c>
    </row>
    <row r="47" spans="1:15" ht="15.75" x14ac:dyDescent="0.25">
      <c r="A47" s="850" t="s">
        <v>65</v>
      </c>
      <c r="B47" s="850"/>
      <c r="C47" s="850"/>
      <c r="D47" s="108"/>
      <c r="E47" s="108"/>
      <c r="F47" s="108">
        <v>100</v>
      </c>
      <c r="G47" s="108"/>
      <c r="H47" s="108"/>
      <c r="I47" s="108">
        <v>100</v>
      </c>
      <c r="J47" s="108"/>
      <c r="K47" s="108"/>
      <c r="L47" s="108">
        <v>100</v>
      </c>
      <c r="M47" s="108"/>
      <c r="N47" s="108"/>
      <c r="O47" s="108">
        <v>100</v>
      </c>
    </row>
    <row r="48" spans="1:15" ht="15.75" x14ac:dyDescent="0.25">
      <c r="A48" s="851" t="s">
        <v>66</v>
      </c>
      <c r="B48" s="851"/>
      <c r="C48" s="851"/>
      <c r="D48" s="110"/>
      <c r="E48" s="110"/>
      <c r="F48" s="110">
        <v>100</v>
      </c>
      <c r="G48" s="110">
        <v>100</v>
      </c>
      <c r="H48" s="110"/>
      <c r="I48" s="110">
        <v>100</v>
      </c>
      <c r="J48" s="110"/>
      <c r="K48" s="110"/>
      <c r="L48" s="110">
        <v>100</v>
      </c>
      <c r="M48" s="110"/>
      <c r="N48" s="110"/>
      <c r="O48" s="110"/>
    </row>
    <row r="49" spans="1:15" ht="15.75" x14ac:dyDescent="0.25">
      <c r="A49" s="1613"/>
      <c r="B49" s="1614"/>
      <c r="C49" s="1614"/>
      <c r="D49" s="1614"/>
      <c r="E49" s="1614"/>
      <c r="F49" s="1614"/>
      <c r="G49" s="1614"/>
      <c r="H49" s="1614"/>
      <c r="I49" s="1614"/>
      <c r="J49" s="1614"/>
      <c r="K49" s="1614"/>
      <c r="L49" s="1614"/>
      <c r="M49" s="1614"/>
      <c r="N49" s="1614"/>
      <c r="O49" s="1615"/>
    </row>
    <row r="50" spans="1:15" ht="63" x14ac:dyDescent="0.25">
      <c r="A50" s="104" t="s">
        <v>23</v>
      </c>
      <c r="B50" s="105" t="s">
        <v>24</v>
      </c>
      <c r="C50" s="104" t="s">
        <v>25</v>
      </c>
      <c r="D50" s="104" t="s">
        <v>26</v>
      </c>
      <c r="E50" s="104" t="s">
        <v>105</v>
      </c>
      <c r="F50" s="852" t="s">
        <v>28</v>
      </c>
      <c r="G50" s="852"/>
      <c r="H50" s="852" t="s">
        <v>29</v>
      </c>
      <c r="I50" s="852"/>
      <c r="J50" s="105" t="s">
        <v>30</v>
      </c>
      <c r="K50" s="852" t="s">
        <v>31</v>
      </c>
      <c r="L50" s="852"/>
      <c r="M50" s="830" t="s">
        <v>32</v>
      </c>
      <c r="N50" s="831"/>
      <c r="O50" s="832"/>
    </row>
    <row r="51" spans="1:15" ht="150" x14ac:dyDescent="0.25">
      <c r="A51" s="477" t="s">
        <v>106</v>
      </c>
      <c r="B51" s="478">
        <v>1</v>
      </c>
      <c r="C51" s="79" t="s">
        <v>1646</v>
      </c>
      <c r="D51" s="79" t="s">
        <v>35</v>
      </c>
      <c r="E51" s="79" t="s">
        <v>36</v>
      </c>
      <c r="F51" s="797" t="s">
        <v>1647</v>
      </c>
      <c r="G51" s="799"/>
      <c r="H51" s="782" t="s">
        <v>1635</v>
      </c>
      <c r="I51" s="759"/>
      <c r="J51" s="112">
        <v>1</v>
      </c>
      <c r="K51" s="771" t="s">
        <v>534</v>
      </c>
      <c r="L51" s="771"/>
      <c r="M51" s="772" t="s">
        <v>1629</v>
      </c>
      <c r="N51" s="772"/>
      <c r="O51" s="772"/>
    </row>
    <row r="52" spans="1:15" ht="15.75" x14ac:dyDescent="0.25">
      <c r="A52" s="828" t="s">
        <v>40</v>
      </c>
      <c r="B52" s="829"/>
      <c r="C52" s="754" t="s">
        <v>1648</v>
      </c>
      <c r="D52" s="742"/>
      <c r="E52" s="742"/>
      <c r="F52" s="742"/>
      <c r="G52" s="743"/>
      <c r="H52" s="845" t="s">
        <v>42</v>
      </c>
      <c r="I52" s="846"/>
      <c r="J52" s="847"/>
      <c r="K52" s="758" t="s">
        <v>1649</v>
      </c>
      <c r="L52" s="758"/>
      <c r="M52" s="758"/>
      <c r="N52" s="758"/>
      <c r="O52" s="759"/>
    </row>
    <row r="53" spans="1:15" ht="15.75" x14ac:dyDescent="0.25">
      <c r="A53" s="760" t="s">
        <v>44</v>
      </c>
      <c r="B53" s="761"/>
      <c r="C53" s="761"/>
      <c r="D53" s="761"/>
      <c r="E53" s="761"/>
      <c r="F53" s="762"/>
      <c r="G53" s="763" t="s">
        <v>45</v>
      </c>
      <c r="H53" s="763"/>
      <c r="I53" s="763"/>
      <c r="J53" s="763"/>
      <c r="K53" s="763"/>
      <c r="L53" s="763"/>
      <c r="M53" s="763"/>
      <c r="N53" s="763"/>
      <c r="O53" s="763"/>
    </row>
    <row r="54" spans="1:15" x14ac:dyDescent="0.25">
      <c r="A54" s="1607" t="s">
        <v>1650</v>
      </c>
      <c r="B54" s="1608"/>
      <c r="C54" s="1608"/>
      <c r="D54" s="1608"/>
      <c r="E54" s="1608"/>
      <c r="F54" s="1609"/>
      <c r="G54" s="880" t="s">
        <v>1638</v>
      </c>
      <c r="H54" s="880"/>
      <c r="I54" s="880"/>
      <c r="J54" s="880"/>
      <c r="K54" s="880"/>
      <c r="L54" s="880"/>
      <c r="M54" s="880"/>
      <c r="N54" s="880"/>
      <c r="O54" s="880"/>
    </row>
    <row r="55" spans="1:15" x14ac:dyDescent="0.25">
      <c r="A55" s="1610"/>
      <c r="B55" s="1611"/>
      <c r="C55" s="1611"/>
      <c r="D55" s="1611"/>
      <c r="E55" s="1611"/>
      <c r="F55" s="1612"/>
      <c r="G55" s="880"/>
      <c r="H55" s="880"/>
      <c r="I55" s="880"/>
      <c r="J55" s="880"/>
      <c r="K55" s="880"/>
      <c r="L55" s="880"/>
      <c r="M55" s="880"/>
      <c r="N55" s="880"/>
      <c r="O55" s="880"/>
    </row>
    <row r="56" spans="1:15" ht="15.75" x14ac:dyDescent="0.25">
      <c r="A56" s="760" t="s">
        <v>48</v>
      </c>
      <c r="B56" s="761"/>
      <c r="C56" s="761"/>
      <c r="D56" s="761"/>
      <c r="E56" s="761"/>
      <c r="F56" s="761"/>
      <c r="G56" s="763" t="s">
        <v>49</v>
      </c>
      <c r="H56" s="763"/>
      <c r="I56" s="763"/>
      <c r="J56" s="763"/>
      <c r="K56" s="763"/>
      <c r="L56" s="763"/>
      <c r="M56" s="763"/>
      <c r="N56" s="763"/>
      <c r="O56" s="763"/>
    </row>
    <row r="57" spans="1:15" x14ac:dyDescent="0.25">
      <c r="A57" s="1607" t="s">
        <v>1639</v>
      </c>
      <c r="B57" s="1608"/>
      <c r="C57" s="1608"/>
      <c r="D57" s="1608"/>
      <c r="E57" s="1608"/>
      <c r="F57" s="1609"/>
      <c r="G57" s="880" t="s">
        <v>1640</v>
      </c>
      <c r="H57" s="880"/>
      <c r="I57" s="880"/>
      <c r="J57" s="880"/>
      <c r="K57" s="880"/>
      <c r="L57" s="880"/>
      <c r="M57" s="880"/>
      <c r="N57" s="880"/>
      <c r="O57" s="880"/>
    </row>
    <row r="58" spans="1:15" x14ac:dyDescent="0.25">
      <c r="A58" s="1610"/>
      <c r="B58" s="1611"/>
      <c r="C58" s="1611"/>
      <c r="D58" s="1611"/>
      <c r="E58" s="1611"/>
      <c r="F58" s="1612"/>
      <c r="G58" s="880"/>
      <c r="H58" s="880"/>
      <c r="I58" s="880"/>
      <c r="J58" s="880"/>
      <c r="K58" s="880"/>
      <c r="L58" s="880"/>
      <c r="M58" s="880"/>
      <c r="N58" s="880"/>
      <c r="O58" s="880"/>
    </row>
    <row r="59" spans="1:15" ht="15.75" x14ac:dyDescent="0.25">
      <c r="A59" s="63"/>
      <c r="B59" s="64"/>
      <c r="C59" s="70"/>
      <c r="D59" s="70"/>
      <c r="E59" s="70"/>
      <c r="F59" s="70"/>
      <c r="G59" s="70"/>
      <c r="H59" s="70"/>
      <c r="I59" s="70"/>
      <c r="J59" s="70"/>
      <c r="K59" s="70"/>
      <c r="L59" s="70"/>
      <c r="M59" s="70"/>
      <c r="N59" s="70"/>
      <c r="O59" s="63"/>
    </row>
    <row r="60" spans="1:15" ht="15.75" x14ac:dyDescent="0.25">
      <c r="A60" s="70"/>
      <c r="B60" s="70"/>
      <c r="C60" s="63"/>
      <c r="D60" s="828" t="s">
        <v>52</v>
      </c>
      <c r="E60" s="849"/>
      <c r="F60" s="849"/>
      <c r="G60" s="849"/>
      <c r="H60" s="849"/>
      <c r="I60" s="849"/>
      <c r="J60" s="849"/>
      <c r="K60" s="849"/>
      <c r="L60" s="849"/>
      <c r="M60" s="849"/>
      <c r="N60" s="849"/>
      <c r="O60" s="829"/>
    </row>
    <row r="61" spans="1:15" ht="15.75" x14ac:dyDescent="0.25">
      <c r="A61" s="63"/>
      <c r="B61" s="64"/>
      <c r="C61" s="70"/>
      <c r="D61" s="105" t="s">
        <v>53</v>
      </c>
      <c r="E61" s="105" t="s">
        <v>54</v>
      </c>
      <c r="F61" s="105" t="s">
        <v>55</v>
      </c>
      <c r="G61" s="105" t="s">
        <v>56</v>
      </c>
      <c r="H61" s="105" t="s">
        <v>57</v>
      </c>
      <c r="I61" s="105" t="s">
        <v>58</v>
      </c>
      <c r="J61" s="105" t="s">
        <v>59</v>
      </c>
      <c r="K61" s="105" t="s">
        <v>60</v>
      </c>
      <c r="L61" s="105" t="s">
        <v>61</v>
      </c>
      <c r="M61" s="105" t="s">
        <v>62</v>
      </c>
      <c r="N61" s="105" t="s">
        <v>63</v>
      </c>
      <c r="O61" s="105" t="s">
        <v>64</v>
      </c>
    </row>
    <row r="62" spans="1:15" ht="15.75" x14ac:dyDescent="0.25">
      <c r="A62" s="850" t="s">
        <v>65</v>
      </c>
      <c r="B62" s="850"/>
      <c r="C62" s="850"/>
      <c r="D62" s="108"/>
      <c r="E62" s="108"/>
      <c r="F62" s="108">
        <v>100</v>
      </c>
      <c r="G62" s="108"/>
      <c r="H62" s="108"/>
      <c r="I62" s="108">
        <v>100</v>
      </c>
      <c r="J62" s="108"/>
      <c r="K62" s="108"/>
      <c r="L62" s="108">
        <v>100</v>
      </c>
      <c r="M62" s="108"/>
      <c r="N62" s="108"/>
      <c r="O62" s="108">
        <v>100</v>
      </c>
    </row>
    <row r="63" spans="1:15" ht="15.75" x14ac:dyDescent="0.25">
      <c r="A63" s="851" t="s">
        <v>66</v>
      </c>
      <c r="B63" s="851"/>
      <c r="C63" s="851"/>
      <c r="D63" s="110"/>
      <c r="E63" s="110"/>
      <c r="F63" s="110">
        <v>100</v>
      </c>
      <c r="G63" s="110"/>
      <c r="H63" s="110"/>
      <c r="I63" s="110">
        <v>100</v>
      </c>
      <c r="J63" s="110"/>
      <c r="K63" s="110">
        <v>100</v>
      </c>
      <c r="L63" s="110">
        <v>100</v>
      </c>
      <c r="M63" s="110"/>
      <c r="N63" s="110"/>
      <c r="O63" s="110"/>
    </row>
    <row r="64" spans="1:15" ht="15.75" x14ac:dyDescent="0.25">
      <c r="A64" s="63"/>
      <c r="B64" s="64"/>
      <c r="C64" s="70"/>
      <c r="D64" s="70"/>
      <c r="E64" s="70"/>
      <c r="F64" s="70"/>
      <c r="G64" s="70"/>
      <c r="H64" s="70"/>
      <c r="I64" s="70"/>
      <c r="J64" s="70"/>
      <c r="K64" s="70"/>
      <c r="L64" s="70"/>
      <c r="M64" s="70"/>
      <c r="N64" s="70"/>
      <c r="O64" s="63"/>
    </row>
    <row r="65" spans="1:15" ht="31.5" x14ac:dyDescent="0.25">
      <c r="A65" s="67" t="s">
        <v>97</v>
      </c>
      <c r="B65" s="875" t="s">
        <v>1651</v>
      </c>
      <c r="C65" s="748"/>
      <c r="D65" s="748"/>
      <c r="E65" s="748"/>
      <c r="F65" s="748"/>
      <c r="G65" s="748"/>
      <c r="H65" s="748"/>
      <c r="I65" s="748"/>
      <c r="J65" s="749"/>
      <c r="K65" s="750" t="s">
        <v>13</v>
      </c>
      <c r="L65" s="750"/>
      <c r="M65" s="750"/>
      <c r="N65" s="750"/>
      <c r="O65" s="103">
        <v>0.05</v>
      </c>
    </row>
    <row r="66" spans="1:15" ht="15.75" x14ac:dyDescent="0.25">
      <c r="A66" s="69"/>
      <c r="B66" s="70"/>
      <c r="C66" s="71"/>
      <c r="D66" s="71"/>
      <c r="E66" s="71"/>
      <c r="F66" s="71"/>
      <c r="G66" s="71"/>
      <c r="H66" s="71"/>
      <c r="I66" s="71"/>
      <c r="J66" s="71"/>
      <c r="K66" s="71"/>
      <c r="L66" s="71"/>
      <c r="M66" s="71"/>
      <c r="N66" s="71"/>
      <c r="O66" s="69"/>
    </row>
    <row r="67" spans="1:15" ht="31.5" x14ac:dyDescent="0.25">
      <c r="A67" s="67" t="s">
        <v>14</v>
      </c>
      <c r="B67" s="875"/>
      <c r="C67" s="748"/>
      <c r="D67" s="748"/>
      <c r="E67" s="748"/>
      <c r="F67" s="748"/>
      <c r="G67" s="748"/>
      <c r="H67" s="748"/>
      <c r="I67" s="748"/>
      <c r="J67" s="748"/>
      <c r="K67" s="748"/>
      <c r="L67" s="748"/>
      <c r="M67" s="748"/>
      <c r="N67" s="748"/>
      <c r="O67" s="749"/>
    </row>
    <row r="68" spans="1:15" ht="15.75" x14ac:dyDescent="0.25">
      <c r="A68" s="69"/>
      <c r="B68" s="70"/>
      <c r="C68" s="71"/>
      <c r="D68" s="71"/>
      <c r="E68" s="71"/>
      <c r="F68" s="71"/>
      <c r="G68" s="71"/>
      <c r="H68" s="71"/>
      <c r="I68" s="71"/>
      <c r="J68" s="71"/>
      <c r="K68" s="71"/>
      <c r="L68" s="71"/>
      <c r="M68" s="71"/>
      <c r="N68" s="71"/>
      <c r="O68" s="69"/>
    </row>
    <row r="69" spans="1:15" x14ac:dyDescent="0.25">
      <c r="A69" s="860" t="s">
        <v>15</v>
      </c>
      <c r="B69" s="860"/>
      <c r="C69" s="860"/>
      <c r="D69" s="860"/>
      <c r="E69" s="744" t="s">
        <v>1629</v>
      </c>
      <c r="F69" s="745"/>
      <c r="G69" s="745"/>
      <c r="H69" s="745"/>
      <c r="I69" s="746"/>
      <c r="J69" s="860" t="s">
        <v>17</v>
      </c>
      <c r="K69" s="860"/>
      <c r="L69" s="744" t="s">
        <v>1630</v>
      </c>
      <c r="M69" s="745"/>
      <c r="N69" s="745"/>
      <c r="O69" s="746"/>
    </row>
    <row r="70" spans="1:15" x14ac:dyDescent="0.25">
      <c r="A70" s="860"/>
      <c r="B70" s="860"/>
      <c r="C70" s="860"/>
      <c r="D70" s="860"/>
      <c r="E70" s="744"/>
      <c r="F70" s="745"/>
      <c r="G70" s="745"/>
      <c r="H70" s="745"/>
      <c r="I70" s="746"/>
      <c r="J70" s="860"/>
      <c r="K70" s="860"/>
      <c r="L70" s="744" t="s">
        <v>1631</v>
      </c>
      <c r="M70" s="745"/>
      <c r="N70" s="745"/>
      <c r="O70" s="746"/>
    </row>
    <row r="71" spans="1:15" x14ac:dyDescent="0.25">
      <c r="A71" s="860"/>
      <c r="B71" s="860"/>
      <c r="C71" s="860"/>
      <c r="D71" s="860"/>
      <c r="E71" s="744"/>
      <c r="F71" s="745"/>
      <c r="G71" s="745"/>
      <c r="H71" s="745"/>
      <c r="I71" s="746"/>
      <c r="J71" s="860"/>
      <c r="K71" s="860"/>
      <c r="L71" s="744" t="s">
        <v>1632</v>
      </c>
      <c r="M71" s="745"/>
      <c r="N71" s="745"/>
      <c r="O71" s="746"/>
    </row>
    <row r="72" spans="1:15" ht="15.75" x14ac:dyDescent="0.25">
      <c r="A72" s="69"/>
      <c r="B72" s="70"/>
      <c r="C72" s="71"/>
      <c r="D72" s="71"/>
      <c r="E72" s="71"/>
      <c r="F72" s="71"/>
      <c r="G72" s="71"/>
      <c r="H72" s="71"/>
      <c r="I72" s="71"/>
      <c r="J72" s="71"/>
      <c r="K72" s="71"/>
      <c r="L72" s="71"/>
      <c r="M72" s="71"/>
      <c r="N72" s="71"/>
      <c r="O72" s="69"/>
    </row>
    <row r="73" spans="1:15" ht="15.75" x14ac:dyDescent="0.25">
      <c r="A73" s="69"/>
      <c r="B73" s="70"/>
      <c r="C73" s="71"/>
      <c r="D73" s="71"/>
      <c r="E73" s="71"/>
      <c r="F73" s="71"/>
      <c r="G73" s="71"/>
      <c r="H73" s="71"/>
      <c r="I73" s="71"/>
      <c r="J73" s="71"/>
      <c r="K73" s="71"/>
      <c r="L73" s="71"/>
      <c r="M73" s="71"/>
      <c r="N73" s="71"/>
      <c r="O73" s="69"/>
    </row>
    <row r="74" spans="1:15" ht="63" x14ac:dyDescent="0.25">
      <c r="A74" s="104" t="s">
        <v>23</v>
      </c>
      <c r="B74" s="105" t="s">
        <v>24</v>
      </c>
      <c r="C74" s="104" t="s">
        <v>25</v>
      </c>
      <c r="D74" s="104" t="s">
        <v>26</v>
      </c>
      <c r="E74" s="104" t="s">
        <v>105</v>
      </c>
      <c r="F74" s="852" t="s">
        <v>28</v>
      </c>
      <c r="G74" s="852"/>
      <c r="H74" s="852" t="s">
        <v>29</v>
      </c>
      <c r="I74" s="852"/>
      <c r="J74" s="105" t="s">
        <v>30</v>
      </c>
      <c r="K74" s="852" t="s">
        <v>31</v>
      </c>
      <c r="L74" s="852"/>
      <c r="M74" s="830" t="s">
        <v>32</v>
      </c>
      <c r="N74" s="831"/>
      <c r="O74" s="832"/>
    </row>
    <row r="75" spans="1:15" ht="105" x14ac:dyDescent="0.25">
      <c r="A75" s="477" t="s">
        <v>106</v>
      </c>
      <c r="B75" s="478">
        <v>1</v>
      </c>
      <c r="C75" s="479" t="s">
        <v>1652</v>
      </c>
      <c r="D75" s="477"/>
      <c r="E75" s="480"/>
      <c r="F75" s="754" t="s">
        <v>1653</v>
      </c>
      <c r="G75" s="743"/>
      <c r="H75" s="782" t="s">
        <v>70</v>
      </c>
      <c r="I75" s="759"/>
      <c r="J75" s="112">
        <v>1</v>
      </c>
      <c r="K75" s="771" t="s">
        <v>534</v>
      </c>
      <c r="L75" s="771"/>
      <c r="M75" s="772" t="s">
        <v>1629</v>
      </c>
      <c r="N75" s="772"/>
      <c r="O75" s="772"/>
    </row>
    <row r="76" spans="1:15" ht="15.75" x14ac:dyDescent="0.25">
      <c r="A76" s="828" t="s">
        <v>40</v>
      </c>
      <c r="B76" s="829"/>
      <c r="C76" s="754" t="s">
        <v>1654</v>
      </c>
      <c r="D76" s="742"/>
      <c r="E76" s="742"/>
      <c r="F76" s="742"/>
      <c r="G76" s="743"/>
      <c r="H76" s="845" t="s">
        <v>42</v>
      </c>
      <c r="I76" s="846"/>
      <c r="J76" s="847"/>
      <c r="K76" s="797" t="s">
        <v>1655</v>
      </c>
      <c r="L76" s="798"/>
      <c r="M76" s="798"/>
      <c r="N76" s="798"/>
      <c r="O76" s="799"/>
    </row>
    <row r="77" spans="1:15" ht="15.75" x14ac:dyDescent="0.25">
      <c r="A77" s="760" t="s">
        <v>44</v>
      </c>
      <c r="B77" s="761"/>
      <c r="C77" s="761"/>
      <c r="D77" s="761"/>
      <c r="E77" s="761"/>
      <c r="F77" s="762"/>
      <c r="G77" s="763" t="s">
        <v>45</v>
      </c>
      <c r="H77" s="763"/>
      <c r="I77" s="763"/>
      <c r="J77" s="763"/>
      <c r="K77" s="763"/>
      <c r="L77" s="763"/>
      <c r="M77" s="763"/>
      <c r="N77" s="763"/>
      <c r="O77" s="763"/>
    </row>
    <row r="78" spans="1:15" x14ac:dyDescent="0.25">
      <c r="A78" s="1616" t="s">
        <v>1656</v>
      </c>
      <c r="B78" s="1617"/>
      <c r="C78" s="1617"/>
      <c r="D78" s="1617"/>
      <c r="E78" s="1617"/>
      <c r="F78" s="1618"/>
      <c r="G78" s="880" t="s">
        <v>1657</v>
      </c>
      <c r="H78" s="880"/>
      <c r="I78" s="880"/>
      <c r="J78" s="880"/>
      <c r="K78" s="880"/>
      <c r="L78" s="880"/>
      <c r="M78" s="880"/>
      <c r="N78" s="880"/>
      <c r="O78" s="880"/>
    </row>
    <row r="79" spans="1:15" x14ac:dyDescent="0.25">
      <c r="A79" s="1619"/>
      <c r="B79" s="1620"/>
      <c r="C79" s="1620"/>
      <c r="D79" s="1620"/>
      <c r="E79" s="1620"/>
      <c r="F79" s="1621"/>
      <c r="G79" s="880"/>
      <c r="H79" s="880"/>
      <c r="I79" s="880"/>
      <c r="J79" s="880"/>
      <c r="K79" s="880"/>
      <c r="L79" s="880"/>
      <c r="M79" s="880"/>
      <c r="N79" s="880"/>
      <c r="O79" s="880"/>
    </row>
    <row r="80" spans="1:15" ht="15.75" x14ac:dyDescent="0.25">
      <c r="A80" s="760" t="s">
        <v>48</v>
      </c>
      <c r="B80" s="761"/>
      <c r="C80" s="761"/>
      <c r="D80" s="761"/>
      <c r="E80" s="761"/>
      <c r="F80" s="761"/>
      <c r="G80" s="763" t="s">
        <v>49</v>
      </c>
      <c r="H80" s="763"/>
      <c r="I80" s="763"/>
      <c r="J80" s="763"/>
      <c r="K80" s="763"/>
      <c r="L80" s="763"/>
      <c r="M80" s="763"/>
      <c r="N80" s="763"/>
      <c r="O80" s="763"/>
    </row>
    <row r="81" spans="1:15" x14ac:dyDescent="0.25">
      <c r="A81" s="1616" t="s">
        <v>419</v>
      </c>
      <c r="B81" s="1617"/>
      <c r="C81" s="1617"/>
      <c r="D81" s="1617"/>
      <c r="E81" s="1617"/>
      <c r="F81" s="1618"/>
      <c r="G81" s="1622" t="s">
        <v>1658</v>
      </c>
      <c r="H81" s="1623"/>
      <c r="I81" s="1623"/>
      <c r="J81" s="1623"/>
      <c r="K81" s="1623"/>
      <c r="L81" s="1623"/>
      <c r="M81" s="1623"/>
      <c r="N81" s="1623"/>
      <c r="O81" s="1623"/>
    </row>
    <row r="82" spans="1:15" x14ac:dyDescent="0.25">
      <c r="A82" s="1619"/>
      <c r="B82" s="1620"/>
      <c r="C82" s="1620"/>
      <c r="D82" s="1620"/>
      <c r="E82" s="1620"/>
      <c r="F82" s="1621"/>
      <c r="G82" s="1624"/>
      <c r="H82" s="1625"/>
      <c r="I82" s="1625"/>
      <c r="J82" s="1625"/>
      <c r="K82" s="1625"/>
      <c r="L82" s="1625"/>
      <c r="M82" s="1625"/>
      <c r="N82" s="1625"/>
      <c r="O82" s="1625"/>
    </row>
    <row r="83" spans="1:15" ht="15.75" x14ac:dyDescent="0.25">
      <c r="A83" s="63"/>
      <c r="B83" s="64"/>
      <c r="C83" s="70"/>
      <c r="D83" s="70"/>
      <c r="E83" s="70"/>
      <c r="F83" s="70"/>
      <c r="G83" s="70"/>
      <c r="H83" s="70"/>
      <c r="I83" s="70"/>
      <c r="J83" s="70"/>
      <c r="K83" s="70"/>
      <c r="L83" s="70"/>
      <c r="M83" s="70"/>
      <c r="N83" s="70"/>
      <c r="O83" s="63"/>
    </row>
    <row r="84" spans="1:15" ht="15.75" x14ac:dyDescent="0.25">
      <c r="A84" s="70"/>
      <c r="B84" s="70"/>
      <c r="C84" s="63"/>
      <c r="D84" s="828" t="s">
        <v>52</v>
      </c>
      <c r="E84" s="849"/>
      <c r="F84" s="849"/>
      <c r="G84" s="849"/>
      <c r="H84" s="849"/>
      <c r="I84" s="849"/>
      <c r="J84" s="849"/>
      <c r="K84" s="849"/>
      <c r="L84" s="849"/>
      <c r="M84" s="849"/>
      <c r="N84" s="849"/>
      <c r="O84" s="829"/>
    </row>
    <row r="85" spans="1:15" ht="15.75" x14ac:dyDescent="0.25">
      <c r="A85" s="63"/>
      <c r="B85" s="64"/>
      <c r="C85" s="70"/>
      <c r="D85" s="105" t="s">
        <v>53</v>
      </c>
      <c r="E85" s="105" t="s">
        <v>54</v>
      </c>
      <c r="F85" s="105" t="s">
        <v>55</v>
      </c>
      <c r="G85" s="105" t="s">
        <v>56</v>
      </c>
      <c r="H85" s="105" t="s">
        <v>57</v>
      </c>
      <c r="I85" s="105" t="s">
        <v>58</v>
      </c>
      <c r="J85" s="105" t="s">
        <v>59</v>
      </c>
      <c r="K85" s="105" t="s">
        <v>60</v>
      </c>
      <c r="L85" s="105" t="s">
        <v>61</v>
      </c>
      <c r="M85" s="105" t="s">
        <v>62</v>
      </c>
      <c r="N85" s="105" t="s">
        <v>63</v>
      </c>
      <c r="O85" s="105" t="s">
        <v>64</v>
      </c>
    </row>
    <row r="86" spans="1:15" ht="15.75" x14ac:dyDescent="0.25">
      <c r="A86" s="850" t="s">
        <v>65</v>
      </c>
      <c r="B86" s="850"/>
      <c r="C86" s="850"/>
      <c r="D86" s="108"/>
      <c r="E86" s="108"/>
      <c r="F86" s="108">
        <v>100</v>
      </c>
      <c r="G86" s="108"/>
      <c r="H86" s="108"/>
      <c r="I86" s="108">
        <v>100</v>
      </c>
      <c r="J86" s="108"/>
      <c r="K86" s="108"/>
      <c r="L86" s="108">
        <v>100</v>
      </c>
      <c r="M86" s="108"/>
      <c r="N86" s="108"/>
      <c r="O86" s="108">
        <v>100</v>
      </c>
    </row>
    <row r="87" spans="1:15" ht="15.75" x14ac:dyDescent="0.25">
      <c r="A87" s="851" t="s">
        <v>66</v>
      </c>
      <c r="B87" s="851"/>
      <c r="C87" s="851"/>
      <c r="D87" s="110"/>
      <c r="E87" s="110"/>
      <c r="F87" s="110">
        <v>100</v>
      </c>
      <c r="G87" s="110">
        <v>100</v>
      </c>
      <c r="H87" s="110">
        <v>100</v>
      </c>
      <c r="I87" s="110">
        <v>100</v>
      </c>
      <c r="J87" s="110">
        <v>100</v>
      </c>
      <c r="K87" s="110">
        <v>100</v>
      </c>
      <c r="L87" s="110">
        <v>100</v>
      </c>
      <c r="M87" s="110"/>
      <c r="N87" s="110"/>
      <c r="O87" s="110"/>
    </row>
    <row r="88" spans="1:15" ht="15.75" x14ac:dyDescent="0.25">
      <c r="A88" s="63"/>
      <c r="B88" s="64"/>
      <c r="C88" s="65"/>
      <c r="D88" s="65"/>
      <c r="E88" s="65"/>
      <c r="F88" s="65"/>
      <c r="G88" s="65"/>
      <c r="H88" s="65"/>
      <c r="I88" s="65"/>
      <c r="J88" s="65"/>
      <c r="K88" s="65"/>
      <c r="L88" s="66"/>
      <c r="M88" s="66"/>
      <c r="N88" s="66"/>
      <c r="O88" s="63"/>
    </row>
    <row r="89" spans="1:15" ht="31.5" x14ac:dyDescent="0.25">
      <c r="A89" s="67" t="s">
        <v>114</v>
      </c>
      <c r="B89" s="875" t="s">
        <v>1659</v>
      </c>
      <c r="C89" s="748"/>
      <c r="D89" s="748"/>
      <c r="E89" s="748"/>
      <c r="F89" s="748"/>
      <c r="G89" s="748"/>
      <c r="H89" s="748"/>
      <c r="I89" s="748"/>
      <c r="J89" s="749"/>
      <c r="K89" s="750" t="s">
        <v>13</v>
      </c>
      <c r="L89" s="750"/>
      <c r="M89" s="750"/>
      <c r="N89" s="750"/>
      <c r="O89" s="103">
        <v>0.15</v>
      </c>
    </row>
    <row r="90" spans="1:15" ht="15.75" x14ac:dyDescent="0.25">
      <c r="A90" s="69"/>
      <c r="B90" s="70"/>
      <c r="C90" s="71"/>
      <c r="D90" s="71"/>
      <c r="E90" s="71"/>
      <c r="F90" s="71"/>
      <c r="G90" s="71"/>
      <c r="H90" s="71"/>
      <c r="I90" s="71"/>
      <c r="J90" s="71"/>
      <c r="K90" s="71"/>
      <c r="L90" s="71"/>
      <c r="M90" s="71"/>
      <c r="N90" s="71"/>
      <c r="O90" s="69"/>
    </row>
    <row r="91" spans="1:15" ht="31.5" x14ac:dyDescent="0.25">
      <c r="A91" s="67" t="s">
        <v>14</v>
      </c>
      <c r="B91" s="875"/>
      <c r="C91" s="748"/>
      <c r="D91" s="748"/>
      <c r="E91" s="748"/>
      <c r="F91" s="748"/>
      <c r="G91" s="748"/>
      <c r="H91" s="748"/>
      <c r="I91" s="748"/>
      <c r="J91" s="748"/>
      <c r="K91" s="748"/>
      <c r="L91" s="748"/>
      <c r="M91" s="748"/>
      <c r="N91" s="748"/>
      <c r="O91" s="749"/>
    </row>
    <row r="92" spans="1:15" ht="15.75" x14ac:dyDescent="0.25">
      <c r="A92" s="69"/>
      <c r="B92" s="70"/>
      <c r="C92" s="71"/>
      <c r="D92" s="71"/>
      <c r="E92" s="71"/>
      <c r="F92" s="71"/>
      <c r="G92" s="71"/>
      <c r="H92" s="71"/>
      <c r="I92" s="71"/>
      <c r="J92" s="71"/>
      <c r="K92" s="71"/>
      <c r="L92" s="71"/>
      <c r="M92" s="71"/>
      <c r="N92" s="71"/>
      <c r="O92" s="69"/>
    </row>
    <row r="93" spans="1:15" x14ac:dyDescent="0.25">
      <c r="A93" s="860" t="s">
        <v>15</v>
      </c>
      <c r="B93" s="860"/>
      <c r="C93" s="860"/>
      <c r="D93" s="860"/>
      <c r="E93" s="744" t="s">
        <v>1629</v>
      </c>
      <c r="F93" s="745"/>
      <c r="G93" s="745"/>
      <c r="H93" s="745"/>
      <c r="I93" s="746"/>
      <c r="J93" s="860" t="s">
        <v>17</v>
      </c>
      <c r="K93" s="860"/>
      <c r="L93" s="744" t="s">
        <v>1630</v>
      </c>
      <c r="M93" s="745"/>
      <c r="N93" s="745"/>
      <c r="O93" s="746"/>
    </row>
    <row r="94" spans="1:15" x14ac:dyDescent="0.25">
      <c r="A94" s="860"/>
      <c r="B94" s="860"/>
      <c r="C94" s="860"/>
      <c r="D94" s="860"/>
      <c r="E94" s="744"/>
      <c r="F94" s="745"/>
      <c r="G94" s="745"/>
      <c r="H94" s="745"/>
      <c r="I94" s="746"/>
      <c r="J94" s="860"/>
      <c r="K94" s="860"/>
      <c r="L94" s="744" t="s">
        <v>1631</v>
      </c>
      <c r="M94" s="745"/>
      <c r="N94" s="745"/>
      <c r="O94" s="746"/>
    </row>
    <row r="95" spans="1:15" x14ac:dyDescent="0.25">
      <c r="A95" s="860"/>
      <c r="B95" s="860"/>
      <c r="C95" s="860"/>
      <c r="D95" s="860"/>
      <c r="E95" s="744"/>
      <c r="F95" s="745"/>
      <c r="G95" s="745"/>
      <c r="H95" s="745"/>
      <c r="I95" s="746"/>
      <c r="J95" s="860"/>
      <c r="K95" s="860"/>
      <c r="L95" s="744" t="s">
        <v>1632</v>
      </c>
      <c r="M95" s="745"/>
      <c r="N95" s="745"/>
      <c r="O95" s="746"/>
    </row>
    <row r="96" spans="1:15" ht="15.75" x14ac:dyDescent="0.25">
      <c r="A96" s="69"/>
      <c r="B96" s="70"/>
      <c r="C96" s="71"/>
      <c r="D96" s="71"/>
      <c r="E96" s="71"/>
      <c r="F96" s="71"/>
      <c r="G96" s="71"/>
      <c r="H96" s="71"/>
      <c r="I96" s="71"/>
      <c r="J96" s="71"/>
      <c r="K96" s="71"/>
      <c r="L96" s="71"/>
      <c r="M96" s="71"/>
      <c r="N96" s="71"/>
      <c r="O96" s="69"/>
    </row>
    <row r="97" spans="1:15" ht="15.75" x14ac:dyDescent="0.25">
      <c r="A97" s="69"/>
      <c r="B97" s="70"/>
      <c r="C97" s="71"/>
      <c r="D97" s="71"/>
      <c r="E97" s="71"/>
      <c r="F97" s="71"/>
      <c r="G97" s="71"/>
      <c r="H97" s="71"/>
      <c r="I97" s="71"/>
      <c r="J97" s="71"/>
      <c r="K97" s="71"/>
      <c r="L97" s="71"/>
      <c r="M97" s="71"/>
      <c r="N97" s="71"/>
      <c r="O97" s="69"/>
    </row>
    <row r="98" spans="1:15" ht="63" x14ac:dyDescent="0.25">
      <c r="A98" s="104" t="s">
        <v>23</v>
      </c>
      <c r="B98" s="105" t="s">
        <v>24</v>
      </c>
      <c r="C98" s="104" t="s">
        <v>25</v>
      </c>
      <c r="D98" s="104" t="s">
        <v>26</v>
      </c>
      <c r="E98" s="104" t="s">
        <v>105</v>
      </c>
      <c r="F98" s="852" t="s">
        <v>28</v>
      </c>
      <c r="G98" s="852"/>
      <c r="H98" s="852" t="s">
        <v>29</v>
      </c>
      <c r="I98" s="852"/>
      <c r="J98" s="105" t="s">
        <v>30</v>
      </c>
      <c r="K98" s="852" t="s">
        <v>31</v>
      </c>
      <c r="L98" s="852"/>
      <c r="M98" s="830" t="s">
        <v>32</v>
      </c>
      <c r="N98" s="831"/>
      <c r="O98" s="832"/>
    </row>
    <row r="99" spans="1:15" ht="120" x14ac:dyDescent="0.25">
      <c r="A99" s="477" t="s">
        <v>106</v>
      </c>
      <c r="B99" s="478">
        <v>1</v>
      </c>
      <c r="C99" s="479" t="s">
        <v>1660</v>
      </c>
      <c r="D99" s="477" t="s">
        <v>87</v>
      </c>
      <c r="E99" s="480" t="s">
        <v>1661</v>
      </c>
      <c r="F99" s="754" t="s">
        <v>1662</v>
      </c>
      <c r="G99" s="743"/>
      <c r="H99" s="782" t="s">
        <v>70</v>
      </c>
      <c r="I99" s="759"/>
      <c r="J99" s="112">
        <v>1</v>
      </c>
      <c r="K99" s="771" t="s">
        <v>147</v>
      </c>
      <c r="L99" s="771"/>
      <c r="M99" s="772" t="s">
        <v>1629</v>
      </c>
      <c r="N99" s="772"/>
      <c r="O99" s="772"/>
    </row>
    <row r="100" spans="1:15" ht="15.75" x14ac:dyDescent="0.25">
      <c r="A100" s="828" t="s">
        <v>40</v>
      </c>
      <c r="B100" s="829"/>
      <c r="C100" s="754" t="s">
        <v>1663</v>
      </c>
      <c r="D100" s="742"/>
      <c r="E100" s="742"/>
      <c r="F100" s="742"/>
      <c r="G100" s="743"/>
      <c r="H100" s="845" t="s">
        <v>42</v>
      </c>
      <c r="I100" s="846"/>
      <c r="J100" s="847"/>
      <c r="K100" s="797" t="s">
        <v>1664</v>
      </c>
      <c r="L100" s="798"/>
      <c r="M100" s="798"/>
      <c r="N100" s="798"/>
      <c r="O100" s="799"/>
    </row>
    <row r="101" spans="1:15" ht="15.75" x14ac:dyDescent="0.25">
      <c r="A101" s="760" t="s">
        <v>44</v>
      </c>
      <c r="B101" s="761"/>
      <c r="C101" s="761"/>
      <c r="D101" s="761"/>
      <c r="E101" s="761"/>
      <c r="F101" s="762"/>
      <c r="G101" s="763" t="s">
        <v>45</v>
      </c>
      <c r="H101" s="763"/>
      <c r="I101" s="763"/>
      <c r="J101" s="763"/>
      <c r="K101" s="763"/>
      <c r="L101" s="763"/>
      <c r="M101" s="763"/>
      <c r="N101" s="763"/>
      <c r="O101" s="763"/>
    </row>
    <row r="102" spans="1:15" x14ac:dyDescent="0.25">
      <c r="A102" s="879" t="s">
        <v>1665</v>
      </c>
      <c r="B102" s="970"/>
      <c r="C102" s="970"/>
      <c r="D102" s="970"/>
      <c r="E102" s="970"/>
      <c r="F102" s="970"/>
      <c r="G102" s="880" t="s">
        <v>1638</v>
      </c>
      <c r="H102" s="880"/>
      <c r="I102" s="880"/>
      <c r="J102" s="880"/>
      <c r="K102" s="880"/>
      <c r="L102" s="880"/>
      <c r="M102" s="880"/>
      <c r="N102" s="880"/>
      <c r="O102" s="880"/>
    </row>
    <row r="103" spans="1:15" x14ac:dyDescent="0.25">
      <c r="A103" s="971"/>
      <c r="B103" s="972"/>
      <c r="C103" s="972"/>
      <c r="D103" s="972"/>
      <c r="E103" s="972"/>
      <c r="F103" s="972"/>
      <c r="G103" s="880"/>
      <c r="H103" s="880"/>
      <c r="I103" s="880"/>
      <c r="J103" s="880"/>
      <c r="K103" s="880"/>
      <c r="L103" s="880"/>
      <c r="M103" s="880"/>
      <c r="N103" s="880"/>
      <c r="O103" s="880"/>
    </row>
    <row r="104" spans="1:15" ht="15.75" x14ac:dyDescent="0.25">
      <c r="A104" s="760" t="s">
        <v>48</v>
      </c>
      <c r="B104" s="761"/>
      <c r="C104" s="761"/>
      <c r="D104" s="761"/>
      <c r="E104" s="761"/>
      <c r="F104" s="761"/>
      <c r="G104" s="763" t="s">
        <v>49</v>
      </c>
      <c r="H104" s="763"/>
      <c r="I104" s="763"/>
      <c r="J104" s="763"/>
      <c r="K104" s="763"/>
      <c r="L104" s="763"/>
      <c r="M104" s="763"/>
      <c r="N104" s="763"/>
      <c r="O104" s="763"/>
    </row>
    <row r="105" spans="1:15" x14ac:dyDescent="0.25">
      <c r="A105" s="879" t="s">
        <v>1666</v>
      </c>
      <c r="B105" s="970"/>
      <c r="C105" s="970"/>
      <c r="D105" s="970"/>
      <c r="E105" s="970"/>
      <c r="F105" s="970"/>
      <c r="G105" s="1622" t="s">
        <v>1658</v>
      </c>
      <c r="H105" s="1623"/>
      <c r="I105" s="1623"/>
      <c r="J105" s="1623"/>
      <c r="K105" s="1623"/>
      <c r="L105" s="1623"/>
      <c r="M105" s="1623"/>
      <c r="N105" s="1623"/>
      <c r="O105" s="1623"/>
    </row>
    <row r="106" spans="1:15" x14ac:dyDescent="0.25">
      <c r="A106" s="971"/>
      <c r="B106" s="972"/>
      <c r="C106" s="972"/>
      <c r="D106" s="972"/>
      <c r="E106" s="972"/>
      <c r="F106" s="972"/>
      <c r="G106" s="1624"/>
      <c r="H106" s="1625"/>
      <c r="I106" s="1625"/>
      <c r="J106" s="1625"/>
      <c r="K106" s="1625"/>
      <c r="L106" s="1625"/>
      <c r="M106" s="1625"/>
      <c r="N106" s="1625"/>
      <c r="O106" s="1625"/>
    </row>
    <row r="107" spans="1:15" ht="15.75" x14ac:dyDescent="0.25">
      <c r="A107" s="63"/>
      <c r="B107" s="64"/>
      <c r="C107" s="70"/>
      <c r="D107" s="70"/>
      <c r="E107" s="70"/>
      <c r="F107" s="70"/>
      <c r="G107" s="70"/>
      <c r="H107" s="70"/>
      <c r="I107" s="70"/>
      <c r="J107" s="70"/>
      <c r="K107" s="70"/>
      <c r="L107" s="70"/>
      <c r="M107" s="70"/>
      <c r="N107" s="70"/>
      <c r="O107" s="63"/>
    </row>
    <row r="108" spans="1:15" ht="15.75" x14ac:dyDescent="0.25">
      <c r="A108" s="70"/>
      <c r="B108" s="70"/>
      <c r="C108" s="63"/>
      <c r="D108" s="828" t="s">
        <v>52</v>
      </c>
      <c r="E108" s="849"/>
      <c r="F108" s="849"/>
      <c r="G108" s="849"/>
      <c r="H108" s="849"/>
      <c r="I108" s="849"/>
      <c r="J108" s="849"/>
      <c r="K108" s="849"/>
      <c r="L108" s="849"/>
      <c r="M108" s="849"/>
      <c r="N108" s="849"/>
      <c r="O108" s="829"/>
    </row>
    <row r="109" spans="1:15" ht="15.75" x14ac:dyDescent="0.25">
      <c r="A109" s="63"/>
      <c r="B109" s="64"/>
      <c r="C109" s="70"/>
      <c r="D109" s="105" t="s">
        <v>53</v>
      </c>
      <c r="E109" s="105" t="s">
        <v>54</v>
      </c>
      <c r="F109" s="105" t="s">
        <v>55</v>
      </c>
      <c r="G109" s="105" t="s">
        <v>56</v>
      </c>
      <c r="H109" s="105" t="s">
        <v>57</v>
      </c>
      <c r="I109" s="105" t="s">
        <v>58</v>
      </c>
      <c r="J109" s="105" t="s">
        <v>59</v>
      </c>
      <c r="K109" s="105" t="s">
        <v>60</v>
      </c>
      <c r="L109" s="105" t="s">
        <v>61</v>
      </c>
      <c r="M109" s="105" t="s">
        <v>62</v>
      </c>
      <c r="N109" s="105" t="s">
        <v>63</v>
      </c>
      <c r="O109" s="105" t="s">
        <v>64</v>
      </c>
    </row>
    <row r="110" spans="1:15" ht="15.75" x14ac:dyDescent="0.25">
      <c r="A110" s="850" t="s">
        <v>65</v>
      </c>
      <c r="B110" s="850"/>
      <c r="C110" s="850"/>
      <c r="D110" s="108"/>
      <c r="E110" s="108"/>
      <c r="F110" s="108"/>
      <c r="G110" s="108"/>
      <c r="H110" s="108"/>
      <c r="I110" s="108"/>
      <c r="J110" s="108"/>
      <c r="K110" s="108"/>
      <c r="L110" s="108"/>
      <c r="M110" s="108"/>
      <c r="N110" s="108"/>
      <c r="O110" s="108">
        <v>20</v>
      </c>
    </row>
    <row r="111" spans="1:15" ht="15.75" x14ac:dyDescent="0.25">
      <c r="A111" s="851" t="s">
        <v>66</v>
      </c>
      <c r="B111" s="851"/>
      <c r="C111" s="851"/>
      <c r="D111" s="110"/>
      <c r="E111" s="110"/>
      <c r="F111" s="110"/>
      <c r="G111" s="110"/>
      <c r="H111" s="110"/>
      <c r="I111" s="110"/>
      <c r="J111" s="110"/>
      <c r="K111" s="110"/>
      <c r="L111" s="110"/>
      <c r="M111" s="110"/>
      <c r="N111" s="110"/>
      <c r="O111" s="110"/>
    </row>
    <row r="112" spans="1:15" ht="15.75" x14ac:dyDescent="0.25">
      <c r="A112" s="63"/>
      <c r="B112" s="64"/>
      <c r="C112" s="65"/>
      <c r="D112" s="65"/>
      <c r="E112" s="65"/>
      <c r="F112" s="65"/>
      <c r="G112" s="65"/>
      <c r="H112" s="65"/>
      <c r="I112" s="65"/>
      <c r="J112" s="65"/>
      <c r="K112" s="65"/>
      <c r="L112" s="66"/>
      <c r="M112" s="66"/>
      <c r="N112" s="66"/>
      <c r="O112" s="63"/>
    </row>
    <row r="113" spans="1:15" ht="31.5" x14ac:dyDescent="0.25">
      <c r="A113" s="67" t="s">
        <v>131</v>
      </c>
      <c r="B113" s="875" t="s">
        <v>1667</v>
      </c>
      <c r="C113" s="748"/>
      <c r="D113" s="748"/>
      <c r="E113" s="748"/>
      <c r="F113" s="748"/>
      <c r="G113" s="748"/>
      <c r="H113" s="748"/>
      <c r="I113" s="748"/>
      <c r="J113" s="749"/>
      <c r="K113" s="750" t="s">
        <v>13</v>
      </c>
      <c r="L113" s="750"/>
      <c r="M113" s="750"/>
      <c r="N113" s="750"/>
      <c r="O113" s="103">
        <v>0.5</v>
      </c>
    </row>
    <row r="114" spans="1:15" ht="15.75" x14ac:dyDescent="0.25">
      <c r="A114" s="69"/>
      <c r="B114" s="70"/>
      <c r="C114" s="71"/>
      <c r="D114" s="71"/>
      <c r="E114" s="71"/>
      <c r="F114" s="71"/>
      <c r="G114" s="71"/>
      <c r="H114" s="71"/>
      <c r="I114" s="71"/>
      <c r="J114" s="71"/>
      <c r="K114" s="71"/>
      <c r="L114" s="71"/>
      <c r="M114" s="71"/>
      <c r="N114" s="71"/>
      <c r="O114" s="69"/>
    </row>
    <row r="115" spans="1:15" ht="31.5" x14ac:dyDescent="0.25">
      <c r="A115" s="67" t="s">
        <v>14</v>
      </c>
      <c r="B115" s="875"/>
      <c r="C115" s="748"/>
      <c r="D115" s="748"/>
      <c r="E115" s="748"/>
      <c r="F115" s="748"/>
      <c r="G115" s="748"/>
      <c r="H115" s="748"/>
      <c r="I115" s="748"/>
      <c r="J115" s="748"/>
      <c r="K115" s="748"/>
      <c r="L115" s="748"/>
      <c r="M115" s="748"/>
      <c r="N115" s="748"/>
      <c r="O115" s="749"/>
    </row>
    <row r="116" spans="1:15" ht="15.75" x14ac:dyDescent="0.25">
      <c r="A116" s="69"/>
      <c r="B116" s="70"/>
      <c r="C116" s="71"/>
      <c r="D116" s="71"/>
      <c r="E116" s="71"/>
      <c r="F116" s="71"/>
      <c r="G116" s="71"/>
      <c r="H116" s="71"/>
      <c r="I116" s="71"/>
      <c r="J116" s="71"/>
      <c r="K116" s="71"/>
      <c r="L116" s="71"/>
      <c r="M116" s="71"/>
      <c r="N116" s="71"/>
      <c r="O116" s="69"/>
    </row>
    <row r="117" spans="1:15" x14ac:dyDescent="0.25">
      <c r="A117" s="860" t="s">
        <v>15</v>
      </c>
      <c r="B117" s="860"/>
      <c r="C117" s="860"/>
      <c r="D117" s="860"/>
      <c r="E117" s="744" t="s">
        <v>1629</v>
      </c>
      <c r="F117" s="745"/>
      <c r="G117" s="745"/>
      <c r="H117" s="745"/>
      <c r="I117" s="746"/>
      <c r="J117" s="860" t="s">
        <v>17</v>
      </c>
      <c r="K117" s="860"/>
      <c r="L117" s="744" t="s">
        <v>1630</v>
      </c>
      <c r="M117" s="745"/>
      <c r="N117" s="745"/>
      <c r="O117" s="746"/>
    </row>
    <row r="118" spans="1:15" x14ac:dyDescent="0.25">
      <c r="A118" s="860"/>
      <c r="B118" s="860"/>
      <c r="C118" s="860"/>
      <c r="D118" s="860"/>
      <c r="E118" s="744"/>
      <c r="F118" s="745"/>
      <c r="G118" s="745"/>
      <c r="H118" s="745"/>
      <c r="I118" s="746"/>
      <c r="J118" s="860"/>
      <c r="K118" s="860"/>
      <c r="L118" s="744" t="s">
        <v>1631</v>
      </c>
      <c r="M118" s="745"/>
      <c r="N118" s="745"/>
      <c r="O118" s="746"/>
    </row>
    <row r="119" spans="1:15" x14ac:dyDescent="0.25">
      <c r="A119" s="860"/>
      <c r="B119" s="860"/>
      <c r="C119" s="860"/>
      <c r="D119" s="860"/>
      <c r="E119" s="744"/>
      <c r="F119" s="745"/>
      <c r="G119" s="745"/>
      <c r="H119" s="745"/>
      <c r="I119" s="746"/>
      <c r="J119" s="860"/>
      <c r="K119" s="860"/>
      <c r="L119" s="744" t="s">
        <v>1632</v>
      </c>
      <c r="M119" s="745"/>
      <c r="N119" s="745"/>
      <c r="O119" s="746"/>
    </row>
    <row r="120" spans="1:15" ht="15.75" x14ac:dyDescent="0.25">
      <c r="A120" s="69"/>
      <c r="B120" s="70"/>
      <c r="C120" s="71"/>
      <c r="D120" s="71"/>
      <c r="E120" s="71"/>
      <c r="F120" s="71"/>
      <c r="G120" s="71"/>
      <c r="H120" s="71"/>
      <c r="I120" s="71"/>
      <c r="J120" s="71"/>
      <c r="K120" s="71"/>
      <c r="L120" s="71"/>
      <c r="M120" s="71"/>
      <c r="N120" s="71"/>
      <c r="O120" s="69"/>
    </row>
    <row r="121" spans="1:15" ht="15.75" x14ac:dyDescent="0.25">
      <c r="A121" s="69"/>
      <c r="B121" s="70"/>
      <c r="C121" s="71"/>
      <c r="D121" s="71"/>
      <c r="E121" s="71"/>
      <c r="F121" s="71"/>
      <c r="G121" s="71"/>
      <c r="H121" s="71"/>
      <c r="I121" s="71"/>
      <c r="J121" s="71"/>
      <c r="K121" s="71"/>
      <c r="L121" s="71"/>
      <c r="M121" s="71"/>
      <c r="N121" s="71"/>
      <c r="O121" s="69"/>
    </row>
    <row r="122" spans="1:15" ht="63" x14ac:dyDescent="0.25">
      <c r="A122" s="104" t="s">
        <v>23</v>
      </c>
      <c r="B122" s="105" t="s">
        <v>24</v>
      </c>
      <c r="C122" s="104" t="s">
        <v>25</v>
      </c>
      <c r="D122" s="104" t="s">
        <v>26</v>
      </c>
      <c r="E122" s="104" t="s">
        <v>105</v>
      </c>
      <c r="F122" s="852" t="s">
        <v>28</v>
      </c>
      <c r="G122" s="852"/>
      <c r="H122" s="852" t="s">
        <v>29</v>
      </c>
      <c r="I122" s="852"/>
      <c r="J122" s="105" t="s">
        <v>30</v>
      </c>
      <c r="K122" s="852" t="s">
        <v>31</v>
      </c>
      <c r="L122" s="852"/>
      <c r="M122" s="830" t="s">
        <v>32</v>
      </c>
      <c r="N122" s="831"/>
      <c r="O122" s="832"/>
    </row>
    <row r="123" spans="1:15" ht="135" x14ac:dyDescent="0.25">
      <c r="A123" s="477" t="s">
        <v>106</v>
      </c>
      <c r="B123" s="478">
        <v>1</v>
      </c>
      <c r="C123" s="479" t="s">
        <v>1668</v>
      </c>
      <c r="D123" s="477" t="s">
        <v>35</v>
      </c>
      <c r="E123" s="480" t="s">
        <v>36</v>
      </c>
      <c r="F123" s="754" t="s">
        <v>1669</v>
      </c>
      <c r="G123" s="743"/>
      <c r="H123" s="782" t="s">
        <v>70</v>
      </c>
      <c r="I123" s="759"/>
      <c r="J123" s="112">
        <v>1</v>
      </c>
      <c r="K123" s="771" t="s">
        <v>109</v>
      </c>
      <c r="L123" s="771"/>
      <c r="M123" s="772" t="s">
        <v>1629</v>
      </c>
      <c r="N123" s="772"/>
      <c r="O123" s="772"/>
    </row>
    <row r="124" spans="1:15" ht="15.75" x14ac:dyDescent="0.25">
      <c r="A124" s="828" t="s">
        <v>40</v>
      </c>
      <c r="B124" s="829"/>
      <c r="C124" s="754" t="s">
        <v>1670</v>
      </c>
      <c r="D124" s="742"/>
      <c r="E124" s="742"/>
      <c r="F124" s="742"/>
      <c r="G124" s="743"/>
      <c r="H124" s="845" t="s">
        <v>42</v>
      </c>
      <c r="I124" s="846"/>
      <c r="J124" s="847"/>
      <c r="K124" s="797" t="s">
        <v>1671</v>
      </c>
      <c r="L124" s="798"/>
      <c r="M124" s="798"/>
      <c r="N124" s="798"/>
      <c r="O124" s="799"/>
    </row>
    <row r="125" spans="1:15" ht="15.75" x14ac:dyDescent="0.25">
      <c r="A125" s="760" t="s">
        <v>44</v>
      </c>
      <c r="B125" s="761"/>
      <c r="C125" s="761"/>
      <c r="D125" s="761"/>
      <c r="E125" s="761"/>
      <c r="F125" s="762"/>
      <c r="G125" s="763" t="s">
        <v>45</v>
      </c>
      <c r="H125" s="763"/>
      <c r="I125" s="763"/>
      <c r="J125" s="763"/>
      <c r="K125" s="763"/>
      <c r="L125" s="763"/>
      <c r="M125" s="763"/>
      <c r="N125" s="763"/>
      <c r="O125" s="763"/>
    </row>
    <row r="126" spans="1:15" x14ac:dyDescent="0.25">
      <c r="A126" s="879" t="s">
        <v>1672</v>
      </c>
      <c r="B126" s="970"/>
      <c r="C126" s="970"/>
      <c r="D126" s="970"/>
      <c r="E126" s="970"/>
      <c r="F126" s="970"/>
      <c r="G126" s="880" t="s">
        <v>1638</v>
      </c>
      <c r="H126" s="880"/>
      <c r="I126" s="880"/>
      <c r="J126" s="880"/>
      <c r="K126" s="880"/>
      <c r="L126" s="880"/>
      <c r="M126" s="880"/>
      <c r="N126" s="880"/>
      <c r="O126" s="880"/>
    </row>
    <row r="127" spans="1:15" x14ac:dyDescent="0.25">
      <c r="A127" s="971"/>
      <c r="B127" s="972"/>
      <c r="C127" s="972"/>
      <c r="D127" s="972"/>
      <c r="E127" s="972"/>
      <c r="F127" s="972"/>
      <c r="G127" s="880"/>
      <c r="H127" s="880"/>
      <c r="I127" s="880"/>
      <c r="J127" s="880"/>
      <c r="K127" s="880"/>
      <c r="L127" s="880"/>
      <c r="M127" s="880"/>
      <c r="N127" s="880"/>
      <c r="O127" s="880"/>
    </row>
    <row r="128" spans="1:15" ht="15.75" x14ac:dyDescent="0.25">
      <c r="A128" s="760" t="s">
        <v>48</v>
      </c>
      <c r="B128" s="761"/>
      <c r="C128" s="761"/>
      <c r="D128" s="761"/>
      <c r="E128" s="761"/>
      <c r="F128" s="761"/>
      <c r="G128" s="763" t="s">
        <v>49</v>
      </c>
      <c r="H128" s="763"/>
      <c r="I128" s="763"/>
      <c r="J128" s="763"/>
      <c r="K128" s="763"/>
      <c r="L128" s="763"/>
      <c r="M128" s="763"/>
      <c r="N128" s="763"/>
      <c r="O128" s="763"/>
    </row>
    <row r="129" spans="1:15" x14ac:dyDescent="0.25">
      <c r="A129" s="879" t="s">
        <v>419</v>
      </c>
      <c r="B129" s="970"/>
      <c r="C129" s="970"/>
      <c r="D129" s="970"/>
      <c r="E129" s="970"/>
      <c r="F129" s="970"/>
      <c r="G129" s="1622" t="s">
        <v>1658</v>
      </c>
      <c r="H129" s="1623"/>
      <c r="I129" s="1623"/>
      <c r="J129" s="1623"/>
      <c r="K129" s="1623"/>
      <c r="L129" s="1623"/>
      <c r="M129" s="1623"/>
      <c r="N129" s="1623"/>
      <c r="O129" s="1623"/>
    </row>
    <row r="130" spans="1:15" x14ac:dyDescent="0.25">
      <c r="A130" s="971"/>
      <c r="B130" s="972"/>
      <c r="C130" s="972"/>
      <c r="D130" s="972"/>
      <c r="E130" s="972"/>
      <c r="F130" s="972"/>
      <c r="G130" s="1624"/>
      <c r="H130" s="1625"/>
      <c r="I130" s="1625"/>
      <c r="J130" s="1625"/>
      <c r="K130" s="1625"/>
      <c r="L130" s="1625"/>
      <c r="M130" s="1625"/>
      <c r="N130" s="1625"/>
      <c r="O130" s="1625"/>
    </row>
    <row r="131" spans="1:15" ht="15.75" x14ac:dyDescent="0.25">
      <c r="A131" s="63"/>
      <c r="B131" s="64"/>
      <c r="C131" s="70"/>
      <c r="D131" s="70"/>
      <c r="E131" s="70"/>
      <c r="F131" s="70"/>
      <c r="G131" s="70"/>
      <c r="H131" s="70"/>
      <c r="I131" s="70"/>
      <c r="J131" s="70"/>
      <c r="K131" s="70"/>
      <c r="L131" s="70"/>
      <c r="M131" s="70"/>
      <c r="N131" s="70"/>
      <c r="O131" s="63"/>
    </row>
    <row r="132" spans="1:15" ht="15.75" x14ac:dyDescent="0.25">
      <c r="A132" s="70"/>
      <c r="B132" s="70"/>
      <c r="C132" s="63"/>
      <c r="D132" s="828" t="s">
        <v>52</v>
      </c>
      <c r="E132" s="849"/>
      <c r="F132" s="849"/>
      <c r="G132" s="849"/>
      <c r="H132" s="849"/>
      <c r="I132" s="849"/>
      <c r="J132" s="849"/>
      <c r="K132" s="849"/>
      <c r="L132" s="849"/>
      <c r="M132" s="849"/>
      <c r="N132" s="849"/>
      <c r="O132" s="829"/>
    </row>
    <row r="133" spans="1:15" ht="15.75" x14ac:dyDescent="0.25">
      <c r="A133" s="63"/>
      <c r="B133" s="64"/>
      <c r="C133" s="70"/>
      <c r="D133" s="105" t="s">
        <v>53</v>
      </c>
      <c r="E133" s="105" t="s">
        <v>54</v>
      </c>
      <c r="F133" s="105" t="s">
        <v>55</v>
      </c>
      <c r="G133" s="105" t="s">
        <v>56</v>
      </c>
      <c r="H133" s="105" t="s">
        <v>57</v>
      </c>
      <c r="I133" s="105" t="s">
        <v>58</v>
      </c>
      <c r="J133" s="105" t="s">
        <v>59</v>
      </c>
      <c r="K133" s="105" t="s">
        <v>60</v>
      </c>
      <c r="L133" s="105" t="s">
        <v>61</v>
      </c>
      <c r="M133" s="105" t="s">
        <v>62</v>
      </c>
      <c r="N133" s="105" t="s">
        <v>63</v>
      </c>
      <c r="O133" s="105" t="s">
        <v>64</v>
      </c>
    </row>
    <row r="134" spans="1:15" ht="15.75" x14ac:dyDescent="0.25">
      <c r="A134" s="850" t="s">
        <v>65</v>
      </c>
      <c r="B134" s="850"/>
      <c r="C134" s="850"/>
      <c r="D134" s="110"/>
      <c r="E134" s="110"/>
      <c r="F134" s="110"/>
      <c r="G134" s="110"/>
      <c r="H134" s="110"/>
      <c r="I134" s="110">
        <v>100</v>
      </c>
      <c r="J134" s="110"/>
      <c r="K134" s="110"/>
      <c r="L134" s="110"/>
      <c r="M134" s="110"/>
      <c r="N134" s="110"/>
      <c r="O134" s="110">
        <v>100</v>
      </c>
    </row>
    <row r="135" spans="1:15" ht="15.75" x14ac:dyDescent="0.25">
      <c r="A135" s="851" t="s">
        <v>66</v>
      </c>
      <c r="B135" s="851"/>
      <c r="C135" s="851"/>
      <c r="D135" s="110"/>
      <c r="E135" s="110"/>
      <c r="F135" s="110"/>
      <c r="G135" s="110"/>
      <c r="H135" s="110"/>
      <c r="I135" s="110">
        <v>100</v>
      </c>
      <c r="J135" s="110"/>
      <c r="K135" s="110"/>
      <c r="L135" s="110"/>
      <c r="M135" s="110"/>
      <c r="N135" s="110"/>
      <c r="O135" s="110"/>
    </row>
    <row r="136" spans="1:15" ht="15.75" x14ac:dyDescent="0.25">
      <c r="A136" s="1613"/>
      <c r="B136" s="1614"/>
      <c r="C136" s="1614"/>
      <c r="D136" s="1614"/>
      <c r="E136" s="1614"/>
      <c r="F136" s="1614"/>
      <c r="G136" s="1614"/>
      <c r="H136" s="1614"/>
      <c r="I136" s="1614"/>
      <c r="J136" s="1614"/>
      <c r="K136" s="1614"/>
      <c r="L136" s="1614"/>
      <c r="M136" s="1614"/>
      <c r="N136" s="1614"/>
      <c r="O136" s="1615"/>
    </row>
    <row r="137" spans="1:15" ht="31.5" x14ac:dyDescent="0.25">
      <c r="A137" s="67" t="s">
        <v>141</v>
      </c>
      <c r="B137" s="875" t="s">
        <v>1673</v>
      </c>
      <c r="C137" s="748"/>
      <c r="D137" s="748"/>
      <c r="E137" s="748"/>
      <c r="F137" s="748"/>
      <c r="G137" s="748"/>
      <c r="H137" s="748"/>
      <c r="I137" s="748"/>
      <c r="J137" s="749"/>
      <c r="K137" s="750" t="s">
        <v>13</v>
      </c>
      <c r="L137" s="750"/>
      <c r="M137" s="750"/>
      <c r="N137" s="750"/>
      <c r="O137" s="103">
        <v>0.1</v>
      </c>
    </row>
    <row r="138" spans="1:15" ht="15.75" x14ac:dyDescent="0.25">
      <c r="A138" s="69"/>
      <c r="B138" s="70"/>
      <c r="C138" s="71"/>
      <c r="D138" s="71"/>
      <c r="E138" s="71"/>
      <c r="F138" s="71"/>
      <c r="G138" s="71"/>
      <c r="H138" s="71"/>
      <c r="I138" s="71"/>
      <c r="J138" s="71"/>
      <c r="K138" s="71"/>
      <c r="L138" s="71"/>
      <c r="M138" s="71"/>
      <c r="N138" s="71"/>
      <c r="O138" s="69"/>
    </row>
    <row r="139" spans="1:15" ht="31.5" x14ac:dyDescent="0.25">
      <c r="A139" s="67" t="s">
        <v>14</v>
      </c>
      <c r="B139" s="875"/>
      <c r="C139" s="748"/>
      <c r="D139" s="748"/>
      <c r="E139" s="748"/>
      <c r="F139" s="748"/>
      <c r="G139" s="748"/>
      <c r="H139" s="748"/>
      <c r="I139" s="748"/>
      <c r="J139" s="748"/>
      <c r="K139" s="748"/>
      <c r="L139" s="748"/>
      <c r="M139" s="748"/>
      <c r="N139" s="748"/>
      <c r="O139" s="749"/>
    </row>
    <row r="140" spans="1:15" x14ac:dyDescent="0.25">
      <c r="A140" s="481"/>
      <c r="B140" s="481"/>
      <c r="C140" s="482"/>
      <c r="D140" s="482"/>
      <c r="E140" s="482"/>
      <c r="F140" s="482"/>
      <c r="G140" s="482"/>
      <c r="H140" s="482"/>
      <c r="I140" s="482"/>
      <c r="J140" s="482"/>
      <c r="K140" s="482"/>
      <c r="L140" s="482"/>
      <c r="M140" s="482"/>
      <c r="N140" s="482"/>
      <c r="O140" s="482"/>
    </row>
    <row r="141" spans="1:15" ht="63" x14ac:dyDescent="0.25">
      <c r="A141" s="104" t="s">
        <v>23</v>
      </c>
      <c r="B141" s="105" t="s">
        <v>24</v>
      </c>
      <c r="C141" s="104" t="s">
        <v>25</v>
      </c>
      <c r="D141" s="104" t="s">
        <v>26</v>
      </c>
      <c r="E141" s="104" t="s">
        <v>105</v>
      </c>
      <c r="F141" s="852" t="s">
        <v>28</v>
      </c>
      <c r="G141" s="852"/>
      <c r="H141" s="852" t="s">
        <v>29</v>
      </c>
      <c r="I141" s="852"/>
      <c r="J141" s="105" t="s">
        <v>30</v>
      </c>
      <c r="K141" s="852" t="s">
        <v>31</v>
      </c>
      <c r="L141" s="852"/>
      <c r="M141" s="830" t="s">
        <v>32</v>
      </c>
      <c r="N141" s="831"/>
      <c r="O141" s="832"/>
    </row>
    <row r="142" spans="1:15" ht="75" x14ac:dyDescent="0.25">
      <c r="A142" s="477" t="s">
        <v>106</v>
      </c>
      <c r="B142" s="478">
        <v>1</v>
      </c>
      <c r="C142" s="479" t="s">
        <v>1674</v>
      </c>
      <c r="D142" s="477" t="s">
        <v>35</v>
      </c>
      <c r="E142" s="480" t="s">
        <v>36</v>
      </c>
      <c r="F142" s="754" t="s">
        <v>1675</v>
      </c>
      <c r="G142" s="743"/>
      <c r="H142" s="782" t="s">
        <v>70</v>
      </c>
      <c r="I142" s="759"/>
      <c r="J142" s="112">
        <v>1</v>
      </c>
      <c r="K142" s="771" t="s">
        <v>109</v>
      </c>
      <c r="L142" s="771"/>
      <c r="M142" s="772" t="s">
        <v>1629</v>
      </c>
      <c r="N142" s="772"/>
      <c r="O142" s="772"/>
    </row>
    <row r="143" spans="1:15" ht="15.75" x14ac:dyDescent="0.25">
      <c r="A143" s="828" t="s">
        <v>40</v>
      </c>
      <c r="B143" s="829"/>
      <c r="C143" s="754" t="s">
        <v>1676</v>
      </c>
      <c r="D143" s="742"/>
      <c r="E143" s="742"/>
      <c r="F143" s="742"/>
      <c r="G143" s="743"/>
      <c r="H143" s="845" t="s">
        <v>42</v>
      </c>
      <c r="I143" s="846"/>
      <c r="J143" s="847"/>
      <c r="K143" s="797" t="s">
        <v>1677</v>
      </c>
      <c r="L143" s="798"/>
      <c r="M143" s="798"/>
      <c r="N143" s="798"/>
      <c r="O143" s="799"/>
    </row>
    <row r="144" spans="1:15" ht="15.75" x14ac:dyDescent="0.25">
      <c r="A144" s="760" t="s">
        <v>44</v>
      </c>
      <c r="B144" s="761"/>
      <c r="C144" s="761"/>
      <c r="D144" s="761"/>
      <c r="E144" s="761"/>
      <c r="F144" s="762"/>
      <c r="G144" s="763" t="s">
        <v>45</v>
      </c>
      <c r="H144" s="763"/>
      <c r="I144" s="763"/>
      <c r="J144" s="763"/>
      <c r="K144" s="763"/>
      <c r="L144" s="763"/>
      <c r="M144" s="763"/>
      <c r="N144" s="763"/>
      <c r="O144" s="763"/>
    </row>
    <row r="145" spans="1:15" x14ac:dyDescent="0.25">
      <c r="A145" s="879" t="s">
        <v>1678</v>
      </c>
      <c r="B145" s="970"/>
      <c r="C145" s="970"/>
      <c r="D145" s="970"/>
      <c r="E145" s="970"/>
      <c r="F145" s="970"/>
      <c r="G145" s="880" t="s">
        <v>1638</v>
      </c>
      <c r="H145" s="880"/>
      <c r="I145" s="880"/>
      <c r="J145" s="880"/>
      <c r="K145" s="880"/>
      <c r="L145" s="880"/>
      <c r="M145" s="880"/>
      <c r="N145" s="880"/>
      <c r="O145" s="880"/>
    </row>
    <row r="146" spans="1:15" x14ac:dyDescent="0.25">
      <c r="A146" s="971"/>
      <c r="B146" s="972"/>
      <c r="C146" s="972"/>
      <c r="D146" s="972"/>
      <c r="E146" s="972"/>
      <c r="F146" s="972"/>
      <c r="G146" s="880"/>
      <c r="H146" s="880"/>
      <c r="I146" s="880"/>
      <c r="J146" s="880"/>
      <c r="K146" s="880"/>
      <c r="L146" s="880"/>
      <c r="M146" s="880"/>
      <c r="N146" s="880"/>
      <c r="O146" s="880"/>
    </row>
    <row r="147" spans="1:15" ht="15.75" x14ac:dyDescent="0.25">
      <c r="A147" s="760" t="s">
        <v>48</v>
      </c>
      <c r="B147" s="761"/>
      <c r="C147" s="761"/>
      <c r="D147" s="761"/>
      <c r="E147" s="761"/>
      <c r="F147" s="761"/>
      <c r="G147" s="763" t="s">
        <v>49</v>
      </c>
      <c r="H147" s="763"/>
      <c r="I147" s="763"/>
      <c r="J147" s="763"/>
      <c r="K147" s="763"/>
      <c r="L147" s="763"/>
      <c r="M147" s="763"/>
      <c r="N147" s="763"/>
      <c r="O147" s="763"/>
    </row>
    <row r="148" spans="1:15" x14ac:dyDescent="0.25">
      <c r="A148" s="879" t="s">
        <v>1666</v>
      </c>
      <c r="B148" s="970"/>
      <c r="C148" s="970"/>
      <c r="D148" s="970"/>
      <c r="E148" s="970"/>
      <c r="F148" s="970"/>
      <c r="G148" s="1622" t="s">
        <v>1658</v>
      </c>
      <c r="H148" s="1623"/>
      <c r="I148" s="1623"/>
      <c r="J148" s="1623"/>
      <c r="K148" s="1623"/>
      <c r="L148" s="1623"/>
      <c r="M148" s="1623"/>
      <c r="N148" s="1623"/>
      <c r="O148" s="1623"/>
    </row>
    <row r="149" spans="1:15" x14ac:dyDescent="0.25">
      <c r="A149" s="971"/>
      <c r="B149" s="972"/>
      <c r="C149" s="972"/>
      <c r="D149" s="972"/>
      <c r="E149" s="972"/>
      <c r="F149" s="972"/>
      <c r="G149" s="1624"/>
      <c r="H149" s="1625"/>
      <c r="I149" s="1625"/>
      <c r="J149" s="1625"/>
      <c r="K149" s="1625"/>
      <c r="L149" s="1625"/>
      <c r="M149" s="1625"/>
      <c r="N149" s="1625"/>
      <c r="O149" s="1625"/>
    </row>
    <row r="150" spans="1:15" ht="15.75" x14ac:dyDescent="0.25">
      <c r="A150" s="63"/>
      <c r="B150" s="64"/>
      <c r="C150" s="70"/>
      <c r="D150" s="70"/>
      <c r="E150" s="70"/>
      <c r="F150" s="70"/>
      <c r="G150" s="70"/>
      <c r="H150" s="70"/>
      <c r="I150" s="70"/>
      <c r="J150" s="70"/>
      <c r="K150" s="70"/>
      <c r="L150" s="70"/>
      <c r="M150" s="70"/>
      <c r="N150" s="70"/>
      <c r="O150" s="63"/>
    </row>
    <row r="151" spans="1:15" ht="15.75" x14ac:dyDescent="0.25">
      <c r="A151" s="70"/>
      <c r="B151" s="70"/>
      <c r="C151" s="63"/>
      <c r="D151" s="828" t="s">
        <v>52</v>
      </c>
      <c r="E151" s="849"/>
      <c r="F151" s="849"/>
      <c r="G151" s="849"/>
      <c r="H151" s="849"/>
      <c r="I151" s="849"/>
      <c r="J151" s="849"/>
      <c r="K151" s="849"/>
      <c r="L151" s="849"/>
      <c r="M151" s="849"/>
      <c r="N151" s="849"/>
      <c r="O151" s="829"/>
    </row>
    <row r="152" spans="1:15" ht="15.75" x14ac:dyDescent="0.25">
      <c r="A152" s="63"/>
      <c r="B152" s="64"/>
      <c r="C152" s="70"/>
      <c r="D152" s="105" t="s">
        <v>53</v>
      </c>
      <c r="E152" s="105" t="s">
        <v>54</v>
      </c>
      <c r="F152" s="105" t="s">
        <v>55</v>
      </c>
      <c r="G152" s="105" t="s">
        <v>56</v>
      </c>
      <c r="H152" s="105" t="s">
        <v>57</v>
      </c>
      <c r="I152" s="105" t="s">
        <v>58</v>
      </c>
      <c r="J152" s="105" t="s">
        <v>59</v>
      </c>
      <c r="K152" s="105" t="s">
        <v>60</v>
      </c>
      <c r="L152" s="105" t="s">
        <v>61</v>
      </c>
      <c r="M152" s="105" t="s">
        <v>62</v>
      </c>
      <c r="N152" s="105" t="s">
        <v>63</v>
      </c>
      <c r="O152" s="105" t="s">
        <v>64</v>
      </c>
    </row>
    <row r="153" spans="1:15" ht="15.75" x14ac:dyDescent="0.25">
      <c r="A153" s="850" t="s">
        <v>65</v>
      </c>
      <c r="B153" s="850"/>
      <c r="C153" s="850"/>
      <c r="D153" s="110"/>
      <c r="E153" s="110"/>
      <c r="F153" s="110"/>
      <c r="G153" s="110"/>
      <c r="H153" s="110"/>
      <c r="I153" s="110">
        <v>100</v>
      </c>
      <c r="J153" s="110"/>
      <c r="K153" s="110"/>
      <c r="L153" s="110"/>
      <c r="M153" s="110"/>
      <c r="N153" s="110"/>
      <c r="O153" s="110">
        <v>100</v>
      </c>
    </row>
    <row r="154" spans="1:15" ht="15.75" x14ac:dyDescent="0.25">
      <c r="A154" s="851" t="s">
        <v>66</v>
      </c>
      <c r="B154" s="851"/>
      <c r="C154" s="851"/>
      <c r="D154" s="110"/>
      <c r="E154" s="110"/>
      <c r="F154" s="110"/>
      <c r="G154" s="110"/>
      <c r="H154" s="110"/>
      <c r="I154" s="110">
        <v>100</v>
      </c>
      <c r="J154" s="110"/>
      <c r="K154" s="110"/>
      <c r="L154" s="110"/>
      <c r="M154" s="110"/>
      <c r="N154" s="110"/>
      <c r="O154" s="110"/>
    </row>
    <row r="155" spans="1:15" x14ac:dyDescent="0.25">
      <c r="A155" s="481"/>
      <c r="B155" s="481"/>
      <c r="C155" s="482"/>
      <c r="D155" s="482"/>
      <c r="E155" s="482"/>
      <c r="F155" s="482"/>
      <c r="G155" s="482"/>
      <c r="H155" s="482"/>
      <c r="I155" s="482"/>
      <c r="J155" s="482"/>
      <c r="K155" s="482"/>
      <c r="L155" s="482"/>
      <c r="M155" s="482"/>
      <c r="N155" s="482"/>
      <c r="O155" s="482"/>
    </row>
    <row r="156" spans="1:15" ht="31.5" x14ac:dyDescent="0.25">
      <c r="A156" s="67" t="s">
        <v>162</v>
      </c>
      <c r="B156" s="875" t="s">
        <v>1679</v>
      </c>
      <c r="C156" s="748"/>
      <c r="D156" s="748"/>
      <c r="E156" s="748"/>
      <c r="F156" s="748"/>
      <c r="G156" s="748"/>
      <c r="H156" s="748"/>
      <c r="I156" s="748"/>
      <c r="J156" s="749"/>
      <c r="K156" s="750" t="s">
        <v>13</v>
      </c>
      <c r="L156" s="750"/>
      <c r="M156" s="750"/>
      <c r="N156" s="750"/>
      <c r="O156" s="103">
        <v>0.05</v>
      </c>
    </row>
    <row r="157" spans="1:15" ht="15.75" x14ac:dyDescent="0.25">
      <c r="A157" s="69"/>
      <c r="B157" s="70"/>
      <c r="C157" s="71"/>
      <c r="D157" s="71"/>
      <c r="E157" s="71"/>
      <c r="F157" s="71"/>
      <c r="G157" s="71"/>
      <c r="H157" s="71"/>
      <c r="I157" s="71"/>
      <c r="J157" s="71"/>
      <c r="K157" s="71"/>
      <c r="L157" s="71"/>
      <c r="M157" s="71"/>
      <c r="N157" s="71"/>
      <c r="O157" s="69"/>
    </row>
    <row r="158" spans="1:15" ht="31.5" x14ac:dyDescent="0.25">
      <c r="A158" s="67" t="s">
        <v>14</v>
      </c>
      <c r="B158" s="875"/>
      <c r="C158" s="748"/>
      <c r="D158" s="748"/>
      <c r="E158" s="748"/>
      <c r="F158" s="748"/>
      <c r="G158" s="748"/>
      <c r="H158" s="748"/>
      <c r="I158" s="748"/>
      <c r="J158" s="748"/>
      <c r="K158" s="748"/>
      <c r="L158" s="748"/>
      <c r="M158" s="748"/>
      <c r="N158" s="748"/>
      <c r="O158" s="749"/>
    </row>
    <row r="159" spans="1:15" ht="15.75" x14ac:dyDescent="0.25">
      <c r="A159" s="69"/>
      <c r="B159" s="70"/>
      <c r="C159" s="71"/>
      <c r="D159" s="71"/>
      <c r="E159" s="71"/>
      <c r="F159" s="71"/>
      <c r="G159" s="71"/>
      <c r="H159" s="71"/>
      <c r="I159" s="71"/>
      <c r="J159" s="71"/>
      <c r="K159" s="71"/>
      <c r="L159" s="71"/>
      <c r="M159" s="71"/>
      <c r="N159" s="71"/>
      <c r="O159" s="69"/>
    </row>
    <row r="160" spans="1:15" x14ac:dyDescent="0.25">
      <c r="A160" s="860" t="s">
        <v>15</v>
      </c>
      <c r="B160" s="860"/>
      <c r="C160" s="860"/>
      <c r="D160" s="860"/>
      <c r="E160" s="744" t="s">
        <v>1629</v>
      </c>
      <c r="F160" s="745"/>
      <c r="G160" s="745"/>
      <c r="H160" s="745"/>
      <c r="I160" s="746"/>
      <c r="J160" s="860" t="s">
        <v>17</v>
      </c>
      <c r="K160" s="860"/>
      <c r="L160" s="744" t="s">
        <v>1630</v>
      </c>
      <c r="M160" s="745"/>
      <c r="N160" s="745"/>
      <c r="O160" s="746"/>
    </row>
    <row r="161" spans="1:15" x14ac:dyDescent="0.25">
      <c r="A161" s="860"/>
      <c r="B161" s="860"/>
      <c r="C161" s="860"/>
      <c r="D161" s="860"/>
      <c r="E161" s="744"/>
      <c r="F161" s="745"/>
      <c r="G161" s="745"/>
      <c r="H161" s="745"/>
      <c r="I161" s="746"/>
      <c r="J161" s="860"/>
      <c r="K161" s="860"/>
      <c r="L161" s="744" t="s">
        <v>1631</v>
      </c>
      <c r="M161" s="745"/>
      <c r="N161" s="745"/>
      <c r="O161" s="746"/>
    </row>
    <row r="162" spans="1:15" x14ac:dyDescent="0.25">
      <c r="A162" s="860"/>
      <c r="B162" s="860"/>
      <c r="C162" s="860"/>
      <c r="D162" s="860"/>
      <c r="E162" s="744"/>
      <c r="F162" s="745"/>
      <c r="G162" s="745"/>
      <c r="H162" s="745"/>
      <c r="I162" s="746"/>
      <c r="J162" s="860"/>
      <c r="K162" s="860"/>
      <c r="L162" s="744" t="s">
        <v>1632</v>
      </c>
      <c r="M162" s="745"/>
      <c r="N162" s="745"/>
      <c r="O162" s="746"/>
    </row>
    <row r="163" spans="1:15" ht="15.75" x14ac:dyDescent="0.25">
      <c r="A163" s="69"/>
      <c r="B163" s="70"/>
      <c r="C163" s="71"/>
      <c r="D163" s="71"/>
      <c r="E163" s="71"/>
      <c r="F163" s="71"/>
      <c r="G163" s="71"/>
      <c r="H163" s="71"/>
      <c r="I163" s="71"/>
      <c r="J163" s="71"/>
      <c r="K163" s="71"/>
      <c r="L163" s="71"/>
      <c r="M163" s="71"/>
      <c r="N163" s="71"/>
      <c r="O163" s="69"/>
    </row>
    <row r="164" spans="1:15" ht="15.75" x14ac:dyDescent="0.25">
      <c r="A164" s="69"/>
      <c r="B164" s="70"/>
      <c r="C164" s="71"/>
      <c r="D164" s="71"/>
      <c r="E164" s="71"/>
      <c r="F164" s="71"/>
      <c r="G164" s="71"/>
      <c r="H164" s="71"/>
      <c r="I164" s="71"/>
      <c r="J164" s="71"/>
      <c r="K164" s="71"/>
      <c r="L164" s="71"/>
      <c r="M164" s="71"/>
      <c r="N164" s="71"/>
      <c r="O164" s="69"/>
    </row>
    <row r="165" spans="1:15" ht="63" x14ac:dyDescent="0.25">
      <c r="A165" s="104" t="s">
        <v>23</v>
      </c>
      <c r="B165" s="105" t="s">
        <v>24</v>
      </c>
      <c r="C165" s="104" t="s">
        <v>25</v>
      </c>
      <c r="D165" s="104" t="s">
        <v>26</v>
      </c>
      <c r="E165" s="104" t="s">
        <v>105</v>
      </c>
      <c r="F165" s="852" t="s">
        <v>28</v>
      </c>
      <c r="G165" s="852"/>
      <c r="H165" s="852" t="s">
        <v>29</v>
      </c>
      <c r="I165" s="852"/>
      <c r="J165" s="105" t="s">
        <v>30</v>
      </c>
      <c r="K165" s="852" t="s">
        <v>31</v>
      </c>
      <c r="L165" s="852"/>
      <c r="M165" s="830" t="s">
        <v>32</v>
      </c>
      <c r="N165" s="831"/>
      <c r="O165" s="832"/>
    </row>
    <row r="166" spans="1:15" ht="75" x14ac:dyDescent="0.25">
      <c r="A166" s="477" t="s">
        <v>106</v>
      </c>
      <c r="B166" s="478">
        <v>1</v>
      </c>
      <c r="C166" s="479" t="s">
        <v>1680</v>
      </c>
      <c r="D166" s="477" t="s">
        <v>87</v>
      </c>
      <c r="E166" s="480" t="s">
        <v>1661</v>
      </c>
      <c r="F166" s="754" t="s">
        <v>1681</v>
      </c>
      <c r="G166" s="743"/>
      <c r="H166" s="782" t="s">
        <v>70</v>
      </c>
      <c r="I166" s="759"/>
      <c r="J166" s="112">
        <v>1</v>
      </c>
      <c r="K166" s="771" t="s">
        <v>109</v>
      </c>
      <c r="L166" s="771"/>
      <c r="M166" s="772" t="s">
        <v>1629</v>
      </c>
      <c r="N166" s="772"/>
      <c r="O166" s="772"/>
    </row>
    <row r="167" spans="1:15" ht="15.75" x14ac:dyDescent="0.25">
      <c r="A167" s="828" t="s">
        <v>40</v>
      </c>
      <c r="B167" s="829"/>
      <c r="C167" s="754" t="s">
        <v>1682</v>
      </c>
      <c r="D167" s="742"/>
      <c r="E167" s="742"/>
      <c r="F167" s="742"/>
      <c r="G167" s="743"/>
      <c r="H167" s="845" t="s">
        <v>42</v>
      </c>
      <c r="I167" s="846"/>
      <c r="J167" s="847"/>
      <c r="K167" s="797" t="s">
        <v>1683</v>
      </c>
      <c r="L167" s="798"/>
      <c r="M167" s="798"/>
      <c r="N167" s="798"/>
      <c r="O167" s="799"/>
    </row>
    <row r="168" spans="1:15" ht="15.75" x14ac:dyDescent="0.25">
      <c r="A168" s="760" t="s">
        <v>44</v>
      </c>
      <c r="B168" s="761"/>
      <c r="C168" s="761"/>
      <c r="D168" s="761"/>
      <c r="E168" s="761"/>
      <c r="F168" s="762"/>
      <c r="G168" s="763" t="s">
        <v>45</v>
      </c>
      <c r="H168" s="763"/>
      <c r="I168" s="763"/>
      <c r="J168" s="763"/>
      <c r="K168" s="763"/>
      <c r="L168" s="763"/>
      <c r="M168" s="763"/>
      <c r="N168" s="763"/>
      <c r="O168" s="763"/>
    </row>
    <row r="169" spans="1:15" x14ac:dyDescent="0.25">
      <c r="A169" s="879" t="s">
        <v>1684</v>
      </c>
      <c r="B169" s="970"/>
      <c r="C169" s="970"/>
      <c r="D169" s="970"/>
      <c r="E169" s="970"/>
      <c r="F169" s="970"/>
      <c r="G169" s="880" t="s">
        <v>1638</v>
      </c>
      <c r="H169" s="880"/>
      <c r="I169" s="880"/>
      <c r="J169" s="880"/>
      <c r="K169" s="880"/>
      <c r="L169" s="880"/>
      <c r="M169" s="880"/>
      <c r="N169" s="880"/>
      <c r="O169" s="880"/>
    </row>
    <row r="170" spans="1:15" x14ac:dyDescent="0.25">
      <c r="A170" s="971"/>
      <c r="B170" s="972"/>
      <c r="C170" s="972"/>
      <c r="D170" s="972"/>
      <c r="E170" s="972"/>
      <c r="F170" s="972"/>
      <c r="G170" s="880"/>
      <c r="H170" s="880"/>
      <c r="I170" s="880"/>
      <c r="J170" s="880"/>
      <c r="K170" s="880"/>
      <c r="L170" s="880"/>
      <c r="M170" s="880"/>
      <c r="N170" s="880"/>
      <c r="O170" s="880"/>
    </row>
    <row r="171" spans="1:15" ht="15.75" x14ac:dyDescent="0.25">
      <c r="A171" s="760" t="s">
        <v>48</v>
      </c>
      <c r="B171" s="761"/>
      <c r="C171" s="761"/>
      <c r="D171" s="761"/>
      <c r="E171" s="761"/>
      <c r="F171" s="761"/>
      <c r="G171" s="763" t="s">
        <v>49</v>
      </c>
      <c r="H171" s="763"/>
      <c r="I171" s="763"/>
      <c r="J171" s="763"/>
      <c r="K171" s="763"/>
      <c r="L171" s="763"/>
      <c r="M171" s="763"/>
      <c r="N171" s="763"/>
      <c r="O171" s="763"/>
    </row>
    <row r="172" spans="1:15" x14ac:dyDescent="0.25">
      <c r="A172" s="879" t="s">
        <v>419</v>
      </c>
      <c r="B172" s="970"/>
      <c r="C172" s="970"/>
      <c r="D172" s="970"/>
      <c r="E172" s="970"/>
      <c r="F172" s="970"/>
      <c r="G172" s="1622" t="s">
        <v>1658</v>
      </c>
      <c r="H172" s="1623"/>
      <c r="I172" s="1623"/>
      <c r="J172" s="1623"/>
      <c r="K172" s="1623"/>
      <c r="L172" s="1623"/>
      <c r="M172" s="1623"/>
      <c r="N172" s="1623"/>
      <c r="O172" s="1623"/>
    </row>
    <row r="173" spans="1:15" x14ac:dyDescent="0.25">
      <c r="A173" s="971"/>
      <c r="B173" s="972"/>
      <c r="C173" s="972"/>
      <c r="D173" s="972"/>
      <c r="E173" s="972"/>
      <c r="F173" s="972"/>
      <c r="G173" s="1624"/>
      <c r="H173" s="1625"/>
      <c r="I173" s="1625"/>
      <c r="J173" s="1625"/>
      <c r="K173" s="1625"/>
      <c r="L173" s="1625"/>
      <c r="M173" s="1625"/>
      <c r="N173" s="1625"/>
      <c r="O173" s="1625"/>
    </row>
    <row r="174" spans="1:15" ht="15.75" x14ac:dyDescent="0.25">
      <c r="A174" s="63"/>
      <c r="B174" s="64"/>
      <c r="C174" s="70"/>
      <c r="D174" s="70"/>
      <c r="E174" s="70"/>
      <c r="F174" s="70"/>
      <c r="G174" s="70"/>
      <c r="H174" s="70"/>
      <c r="I174" s="70"/>
      <c r="J174" s="70"/>
      <c r="K174" s="70"/>
      <c r="L174" s="70"/>
      <c r="M174" s="70"/>
      <c r="N174" s="70"/>
      <c r="O174" s="63"/>
    </row>
    <row r="175" spans="1:15" ht="15.75" x14ac:dyDescent="0.25">
      <c r="A175" s="70"/>
      <c r="B175" s="70"/>
      <c r="C175" s="63"/>
      <c r="D175" s="828" t="s">
        <v>52</v>
      </c>
      <c r="E175" s="849"/>
      <c r="F175" s="849"/>
      <c r="G175" s="849"/>
      <c r="H175" s="849"/>
      <c r="I175" s="849"/>
      <c r="J175" s="849"/>
      <c r="K175" s="849"/>
      <c r="L175" s="849"/>
      <c r="M175" s="849"/>
      <c r="N175" s="849"/>
      <c r="O175" s="829"/>
    </row>
    <row r="176" spans="1:15" ht="15.75" x14ac:dyDescent="0.25">
      <c r="A176" s="63"/>
      <c r="B176" s="64"/>
      <c r="C176" s="70"/>
      <c r="D176" s="105" t="s">
        <v>53</v>
      </c>
      <c r="E176" s="105" t="s">
        <v>54</v>
      </c>
      <c r="F176" s="105" t="s">
        <v>55</v>
      </c>
      <c r="G176" s="105" t="s">
        <v>56</v>
      </c>
      <c r="H176" s="105" t="s">
        <v>57</v>
      </c>
      <c r="I176" s="105" t="s">
        <v>58</v>
      </c>
      <c r="J176" s="105" t="s">
        <v>59</v>
      </c>
      <c r="K176" s="105" t="s">
        <v>60</v>
      </c>
      <c r="L176" s="105" t="s">
        <v>61</v>
      </c>
      <c r="M176" s="105" t="s">
        <v>62</v>
      </c>
      <c r="N176" s="105" t="s">
        <v>63</v>
      </c>
      <c r="O176" s="105" t="s">
        <v>64</v>
      </c>
    </row>
    <row r="177" spans="1:15" ht="15.75" x14ac:dyDescent="0.25">
      <c r="A177" s="850" t="s">
        <v>65</v>
      </c>
      <c r="B177" s="850"/>
      <c r="C177" s="850"/>
      <c r="D177" s="110"/>
      <c r="E177" s="110"/>
      <c r="F177" s="110"/>
      <c r="G177" s="110"/>
      <c r="H177" s="110"/>
      <c r="I177" s="110">
        <v>30</v>
      </c>
      <c r="J177" s="110"/>
      <c r="K177" s="110"/>
      <c r="L177" s="110"/>
      <c r="M177" s="110"/>
      <c r="N177" s="110"/>
      <c r="O177" s="110">
        <v>70</v>
      </c>
    </row>
    <row r="178" spans="1:15" ht="15.75" x14ac:dyDescent="0.25">
      <c r="A178" s="851" t="s">
        <v>66</v>
      </c>
      <c r="B178" s="851"/>
      <c r="C178" s="851"/>
      <c r="D178" s="110"/>
      <c r="E178" s="110"/>
      <c r="F178" s="110"/>
      <c r="G178" s="110"/>
      <c r="H178" s="110"/>
      <c r="I178" s="110"/>
      <c r="J178" s="110"/>
      <c r="K178" s="110"/>
      <c r="L178" s="110"/>
      <c r="M178" s="110"/>
      <c r="N178" s="110"/>
      <c r="O178" s="110"/>
    </row>
  </sheetData>
  <sheetProtection password="B4B1" sheet="1" objects="1" scenarios="1" selectLockedCells="1" selectUnlockedCells="1"/>
  <mergeCells count="250">
    <mergeCell ref="D175:O175"/>
    <mergeCell ref="A177:C177"/>
    <mergeCell ref="A178:C178"/>
    <mergeCell ref="A169:F170"/>
    <mergeCell ref="G169:O170"/>
    <mergeCell ref="A171:F171"/>
    <mergeCell ref="G171:O171"/>
    <mergeCell ref="A172:F173"/>
    <mergeCell ref="G172:O173"/>
    <mergeCell ref="A167:B167"/>
    <mergeCell ref="C167:G167"/>
    <mergeCell ref="H167:J167"/>
    <mergeCell ref="K167:O167"/>
    <mergeCell ref="A168:F168"/>
    <mergeCell ref="G168:O168"/>
    <mergeCell ref="F165:G165"/>
    <mergeCell ref="H165:I165"/>
    <mergeCell ref="K165:L165"/>
    <mergeCell ref="M165:O165"/>
    <mergeCell ref="F166:G166"/>
    <mergeCell ref="H166:I166"/>
    <mergeCell ref="K166:L166"/>
    <mergeCell ref="M166:O166"/>
    <mergeCell ref="A160:D162"/>
    <mergeCell ref="E160:I160"/>
    <mergeCell ref="J160:K162"/>
    <mergeCell ref="L160:O160"/>
    <mergeCell ref="E161:I161"/>
    <mergeCell ref="L161:O161"/>
    <mergeCell ref="E162:I162"/>
    <mergeCell ref="L162:O162"/>
    <mergeCell ref="D151:O151"/>
    <mergeCell ref="A153:C153"/>
    <mergeCell ref="A154:C154"/>
    <mergeCell ref="B156:J156"/>
    <mergeCell ref="K156:N156"/>
    <mergeCell ref="B158:O158"/>
    <mergeCell ref="A145:F146"/>
    <mergeCell ref="G145:O146"/>
    <mergeCell ref="A147:F147"/>
    <mergeCell ref="G147:O147"/>
    <mergeCell ref="A148:F149"/>
    <mergeCell ref="G148:O149"/>
    <mergeCell ref="A143:B143"/>
    <mergeCell ref="C143:G143"/>
    <mergeCell ref="H143:J143"/>
    <mergeCell ref="K143:O143"/>
    <mergeCell ref="A144:F144"/>
    <mergeCell ref="G144:O144"/>
    <mergeCell ref="B139:O139"/>
    <mergeCell ref="F141:G141"/>
    <mergeCell ref="H141:I141"/>
    <mergeCell ref="K141:L141"/>
    <mergeCell ref="M141:O141"/>
    <mergeCell ref="F142:G142"/>
    <mergeCell ref="H142:I142"/>
    <mergeCell ref="K142:L142"/>
    <mergeCell ref="M142:O142"/>
    <mergeCell ref="D132:O132"/>
    <mergeCell ref="A134:C134"/>
    <mergeCell ref="A135:C135"/>
    <mergeCell ref="A136:O136"/>
    <mergeCell ref="B137:J137"/>
    <mergeCell ref="K137:N137"/>
    <mergeCell ref="A126:F127"/>
    <mergeCell ref="G126:O127"/>
    <mergeCell ref="A128:F128"/>
    <mergeCell ref="G128:O128"/>
    <mergeCell ref="A129:F130"/>
    <mergeCell ref="G129:O130"/>
    <mergeCell ref="A124:B124"/>
    <mergeCell ref="C124:G124"/>
    <mergeCell ref="H124:J124"/>
    <mergeCell ref="K124:O124"/>
    <mergeCell ref="A125:F125"/>
    <mergeCell ref="G125:O125"/>
    <mergeCell ref="F122:G122"/>
    <mergeCell ref="H122:I122"/>
    <mergeCell ref="K122:L122"/>
    <mergeCell ref="M122:O122"/>
    <mergeCell ref="F123:G123"/>
    <mergeCell ref="H123:I123"/>
    <mergeCell ref="K123:L123"/>
    <mergeCell ref="M123:O123"/>
    <mergeCell ref="A117:D119"/>
    <mergeCell ref="E117:I117"/>
    <mergeCell ref="J117:K119"/>
    <mergeCell ref="L117:O117"/>
    <mergeCell ref="E118:I118"/>
    <mergeCell ref="L118:O118"/>
    <mergeCell ref="E119:I119"/>
    <mergeCell ref="L119:O119"/>
    <mergeCell ref="D108:O108"/>
    <mergeCell ref="A110:C110"/>
    <mergeCell ref="A111:C111"/>
    <mergeCell ref="B113:J113"/>
    <mergeCell ref="K113:N113"/>
    <mergeCell ref="B115:O115"/>
    <mergeCell ref="A102:F103"/>
    <mergeCell ref="G102:O103"/>
    <mergeCell ref="A104:F104"/>
    <mergeCell ref="G104:O104"/>
    <mergeCell ref="A105:F106"/>
    <mergeCell ref="G105:O106"/>
    <mergeCell ref="A100:B100"/>
    <mergeCell ref="C100:G100"/>
    <mergeCell ref="H100:J100"/>
    <mergeCell ref="K100:O100"/>
    <mergeCell ref="A101:F101"/>
    <mergeCell ref="G101:O101"/>
    <mergeCell ref="F98:G98"/>
    <mergeCell ref="H98:I98"/>
    <mergeCell ref="K98:L98"/>
    <mergeCell ref="M98:O98"/>
    <mergeCell ref="F99:G99"/>
    <mergeCell ref="H99:I99"/>
    <mergeCell ref="K99:L99"/>
    <mergeCell ref="M99:O99"/>
    <mergeCell ref="A93:D95"/>
    <mergeCell ref="E93:I93"/>
    <mergeCell ref="J93:K95"/>
    <mergeCell ref="L93:O93"/>
    <mergeCell ref="E94:I94"/>
    <mergeCell ref="L94:O94"/>
    <mergeCell ref="E95:I95"/>
    <mergeCell ref="L95:O95"/>
    <mergeCell ref="D84:O84"/>
    <mergeCell ref="A86:C86"/>
    <mergeCell ref="A87:C87"/>
    <mergeCell ref="B89:J89"/>
    <mergeCell ref="K89:N89"/>
    <mergeCell ref="B91:O91"/>
    <mergeCell ref="A78:F79"/>
    <mergeCell ref="G78:O79"/>
    <mergeCell ref="A80:F80"/>
    <mergeCell ref="G80:O80"/>
    <mergeCell ref="A81:F82"/>
    <mergeCell ref="G81:O82"/>
    <mergeCell ref="A76:B76"/>
    <mergeCell ref="C76:G76"/>
    <mergeCell ref="H76:J76"/>
    <mergeCell ref="K76:O76"/>
    <mergeCell ref="A77:F77"/>
    <mergeCell ref="G77:O77"/>
    <mergeCell ref="F74:G74"/>
    <mergeCell ref="H74:I74"/>
    <mergeCell ref="K74:L74"/>
    <mergeCell ref="M74:O74"/>
    <mergeCell ref="F75:G75"/>
    <mergeCell ref="H75:I75"/>
    <mergeCell ref="K75:L75"/>
    <mergeCell ref="M75:O75"/>
    <mergeCell ref="A69:D71"/>
    <mergeCell ref="E69:I69"/>
    <mergeCell ref="J69:K71"/>
    <mergeCell ref="L69:O69"/>
    <mergeCell ref="E70:I70"/>
    <mergeCell ref="L70:O70"/>
    <mergeCell ref="E71:I71"/>
    <mergeCell ref="L71:O71"/>
    <mergeCell ref="D60:O60"/>
    <mergeCell ref="A62:C62"/>
    <mergeCell ref="A63:C63"/>
    <mergeCell ref="B65:J65"/>
    <mergeCell ref="K65:N65"/>
    <mergeCell ref="B67:O67"/>
    <mergeCell ref="A54:F55"/>
    <mergeCell ref="G54:O55"/>
    <mergeCell ref="A56:F56"/>
    <mergeCell ref="G56:O56"/>
    <mergeCell ref="A57:F58"/>
    <mergeCell ref="G57:O58"/>
    <mergeCell ref="A52:B52"/>
    <mergeCell ref="C52:G52"/>
    <mergeCell ref="H52:J52"/>
    <mergeCell ref="K52:O52"/>
    <mergeCell ref="A53:F53"/>
    <mergeCell ref="G53:O53"/>
    <mergeCell ref="F50:G50"/>
    <mergeCell ref="H50:I50"/>
    <mergeCell ref="K50:L50"/>
    <mergeCell ref="M50:O50"/>
    <mergeCell ref="F51:G51"/>
    <mergeCell ref="H51:I51"/>
    <mergeCell ref="K51:L51"/>
    <mergeCell ref="M51:O51"/>
    <mergeCell ref="A42:F43"/>
    <mergeCell ref="G42:O43"/>
    <mergeCell ref="D45:O45"/>
    <mergeCell ref="A47:C47"/>
    <mergeCell ref="A48:C48"/>
    <mergeCell ref="A49:O49"/>
    <mergeCell ref="A38:F38"/>
    <mergeCell ref="G38:O38"/>
    <mergeCell ref="A39:F40"/>
    <mergeCell ref="G39:O40"/>
    <mergeCell ref="A41:F41"/>
    <mergeCell ref="G41:O41"/>
    <mergeCell ref="F36:G36"/>
    <mergeCell ref="H36:I36"/>
    <mergeCell ref="K36:L36"/>
    <mergeCell ref="M36:O36"/>
    <mergeCell ref="A37:B37"/>
    <mergeCell ref="C37:G37"/>
    <mergeCell ref="H37:J37"/>
    <mergeCell ref="K37:O37"/>
    <mergeCell ref="D27:O27"/>
    <mergeCell ref="A29:C29"/>
    <mergeCell ref="A30:C30"/>
    <mergeCell ref="F35:G35"/>
    <mergeCell ref="H35:I35"/>
    <mergeCell ref="K35:L35"/>
    <mergeCell ref="M35:O35"/>
    <mergeCell ref="A21:F22"/>
    <mergeCell ref="G21:O22"/>
    <mergeCell ref="A23:F23"/>
    <mergeCell ref="G23:O23"/>
    <mergeCell ref="A24:F25"/>
    <mergeCell ref="G24:O25"/>
    <mergeCell ref="A20:F20"/>
    <mergeCell ref="G20:O20"/>
    <mergeCell ref="L14:O14"/>
    <mergeCell ref="F17:G17"/>
    <mergeCell ref="H17:I17"/>
    <mergeCell ref="K17:L17"/>
    <mergeCell ref="M17:O17"/>
    <mergeCell ref="F18:G18"/>
    <mergeCell ref="H18:I18"/>
    <mergeCell ref="K18:L18"/>
    <mergeCell ref="M18:O18"/>
    <mergeCell ref="A12:D14"/>
    <mergeCell ref="E12:I12"/>
    <mergeCell ref="J12:K14"/>
    <mergeCell ref="L12:O12"/>
    <mergeCell ref="E13:I13"/>
    <mergeCell ref="L13:O13"/>
    <mergeCell ref="E14:I14"/>
    <mergeCell ref="A19:B19"/>
    <mergeCell ref="C19:G19"/>
    <mergeCell ref="H19:J19"/>
    <mergeCell ref="K19:O19"/>
    <mergeCell ref="B1:O1"/>
    <mergeCell ref="B2:O2"/>
    <mergeCell ref="B3:O3"/>
    <mergeCell ref="B4:O4"/>
    <mergeCell ref="B5:O5"/>
    <mergeCell ref="B6:O6"/>
    <mergeCell ref="B8:J8"/>
    <mergeCell ref="K8:N8"/>
    <mergeCell ref="B10:O10"/>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$EM$454:$EM$510</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4"/>
  <sheetViews>
    <sheetView workbookViewId="0">
      <selection activeCell="B2" sqref="B2:O2"/>
    </sheetView>
  </sheetViews>
  <sheetFormatPr baseColWidth="10" defaultRowHeight="15" x14ac:dyDescent="0.25"/>
  <sheetData>
    <row r="1" spans="1:15" ht="63" x14ac:dyDescent="0.25">
      <c r="A1" s="61" t="s">
        <v>0</v>
      </c>
      <c r="B1" s="738" t="s">
        <v>1685</v>
      </c>
      <c r="C1" s="739"/>
      <c r="D1" s="739"/>
      <c r="E1" s="739"/>
      <c r="F1" s="739"/>
      <c r="G1" s="739"/>
      <c r="H1" s="739"/>
      <c r="I1" s="739"/>
      <c r="J1" s="739"/>
      <c r="K1" s="739"/>
      <c r="L1" s="739"/>
      <c r="M1" s="739"/>
      <c r="N1" s="739"/>
      <c r="O1" s="740"/>
    </row>
    <row r="2" spans="1:15" ht="15.75" x14ac:dyDescent="0.25">
      <c r="A2" s="61" t="s">
        <v>2</v>
      </c>
      <c r="B2" s="1662" t="s">
        <v>1686</v>
      </c>
      <c r="C2" s="1640"/>
      <c r="D2" s="1640"/>
      <c r="E2" s="1640"/>
      <c r="F2" s="1640"/>
      <c r="G2" s="1640"/>
      <c r="H2" s="1640"/>
      <c r="I2" s="1640"/>
      <c r="J2" s="1640"/>
      <c r="K2" s="1640"/>
      <c r="L2" s="1640"/>
      <c r="M2" s="1640"/>
      <c r="N2" s="1640"/>
      <c r="O2" s="1641"/>
    </row>
    <row r="3" spans="1:15" ht="15.75" x14ac:dyDescent="0.25">
      <c r="A3" s="61" t="s">
        <v>3</v>
      </c>
      <c r="B3" s="738" t="s">
        <v>1687</v>
      </c>
      <c r="C3" s="739"/>
      <c r="D3" s="739"/>
      <c r="E3" s="739"/>
      <c r="F3" s="739"/>
      <c r="G3" s="739"/>
      <c r="H3" s="739"/>
      <c r="I3" s="739"/>
      <c r="J3" s="739"/>
      <c r="K3" s="739"/>
      <c r="L3" s="739"/>
      <c r="M3" s="739"/>
      <c r="N3" s="739"/>
      <c r="O3" s="740"/>
    </row>
    <row r="4" spans="1:15" ht="15.75" x14ac:dyDescent="0.25">
      <c r="A4" s="61" t="s">
        <v>5</v>
      </c>
      <c r="B4" s="738" t="s">
        <v>1688</v>
      </c>
      <c r="C4" s="739"/>
      <c r="D4" s="739"/>
      <c r="E4" s="739"/>
      <c r="F4" s="739"/>
      <c r="G4" s="739"/>
      <c r="H4" s="739"/>
      <c r="I4" s="739"/>
      <c r="J4" s="739"/>
      <c r="K4" s="739"/>
      <c r="L4" s="739"/>
      <c r="M4" s="739"/>
      <c r="N4" s="739"/>
      <c r="O4" s="740"/>
    </row>
    <row r="5" spans="1:15" ht="31.5" x14ac:dyDescent="0.25">
      <c r="A5" s="62" t="s">
        <v>7</v>
      </c>
      <c r="B5" s="738" t="s">
        <v>589</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1656" t="s">
        <v>1689</v>
      </c>
      <c r="C8" s="1657"/>
      <c r="D8" s="1657"/>
      <c r="E8" s="1657"/>
      <c r="F8" s="1657"/>
      <c r="G8" s="1657"/>
      <c r="H8" s="1657"/>
      <c r="I8" s="1657"/>
      <c r="J8" s="1658"/>
      <c r="K8" s="750" t="s">
        <v>13</v>
      </c>
      <c r="L8" s="750"/>
      <c r="M8" s="750"/>
      <c r="N8" s="750"/>
      <c r="O8" s="483">
        <v>0.4</v>
      </c>
    </row>
    <row r="9" spans="1:15" ht="15.75" x14ac:dyDescent="0.25">
      <c r="A9" s="69"/>
      <c r="B9" s="70"/>
      <c r="C9" s="71"/>
      <c r="D9" s="71"/>
      <c r="E9" s="71"/>
      <c r="F9" s="71"/>
      <c r="G9" s="71"/>
      <c r="H9" s="71"/>
      <c r="I9" s="71"/>
      <c r="J9" s="71"/>
      <c r="K9" s="71"/>
      <c r="L9" s="71"/>
      <c r="M9" s="71"/>
      <c r="N9" s="71"/>
      <c r="O9" s="69"/>
    </row>
    <row r="10" spans="1:15" ht="31.5" x14ac:dyDescent="0.25">
      <c r="A10" s="67" t="s">
        <v>14</v>
      </c>
      <c r="B10" s="1656" t="s">
        <v>1690</v>
      </c>
      <c r="C10" s="1657"/>
      <c r="D10" s="1657"/>
      <c r="E10" s="1657"/>
      <c r="F10" s="1657"/>
      <c r="G10" s="1657"/>
      <c r="H10" s="1657"/>
      <c r="I10" s="1657"/>
      <c r="J10" s="1657"/>
      <c r="K10" s="1657"/>
      <c r="L10" s="1657"/>
      <c r="M10" s="1657"/>
      <c r="N10" s="1657"/>
      <c r="O10" s="1658"/>
    </row>
    <row r="11" spans="1:15" ht="15.75" x14ac:dyDescent="0.25">
      <c r="A11" s="69"/>
      <c r="B11" s="70"/>
      <c r="C11" s="71"/>
      <c r="D11" s="71"/>
      <c r="E11" s="71"/>
      <c r="F11" s="71"/>
      <c r="G11" s="71"/>
      <c r="H11" s="71"/>
      <c r="I11" s="71"/>
      <c r="J11" s="71"/>
      <c r="K11" s="71"/>
      <c r="L11" s="71"/>
      <c r="M11" s="71"/>
      <c r="N11" s="71"/>
      <c r="O11" s="69"/>
    </row>
    <row r="12" spans="1:15" x14ac:dyDescent="0.25">
      <c r="A12" s="1649" t="s">
        <v>15</v>
      </c>
      <c r="B12" s="1649"/>
      <c r="C12" s="1649"/>
      <c r="D12" s="1649"/>
      <c r="E12" s="744" t="s">
        <v>1691</v>
      </c>
      <c r="F12" s="745"/>
      <c r="G12" s="745"/>
      <c r="H12" s="745"/>
      <c r="I12" s="746"/>
      <c r="J12" s="1649" t="s">
        <v>17</v>
      </c>
      <c r="K12" s="1649"/>
      <c r="L12" s="744" t="s">
        <v>1692</v>
      </c>
      <c r="M12" s="745"/>
      <c r="N12" s="745"/>
      <c r="O12" s="746"/>
    </row>
    <row r="13" spans="1:15" x14ac:dyDescent="0.25">
      <c r="A13" s="1649"/>
      <c r="B13" s="1649"/>
      <c r="C13" s="1649"/>
      <c r="D13" s="1649"/>
      <c r="E13" s="744" t="s">
        <v>1693</v>
      </c>
      <c r="F13" s="745"/>
      <c r="G13" s="745"/>
      <c r="H13" s="745"/>
      <c r="I13" s="746"/>
      <c r="J13" s="1649"/>
      <c r="K13" s="1649"/>
      <c r="L13" s="744" t="s">
        <v>1694</v>
      </c>
      <c r="M13" s="745"/>
      <c r="N13" s="745"/>
      <c r="O13" s="746"/>
    </row>
    <row r="14" spans="1:15" x14ac:dyDescent="0.25">
      <c r="A14" s="1649"/>
      <c r="B14" s="1649"/>
      <c r="C14" s="1649"/>
      <c r="D14" s="1649"/>
      <c r="E14" s="744" t="s">
        <v>1695</v>
      </c>
      <c r="F14" s="745"/>
      <c r="G14" s="745"/>
      <c r="H14" s="745"/>
      <c r="I14" s="746"/>
      <c r="J14" s="1649"/>
      <c r="K14" s="1649"/>
      <c r="L14" s="744" t="s">
        <v>1694</v>
      </c>
      <c r="M14" s="745"/>
      <c r="N14" s="745"/>
      <c r="O14" s="746"/>
    </row>
    <row r="15" spans="1:15" x14ac:dyDescent="0.25">
      <c r="A15" s="1649"/>
      <c r="B15" s="1649"/>
      <c r="C15" s="1649"/>
      <c r="D15" s="1649"/>
      <c r="E15" s="744" t="s">
        <v>1696</v>
      </c>
      <c r="F15" s="745"/>
      <c r="G15" s="745"/>
      <c r="H15" s="745"/>
      <c r="I15" s="746"/>
      <c r="J15" s="1649"/>
      <c r="K15" s="1649"/>
      <c r="L15" s="744" t="s">
        <v>1694</v>
      </c>
      <c r="M15" s="745"/>
      <c r="N15" s="745"/>
      <c r="O15" s="746"/>
    </row>
    <row r="16" spans="1:15" x14ac:dyDescent="0.25">
      <c r="A16" s="1649"/>
      <c r="B16" s="1649"/>
      <c r="C16" s="1649"/>
      <c r="D16" s="1649"/>
      <c r="E16" s="744"/>
      <c r="F16" s="745"/>
      <c r="G16" s="745"/>
      <c r="H16" s="745"/>
      <c r="I16" s="746"/>
      <c r="J16" s="1649"/>
      <c r="K16" s="1649"/>
      <c r="L16" s="744" t="s">
        <v>1694</v>
      </c>
      <c r="M16" s="745"/>
      <c r="N16" s="745"/>
      <c r="O16" s="746"/>
    </row>
    <row r="17" spans="1:15" x14ac:dyDescent="0.25">
      <c r="A17" s="1649"/>
      <c r="B17" s="1649"/>
      <c r="C17" s="1649"/>
      <c r="D17" s="1649"/>
      <c r="E17" s="744"/>
      <c r="F17" s="745"/>
      <c r="G17" s="745"/>
      <c r="H17" s="745"/>
      <c r="I17" s="746"/>
      <c r="J17" s="1649"/>
      <c r="K17" s="1649"/>
      <c r="L17" s="744" t="s">
        <v>1694</v>
      </c>
      <c r="M17" s="745"/>
      <c r="N17" s="745"/>
      <c r="O17" s="746"/>
    </row>
    <row r="18" spans="1:15" ht="15.75" x14ac:dyDescent="0.25">
      <c r="A18" s="69"/>
      <c r="B18" s="70"/>
      <c r="C18" s="71"/>
      <c r="D18" s="71"/>
      <c r="E18" s="71"/>
      <c r="F18" s="71"/>
      <c r="G18" s="71"/>
      <c r="H18" s="71"/>
      <c r="I18" s="71"/>
      <c r="J18" s="71"/>
      <c r="K18" s="71"/>
      <c r="L18" s="71"/>
      <c r="M18" s="71"/>
      <c r="N18" s="71"/>
      <c r="O18" s="69"/>
    </row>
    <row r="19" spans="1:15" ht="15.75" x14ac:dyDescent="0.25">
      <c r="A19" s="69"/>
      <c r="B19" s="70"/>
      <c r="C19" s="71"/>
      <c r="D19" s="71"/>
      <c r="E19" s="71"/>
      <c r="F19" s="71"/>
      <c r="G19" s="71"/>
      <c r="H19" s="71"/>
      <c r="I19" s="71"/>
      <c r="J19" s="71"/>
      <c r="K19" s="71"/>
      <c r="L19" s="71"/>
      <c r="M19" s="71"/>
      <c r="N19" s="71"/>
      <c r="O19" s="69"/>
    </row>
    <row r="20" spans="1:15" ht="63" x14ac:dyDescent="0.25">
      <c r="A20" s="72" t="s">
        <v>23</v>
      </c>
      <c r="B20" s="74" t="s">
        <v>24</v>
      </c>
      <c r="C20" s="72" t="s">
        <v>25</v>
      </c>
      <c r="D20" s="72" t="s">
        <v>26</v>
      </c>
      <c r="E20" s="72" t="s">
        <v>27</v>
      </c>
      <c r="F20" s="764" t="s">
        <v>28</v>
      </c>
      <c r="G20" s="764"/>
      <c r="H20" s="764" t="s">
        <v>29</v>
      </c>
      <c r="I20" s="764"/>
      <c r="J20" s="74" t="s">
        <v>30</v>
      </c>
      <c r="K20" s="764" t="s">
        <v>31</v>
      </c>
      <c r="L20" s="764"/>
      <c r="M20" s="765" t="s">
        <v>32</v>
      </c>
      <c r="N20" s="766"/>
      <c r="O20" s="767"/>
    </row>
    <row r="21" spans="1:15" ht="75" x14ac:dyDescent="0.25">
      <c r="A21" s="75" t="s">
        <v>33</v>
      </c>
      <c r="B21" s="484">
        <v>0.6</v>
      </c>
      <c r="C21" s="485" t="s">
        <v>1697</v>
      </c>
      <c r="D21" s="78" t="s">
        <v>35</v>
      </c>
      <c r="E21" s="78" t="s">
        <v>249</v>
      </c>
      <c r="F21" s="754" t="s">
        <v>1698</v>
      </c>
      <c r="G21" s="743"/>
      <c r="H21" s="782" t="s">
        <v>413</v>
      </c>
      <c r="I21" s="759"/>
      <c r="J21" s="486">
        <v>7000</v>
      </c>
      <c r="K21" s="771" t="s">
        <v>39</v>
      </c>
      <c r="L21" s="771"/>
      <c r="M21" s="772" t="s">
        <v>1699</v>
      </c>
      <c r="N21" s="772"/>
      <c r="O21" s="772"/>
    </row>
    <row r="22" spans="1:15" ht="15.75" x14ac:dyDescent="0.25">
      <c r="A22" s="752" t="s">
        <v>40</v>
      </c>
      <c r="B22" s="753"/>
      <c r="C22" s="754" t="s">
        <v>1700</v>
      </c>
      <c r="D22" s="742"/>
      <c r="E22" s="742"/>
      <c r="F22" s="742"/>
      <c r="G22" s="743"/>
      <c r="H22" s="755" t="s">
        <v>42</v>
      </c>
      <c r="I22" s="756"/>
      <c r="J22" s="757"/>
      <c r="K22" s="1654" t="s">
        <v>1701</v>
      </c>
      <c r="L22" s="1103"/>
      <c r="M22" s="1103"/>
      <c r="N22" s="1103"/>
      <c r="O22" s="1655"/>
    </row>
    <row r="23" spans="1:15" ht="15.75" x14ac:dyDescent="0.25">
      <c r="A23" s="1627" t="s">
        <v>44</v>
      </c>
      <c r="B23" s="1628"/>
      <c r="C23" s="1628"/>
      <c r="D23" s="1628"/>
      <c r="E23" s="1628"/>
      <c r="F23" s="1629"/>
      <c r="G23" s="1630" t="s">
        <v>45</v>
      </c>
      <c r="H23" s="1630"/>
      <c r="I23" s="1630"/>
      <c r="J23" s="1630"/>
      <c r="K23" s="1630"/>
      <c r="L23" s="1630"/>
      <c r="M23" s="1630"/>
      <c r="N23" s="1630"/>
      <c r="O23" s="1630"/>
    </row>
    <row r="24" spans="1:15" x14ac:dyDescent="0.25">
      <c r="A24" s="879" t="s">
        <v>1702</v>
      </c>
      <c r="B24" s="970"/>
      <c r="C24" s="970"/>
      <c r="D24" s="970"/>
      <c r="E24" s="970"/>
      <c r="F24" s="970"/>
      <c r="G24" s="880" t="s">
        <v>1703</v>
      </c>
      <c r="H24" s="880"/>
      <c r="I24" s="880"/>
      <c r="J24" s="880"/>
      <c r="K24" s="880"/>
      <c r="L24" s="880"/>
      <c r="M24" s="880"/>
      <c r="N24" s="880"/>
      <c r="O24" s="880"/>
    </row>
    <row r="25" spans="1:15" x14ac:dyDescent="0.25">
      <c r="A25" s="971"/>
      <c r="B25" s="972"/>
      <c r="C25" s="972"/>
      <c r="D25" s="972"/>
      <c r="E25" s="972"/>
      <c r="F25" s="972"/>
      <c r="G25" s="880"/>
      <c r="H25" s="880"/>
      <c r="I25" s="880"/>
      <c r="J25" s="880"/>
      <c r="K25" s="880"/>
      <c r="L25" s="880"/>
      <c r="M25" s="880"/>
      <c r="N25" s="880"/>
      <c r="O25" s="880"/>
    </row>
    <row r="26" spans="1:15" ht="15.75" x14ac:dyDescent="0.25">
      <c r="A26" s="1627" t="s">
        <v>48</v>
      </c>
      <c r="B26" s="1628"/>
      <c r="C26" s="1628"/>
      <c r="D26" s="1628"/>
      <c r="E26" s="1628"/>
      <c r="F26" s="1628"/>
      <c r="G26" s="1630" t="s">
        <v>49</v>
      </c>
      <c r="H26" s="1630"/>
      <c r="I26" s="1630"/>
      <c r="J26" s="1630"/>
      <c r="K26" s="1630"/>
      <c r="L26" s="1630"/>
      <c r="M26" s="1630"/>
      <c r="N26" s="1630"/>
      <c r="O26" s="1630"/>
    </row>
    <row r="27" spans="1:15" x14ac:dyDescent="0.25">
      <c r="A27" s="1626" t="s">
        <v>1699</v>
      </c>
      <c r="B27" s="1626"/>
      <c r="C27" s="1626"/>
      <c r="D27" s="1626"/>
      <c r="E27" s="1626"/>
      <c r="F27" s="1626"/>
      <c r="G27" s="1626" t="s">
        <v>1704</v>
      </c>
      <c r="H27" s="1626"/>
      <c r="I27" s="1626"/>
      <c r="J27" s="1626"/>
      <c r="K27" s="1626"/>
      <c r="L27" s="1626"/>
      <c r="M27" s="1626"/>
      <c r="N27" s="1626"/>
      <c r="O27" s="1626"/>
    </row>
    <row r="28" spans="1:15" x14ac:dyDescent="0.25">
      <c r="A28" s="1626"/>
      <c r="B28" s="1626"/>
      <c r="C28" s="1626"/>
      <c r="D28" s="1626"/>
      <c r="E28" s="1626"/>
      <c r="F28" s="1626"/>
      <c r="G28" s="1626"/>
      <c r="H28" s="1626"/>
      <c r="I28" s="1626"/>
      <c r="J28" s="1626"/>
      <c r="K28" s="1626"/>
      <c r="L28" s="1626"/>
      <c r="M28" s="1626"/>
      <c r="N28" s="1626"/>
      <c r="O28" s="1626"/>
    </row>
    <row r="29" spans="1:15" ht="15.75" x14ac:dyDescent="0.25">
      <c r="A29" s="63"/>
      <c r="B29" s="64"/>
      <c r="C29" s="70"/>
      <c r="D29" s="70"/>
      <c r="E29" s="70"/>
      <c r="F29" s="70"/>
      <c r="G29" s="70"/>
      <c r="H29" s="70"/>
      <c r="I29" s="70"/>
      <c r="J29" s="70"/>
      <c r="K29" s="70"/>
      <c r="L29" s="70"/>
      <c r="M29" s="70"/>
      <c r="N29" s="70"/>
      <c r="O29" s="63"/>
    </row>
    <row r="30" spans="1:15" ht="15.75" x14ac:dyDescent="0.25">
      <c r="A30" s="70"/>
      <c r="B30" s="70"/>
      <c r="C30" s="63"/>
      <c r="D30" s="752" t="s">
        <v>52</v>
      </c>
      <c r="E30" s="773"/>
      <c r="F30" s="773"/>
      <c r="G30" s="773"/>
      <c r="H30" s="773"/>
      <c r="I30" s="773"/>
      <c r="J30" s="773"/>
      <c r="K30" s="773"/>
      <c r="L30" s="773"/>
      <c r="M30" s="773"/>
      <c r="N30" s="773"/>
      <c r="O30" s="753"/>
    </row>
    <row r="31" spans="1:15" ht="15.75" x14ac:dyDescent="0.25">
      <c r="A31" s="63"/>
      <c r="B31" s="64"/>
      <c r="C31" s="70"/>
      <c r="D31" s="74" t="s">
        <v>53</v>
      </c>
      <c r="E31" s="74" t="s">
        <v>54</v>
      </c>
      <c r="F31" s="74" t="s">
        <v>55</v>
      </c>
      <c r="G31" s="74" t="s">
        <v>56</v>
      </c>
      <c r="H31" s="74" t="s">
        <v>57</v>
      </c>
      <c r="I31" s="74" t="s">
        <v>58</v>
      </c>
      <c r="J31" s="74" t="s">
        <v>59</v>
      </c>
      <c r="K31" s="74" t="s">
        <v>60</v>
      </c>
      <c r="L31" s="74" t="s">
        <v>61</v>
      </c>
      <c r="M31" s="74" t="s">
        <v>62</v>
      </c>
      <c r="N31" s="74" t="s">
        <v>63</v>
      </c>
      <c r="O31" s="74" t="s">
        <v>64</v>
      </c>
    </row>
    <row r="32" spans="1:15" ht="15.75" x14ac:dyDescent="0.25">
      <c r="A32" s="954" t="s">
        <v>65</v>
      </c>
      <c r="B32" s="954"/>
      <c r="C32" s="954"/>
      <c r="D32" s="487">
        <v>200</v>
      </c>
      <c r="E32" s="487">
        <v>850</v>
      </c>
      <c r="F32" s="487">
        <v>1500</v>
      </c>
      <c r="G32" s="487">
        <v>2150</v>
      </c>
      <c r="H32" s="487">
        <v>2800</v>
      </c>
      <c r="I32" s="487">
        <v>3450</v>
      </c>
      <c r="J32" s="487">
        <v>4100</v>
      </c>
      <c r="K32" s="487">
        <v>4750</v>
      </c>
      <c r="L32" s="487">
        <v>5400</v>
      </c>
      <c r="M32" s="487">
        <v>6050</v>
      </c>
      <c r="N32" s="487">
        <v>6700</v>
      </c>
      <c r="O32" s="487">
        <v>7000</v>
      </c>
    </row>
    <row r="33" spans="1:15" ht="15.75" x14ac:dyDescent="0.25">
      <c r="A33" s="851" t="s">
        <v>66</v>
      </c>
      <c r="B33" s="851"/>
      <c r="C33" s="851"/>
      <c r="D33" s="109">
        <v>79</v>
      </c>
      <c r="E33" s="109">
        <v>689</v>
      </c>
      <c r="F33" s="488">
        <v>2281</v>
      </c>
      <c r="G33" s="488">
        <v>3841</v>
      </c>
      <c r="H33" s="488">
        <v>5386</v>
      </c>
      <c r="I33" s="488">
        <v>6797</v>
      </c>
      <c r="J33" s="488">
        <v>7810</v>
      </c>
      <c r="K33" s="488">
        <v>8964</v>
      </c>
      <c r="L33" s="488">
        <v>10250</v>
      </c>
      <c r="M33" s="110"/>
      <c r="N33" s="110"/>
      <c r="O33" s="110"/>
    </row>
    <row r="34" spans="1:15" ht="15.75" x14ac:dyDescent="0.25">
      <c r="A34" s="63"/>
      <c r="B34" s="64"/>
      <c r="C34" s="65"/>
      <c r="D34" s="65"/>
      <c r="E34" s="65"/>
      <c r="F34" s="65"/>
      <c r="G34" s="65"/>
      <c r="H34" s="65"/>
      <c r="I34" s="65"/>
      <c r="J34" s="65"/>
      <c r="K34" s="65"/>
      <c r="L34" s="66"/>
      <c r="M34" s="66"/>
      <c r="N34" s="66"/>
      <c r="O34" s="63"/>
    </row>
    <row r="35" spans="1:15" ht="15.75" x14ac:dyDescent="0.25">
      <c r="A35" s="63"/>
      <c r="B35" s="64"/>
      <c r="C35" s="65"/>
      <c r="D35" s="65"/>
      <c r="E35" s="65"/>
      <c r="F35" s="65"/>
      <c r="G35" s="65"/>
      <c r="H35" s="65"/>
      <c r="I35" s="489"/>
      <c r="J35" s="65"/>
      <c r="K35" s="65"/>
      <c r="L35" s="66"/>
      <c r="M35" s="66"/>
      <c r="N35" s="66"/>
      <c r="O35" s="63"/>
    </row>
    <row r="36" spans="1:15" ht="15.75" x14ac:dyDescent="0.25">
      <c r="A36" s="490"/>
      <c r="B36" s="490"/>
      <c r="C36" s="490"/>
      <c r="D36" s="482"/>
      <c r="E36" s="482"/>
      <c r="F36" s="482"/>
      <c r="G36" s="482"/>
      <c r="H36" s="482"/>
      <c r="I36" s="482"/>
      <c r="J36" s="482"/>
      <c r="K36" s="482"/>
      <c r="L36" s="482"/>
      <c r="M36" s="482"/>
      <c r="N36" s="482"/>
      <c r="O36" s="482"/>
    </row>
    <row r="37" spans="1:15" ht="31.5" x14ac:dyDescent="0.25">
      <c r="A37" s="67" t="s">
        <v>14</v>
      </c>
      <c r="B37" s="1656" t="s">
        <v>1705</v>
      </c>
      <c r="C37" s="1657"/>
      <c r="D37" s="1657"/>
      <c r="E37" s="1657"/>
      <c r="F37" s="1657"/>
      <c r="G37" s="1657"/>
      <c r="H37" s="1657"/>
      <c r="I37" s="1657"/>
      <c r="J37" s="1657"/>
      <c r="K37" s="1657"/>
      <c r="L37" s="1657"/>
      <c r="M37" s="1657"/>
      <c r="N37" s="1657"/>
      <c r="O37" s="1658"/>
    </row>
    <row r="38" spans="1:15" ht="15.75" x14ac:dyDescent="0.25">
      <c r="A38" s="69"/>
      <c r="B38" s="70"/>
      <c r="C38" s="71"/>
      <c r="D38" s="71"/>
      <c r="E38" s="71"/>
      <c r="F38" s="71"/>
      <c r="G38" s="71"/>
      <c r="H38" s="71"/>
      <c r="I38" s="71"/>
      <c r="J38" s="71"/>
      <c r="K38" s="71"/>
      <c r="L38" s="71"/>
      <c r="M38" s="71"/>
      <c r="N38" s="71"/>
      <c r="O38" s="69"/>
    </row>
    <row r="39" spans="1:15" x14ac:dyDescent="0.25">
      <c r="A39" s="1649" t="s">
        <v>15</v>
      </c>
      <c r="B39" s="1649"/>
      <c r="C39" s="1649"/>
      <c r="D39" s="1649"/>
      <c r="E39" s="744" t="s">
        <v>1706</v>
      </c>
      <c r="F39" s="745"/>
      <c r="G39" s="745"/>
      <c r="H39" s="745"/>
      <c r="I39" s="746"/>
      <c r="J39" s="1649" t="s">
        <v>17</v>
      </c>
      <c r="K39" s="1649"/>
      <c r="L39" s="744" t="s">
        <v>1707</v>
      </c>
      <c r="M39" s="745"/>
      <c r="N39" s="745" t="s">
        <v>1707</v>
      </c>
      <c r="O39" s="746"/>
    </row>
    <row r="40" spans="1:15" x14ac:dyDescent="0.25">
      <c r="A40" s="1649"/>
      <c r="B40" s="1649"/>
      <c r="C40" s="1649"/>
      <c r="D40" s="1649"/>
      <c r="E40" s="744" t="s">
        <v>1708</v>
      </c>
      <c r="F40" s="745"/>
      <c r="G40" s="745"/>
      <c r="H40" s="745"/>
      <c r="I40" s="746"/>
      <c r="J40" s="1649"/>
      <c r="K40" s="1649"/>
      <c r="L40" s="744" t="s">
        <v>1707</v>
      </c>
      <c r="M40" s="745"/>
      <c r="N40" s="745" t="s">
        <v>1707</v>
      </c>
      <c r="O40" s="746"/>
    </row>
    <row r="41" spans="1:15" x14ac:dyDescent="0.25">
      <c r="A41" s="1649"/>
      <c r="B41" s="1649"/>
      <c r="C41" s="1649"/>
      <c r="D41" s="1649"/>
      <c r="E41" s="744" t="s">
        <v>1709</v>
      </c>
      <c r="F41" s="745"/>
      <c r="G41" s="745"/>
      <c r="H41" s="745"/>
      <c r="I41" s="746"/>
      <c r="J41" s="1649"/>
      <c r="K41" s="1649"/>
      <c r="L41" s="744" t="s">
        <v>1710</v>
      </c>
      <c r="M41" s="745"/>
      <c r="N41" s="745" t="s">
        <v>1710</v>
      </c>
      <c r="O41" s="746"/>
    </row>
    <row r="42" spans="1:15" x14ac:dyDescent="0.25">
      <c r="A42" s="1649"/>
      <c r="B42" s="1649"/>
      <c r="C42" s="1649"/>
      <c r="D42" s="1649"/>
      <c r="E42" s="744" t="s">
        <v>1711</v>
      </c>
      <c r="F42" s="745"/>
      <c r="G42" s="745"/>
      <c r="H42" s="745"/>
      <c r="I42" s="746"/>
      <c r="J42" s="1649"/>
      <c r="K42" s="1649"/>
      <c r="L42" s="744" t="s">
        <v>1710</v>
      </c>
      <c r="M42" s="745"/>
      <c r="N42" s="745" t="s">
        <v>1710</v>
      </c>
      <c r="O42" s="746"/>
    </row>
    <row r="43" spans="1:15" x14ac:dyDescent="0.25">
      <c r="A43" s="1649"/>
      <c r="B43" s="1649"/>
      <c r="C43" s="1649"/>
      <c r="D43" s="1649"/>
      <c r="E43" s="744" t="s">
        <v>1712</v>
      </c>
      <c r="F43" s="745"/>
      <c r="G43" s="745"/>
      <c r="H43" s="745"/>
      <c r="I43" s="746"/>
      <c r="J43" s="1649"/>
      <c r="K43" s="1649"/>
      <c r="L43" s="744" t="s">
        <v>1710</v>
      </c>
      <c r="M43" s="745"/>
      <c r="N43" s="745" t="s">
        <v>1710</v>
      </c>
      <c r="O43" s="746"/>
    </row>
    <row r="44" spans="1:15" x14ac:dyDescent="0.25">
      <c r="A44" s="1649"/>
      <c r="B44" s="1649"/>
      <c r="C44" s="1649"/>
      <c r="D44" s="1649"/>
      <c r="E44" s="744" t="s">
        <v>1713</v>
      </c>
      <c r="F44" s="745"/>
      <c r="G44" s="745"/>
      <c r="H44" s="745"/>
      <c r="I44" s="746"/>
      <c r="J44" s="1649"/>
      <c r="K44" s="1649"/>
      <c r="L44" s="744" t="s">
        <v>1714</v>
      </c>
      <c r="M44" s="745"/>
      <c r="N44" s="745" t="s">
        <v>1714</v>
      </c>
      <c r="O44" s="746"/>
    </row>
    <row r="45" spans="1:15" x14ac:dyDescent="0.25">
      <c r="A45" s="1649"/>
      <c r="B45" s="1649"/>
      <c r="C45" s="1649"/>
      <c r="D45" s="1649"/>
      <c r="E45" s="744" t="s">
        <v>1715</v>
      </c>
      <c r="F45" s="745"/>
      <c r="G45" s="745"/>
      <c r="H45" s="745"/>
      <c r="I45" s="746"/>
      <c r="J45" s="1649"/>
      <c r="K45" s="1649"/>
      <c r="L45" s="744" t="s">
        <v>1716</v>
      </c>
      <c r="M45" s="745"/>
      <c r="N45" s="745" t="s">
        <v>1716</v>
      </c>
      <c r="O45" s="746"/>
    </row>
    <row r="46" spans="1:15" x14ac:dyDescent="0.25">
      <c r="A46" s="1649"/>
      <c r="B46" s="1649"/>
      <c r="C46" s="1649"/>
      <c r="D46" s="1649"/>
      <c r="E46" s="744" t="s">
        <v>1717</v>
      </c>
      <c r="F46" s="745"/>
      <c r="G46" s="745"/>
      <c r="H46" s="745"/>
      <c r="I46" s="746"/>
      <c r="J46" s="1649"/>
      <c r="K46" s="1649"/>
      <c r="L46" s="744" t="s">
        <v>1710</v>
      </c>
      <c r="M46" s="745"/>
      <c r="N46" s="745" t="s">
        <v>1710</v>
      </c>
      <c r="O46" s="746"/>
    </row>
    <row r="47" spans="1:15" x14ac:dyDescent="0.25">
      <c r="A47" s="1649"/>
      <c r="B47" s="1649"/>
      <c r="C47" s="1649"/>
      <c r="D47" s="1649"/>
      <c r="E47" s="744" t="s">
        <v>1718</v>
      </c>
      <c r="F47" s="745"/>
      <c r="G47" s="745"/>
      <c r="H47" s="745"/>
      <c r="I47" s="746"/>
      <c r="J47" s="1649"/>
      <c r="K47" s="1649"/>
      <c r="L47" s="744" t="s">
        <v>1710</v>
      </c>
      <c r="M47" s="745"/>
      <c r="N47" s="745" t="s">
        <v>1710</v>
      </c>
      <c r="O47" s="746"/>
    </row>
    <row r="48" spans="1:15" x14ac:dyDescent="0.25">
      <c r="A48" s="1649"/>
      <c r="B48" s="1649"/>
      <c r="C48" s="1649"/>
      <c r="D48" s="1649"/>
      <c r="E48" s="744" t="s">
        <v>1719</v>
      </c>
      <c r="F48" s="745"/>
      <c r="G48" s="745"/>
      <c r="H48" s="745"/>
      <c r="I48" s="746"/>
      <c r="J48" s="1649"/>
      <c r="K48" s="1649"/>
      <c r="L48" s="744" t="s">
        <v>1710</v>
      </c>
      <c r="M48" s="745"/>
      <c r="N48" s="745" t="s">
        <v>1710</v>
      </c>
      <c r="O48" s="746"/>
    </row>
    <row r="49" spans="1:15" x14ac:dyDescent="0.25">
      <c r="A49" s="1649"/>
      <c r="B49" s="1649"/>
      <c r="C49" s="1649"/>
      <c r="D49" s="1649"/>
      <c r="E49" s="744" t="s">
        <v>1720</v>
      </c>
      <c r="F49" s="745"/>
      <c r="G49" s="745"/>
      <c r="H49" s="745"/>
      <c r="I49" s="746"/>
      <c r="J49" s="1649"/>
      <c r="K49" s="1649"/>
      <c r="L49" s="744" t="s">
        <v>1721</v>
      </c>
      <c r="M49" s="745"/>
      <c r="N49" s="745" t="s">
        <v>1721</v>
      </c>
      <c r="O49" s="746"/>
    </row>
    <row r="50" spans="1:15" x14ac:dyDescent="0.25">
      <c r="A50" s="1649"/>
      <c r="B50" s="1649"/>
      <c r="C50" s="1649"/>
      <c r="D50" s="1649"/>
      <c r="E50" s="744" t="s">
        <v>1693</v>
      </c>
      <c r="F50" s="745"/>
      <c r="G50" s="745"/>
      <c r="H50" s="745"/>
      <c r="I50" s="746"/>
      <c r="J50" s="1649"/>
      <c r="K50" s="1649"/>
      <c r="L50" s="744" t="s">
        <v>1721</v>
      </c>
      <c r="M50" s="745"/>
      <c r="N50" s="745" t="s">
        <v>1721</v>
      </c>
      <c r="O50" s="746"/>
    </row>
    <row r="51" spans="1:15" x14ac:dyDescent="0.25">
      <c r="A51" s="1649"/>
      <c r="B51" s="1649"/>
      <c r="C51" s="1649"/>
      <c r="D51" s="1649"/>
      <c r="E51" s="744" t="s">
        <v>1722</v>
      </c>
      <c r="F51" s="745"/>
      <c r="G51" s="745"/>
      <c r="H51" s="745"/>
      <c r="I51" s="746"/>
      <c r="J51" s="1649"/>
      <c r="K51" s="1649"/>
      <c r="L51" s="744" t="s">
        <v>1710</v>
      </c>
      <c r="M51" s="745"/>
      <c r="N51" s="745" t="s">
        <v>1710</v>
      </c>
      <c r="O51" s="746"/>
    </row>
    <row r="52" spans="1:15" x14ac:dyDescent="0.25">
      <c r="A52" s="1649"/>
      <c r="B52" s="1649"/>
      <c r="C52" s="1649"/>
      <c r="D52" s="1649"/>
      <c r="E52" s="744" t="s">
        <v>1723</v>
      </c>
      <c r="F52" s="745"/>
      <c r="G52" s="745"/>
      <c r="H52" s="745"/>
      <c r="I52" s="746"/>
      <c r="J52" s="1649"/>
      <c r="K52" s="1649"/>
      <c r="L52" s="744" t="s">
        <v>1724</v>
      </c>
      <c r="M52" s="745"/>
      <c r="N52" s="745" t="s">
        <v>1724</v>
      </c>
      <c r="O52" s="746"/>
    </row>
    <row r="53" spans="1:15" x14ac:dyDescent="0.25">
      <c r="A53" s="1649"/>
      <c r="B53" s="1649"/>
      <c r="C53" s="1649"/>
      <c r="D53" s="1649"/>
      <c r="E53" s="744" t="s">
        <v>1725</v>
      </c>
      <c r="F53" s="745"/>
      <c r="G53" s="745"/>
      <c r="H53" s="745"/>
      <c r="I53" s="746"/>
      <c r="J53" s="1649"/>
      <c r="K53" s="1649"/>
      <c r="L53" s="744" t="s">
        <v>1724</v>
      </c>
      <c r="M53" s="745"/>
      <c r="N53" s="745" t="s">
        <v>1724</v>
      </c>
      <c r="O53" s="746"/>
    </row>
    <row r="54" spans="1:15" x14ac:dyDescent="0.25">
      <c r="A54" s="1649"/>
      <c r="B54" s="1649"/>
      <c r="C54" s="1649"/>
      <c r="D54" s="1649"/>
      <c r="E54" s="744" t="s">
        <v>1726</v>
      </c>
      <c r="F54" s="745"/>
      <c r="G54" s="745"/>
      <c r="H54" s="745"/>
      <c r="I54" s="746"/>
      <c r="J54" s="1649"/>
      <c r="K54" s="1649"/>
      <c r="L54" s="744" t="s">
        <v>1724</v>
      </c>
      <c r="M54" s="745"/>
      <c r="N54" s="745" t="s">
        <v>1724</v>
      </c>
      <c r="O54" s="746"/>
    </row>
    <row r="55" spans="1:15" x14ac:dyDescent="0.25">
      <c r="A55" s="1649"/>
      <c r="B55" s="1649"/>
      <c r="C55" s="1649"/>
      <c r="D55" s="1649"/>
      <c r="E55" s="744" t="s">
        <v>1727</v>
      </c>
      <c r="F55" s="745"/>
      <c r="G55" s="745"/>
      <c r="H55" s="745"/>
      <c r="I55" s="746"/>
      <c r="J55" s="1649"/>
      <c r="K55" s="1649"/>
      <c r="L55" s="744" t="s">
        <v>1724</v>
      </c>
      <c r="M55" s="745"/>
      <c r="N55" s="745" t="s">
        <v>1724</v>
      </c>
      <c r="O55" s="746"/>
    </row>
    <row r="56" spans="1:15" x14ac:dyDescent="0.25">
      <c r="A56" s="1649"/>
      <c r="B56" s="1649"/>
      <c r="C56" s="1649"/>
      <c r="D56" s="1649"/>
      <c r="E56" s="744" t="s">
        <v>1728</v>
      </c>
      <c r="F56" s="745"/>
      <c r="G56" s="745"/>
      <c r="H56" s="745"/>
      <c r="I56" s="746"/>
      <c r="J56" s="1649"/>
      <c r="K56" s="1649"/>
      <c r="L56" s="744" t="s">
        <v>1724</v>
      </c>
      <c r="M56" s="745"/>
      <c r="N56" s="745" t="s">
        <v>1724</v>
      </c>
      <c r="O56" s="746"/>
    </row>
    <row r="57" spans="1:15" x14ac:dyDescent="0.25">
      <c r="A57" s="1649"/>
      <c r="B57" s="1649"/>
      <c r="C57" s="1649"/>
      <c r="D57" s="1649"/>
      <c r="E57" s="744" t="s">
        <v>1729</v>
      </c>
      <c r="F57" s="745"/>
      <c r="G57" s="745"/>
      <c r="H57" s="745"/>
      <c r="I57" s="746"/>
      <c r="J57" s="1649"/>
      <c r="K57" s="1649"/>
      <c r="L57" s="744" t="s">
        <v>1730</v>
      </c>
      <c r="M57" s="745"/>
      <c r="N57" s="745" t="s">
        <v>1730</v>
      </c>
      <c r="O57" s="746"/>
    </row>
    <row r="58" spans="1:15" x14ac:dyDescent="0.25">
      <c r="A58" s="1649"/>
      <c r="B58" s="1649"/>
      <c r="C58" s="1649"/>
      <c r="D58" s="1649"/>
      <c r="E58" s="744" t="s">
        <v>1731</v>
      </c>
      <c r="F58" s="745"/>
      <c r="G58" s="745"/>
      <c r="H58" s="745"/>
      <c r="I58" s="746"/>
      <c r="J58" s="1649"/>
      <c r="K58" s="1649"/>
      <c r="L58" s="744" t="s">
        <v>1730</v>
      </c>
      <c r="M58" s="745"/>
      <c r="N58" s="745" t="s">
        <v>1730</v>
      </c>
      <c r="O58" s="746"/>
    </row>
    <row r="59" spans="1:15" x14ac:dyDescent="0.25">
      <c r="A59" s="1649"/>
      <c r="B59" s="1649"/>
      <c r="C59" s="1649"/>
      <c r="D59" s="1649"/>
      <c r="E59" s="94"/>
      <c r="F59" s="95"/>
      <c r="G59" s="95"/>
      <c r="H59" s="95"/>
      <c r="I59" s="96"/>
      <c r="J59" s="1649"/>
      <c r="K59" s="1649"/>
      <c r="L59" s="744" t="s">
        <v>1724</v>
      </c>
      <c r="M59" s="745"/>
      <c r="N59" s="745" t="s">
        <v>1724</v>
      </c>
      <c r="O59" s="746"/>
    </row>
    <row r="60" spans="1:15" x14ac:dyDescent="0.25">
      <c r="A60" s="1649"/>
      <c r="B60" s="1649"/>
      <c r="C60" s="1649"/>
      <c r="D60" s="1649"/>
      <c r="E60" s="94"/>
      <c r="F60" s="95"/>
      <c r="G60" s="95"/>
      <c r="H60" s="95"/>
      <c r="I60" s="96"/>
      <c r="J60" s="1649"/>
      <c r="K60" s="1649"/>
      <c r="L60" s="744" t="s">
        <v>1724</v>
      </c>
      <c r="M60" s="745"/>
      <c r="N60" s="745" t="s">
        <v>1724</v>
      </c>
      <c r="O60" s="746"/>
    </row>
    <row r="61" spans="1:15" x14ac:dyDescent="0.25">
      <c r="A61" s="1649"/>
      <c r="B61" s="1649"/>
      <c r="C61" s="1649"/>
      <c r="D61" s="1649"/>
      <c r="E61" s="94"/>
      <c r="F61" s="95"/>
      <c r="G61" s="95"/>
      <c r="H61" s="95"/>
      <c r="I61" s="96"/>
      <c r="J61" s="1649"/>
      <c r="K61" s="1649"/>
      <c r="L61" s="744" t="s">
        <v>1724</v>
      </c>
      <c r="M61" s="745"/>
      <c r="N61" s="745" t="s">
        <v>1724</v>
      </c>
      <c r="O61" s="746"/>
    </row>
    <row r="62" spans="1:15" x14ac:dyDescent="0.25">
      <c r="A62" s="1649"/>
      <c r="B62" s="1649"/>
      <c r="C62" s="1649"/>
      <c r="D62" s="1649"/>
      <c r="E62" s="744"/>
      <c r="F62" s="745"/>
      <c r="G62" s="745"/>
      <c r="H62" s="745"/>
      <c r="I62" s="746"/>
      <c r="J62" s="1649"/>
      <c r="K62" s="1649"/>
      <c r="L62" s="744" t="s">
        <v>1724</v>
      </c>
      <c r="M62" s="745"/>
      <c r="N62" s="745" t="s">
        <v>1724</v>
      </c>
      <c r="O62" s="746"/>
    </row>
    <row r="63" spans="1:15" x14ac:dyDescent="0.25">
      <c r="A63" s="1649"/>
      <c r="B63" s="1649"/>
      <c r="C63" s="1649"/>
      <c r="D63" s="1649"/>
      <c r="E63" s="94"/>
      <c r="F63" s="95"/>
      <c r="G63" s="95"/>
      <c r="H63" s="95"/>
      <c r="I63" s="96"/>
      <c r="J63" s="1649"/>
      <c r="K63" s="1649"/>
      <c r="L63" s="744" t="s">
        <v>1724</v>
      </c>
      <c r="M63" s="745"/>
      <c r="N63" s="745" t="s">
        <v>1724</v>
      </c>
      <c r="O63" s="746"/>
    </row>
    <row r="64" spans="1:15" x14ac:dyDescent="0.25">
      <c r="A64" s="1649"/>
      <c r="B64" s="1649"/>
      <c r="C64" s="1649"/>
      <c r="D64" s="1649"/>
      <c r="E64" s="94"/>
      <c r="F64" s="95"/>
      <c r="G64" s="95"/>
      <c r="H64" s="95"/>
      <c r="I64" s="96"/>
      <c r="J64" s="1649"/>
      <c r="K64" s="1649"/>
      <c r="L64" s="744" t="s">
        <v>1724</v>
      </c>
      <c r="M64" s="745"/>
      <c r="N64" s="745" t="s">
        <v>1724</v>
      </c>
      <c r="O64" s="746"/>
    </row>
    <row r="65" spans="1:15" x14ac:dyDescent="0.25">
      <c r="A65" s="1649"/>
      <c r="B65" s="1649"/>
      <c r="C65" s="1649"/>
      <c r="D65" s="1649"/>
      <c r="E65" s="94"/>
      <c r="F65" s="95"/>
      <c r="G65" s="95"/>
      <c r="H65" s="95"/>
      <c r="I65" s="96"/>
      <c r="J65" s="1649"/>
      <c r="K65" s="1649"/>
      <c r="L65" s="744" t="s">
        <v>1732</v>
      </c>
      <c r="M65" s="745"/>
      <c r="N65" s="745" t="s">
        <v>1732</v>
      </c>
      <c r="O65" s="746"/>
    </row>
    <row r="66" spans="1:15" x14ac:dyDescent="0.25">
      <c r="A66" s="1649"/>
      <c r="B66" s="1649"/>
      <c r="C66" s="1649"/>
      <c r="D66" s="1649"/>
      <c r="E66" s="94"/>
      <c r="F66" s="95"/>
      <c r="G66" s="95"/>
      <c r="H66" s="95"/>
      <c r="I66" s="96"/>
      <c r="J66" s="1649"/>
      <c r="K66" s="1649"/>
      <c r="L66" s="744" t="s">
        <v>1732</v>
      </c>
      <c r="M66" s="745"/>
      <c r="N66" s="745" t="s">
        <v>1732</v>
      </c>
      <c r="O66" s="746"/>
    </row>
    <row r="67" spans="1:15" x14ac:dyDescent="0.25">
      <c r="A67" s="1649"/>
      <c r="B67" s="1649"/>
      <c r="C67" s="1649"/>
      <c r="D67" s="1649"/>
      <c r="E67" s="94"/>
      <c r="F67" s="95"/>
      <c r="G67" s="95"/>
      <c r="H67" s="95"/>
      <c r="I67" s="96"/>
      <c r="J67" s="1649"/>
      <c r="K67" s="1649"/>
      <c r="L67" s="744" t="s">
        <v>1732</v>
      </c>
      <c r="M67" s="745"/>
      <c r="N67" s="745" t="s">
        <v>1732</v>
      </c>
      <c r="O67" s="746"/>
    </row>
    <row r="68" spans="1:15" x14ac:dyDescent="0.25">
      <c r="A68" s="1649"/>
      <c r="B68" s="1649"/>
      <c r="C68" s="1649"/>
      <c r="D68" s="1649"/>
      <c r="E68" s="94"/>
      <c r="F68" s="95"/>
      <c r="G68" s="95"/>
      <c r="H68" s="95"/>
      <c r="I68" s="96"/>
      <c r="J68" s="1649"/>
      <c r="K68" s="1649"/>
      <c r="L68" s="744" t="s">
        <v>1732</v>
      </c>
      <c r="M68" s="745"/>
      <c r="N68" s="745" t="s">
        <v>1732</v>
      </c>
      <c r="O68" s="746"/>
    </row>
    <row r="69" spans="1:15" x14ac:dyDescent="0.25">
      <c r="A69" s="1649"/>
      <c r="B69" s="1649"/>
      <c r="C69" s="1649"/>
      <c r="D69" s="1649"/>
      <c r="E69" s="94"/>
      <c r="F69" s="95"/>
      <c r="G69" s="95"/>
      <c r="H69" s="95"/>
      <c r="I69" s="96"/>
      <c r="J69" s="1649"/>
      <c r="K69" s="1649"/>
      <c r="L69" s="744" t="s">
        <v>1732</v>
      </c>
      <c r="M69" s="745"/>
      <c r="N69" s="745" t="s">
        <v>1732</v>
      </c>
      <c r="O69" s="746"/>
    </row>
    <row r="70" spans="1:15" x14ac:dyDescent="0.25">
      <c r="A70" s="1649"/>
      <c r="B70" s="1649"/>
      <c r="C70" s="1649"/>
      <c r="D70" s="1649"/>
      <c r="E70" s="94"/>
      <c r="F70" s="95"/>
      <c r="G70" s="95"/>
      <c r="H70" s="95"/>
      <c r="I70" s="96"/>
      <c r="J70" s="1649"/>
      <c r="K70" s="1649"/>
      <c r="L70" s="744" t="s">
        <v>1733</v>
      </c>
      <c r="M70" s="745"/>
      <c r="N70" s="745" t="s">
        <v>1733</v>
      </c>
      <c r="O70" s="746"/>
    </row>
    <row r="71" spans="1:15" ht="15.75" x14ac:dyDescent="0.25">
      <c r="A71" s="69"/>
      <c r="B71" s="70"/>
      <c r="C71" s="71"/>
      <c r="D71" s="71"/>
      <c r="E71" s="71"/>
      <c r="F71" s="71"/>
      <c r="G71" s="71"/>
      <c r="H71" s="71"/>
      <c r="I71" s="71"/>
      <c r="J71" s="71"/>
      <c r="K71" s="71"/>
      <c r="L71" s="71"/>
      <c r="M71" s="71"/>
      <c r="N71" s="71"/>
      <c r="O71" s="69"/>
    </row>
    <row r="72" spans="1:15" ht="15.75" x14ac:dyDescent="0.25">
      <c r="A72" s="69"/>
      <c r="B72" s="70"/>
      <c r="C72" s="71"/>
      <c r="D72" s="71"/>
      <c r="E72" s="71"/>
      <c r="F72" s="71"/>
      <c r="G72" s="71"/>
      <c r="H72" s="71"/>
      <c r="I72" s="71"/>
      <c r="J72" s="71"/>
      <c r="K72" s="71"/>
      <c r="L72" s="71"/>
      <c r="M72" s="71"/>
      <c r="N72" s="71"/>
      <c r="O72" s="69"/>
    </row>
    <row r="73" spans="1:15" ht="63" x14ac:dyDescent="0.25">
      <c r="A73" s="72" t="s">
        <v>23</v>
      </c>
      <c r="B73" s="74" t="s">
        <v>24</v>
      </c>
      <c r="C73" s="72" t="s">
        <v>25</v>
      </c>
      <c r="D73" s="72" t="s">
        <v>26</v>
      </c>
      <c r="E73" s="72" t="s">
        <v>27</v>
      </c>
      <c r="F73" s="764" t="s">
        <v>28</v>
      </c>
      <c r="G73" s="764"/>
      <c r="H73" s="764" t="s">
        <v>29</v>
      </c>
      <c r="I73" s="764"/>
      <c r="J73" s="74" t="s">
        <v>30</v>
      </c>
      <c r="K73" s="764" t="s">
        <v>31</v>
      </c>
      <c r="L73" s="764"/>
      <c r="M73" s="765" t="s">
        <v>32</v>
      </c>
      <c r="N73" s="766"/>
      <c r="O73" s="767"/>
    </row>
    <row r="74" spans="1:15" ht="60" x14ac:dyDescent="0.25">
      <c r="A74" s="75" t="s">
        <v>33</v>
      </c>
      <c r="B74" s="484">
        <v>0.4</v>
      </c>
      <c r="C74" s="485" t="s">
        <v>1734</v>
      </c>
      <c r="D74" s="78" t="s">
        <v>35</v>
      </c>
      <c r="E74" s="78" t="s">
        <v>249</v>
      </c>
      <c r="F74" s="768" t="s">
        <v>1735</v>
      </c>
      <c r="G74" s="768"/>
      <c r="H74" s="782" t="s">
        <v>413</v>
      </c>
      <c r="I74" s="759"/>
      <c r="J74" s="486">
        <v>450000</v>
      </c>
      <c r="K74" s="771" t="s">
        <v>39</v>
      </c>
      <c r="L74" s="771"/>
      <c r="M74" s="772" t="s">
        <v>1699</v>
      </c>
      <c r="N74" s="772"/>
      <c r="O74" s="772"/>
    </row>
    <row r="75" spans="1:15" ht="15.75" x14ac:dyDescent="0.25">
      <c r="A75" s="752" t="s">
        <v>40</v>
      </c>
      <c r="B75" s="753"/>
      <c r="C75" s="754" t="s">
        <v>1736</v>
      </c>
      <c r="D75" s="742"/>
      <c r="E75" s="742"/>
      <c r="F75" s="742"/>
      <c r="G75" s="743"/>
      <c r="H75" s="755" t="s">
        <v>42</v>
      </c>
      <c r="I75" s="756"/>
      <c r="J75" s="757"/>
      <c r="K75" s="1654" t="s">
        <v>1737</v>
      </c>
      <c r="L75" s="1103"/>
      <c r="M75" s="1103"/>
      <c r="N75" s="1103"/>
      <c r="O75" s="1655"/>
    </row>
    <row r="76" spans="1:15" ht="15.75" x14ac:dyDescent="0.25">
      <c r="A76" s="1627" t="s">
        <v>44</v>
      </c>
      <c r="B76" s="1628"/>
      <c r="C76" s="1628"/>
      <c r="D76" s="1628"/>
      <c r="E76" s="1628"/>
      <c r="F76" s="1629"/>
      <c r="G76" s="1630" t="s">
        <v>45</v>
      </c>
      <c r="H76" s="1630"/>
      <c r="I76" s="1630"/>
      <c r="J76" s="1630"/>
      <c r="K76" s="1630"/>
      <c r="L76" s="1630"/>
      <c r="M76" s="1630"/>
      <c r="N76" s="1630"/>
      <c r="O76" s="1630"/>
    </row>
    <row r="77" spans="1:15" x14ac:dyDescent="0.25">
      <c r="A77" s="879" t="s">
        <v>1738</v>
      </c>
      <c r="B77" s="970"/>
      <c r="C77" s="970"/>
      <c r="D77" s="970"/>
      <c r="E77" s="970"/>
      <c r="F77" s="970"/>
      <c r="G77" s="880" t="s">
        <v>1739</v>
      </c>
      <c r="H77" s="880"/>
      <c r="I77" s="880"/>
      <c r="J77" s="880"/>
      <c r="K77" s="880"/>
      <c r="L77" s="880"/>
      <c r="M77" s="880"/>
      <c r="N77" s="880"/>
      <c r="O77" s="880"/>
    </row>
    <row r="78" spans="1:15" x14ac:dyDescent="0.25">
      <c r="A78" s="971"/>
      <c r="B78" s="972"/>
      <c r="C78" s="972"/>
      <c r="D78" s="972"/>
      <c r="E78" s="972"/>
      <c r="F78" s="972"/>
      <c r="G78" s="880"/>
      <c r="H78" s="880"/>
      <c r="I78" s="880"/>
      <c r="J78" s="880"/>
      <c r="K78" s="880"/>
      <c r="L78" s="880"/>
      <c r="M78" s="880"/>
      <c r="N78" s="880"/>
      <c r="O78" s="880"/>
    </row>
    <row r="79" spans="1:15" ht="15.75" x14ac:dyDescent="0.25">
      <c r="A79" s="1627" t="s">
        <v>48</v>
      </c>
      <c r="B79" s="1628"/>
      <c r="C79" s="1628"/>
      <c r="D79" s="1628"/>
      <c r="E79" s="1628"/>
      <c r="F79" s="1628"/>
      <c r="G79" s="1630" t="s">
        <v>49</v>
      </c>
      <c r="H79" s="1630"/>
      <c r="I79" s="1630"/>
      <c r="J79" s="1630"/>
      <c r="K79" s="1630"/>
      <c r="L79" s="1630"/>
      <c r="M79" s="1630"/>
      <c r="N79" s="1630"/>
      <c r="O79" s="1630"/>
    </row>
    <row r="80" spans="1:15" x14ac:dyDescent="0.25">
      <c r="A80" s="1626" t="s">
        <v>1699</v>
      </c>
      <c r="B80" s="1626"/>
      <c r="C80" s="1626"/>
      <c r="D80" s="1626"/>
      <c r="E80" s="1626"/>
      <c r="F80" s="1626"/>
      <c r="G80" s="1626" t="s">
        <v>1704</v>
      </c>
      <c r="H80" s="1626"/>
      <c r="I80" s="1626"/>
      <c r="J80" s="1626"/>
      <c r="K80" s="1626"/>
      <c r="L80" s="1626"/>
      <c r="M80" s="1626"/>
      <c r="N80" s="1626"/>
      <c r="O80" s="1626"/>
    </row>
    <row r="81" spans="1:15" x14ac:dyDescent="0.25">
      <c r="A81" s="1626"/>
      <c r="B81" s="1626"/>
      <c r="C81" s="1626"/>
      <c r="D81" s="1626"/>
      <c r="E81" s="1626"/>
      <c r="F81" s="1626"/>
      <c r="G81" s="1626"/>
      <c r="H81" s="1626"/>
      <c r="I81" s="1626"/>
      <c r="J81" s="1626"/>
      <c r="K81" s="1626"/>
      <c r="L81" s="1626"/>
      <c r="M81" s="1626"/>
      <c r="N81" s="1626"/>
      <c r="O81" s="1626"/>
    </row>
    <row r="82" spans="1:15" ht="15.75" x14ac:dyDescent="0.25">
      <c r="A82" s="63"/>
      <c r="B82" s="64"/>
      <c r="C82" s="70"/>
      <c r="D82" s="70"/>
      <c r="E82" s="70"/>
      <c r="F82" s="70"/>
      <c r="G82" s="70"/>
      <c r="H82" s="70"/>
      <c r="I82" s="70"/>
      <c r="J82" s="70"/>
      <c r="K82" s="70"/>
      <c r="L82" s="70"/>
      <c r="M82" s="70"/>
      <c r="N82" s="70"/>
      <c r="O82" s="63"/>
    </row>
    <row r="83" spans="1:15" ht="15.75" x14ac:dyDescent="0.25">
      <c r="A83" s="70"/>
      <c r="B83" s="70"/>
      <c r="C83" s="63"/>
      <c r="D83" s="752" t="s">
        <v>52</v>
      </c>
      <c r="E83" s="773"/>
      <c r="F83" s="773"/>
      <c r="G83" s="773"/>
      <c r="H83" s="773"/>
      <c r="I83" s="773"/>
      <c r="J83" s="773"/>
      <c r="K83" s="773"/>
      <c r="L83" s="773"/>
      <c r="M83" s="773"/>
      <c r="N83" s="773"/>
      <c r="O83" s="753"/>
    </row>
    <row r="84" spans="1:15" ht="15.75" x14ac:dyDescent="0.25">
      <c r="A84" s="63"/>
      <c r="B84" s="64"/>
      <c r="C84" s="70"/>
      <c r="D84" s="74" t="s">
        <v>53</v>
      </c>
      <c r="E84" s="74" t="s">
        <v>54</v>
      </c>
      <c r="F84" s="74" t="s">
        <v>55</v>
      </c>
      <c r="G84" s="74" t="s">
        <v>56</v>
      </c>
      <c r="H84" s="74" t="s">
        <v>57</v>
      </c>
      <c r="I84" s="74" t="s">
        <v>58</v>
      </c>
      <c r="J84" s="74" t="s">
        <v>59</v>
      </c>
      <c r="K84" s="74" t="s">
        <v>60</v>
      </c>
      <c r="L84" s="74" t="s">
        <v>61</v>
      </c>
      <c r="M84" s="74" t="s">
        <v>62</v>
      </c>
      <c r="N84" s="74" t="s">
        <v>63</v>
      </c>
      <c r="O84" s="74" t="s">
        <v>64</v>
      </c>
    </row>
    <row r="85" spans="1:15" ht="15.75" x14ac:dyDescent="0.25">
      <c r="A85" s="954" t="s">
        <v>65</v>
      </c>
      <c r="B85" s="954"/>
      <c r="C85" s="954"/>
      <c r="D85" s="487">
        <v>4000</v>
      </c>
      <c r="E85" s="487">
        <v>10000</v>
      </c>
      <c r="F85" s="487">
        <v>70000</v>
      </c>
      <c r="G85" s="487">
        <v>100000</v>
      </c>
      <c r="H85" s="487">
        <v>150000</v>
      </c>
      <c r="I85" s="487">
        <v>170000</v>
      </c>
      <c r="J85" s="487">
        <v>200000</v>
      </c>
      <c r="K85" s="487">
        <v>250000</v>
      </c>
      <c r="L85" s="487">
        <v>300000</v>
      </c>
      <c r="M85" s="487">
        <v>350000</v>
      </c>
      <c r="N85" s="487">
        <v>400000</v>
      </c>
      <c r="O85" s="487">
        <v>450000</v>
      </c>
    </row>
    <row r="86" spans="1:15" ht="15.75" x14ac:dyDescent="0.25">
      <c r="A86" s="851" t="s">
        <v>66</v>
      </c>
      <c r="B86" s="851"/>
      <c r="C86" s="851"/>
      <c r="D86" s="488">
        <v>22301</v>
      </c>
      <c r="E86" s="488">
        <v>55735</v>
      </c>
      <c r="F86" s="488">
        <v>94128</v>
      </c>
      <c r="G86" s="488">
        <v>140613</v>
      </c>
      <c r="H86" s="488">
        <f>+G86+29072</f>
        <v>169685</v>
      </c>
      <c r="I86" s="488">
        <v>207830</v>
      </c>
      <c r="J86" s="488">
        <v>254949</v>
      </c>
      <c r="K86" s="488">
        <v>297925</v>
      </c>
      <c r="L86" s="488">
        <v>342984</v>
      </c>
      <c r="M86" s="110"/>
      <c r="N86" s="110"/>
      <c r="O86" s="110"/>
    </row>
    <row r="87" spans="1:15" ht="15.75" x14ac:dyDescent="0.25">
      <c r="A87" s="63"/>
      <c r="B87" s="64"/>
      <c r="C87" s="65"/>
      <c r="D87" s="65"/>
      <c r="E87" s="65"/>
      <c r="F87" s="65"/>
      <c r="G87" s="65"/>
      <c r="H87" s="65"/>
      <c r="I87" s="65"/>
      <c r="J87" s="65"/>
      <c r="K87" s="65"/>
      <c r="L87" s="66"/>
      <c r="M87" s="66"/>
      <c r="N87" s="66"/>
      <c r="O87" s="63"/>
    </row>
    <row r="88" spans="1:15" ht="15.75" x14ac:dyDescent="0.25">
      <c r="A88" s="63"/>
      <c r="B88" s="64"/>
      <c r="C88" s="65"/>
      <c r="D88" s="65"/>
      <c r="E88" s="65"/>
      <c r="F88" s="65"/>
      <c r="G88" s="65"/>
      <c r="H88" s="489"/>
      <c r="I88" s="489"/>
      <c r="J88" s="65"/>
      <c r="K88" s="489"/>
      <c r="L88" s="66"/>
      <c r="M88" s="66"/>
      <c r="N88" s="66"/>
      <c r="O88" s="63"/>
    </row>
    <row r="89" spans="1:15" ht="15.75" x14ac:dyDescent="0.25">
      <c r="A89" s="63"/>
      <c r="B89" s="64"/>
      <c r="C89" s="70"/>
      <c r="D89" s="70"/>
      <c r="E89" s="70"/>
      <c r="F89" s="70"/>
      <c r="G89" s="70"/>
      <c r="H89" s="70"/>
      <c r="I89" s="70"/>
      <c r="J89" s="70"/>
      <c r="K89" s="70"/>
      <c r="L89" s="70"/>
      <c r="M89" s="70"/>
      <c r="N89" s="70"/>
      <c r="O89" s="63"/>
    </row>
    <row r="90" spans="1:15" ht="31.5" x14ac:dyDescent="0.25">
      <c r="A90" s="67" t="s">
        <v>97</v>
      </c>
      <c r="B90" s="1656" t="s">
        <v>1740</v>
      </c>
      <c r="C90" s="1657"/>
      <c r="D90" s="1657"/>
      <c r="E90" s="1657"/>
      <c r="F90" s="1657"/>
      <c r="G90" s="1657"/>
      <c r="H90" s="1657"/>
      <c r="I90" s="1657"/>
      <c r="J90" s="1658"/>
      <c r="K90" s="750" t="s">
        <v>13</v>
      </c>
      <c r="L90" s="750"/>
      <c r="M90" s="750"/>
      <c r="N90" s="750"/>
      <c r="O90" s="483">
        <v>0.2</v>
      </c>
    </row>
    <row r="91" spans="1:15" ht="15.75" x14ac:dyDescent="0.25">
      <c r="A91" s="69"/>
      <c r="B91" s="70"/>
      <c r="C91" s="71"/>
      <c r="D91" s="71"/>
      <c r="E91" s="71"/>
      <c r="F91" s="71"/>
      <c r="G91" s="71"/>
      <c r="H91" s="71"/>
      <c r="I91" s="71"/>
      <c r="J91" s="71"/>
      <c r="K91" s="71"/>
      <c r="L91" s="71"/>
      <c r="M91" s="71"/>
      <c r="N91" s="71"/>
      <c r="O91" s="69"/>
    </row>
    <row r="92" spans="1:15" ht="31.5" x14ac:dyDescent="0.25">
      <c r="A92" s="67" t="s">
        <v>14</v>
      </c>
      <c r="B92" s="875"/>
      <c r="C92" s="748"/>
      <c r="D92" s="748"/>
      <c r="E92" s="748"/>
      <c r="F92" s="748"/>
      <c r="G92" s="748"/>
      <c r="H92" s="748"/>
      <c r="I92" s="748"/>
      <c r="J92" s="748"/>
      <c r="K92" s="748"/>
      <c r="L92" s="748"/>
      <c r="M92" s="748"/>
      <c r="N92" s="748"/>
      <c r="O92" s="749"/>
    </row>
    <row r="93" spans="1:15" ht="15.75" x14ac:dyDescent="0.25">
      <c r="A93" s="69"/>
      <c r="B93" s="70"/>
      <c r="C93" s="71"/>
      <c r="D93" s="71"/>
      <c r="E93" s="71"/>
      <c r="F93" s="71"/>
      <c r="G93" s="71"/>
      <c r="H93" s="71"/>
      <c r="I93" s="71"/>
      <c r="J93" s="71"/>
      <c r="K93" s="71"/>
      <c r="L93" s="71"/>
      <c r="M93" s="71"/>
      <c r="N93" s="71"/>
      <c r="O93" s="69"/>
    </row>
    <row r="94" spans="1:15" x14ac:dyDescent="0.25">
      <c r="A94" s="1649" t="s">
        <v>15</v>
      </c>
      <c r="B94" s="1649"/>
      <c r="C94" s="1649"/>
      <c r="D94" s="1649"/>
      <c r="E94" s="744" t="s">
        <v>1706</v>
      </c>
      <c r="F94" s="745"/>
      <c r="G94" s="745"/>
      <c r="H94" s="745"/>
      <c r="I94" s="746"/>
      <c r="J94" s="1649" t="s">
        <v>17</v>
      </c>
      <c r="K94" s="1649"/>
      <c r="L94" s="744" t="s">
        <v>1707</v>
      </c>
      <c r="M94" s="745"/>
      <c r="N94" s="745" t="s">
        <v>1707</v>
      </c>
      <c r="O94" s="746"/>
    </row>
    <row r="95" spans="1:15" x14ac:dyDescent="0.25">
      <c r="A95" s="1649"/>
      <c r="B95" s="1649"/>
      <c r="C95" s="1649"/>
      <c r="D95" s="1649"/>
      <c r="E95" s="744" t="s">
        <v>1708</v>
      </c>
      <c r="F95" s="745"/>
      <c r="G95" s="745"/>
      <c r="H95" s="745"/>
      <c r="I95" s="746"/>
      <c r="J95" s="1649"/>
      <c r="K95" s="1649"/>
      <c r="L95" s="744" t="s">
        <v>1707</v>
      </c>
      <c r="M95" s="745"/>
      <c r="N95" s="745" t="s">
        <v>1707</v>
      </c>
      <c r="O95" s="746"/>
    </row>
    <row r="96" spans="1:15" x14ac:dyDescent="0.25">
      <c r="A96" s="1649"/>
      <c r="B96" s="1649"/>
      <c r="C96" s="1649"/>
      <c r="D96" s="1649"/>
      <c r="E96" s="744" t="s">
        <v>1709</v>
      </c>
      <c r="F96" s="745"/>
      <c r="G96" s="745"/>
      <c r="H96" s="745"/>
      <c r="I96" s="746"/>
      <c r="J96" s="1649"/>
      <c r="K96" s="1649"/>
      <c r="L96" s="744" t="s">
        <v>1714</v>
      </c>
      <c r="M96" s="745"/>
      <c r="N96" s="745" t="s">
        <v>1714</v>
      </c>
      <c r="O96" s="746"/>
    </row>
    <row r="97" spans="1:15" x14ac:dyDescent="0.25">
      <c r="A97" s="1649"/>
      <c r="B97" s="1649"/>
      <c r="C97" s="1649"/>
      <c r="D97" s="1649"/>
      <c r="E97" s="744" t="s">
        <v>1711</v>
      </c>
      <c r="F97" s="745"/>
      <c r="G97" s="745"/>
      <c r="H97" s="745"/>
      <c r="I97" s="746"/>
      <c r="J97" s="1649"/>
      <c r="K97" s="1649"/>
      <c r="L97" s="744"/>
      <c r="M97" s="745"/>
      <c r="N97" s="745"/>
      <c r="O97" s="746"/>
    </row>
    <row r="98" spans="1:15" x14ac:dyDescent="0.25">
      <c r="A98" s="1649"/>
      <c r="B98" s="1649"/>
      <c r="C98" s="1649"/>
      <c r="D98" s="1649"/>
      <c r="E98" s="744" t="s">
        <v>1712</v>
      </c>
      <c r="F98" s="745"/>
      <c r="G98" s="745"/>
      <c r="H98" s="745"/>
      <c r="I98" s="746"/>
      <c r="J98" s="1649"/>
      <c r="K98" s="1649"/>
      <c r="L98" s="744"/>
      <c r="M98" s="745"/>
      <c r="N98" s="745"/>
      <c r="O98" s="746"/>
    </row>
    <row r="99" spans="1:15" x14ac:dyDescent="0.25">
      <c r="A99" s="1649"/>
      <c r="B99" s="1649"/>
      <c r="C99" s="1649"/>
      <c r="D99" s="1649"/>
      <c r="E99" s="744" t="s">
        <v>1713</v>
      </c>
      <c r="F99" s="745"/>
      <c r="G99" s="745"/>
      <c r="H99" s="745"/>
      <c r="I99" s="746"/>
      <c r="J99" s="1649"/>
      <c r="K99" s="1649"/>
      <c r="L99" s="744"/>
      <c r="M99" s="745"/>
      <c r="N99" s="745"/>
      <c r="O99" s="746"/>
    </row>
    <row r="100" spans="1:15" x14ac:dyDescent="0.25">
      <c r="A100" s="1649"/>
      <c r="B100" s="1649"/>
      <c r="C100" s="1649"/>
      <c r="D100" s="1649"/>
      <c r="E100" s="744" t="s">
        <v>1715</v>
      </c>
      <c r="F100" s="745"/>
      <c r="G100" s="745"/>
      <c r="H100" s="745"/>
      <c r="I100" s="746"/>
      <c r="J100" s="1649"/>
      <c r="K100" s="1649"/>
      <c r="L100" s="744"/>
      <c r="M100" s="745"/>
      <c r="N100" s="745"/>
      <c r="O100" s="746"/>
    </row>
    <row r="101" spans="1:15" x14ac:dyDescent="0.25">
      <c r="A101" s="1649"/>
      <c r="B101" s="1649"/>
      <c r="C101" s="1649"/>
      <c r="D101" s="1649"/>
      <c r="E101" s="744" t="s">
        <v>1717</v>
      </c>
      <c r="F101" s="745"/>
      <c r="G101" s="745"/>
      <c r="H101" s="745"/>
      <c r="I101" s="746"/>
      <c r="J101" s="1649"/>
      <c r="K101" s="1649"/>
      <c r="L101" s="744"/>
      <c r="M101" s="745"/>
      <c r="N101" s="745"/>
      <c r="O101" s="746"/>
    </row>
    <row r="102" spans="1:15" x14ac:dyDescent="0.25">
      <c r="A102" s="1649"/>
      <c r="B102" s="1649"/>
      <c r="C102" s="1649"/>
      <c r="D102" s="1649"/>
      <c r="E102" s="744" t="s">
        <v>1718</v>
      </c>
      <c r="F102" s="745"/>
      <c r="G102" s="745"/>
      <c r="H102" s="745"/>
      <c r="I102" s="746"/>
      <c r="J102" s="1649"/>
      <c r="K102" s="1649"/>
      <c r="L102" s="744"/>
      <c r="M102" s="745"/>
      <c r="N102" s="745"/>
      <c r="O102" s="746"/>
    </row>
    <row r="103" spans="1:15" x14ac:dyDescent="0.25">
      <c r="A103" s="1649"/>
      <c r="B103" s="1649"/>
      <c r="C103" s="1649"/>
      <c r="D103" s="1649"/>
      <c r="E103" s="744" t="s">
        <v>1719</v>
      </c>
      <c r="F103" s="745"/>
      <c r="G103" s="745"/>
      <c r="H103" s="745"/>
      <c r="I103" s="746"/>
      <c r="J103" s="1649"/>
      <c r="K103" s="1649"/>
      <c r="L103" s="744"/>
      <c r="M103" s="745"/>
      <c r="N103" s="745"/>
      <c r="O103" s="746"/>
    </row>
    <row r="104" spans="1:15" x14ac:dyDescent="0.25">
      <c r="A104" s="1649"/>
      <c r="B104" s="1649"/>
      <c r="C104" s="1649"/>
      <c r="D104" s="1649"/>
      <c r="E104" s="744" t="s">
        <v>1720</v>
      </c>
      <c r="F104" s="745"/>
      <c r="G104" s="745"/>
      <c r="H104" s="745"/>
      <c r="I104" s="746"/>
      <c r="J104" s="1649"/>
      <c r="K104" s="1649"/>
      <c r="L104" s="744"/>
      <c r="M104" s="745"/>
      <c r="N104" s="745"/>
      <c r="O104" s="746"/>
    </row>
    <row r="105" spans="1:15" x14ac:dyDescent="0.25">
      <c r="A105" s="1649"/>
      <c r="B105" s="1649"/>
      <c r="C105" s="1649"/>
      <c r="D105" s="1649"/>
      <c r="E105" s="744" t="s">
        <v>1693</v>
      </c>
      <c r="F105" s="745"/>
      <c r="G105" s="745"/>
      <c r="H105" s="745"/>
      <c r="I105" s="746"/>
      <c r="J105" s="1649"/>
      <c r="K105" s="1649"/>
      <c r="L105" s="744"/>
      <c r="M105" s="745"/>
      <c r="N105" s="745"/>
      <c r="O105" s="746"/>
    </row>
    <row r="106" spans="1:15" x14ac:dyDescent="0.25">
      <c r="A106" s="1649"/>
      <c r="B106" s="1649"/>
      <c r="C106" s="1649"/>
      <c r="D106" s="1649"/>
      <c r="E106" s="744" t="s">
        <v>1722</v>
      </c>
      <c r="F106" s="745"/>
      <c r="G106" s="745"/>
      <c r="H106" s="745"/>
      <c r="I106" s="746"/>
      <c r="J106" s="1649"/>
      <c r="K106" s="1649"/>
      <c r="L106" s="744"/>
      <c r="M106" s="745"/>
      <c r="N106" s="745"/>
      <c r="O106" s="746"/>
    </row>
    <row r="107" spans="1:15" x14ac:dyDescent="0.25">
      <c r="A107" s="1649"/>
      <c r="B107" s="1649"/>
      <c r="C107" s="1649"/>
      <c r="D107" s="1649"/>
      <c r="E107" s="744" t="s">
        <v>1723</v>
      </c>
      <c r="F107" s="745"/>
      <c r="G107" s="745"/>
      <c r="H107" s="745"/>
      <c r="I107" s="746"/>
      <c r="J107" s="1649"/>
      <c r="K107" s="1649"/>
      <c r="L107" s="744"/>
      <c r="M107" s="745"/>
      <c r="N107" s="745"/>
      <c r="O107" s="746"/>
    </row>
    <row r="108" spans="1:15" x14ac:dyDescent="0.25">
      <c r="A108" s="1649"/>
      <c r="B108" s="1649"/>
      <c r="C108" s="1649"/>
      <c r="D108" s="1649"/>
      <c r="E108" s="744" t="s">
        <v>1725</v>
      </c>
      <c r="F108" s="745"/>
      <c r="G108" s="745"/>
      <c r="H108" s="745"/>
      <c r="I108" s="746"/>
      <c r="J108" s="1649"/>
      <c r="K108" s="1649"/>
      <c r="L108" s="744"/>
      <c r="M108" s="745"/>
      <c r="N108" s="745"/>
      <c r="O108" s="746"/>
    </row>
    <row r="109" spans="1:15" x14ac:dyDescent="0.25">
      <c r="A109" s="1649"/>
      <c r="B109" s="1649"/>
      <c r="C109" s="1649"/>
      <c r="D109" s="1649"/>
      <c r="E109" s="744" t="s">
        <v>1741</v>
      </c>
      <c r="F109" s="745"/>
      <c r="G109" s="745"/>
      <c r="H109" s="745"/>
      <c r="I109" s="746"/>
      <c r="J109" s="1649"/>
      <c r="K109" s="1649"/>
      <c r="L109" s="744"/>
      <c r="M109" s="745"/>
      <c r="N109" s="745"/>
      <c r="O109" s="746"/>
    </row>
    <row r="110" spans="1:15" x14ac:dyDescent="0.25">
      <c r="A110" s="1649"/>
      <c r="B110" s="1649"/>
      <c r="C110" s="1649"/>
      <c r="D110" s="1649"/>
      <c r="E110" s="744"/>
      <c r="F110" s="745"/>
      <c r="G110" s="745"/>
      <c r="H110" s="745"/>
      <c r="I110" s="746"/>
      <c r="J110" s="1649"/>
      <c r="K110" s="1649"/>
      <c r="L110" s="744"/>
      <c r="M110" s="745"/>
      <c r="N110" s="745"/>
      <c r="O110" s="746"/>
    </row>
    <row r="111" spans="1:15" ht="15.75" x14ac:dyDescent="0.25">
      <c r="A111" s="69"/>
      <c r="B111" s="70"/>
      <c r="C111" s="71"/>
      <c r="D111" s="71"/>
      <c r="E111" s="71"/>
      <c r="F111" s="71"/>
      <c r="G111" s="71"/>
      <c r="H111" s="71"/>
      <c r="I111" s="71"/>
      <c r="J111" s="71"/>
      <c r="K111" s="71"/>
      <c r="L111" s="71"/>
      <c r="M111" s="71"/>
      <c r="N111" s="71"/>
      <c r="O111" s="69"/>
    </row>
    <row r="112" spans="1:15" ht="15.75" x14ac:dyDescent="0.25">
      <c r="A112" s="69"/>
      <c r="B112" s="70"/>
      <c r="C112" s="71"/>
      <c r="D112" s="71"/>
      <c r="E112" s="71"/>
      <c r="F112" s="71"/>
      <c r="G112" s="71"/>
      <c r="H112" s="71"/>
      <c r="I112" s="71"/>
      <c r="J112" s="71"/>
      <c r="K112" s="71"/>
      <c r="L112" s="71"/>
      <c r="M112" s="71"/>
      <c r="N112" s="71"/>
      <c r="O112" s="69"/>
    </row>
    <row r="113" spans="1:15" ht="63" x14ac:dyDescent="0.25">
      <c r="A113" s="72" t="s">
        <v>23</v>
      </c>
      <c r="B113" s="74" t="s">
        <v>24</v>
      </c>
      <c r="C113" s="72" t="s">
        <v>25</v>
      </c>
      <c r="D113" s="72" t="s">
        <v>26</v>
      </c>
      <c r="E113" s="74" t="s">
        <v>27</v>
      </c>
      <c r="F113" s="764" t="s">
        <v>28</v>
      </c>
      <c r="G113" s="764"/>
      <c r="H113" s="764" t="s">
        <v>29</v>
      </c>
      <c r="I113" s="764"/>
      <c r="J113" s="74" t="s">
        <v>30</v>
      </c>
      <c r="K113" s="764" t="s">
        <v>31</v>
      </c>
      <c r="L113" s="764"/>
      <c r="M113" s="765" t="s">
        <v>32</v>
      </c>
      <c r="N113" s="766"/>
      <c r="O113" s="767"/>
    </row>
    <row r="114" spans="1:15" ht="75" x14ac:dyDescent="0.25">
      <c r="A114" s="75" t="s">
        <v>33</v>
      </c>
      <c r="B114" s="484">
        <v>0.25</v>
      </c>
      <c r="C114" s="485" t="s">
        <v>1742</v>
      </c>
      <c r="D114" s="78" t="s">
        <v>35</v>
      </c>
      <c r="E114" s="78" t="s">
        <v>249</v>
      </c>
      <c r="F114" s="768" t="s">
        <v>1743</v>
      </c>
      <c r="G114" s="768"/>
      <c r="H114" s="1637" t="s">
        <v>264</v>
      </c>
      <c r="I114" s="1638"/>
      <c r="J114" s="80">
        <v>1</v>
      </c>
      <c r="K114" s="771" t="s">
        <v>1744</v>
      </c>
      <c r="L114" s="771"/>
      <c r="M114" s="772" t="s">
        <v>1699</v>
      </c>
      <c r="N114" s="772"/>
      <c r="O114" s="772"/>
    </row>
    <row r="115" spans="1:15" ht="15.75" x14ac:dyDescent="0.25">
      <c r="A115" s="752" t="s">
        <v>40</v>
      </c>
      <c r="B115" s="753"/>
      <c r="C115" s="754" t="s">
        <v>1745</v>
      </c>
      <c r="D115" s="742"/>
      <c r="E115" s="742"/>
      <c r="F115" s="742"/>
      <c r="G115" s="743"/>
      <c r="H115" s="755" t="s">
        <v>42</v>
      </c>
      <c r="I115" s="756"/>
      <c r="J115" s="757"/>
      <c r="K115" s="1654" t="s">
        <v>1746</v>
      </c>
      <c r="L115" s="1103"/>
      <c r="M115" s="1103"/>
      <c r="N115" s="1103"/>
      <c r="O115" s="1655"/>
    </row>
    <row r="116" spans="1:15" ht="15.75" x14ac:dyDescent="0.25">
      <c r="A116" s="1627" t="s">
        <v>44</v>
      </c>
      <c r="B116" s="1628"/>
      <c r="C116" s="1628"/>
      <c r="D116" s="1628"/>
      <c r="E116" s="1628"/>
      <c r="F116" s="1629"/>
      <c r="G116" s="1630" t="s">
        <v>45</v>
      </c>
      <c r="H116" s="1630"/>
      <c r="I116" s="1630"/>
      <c r="J116" s="1630"/>
      <c r="K116" s="1630"/>
      <c r="L116" s="1630"/>
      <c r="M116" s="1630"/>
      <c r="N116" s="1630"/>
      <c r="O116" s="1630"/>
    </row>
    <row r="117" spans="1:15" x14ac:dyDescent="0.25">
      <c r="A117" s="879" t="s">
        <v>1747</v>
      </c>
      <c r="B117" s="970"/>
      <c r="C117" s="970"/>
      <c r="D117" s="970"/>
      <c r="E117" s="970"/>
      <c r="F117" s="970"/>
      <c r="G117" s="880" t="s">
        <v>650</v>
      </c>
      <c r="H117" s="880"/>
      <c r="I117" s="880"/>
      <c r="J117" s="880"/>
      <c r="K117" s="880"/>
      <c r="L117" s="880"/>
      <c r="M117" s="880"/>
      <c r="N117" s="880"/>
      <c r="O117" s="880"/>
    </row>
    <row r="118" spans="1:15" x14ac:dyDescent="0.25">
      <c r="A118" s="971"/>
      <c r="B118" s="972"/>
      <c r="C118" s="972"/>
      <c r="D118" s="972"/>
      <c r="E118" s="972"/>
      <c r="F118" s="972"/>
      <c r="G118" s="880"/>
      <c r="H118" s="880"/>
      <c r="I118" s="880"/>
      <c r="J118" s="880"/>
      <c r="K118" s="880"/>
      <c r="L118" s="880"/>
      <c r="M118" s="880"/>
      <c r="N118" s="880"/>
      <c r="O118" s="880"/>
    </row>
    <row r="119" spans="1:15" ht="15.75" x14ac:dyDescent="0.25">
      <c r="A119" s="760" t="s">
        <v>48</v>
      </c>
      <c r="B119" s="761"/>
      <c r="C119" s="761"/>
      <c r="D119" s="761"/>
      <c r="E119" s="761"/>
      <c r="F119" s="761"/>
      <c r="G119" s="763" t="s">
        <v>49</v>
      </c>
      <c r="H119" s="763"/>
      <c r="I119" s="763"/>
      <c r="J119" s="763"/>
      <c r="K119" s="763"/>
      <c r="L119" s="763"/>
      <c r="M119" s="763"/>
      <c r="N119" s="763"/>
      <c r="O119" s="763"/>
    </row>
    <row r="120" spans="1:15" x14ac:dyDescent="0.25">
      <c r="A120" s="1626" t="s">
        <v>1699</v>
      </c>
      <c r="B120" s="1626"/>
      <c r="C120" s="1626"/>
      <c r="D120" s="1626"/>
      <c r="E120" s="1626"/>
      <c r="F120" s="1626"/>
      <c r="G120" s="1626" t="s">
        <v>1704</v>
      </c>
      <c r="H120" s="1626"/>
      <c r="I120" s="1626"/>
      <c r="J120" s="1626"/>
      <c r="K120" s="1626"/>
      <c r="L120" s="1626"/>
      <c r="M120" s="1626"/>
      <c r="N120" s="1626"/>
      <c r="O120" s="1626"/>
    </row>
    <row r="121" spans="1:15" x14ac:dyDescent="0.25">
      <c r="A121" s="1626"/>
      <c r="B121" s="1626"/>
      <c r="C121" s="1626"/>
      <c r="D121" s="1626"/>
      <c r="E121" s="1626"/>
      <c r="F121" s="1626"/>
      <c r="G121" s="1626"/>
      <c r="H121" s="1626"/>
      <c r="I121" s="1626"/>
      <c r="J121" s="1626"/>
      <c r="K121" s="1626"/>
      <c r="L121" s="1626"/>
      <c r="M121" s="1626"/>
      <c r="N121" s="1626"/>
      <c r="O121" s="1626"/>
    </row>
    <row r="122" spans="1:15" ht="15.75" x14ac:dyDescent="0.25">
      <c r="A122" s="63"/>
      <c r="B122" s="64"/>
      <c r="C122" s="70"/>
      <c r="D122" s="70"/>
      <c r="E122" s="70"/>
      <c r="F122" s="70"/>
      <c r="G122" s="70"/>
      <c r="H122" s="70"/>
      <c r="I122" s="70"/>
      <c r="J122" s="70"/>
      <c r="K122" s="70"/>
      <c r="L122" s="70"/>
      <c r="M122" s="70"/>
      <c r="N122" s="70"/>
      <c r="O122" s="63"/>
    </row>
    <row r="123" spans="1:15" ht="15.75" x14ac:dyDescent="0.25">
      <c r="A123" s="70"/>
      <c r="B123" s="70"/>
      <c r="C123" s="63"/>
      <c r="D123" s="752" t="s">
        <v>52</v>
      </c>
      <c r="E123" s="773"/>
      <c r="F123" s="773"/>
      <c r="G123" s="773"/>
      <c r="H123" s="773"/>
      <c r="I123" s="773"/>
      <c r="J123" s="773"/>
      <c r="K123" s="773"/>
      <c r="L123" s="773"/>
      <c r="M123" s="773"/>
      <c r="N123" s="773"/>
      <c r="O123" s="753"/>
    </row>
    <row r="124" spans="1:15" ht="15.75" x14ac:dyDescent="0.25">
      <c r="A124" s="63"/>
      <c r="B124" s="64"/>
      <c r="C124" s="70"/>
      <c r="D124" s="74" t="s">
        <v>53</v>
      </c>
      <c r="E124" s="74" t="s">
        <v>54</v>
      </c>
      <c r="F124" s="74" t="s">
        <v>55</v>
      </c>
      <c r="G124" s="74" t="s">
        <v>56</v>
      </c>
      <c r="H124" s="74" t="s">
        <v>57</v>
      </c>
      <c r="I124" s="74" t="s">
        <v>58</v>
      </c>
      <c r="J124" s="74" t="s">
        <v>59</v>
      </c>
      <c r="K124" s="74" t="s">
        <v>60</v>
      </c>
      <c r="L124" s="74" t="s">
        <v>61</v>
      </c>
      <c r="M124" s="74" t="s">
        <v>62</v>
      </c>
      <c r="N124" s="74" t="s">
        <v>63</v>
      </c>
      <c r="O124" s="74" t="s">
        <v>64</v>
      </c>
    </row>
    <row r="125" spans="1:15" ht="15.75" x14ac:dyDescent="0.25">
      <c r="A125" s="954" t="s">
        <v>65</v>
      </c>
      <c r="B125" s="954"/>
      <c r="C125" s="954"/>
      <c r="D125" s="108"/>
      <c r="E125" s="108"/>
      <c r="F125" s="108"/>
      <c r="G125" s="108"/>
      <c r="H125" s="108"/>
      <c r="I125" s="108"/>
      <c r="J125" s="108">
        <v>1</v>
      </c>
      <c r="K125" s="108"/>
      <c r="L125" s="108"/>
      <c r="M125" s="108"/>
      <c r="N125" s="108"/>
      <c r="O125" s="108"/>
    </row>
    <row r="126" spans="1:15" ht="15.75" x14ac:dyDescent="0.25">
      <c r="A126" s="851" t="s">
        <v>66</v>
      </c>
      <c r="B126" s="851"/>
      <c r="C126" s="851"/>
      <c r="D126" s="110"/>
      <c r="E126" s="110"/>
      <c r="F126" s="110"/>
      <c r="G126" s="110"/>
      <c r="H126" s="110"/>
      <c r="I126" s="110"/>
      <c r="J126" s="109">
        <v>1</v>
      </c>
      <c r="K126" s="110"/>
      <c r="L126" s="110"/>
      <c r="M126" s="110"/>
      <c r="N126" s="110"/>
      <c r="O126" s="110"/>
    </row>
    <row r="127" spans="1:15" ht="15.75" x14ac:dyDescent="0.25">
      <c r="A127" s="63"/>
      <c r="B127" s="64"/>
      <c r="C127" s="65"/>
      <c r="D127" s="65"/>
      <c r="E127" s="65"/>
      <c r="F127" s="65"/>
      <c r="G127" s="65"/>
      <c r="H127" s="65"/>
      <c r="I127" s="65"/>
      <c r="J127" s="65"/>
      <c r="K127" s="65"/>
      <c r="L127" s="66"/>
      <c r="M127" s="66"/>
      <c r="N127" s="66"/>
      <c r="O127" s="63"/>
    </row>
    <row r="128" spans="1:15" ht="15.75" x14ac:dyDescent="0.25">
      <c r="A128" s="63"/>
      <c r="B128" s="64"/>
      <c r="C128" s="65"/>
      <c r="D128" s="65"/>
      <c r="E128" s="65"/>
      <c r="F128" s="65"/>
      <c r="G128" s="65"/>
      <c r="H128" s="65"/>
      <c r="I128" s="65"/>
      <c r="J128" s="65"/>
      <c r="K128" s="65"/>
      <c r="L128" s="66"/>
      <c r="M128" s="66"/>
      <c r="N128" s="66"/>
      <c r="O128" s="63"/>
    </row>
    <row r="129" spans="1:15" ht="63" x14ac:dyDescent="0.25">
      <c r="A129" s="72" t="s">
        <v>23</v>
      </c>
      <c r="B129" s="74" t="s">
        <v>24</v>
      </c>
      <c r="C129" s="256" t="s">
        <v>25</v>
      </c>
      <c r="D129" s="74" t="s">
        <v>26</v>
      </c>
      <c r="E129" s="74" t="s">
        <v>27</v>
      </c>
      <c r="F129" s="764" t="s">
        <v>28</v>
      </c>
      <c r="G129" s="764"/>
      <c r="H129" s="764" t="s">
        <v>29</v>
      </c>
      <c r="I129" s="764"/>
      <c r="J129" s="74" t="s">
        <v>30</v>
      </c>
      <c r="K129" s="764" t="s">
        <v>31</v>
      </c>
      <c r="L129" s="764"/>
      <c r="M129" s="765" t="s">
        <v>32</v>
      </c>
      <c r="N129" s="766"/>
      <c r="O129" s="767"/>
    </row>
    <row r="130" spans="1:15" ht="120" x14ac:dyDescent="0.25">
      <c r="A130" s="75" t="s">
        <v>67</v>
      </c>
      <c r="B130" s="129">
        <v>0.5</v>
      </c>
      <c r="C130" s="491" t="s">
        <v>1748</v>
      </c>
      <c r="D130" s="80" t="s">
        <v>35</v>
      </c>
      <c r="E130" s="80" t="s">
        <v>36</v>
      </c>
      <c r="F130" s="754" t="s">
        <v>1749</v>
      </c>
      <c r="G130" s="743"/>
      <c r="H130" s="782" t="s">
        <v>70</v>
      </c>
      <c r="I130" s="759"/>
      <c r="J130" s="401">
        <v>1</v>
      </c>
      <c r="K130" s="771" t="s">
        <v>39</v>
      </c>
      <c r="L130" s="771"/>
      <c r="M130" s="772" t="s">
        <v>1699</v>
      </c>
      <c r="N130" s="772"/>
      <c r="O130" s="772"/>
    </row>
    <row r="131" spans="1:15" ht="15.75" x14ac:dyDescent="0.25">
      <c r="A131" s="752" t="s">
        <v>40</v>
      </c>
      <c r="B131" s="753"/>
      <c r="C131" s="754" t="s">
        <v>1750</v>
      </c>
      <c r="D131" s="742"/>
      <c r="E131" s="742"/>
      <c r="F131" s="742"/>
      <c r="G131" s="743"/>
      <c r="H131" s="783" t="s">
        <v>72</v>
      </c>
      <c r="I131" s="756"/>
      <c r="J131" s="757"/>
      <c r="K131" s="754" t="s">
        <v>1751</v>
      </c>
      <c r="L131" s="965"/>
      <c r="M131" s="965"/>
      <c r="N131" s="965"/>
      <c r="O131" s="966"/>
    </row>
    <row r="132" spans="1:15" ht="15.75" x14ac:dyDescent="0.25">
      <c r="A132" s="1627" t="s">
        <v>44</v>
      </c>
      <c r="B132" s="1628"/>
      <c r="C132" s="1628"/>
      <c r="D132" s="1628"/>
      <c r="E132" s="1628"/>
      <c r="F132" s="1629"/>
      <c r="G132" s="1630" t="s">
        <v>45</v>
      </c>
      <c r="H132" s="1630"/>
      <c r="I132" s="1630"/>
      <c r="J132" s="1630"/>
      <c r="K132" s="1630"/>
      <c r="L132" s="1630"/>
      <c r="M132" s="1630"/>
      <c r="N132" s="1630"/>
      <c r="O132" s="1630"/>
    </row>
    <row r="133" spans="1:15" x14ac:dyDescent="0.25">
      <c r="A133" s="879" t="s">
        <v>1752</v>
      </c>
      <c r="B133" s="970"/>
      <c r="C133" s="970"/>
      <c r="D133" s="970"/>
      <c r="E133" s="970"/>
      <c r="F133" s="970"/>
      <c r="G133" s="880" t="s">
        <v>1753</v>
      </c>
      <c r="H133" s="880"/>
      <c r="I133" s="880"/>
      <c r="J133" s="880"/>
      <c r="K133" s="880"/>
      <c r="L133" s="880"/>
      <c r="M133" s="880"/>
      <c r="N133" s="880"/>
      <c r="O133" s="880"/>
    </row>
    <row r="134" spans="1:15" x14ac:dyDescent="0.25">
      <c r="A134" s="971"/>
      <c r="B134" s="972"/>
      <c r="C134" s="972"/>
      <c r="D134" s="972"/>
      <c r="E134" s="972"/>
      <c r="F134" s="972"/>
      <c r="G134" s="880"/>
      <c r="H134" s="880"/>
      <c r="I134" s="880"/>
      <c r="J134" s="880"/>
      <c r="K134" s="880"/>
      <c r="L134" s="880"/>
      <c r="M134" s="880"/>
      <c r="N134" s="880"/>
      <c r="O134" s="880"/>
    </row>
    <row r="135" spans="1:15" ht="15.75" x14ac:dyDescent="0.25">
      <c r="A135" s="1627" t="s">
        <v>48</v>
      </c>
      <c r="B135" s="1628"/>
      <c r="C135" s="1628"/>
      <c r="D135" s="1628"/>
      <c r="E135" s="1628"/>
      <c r="F135" s="1628"/>
      <c r="G135" s="1630" t="s">
        <v>49</v>
      </c>
      <c r="H135" s="1630"/>
      <c r="I135" s="1630"/>
      <c r="J135" s="1630"/>
      <c r="K135" s="1630"/>
      <c r="L135" s="1630"/>
      <c r="M135" s="1630"/>
      <c r="N135" s="1630"/>
      <c r="O135" s="1630"/>
    </row>
    <row r="136" spans="1:15" x14ac:dyDescent="0.25">
      <c r="A136" s="1626" t="s">
        <v>1699</v>
      </c>
      <c r="B136" s="1626"/>
      <c r="C136" s="1626"/>
      <c r="D136" s="1626"/>
      <c r="E136" s="1626"/>
      <c r="F136" s="1626"/>
      <c r="G136" s="1626" t="s">
        <v>1704</v>
      </c>
      <c r="H136" s="1626"/>
      <c r="I136" s="1626"/>
      <c r="J136" s="1626"/>
      <c r="K136" s="1626"/>
      <c r="L136" s="1626"/>
      <c r="M136" s="1626"/>
      <c r="N136" s="1626"/>
      <c r="O136" s="1626"/>
    </row>
    <row r="137" spans="1:15" x14ac:dyDescent="0.25">
      <c r="A137" s="1626"/>
      <c r="B137" s="1626"/>
      <c r="C137" s="1626"/>
      <c r="D137" s="1626"/>
      <c r="E137" s="1626"/>
      <c r="F137" s="1626"/>
      <c r="G137" s="1626"/>
      <c r="H137" s="1626"/>
      <c r="I137" s="1626"/>
      <c r="J137" s="1626"/>
      <c r="K137" s="1626"/>
      <c r="L137" s="1626"/>
      <c r="M137" s="1626"/>
      <c r="N137" s="1626"/>
      <c r="O137" s="1626"/>
    </row>
    <row r="138" spans="1:15" ht="15.75" x14ac:dyDescent="0.25">
      <c r="A138" s="63"/>
      <c r="B138" s="64"/>
      <c r="C138" s="70"/>
      <c r="D138" s="70"/>
      <c r="E138" s="70"/>
      <c r="F138" s="70"/>
      <c r="G138" s="70"/>
      <c r="H138" s="70"/>
      <c r="I138" s="70"/>
      <c r="J138" s="70"/>
      <c r="K138" s="70"/>
      <c r="L138" s="70"/>
      <c r="M138" s="70"/>
      <c r="N138" s="70"/>
      <c r="O138" s="63"/>
    </row>
    <row r="139" spans="1:15" ht="15.75" x14ac:dyDescent="0.25">
      <c r="A139" s="492" t="s">
        <v>76</v>
      </c>
      <c r="B139" s="492" t="s">
        <v>24</v>
      </c>
      <c r="C139" s="87"/>
      <c r="D139" s="74" t="s">
        <v>53</v>
      </c>
      <c r="E139" s="74" t="s">
        <v>54</v>
      </c>
      <c r="F139" s="74" t="s">
        <v>55</v>
      </c>
      <c r="G139" s="74" t="s">
        <v>56</v>
      </c>
      <c r="H139" s="74" t="s">
        <v>57</v>
      </c>
      <c r="I139" s="74" t="s">
        <v>58</v>
      </c>
      <c r="J139" s="74" t="s">
        <v>59</v>
      </c>
      <c r="K139" s="74" t="s">
        <v>60</v>
      </c>
      <c r="L139" s="74" t="s">
        <v>61</v>
      </c>
      <c r="M139" s="74" t="s">
        <v>62</v>
      </c>
      <c r="N139" s="74" t="s">
        <v>63</v>
      </c>
      <c r="O139" s="74" t="s">
        <v>64</v>
      </c>
    </row>
    <row r="140" spans="1:15" ht="31.5" x14ac:dyDescent="0.25">
      <c r="A140" s="784" t="s">
        <v>1754</v>
      </c>
      <c r="B140" s="1505">
        <v>0.6</v>
      </c>
      <c r="C140" s="108" t="s">
        <v>65</v>
      </c>
      <c r="D140" s="108">
        <v>10</v>
      </c>
      <c r="E140" s="108">
        <v>50</v>
      </c>
      <c r="F140" s="108">
        <v>70</v>
      </c>
      <c r="G140" s="108">
        <v>100</v>
      </c>
      <c r="H140" s="108"/>
      <c r="I140" s="108"/>
      <c r="J140" s="108"/>
      <c r="K140" s="108"/>
      <c r="L140" s="108"/>
      <c r="M140" s="108"/>
      <c r="N140" s="108"/>
      <c r="O140" s="108"/>
    </row>
    <row r="141" spans="1:15" ht="15.75" x14ac:dyDescent="0.25">
      <c r="A141" s="785"/>
      <c r="B141" s="1505"/>
      <c r="C141" s="110" t="s">
        <v>66</v>
      </c>
      <c r="D141" s="109">
        <v>10</v>
      </c>
      <c r="E141" s="109">
        <v>50</v>
      </c>
      <c r="F141" s="109">
        <v>60</v>
      </c>
      <c r="G141" s="109">
        <v>100</v>
      </c>
      <c r="H141" s="110"/>
      <c r="I141" s="110"/>
      <c r="J141" s="110"/>
      <c r="K141" s="110"/>
      <c r="L141" s="110"/>
      <c r="M141" s="110"/>
      <c r="N141" s="110"/>
      <c r="O141" s="110"/>
    </row>
    <row r="142" spans="1:15" ht="31.5" x14ac:dyDescent="0.25">
      <c r="A142" s="784" t="s">
        <v>1755</v>
      </c>
      <c r="B142" s="1505">
        <v>0.15</v>
      </c>
      <c r="C142" s="108" t="s">
        <v>65</v>
      </c>
      <c r="D142" s="108"/>
      <c r="E142" s="108">
        <v>30</v>
      </c>
      <c r="F142" s="108">
        <v>50</v>
      </c>
      <c r="G142" s="108">
        <v>70</v>
      </c>
      <c r="H142" s="108">
        <v>100</v>
      </c>
      <c r="I142" s="108"/>
      <c r="J142" s="108"/>
      <c r="K142" s="108"/>
      <c r="L142" s="108"/>
      <c r="M142" s="108"/>
      <c r="N142" s="108"/>
      <c r="O142" s="108"/>
    </row>
    <row r="143" spans="1:15" ht="15.75" x14ac:dyDescent="0.25">
      <c r="A143" s="785"/>
      <c r="B143" s="1505"/>
      <c r="C143" s="110" t="s">
        <v>66</v>
      </c>
      <c r="D143" s="110"/>
      <c r="E143" s="109">
        <v>20</v>
      </c>
      <c r="F143" s="109">
        <v>30</v>
      </c>
      <c r="G143" s="109">
        <v>50</v>
      </c>
      <c r="H143" s="109">
        <v>70</v>
      </c>
      <c r="I143" s="109">
        <v>90</v>
      </c>
      <c r="J143" s="109">
        <v>100</v>
      </c>
      <c r="K143" s="110"/>
      <c r="L143" s="110"/>
      <c r="M143" s="110"/>
      <c r="N143" s="110"/>
      <c r="O143" s="110"/>
    </row>
    <row r="144" spans="1:15" ht="31.5" x14ac:dyDescent="0.25">
      <c r="A144" s="784" t="s">
        <v>1756</v>
      </c>
      <c r="B144" s="1505">
        <v>0.25</v>
      </c>
      <c r="C144" s="108" t="s">
        <v>65</v>
      </c>
      <c r="D144" s="108"/>
      <c r="E144" s="108"/>
      <c r="F144" s="108"/>
      <c r="G144" s="108">
        <v>20</v>
      </c>
      <c r="H144" s="108">
        <v>50</v>
      </c>
      <c r="I144" s="108">
        <v>70</v>
      </c>
      <c r="J144" s="108">
        <v>100</v>
      </c>
      <c r="K144" s="108"/>
      <c r="L144" s="108"/>
      <c r="M144" s="108"/>
      <c r="N144" s="108"/>
      <c r="O144" s="108"/>
    </row>
    <row r="145" spans="1:15" ht="15.75" x14ac:dyDescent="0.25">
      <c r="A145" s="785"/>
      <c r="B145" s="1505"/>
      <c r="C145" s="110" t="s">
        <v>66</v>
      </c>
      <c r="D145" s="110"/>
      <c r="E145" s="110"/>
      <c r="F145" s="110"/>
      <c r="G145" s="109">
        <v>5</v>
      </c>
      <c r="H145" s="109">
        <v>30</v>
      </c>
      <c r="I145" s="109">
        <v>50</v>
      </c>
      <c r="J145" s="109">
        <v>100</v>
      </c>
      <c r="K145" s="110"/>
      <c r="L145" s="110"/>
      <c r="M145" s="110"/>
      <c r="N145" s="110"/>
      <c r="O145" s="110"/>
    </row>
    <row r="146" spans="1:15" x14ac:dyDescent="0.25">
      <c r="A146" s="493"/>
      <c r="B146" s="493"/>
      <c r="C146" s="494"/>
      <c r="D146" s="494"/>
      <c r="E146" s="494"/>
      <c r="F146" s="494"/>
      <c r="G146" s="494"/>
      <c r="H146" s="494"/>
      <c r="I146" s="494"/>
      <c r="J146" s="494"/>
      <c r="K146" s="494"/>
      <c r="L146" s="494"/>
      <c r="M146" s="494"/>
      <c r="N146" s="494"/>
      <c r="O146" s="494"/>
    </row>
    <row r="147" spans="1:15" ht="15.75" x14ac:dyDescent="0.25">
      <c r="A147" s="69"/>
      <c r="B147" s="70"/>
      <c r="C147" s="71"/>
      <c r="D147" s="71"/>
      <c r="E147" s="71"/>
      <c r="F147" s="71"/>
      <c r="G147" s="71"/>
      <c r="H147" s="71"/>
      <c r="I147" s="71"/>
      <c r="J147" s="71"/>
      <c r="K147" s="71"/>
      <c r="L147" s="71"/>
      <c r="M147" s="71"/>
      <c r="N147" s="71"/>
      <c r="O147" s="69"/>
    </row>
    <row r="148" spans="1:15" ht="15.75" x14ac:dyDescent="0.25">
      <c r="A148" s="69"/>
      <c r="B148" s="70"/>
      <c r="C148" s="71"/>
      <c r="D148" s="71"/>
      <c r="E148" s="71"/>
      <c r="F148" s="71"/>
      <c r="G148" s="71"/>
      <c r="H148" s="71"/>
      <c r="I148" s="71"/>
      <c r="J148" s="71"/>
      <c r="K148" s="71"/>
      <c r="L148" s="71"/>
      <c r="M148" s="71"/>
      <c r="N148" s="71"/>
      <c r="O148" s="69"/>
    </row>
    <row r="149" spans="1:15" ht="63" x14ac:dyDescent="0.25">
      <c r="A149" s="72" t="s">
        <v>23</v>
      </c>
      <c r="B149" s="74" t="s">
        <v>24</v>
      </c>
      <c r="C149" s="74" t="s">
        <v>25</v>
      </c>
      <c r="D149" s="74" t="s">
        <v>26</v>
      </c>
      <c r="E149" s="74" t="s">
        <v>27</v>
      </c>
      <c r="F149" s="764" t="s">
        <v>28</v>
      </c>
      <c r="G149" s="764"/>
      <c r="H149" s="764" t="s">
        <v>29</v>
      </c>
      <c r="I149" s="764"/>
      <c r="J149" s="74" t="s">
        <v>30</v>
      </c>
      <c r="K149" s="764" t="s">
        <v>31</v>
      </c>
      <c r="L149" s="764"/>
      <c r="M149" s="765" t="s">
        <v>32</v>
      </c>
      <c r="N149" s="766"/>
      <c r="O149" s="767"/>
    </row>
    <row r="150" spans="1:15" ht="180" x14ac:dyDescent="0.25">
      <c r="A150" s="75" t="s">
        <v>33</v>
      </c>
      <c r="B150" s="484">
        <v>0.25</v>
      </c>
      <c r="C150" s="485" t="s">
        <v>1757</v>
      </c>
      <c r="D150" s="495" t="s">
        <v>581</v>
      </c>
      <c r="E150" s="495" t="s">
        <v>249</v>
      </c>
      <c r="F150" s="1642" t="s">
        <v>1758</v>
      </c>
      <c r="G150" s="1644"/>
      <c r="H150" s="1637" t="s">
        <v>413</v>
      </c>
      <c r="I150" s="1638"/>
      <c r="J150" s="80">
        <v>1</v>
      </c>
      <c r="K150" s="771" t="s">
        <v>1744</v>
      </c>
      <c r="L150" s="771"/>
      <c r="M150" s="772" t="s">
        <v>1699</v>
      </c>
      <c r="N150" s="772"/>
      <c r="O150" s="772"/>
    </row>
    <row r="151" spans="1:15" ht="15.75" x14ac:dyDescent="0.25">
      <c r="A151" s="752" t="s">
        <v>40</v>
      </c>
      <c r="B151" s="753"/>
      <c r="C151" s="1639" t="s">
        <v>1759</v>
      </c>
      <c r="D151" s="1640"/>
      <c r="E151" s="1640"/>
      <c r="F151" s="1640"/>
      <c r="G151" s="1641"/>
      <c r="H151" s="755" t="s">
        <v>42</v>
      </c>
      <c r="I151" s="756"/>
      <c r="J151" s="757"/>
      <c r="K151" s="1642" t="s">
        <v>1760</v>
      </c>
      <c r="L151" s="1643"/>
      <c r="M151" s="1643"/>
      <c r="N151" s="1643"/>
      <c r="O151" s="1644"/>
    </row>
    <row r="152" spans="1:15" ht="15.75" x14ac:dyDescent="0.25">
      <c r="A152" s="1627" t="s">
        <v>44</v>
      </c>
      <c r="B152" s="1628"/>
      <c r="C152" s="1628"/>
      <c r="D152" s="1628"/>
      <c r="E152" s="1628"/>
      <c r="F152" s="1629"/>
      <c r="G152" s="1630" t="s">
        <v>45</v>
      </c>
      <c r="H152" s="1630"/>
      <c r="I152" s="1630"/>
      <c r="J152" s="1630"/>
      <c r="K152" s="1630"/>
      <c r="L152" s="1630"/>
      <c r="M152" s="1630"/>
      <c r="N152" s="1630"/>
      <c r="O152" s="1630"/>
    </row>
    <row r="153" spans="1:15" x14ac:dyDescent="0.25">
      <c r="A153" s="1631" t="s">
        <v>1761</v>
      </c>
      <c r="B153" s="1632"/>
      <c r="C153" s="1632"/>
      <c r="D153" s="1632"/>
      <c r="E153" s="1632"/>
      <c r="F153" s="1632"/>
      <c r="G153" s="1635" t="s">
        <v>650</v>
      </c>
      <c r="H153" s="1635"/>
      <c r="I153" s="1635"/>
      <c r="J153" s="1635"/>
      <c r="K153" s="1635"/>
      <c r="L153" s="1635"/>
      <c r="M153" s="1635"/>
      <c r="N153" s="1635"/>
      <c r="O153" s="1635"/>
    </row>
    <row r="154" spans="1:15" x14ac:dyDescent="0.25">
      <c r="A154" s="1633"/>
      <c r="B154" s="1634"/>
      <c r="C154" s="1634"/>
      <c r="D154" s="1634"/>
      <c r="E154" s="1634"/>
      <c r="F154" s="1634"/>
      <c r="G154" s="1635"/>
      <c r="H154" s="1635"/>
      <c r="I154" s="1635"/>
      <c r="J154" s="1635"/>
      <c r="K154" s="1635"/>
      <c r="L154" s="1635"/>
      <c r="M154" s="1635"/>
      <c r="N154" s="1635"/>
      <c r="O154" s="1635"/>
    </row>
    <row r="155" spans="1:15" ht="15.75" x14ac:dyDescent="0.25">
      <c r="A155" s="1627" t="s">
        <v>48</v>
      </c>
      <c r="B155" s="1628"/>
      <c r="C155" s="1628"/>
      <c r="D155" s="1628"/>
      <c r="E155" s="1628"/>
      <c r="F155" s="1628"/>
      <c r="G155" s="1630" t="s">
        <v>49</v>
      </c>
      <c r="H155" s="1630"/>
      <c r="I155" s="1630"/>
      <c r="J155" s="1630"/>
      <c r="K155" s="1630"/>
      <c r="L155" s="1630"/>
      <c r="M155" s="1630"/>
      <c r="N155" s="1630"/>
      <c r="O155" s="1630"/>
    </row>
    <row r="156" spans="1:15" x14ac:dyDescent="0.25">
      <c r="A156" s="1626" t="s">
        <v>1699</v>
      </c>
      <c r="B156" s="1626"/>
      <c r="C156" s="1626"/>
      <c r="D156" s="1626"/>
      <c r="E156" s="1626"/>
      <c r="F156" s="1626"/>
      <c r="G156" s="1626" t="s">
        <v>1704</v>
      </c>
      <c r="H156" s="1626"/>
      <c r="I156" s="1626"/>
      <c r="J156" s="1626"/>
      <c r="K156" s="1626"/>
      <c r="L156" s="1626"/>
      <c r="M156" s="1626"/>
      <c r="N156" s="1626"/>
      <c r="O156" s="1626"/>
    </row>
    <row r="157" spans="1:15" x14ac:dyDescent="0.25">
      <c r="A157" s="1626"/>
      <c r="B157" s="1626"/>
      <c r="C157" s="1626"/>
      <c r="D157" s="1626"/>
      <c r="E157" s="1626"/>
      <c r="F157" s="1626"/>
      <c r="G157" s="1626"/>
      <c r="H157" s="1626"/>
      <c r="I157" s="1626"/>
      <c r="J157" s="1626"/>
      <c r="K157" s="1626"/>
      <c r="L157" s="1626"/>
      <c r="M157" s="1626"/>
      <c r="N157" s="1626"/>
      <c r="O157" s="1626"/>
    </row>
    <row r="158" spans="1:15" ht="15.75" x14ac:dyDescent="0.25">
      <c r="A158" s="63"/>
      <c r="B158" s="64"/>
      <c r="C158" s="70"/>
      <c r="D158" s="70"/>
      <c r="E158" s="70"/>
      <c r="F158" s="70"/>
      <c r="G158" s="70"/>
      <c r="H158" s="70"/>
      <c r="I158" s="70"/>
      <c r="J158" s="70"/>
      <c r="K158" s="70"/>
      <c r="L158" s="70"/>
      <c r="M158" s="70"/>
      <c r="N158" s="70"/>
      <c r="O158" s="63"/>
    </row>
    <row r="159" spans="1:15" ht="15.75" x14ac:dyDescent="0.25">
      <c r="A159" s="70"/>
      <c r="B159" s="70"/>
      <c r="C159" s="63"/>
      <c r="D159" s="828" t="s">
        <v>52</v>
      </c>
      <c r="E159" s="849"/>
      <c r="F159" s="849"/>
      <c r="G159" s="849"/>
      <c r="H159" s="849"/>
      <c r="I159" s="849"/>
      <c r="J159" s="849"/>
      <c r="K159" s="849"/>
      <c r="L159" s="849"/>
      <c r="M159" s="849"/>
      <c r="N159" s="849"/>
      <c r="O159" s="829"/>
    </row>
    <row r="160" spans="1:15" ht="15.75" x14ac:dyDescent="0.25">
      <c r="A160" s="63"/>
      <c r="B160" s="64"/>
      <c r="C160" s="70"/>
      <c r="D160" s="111" t="s">
        <v>53</v>
      </c>
      <c r="E160" s="111" t="s">
        <v>54</v>
      </c>
      <c r="F160" s="111" t="s">
        <v>55</v>
      </c>
      <c r="G160" s="111" t="s">
        <v>56</v>
      </c>
      <c r="H160" s="111" t="s">
        <v>57</v>
      </c>
      <c r="I160" s="111" t="s">
        <v>58</v>
      </c>
      <c r="J160" s="111" t="s">
        <v>59</v>
      </c>
      <c r="K160" s="111" t="s">
        <v>60</v>
      </c>
      <c r="L160" s="111" t="s">
        <v>61</v>
      </c>
      <c r="M160" s="111" t="s">
        <v>62</v>
      </c>
      <c r="N160" s="111" t="s">
        <v>63</v>
      </c>
      <c r="O160" s="111" t="s">
        <v>64</v>
      </c>
    </row>
    <row r="161" spans="1:15" ht="15.75" x14ac:dyDescent="0.25">
      <c r="A161" s="954" t="s">
        <v>65</v>
      </c>
      <c r="B161" s="954"/>
      <c r="C161" s="954"/>
      <c r="D161" s="108"/>
      <c r="E161" s="108"/>
      <c r="F161" s="108"/>
      <c r="G161" s="108"/>
      <c r="H161" s="108"/>
      <c r="I161" s="108"/>
      <c r="J161" s="108"/>
      <c r="K161" s="108"/>
      <c r="L161" s="108"/>
      <c r="M161" s="108"/>
      <c r="N161" s="108"/>
      <c r="O161" s="108">
        <v>1</v>
      </c>
    </row>
    <row r="162" spans="1:15" ht="15.75" x14ac:dyDescent="0.25">
      <c r="A162" s="851" t="s">
        <v>66</v>
      </c>
      <c r="B162" s="851"/>
      <c r="C162" s="851"/>
      <c r="D162" s="110"/>
      <c r="E162" s="110"/>
      <c r="F162" s="110"/>
      <c r="G162" s="110"/>
      <c r="H162" s="110"/>
      <c r="I162" s="110"/>
      <c r="J162" s="110"/>
      <c r="K162" s="110"/>
      <c r="L162" s="110"/>
      <c r="M162" s="110"/>
      <c r="N162" s="110"/>
      <c r="O162" s="110"/>
    </row>
    <row r="163" spans="1:15" ht="15.75" x14ac:dyDescent="0.25">
      <c r="A163" s="63"/>
      <c r="B163" s="64"/>
      <c r="C163" s="65"/>
      <c r="D163" s="65"/>
      <c r="E163" s="65"/>
      <c r="F163" s="65"/>
      <c r="G163" s="65"/>
      <c r="H163" s="65"/>
      <c r="I163" s="65"/>
      <c r="J163" s="65"/>
      <c r="K163" s="65"/>
      <c r="L163" s="66"/>
      <c r="M163" s="66"/>
      <c r="N163" s="66"/>
      <c r="O163" s="63"/>
    </row>
    <row r="164" spans="1:15" x14ac:dyDescent="0.25">
      <c r="A164" s="493"/>
      <c r="B164" s="493"/>
      <c r="C164" s="494"/>
      <c r="D164" s="494"/>
      <c r="E164" s="494"/>
      <c r="F164" s="494"/>
      <c r="G164" s="494"/>
      <c r="H164" s="494"/>
      <c r="I164" s="494"/>
      <c r="J164" s="494"/>
      <c r="K164" s="494"/>
      <c r="L164" s="494"/>
      <c r="M164" s="494"/>
      <c r="N164" s="494"/>
      <c r="O164" s="494"/>
    </row>
    <row r="165" spans="1:15" ht="15.75" x14ac:dyDescent="0.25">
      <c r="A165" s="496"/>
      <c r="B165" s="497"/>
      <c r="C165" s="496"/>
      <c r="D165" s="496"/>
      <c r="E165" s="496"/>
      <c r="F165" s="496"/>
      <c r="G165" s="496"/>
      <c r="H165" s="496"/>
      <c r="I165" s="496"/>
      <c r="J165" s="496"/>
      <c r="K165" s="496"/>
      <c r="L165" s="496"/>
      <c r="M165" s="497"/>
      <c r="N165" s="497"/>
      <c r="O165" s="496"/>
    </row>
    <row r="166" spans="1:15" ht="31.5" x14ac:dyDescent="0.25">
      <c r="A166" s="476" t="s">
        <v>114</v>
      </c>
      <c r="B166" s="1656" t="s">
        <v>1762</v>
      </c>
      <c r="C166" s="1657"/>
      <c r="D166" s="1657"/>
      <c r="E166" s="1657"/>
      <c r="F166" s="1657"/>
      <c r="G166" s="1657"/>
      <c r="H166" s="1657"/>
      <c r="I166" s="1657"/>
      <c r="J166" s="1658"/>
      <c r="K166" s="750" t="s">
        <v>13</v>
      </c>
      <c r="L166" s="750"/>
      <c r="M166" s="750"/>
      <c r="N166" s="750"/>
      <c r="O166" s="483">
        <v>0.2</v>
      </c>
    </row>
    <row r="167" spans="1:15" ht="15.75" x14ac:dyDescent="0.25">
      <c r="A167" s="69"/>
      <c r="B167" s="70"/>
      <c r="C167" s="71"/>
      <c r="D167" s="71"/>
      <c r="E167" s="71"/>
      <c r="F167" s="71"/>
      <c r="G167" s="71"/>
      <c r="H167" s="71"/>
      <c r="I167" s="71"/>
      <c r="J167" s="71"/>
      <c r="K167" s="71"/>
      <c r="L167" s="71"/>
      <c r="M167" s="71"/>
      <c r="N167" s="71"/>
      <c r="O167" s="69"/>
    </row>
    <row r="168" spans="1:15" ht="31.5" x14ac:dyDescent="0.25">
      <c r="A168" s="67" t="s">
        <v>14</v>
      </c>
      <c r="B168" s="747"/>
      <c r="C168" s="748"/>
      <c r="D168" s="748"/>
      <c r="E168" s="748"/>
      <c r="F168" s="748"/>
      <c r="G168" s="748"/>
      <c r="H168" s="748"/>
      <c r="I168" s="748"/>
      <c r="J168" s="748"/>
      <c r="K168" s="748"/>
      <c r="L168" s="748"/>
      <c r="M168" s="748"/>
      <c r="N168" s="748"/>
      <c r="O168" s="749"/>
    </row>
    <row r="169" spans="1:15" ht="15.75" x14ac:dyDescent="0.25">
      <c r="A169" s="69"/>
      <c r="B169" s="70"/>
      <c r="C169" s="71"/>
      <c r="D169" s="71"/>
      <c r="E169" s="71"/>
      <c r="F169" s="71"/>
      <c r="G169" s="71"/>
      <c r="H169" s="71"/>
      <c r="I169" s="71"/>
      <c r="J169" s="71"/>
      <c r="K169" s="71"/>
      <c r="L169" s="71"/>
      <c r="M169" s="71"/>
      <c r="N169" s="71"/>
      <c r="O169" s="69"/>
    </row>
    <row r="170" spans="1:15" x14ac:dyDescent="0.25">
      <c r="A170" s="1649" t="s">
        <v>15</v>
      </c>
      <c r="B170" s="1649"/>
      <c r="C170" s="1649"/>
      <c r="D170" s="1649"/>
      <c r="E170" s="744" t="s">
        <v>1706</v>
      </c>
      <c r="F170" s="745"/>
      <c r="G170" s="745"/>
      <c r="H170" s="745"/>
      <c r="I170" s="746"/>
      <c r="J170" s="1649" t="s">
        <v>17</v>
      </c>
      <c r="K170" s="1649"/>
      <c r="L170" s="744" t="s">
        <v>1707</v>
      </c>
      <c r="M170" s="745"/>
      <c r="N170" s="745" t="s">
        <v>1707</v>
      </c>
      <c r="O170" s="746"/>
    </row>
    <row r="171" spans="1:15" x14ac:dyDescent="0.25">
      <c r="A171" s="1649"/>
      <c r="B171" s="1649"/>
      <c r="C171" s="1649"/>
      <c r="D171" s="1649"/>
      <c r="E171" s="744" t="s">
        <v>1708</v>
      </c>
      <c r="F171" s="745"/>
      <c r="G171" s="745"/>
      <c r="H171" s="745"/>
      <c r="I171" s="746"/>
      <c r="J171" s="1649"/>
      <c r="K171" s="1649"/>
      <c r="L171" s="744" t="s">
        <v>1707</v>
      </c>
      <c r="M171" s="745"/>
      <c r="N171" s="745" t="s">
        <v>1707</v>
      </c>
      <c r="O171" s="746"/>
    </row>
    <row r="172" spans="1:15" x14ac:dyDescent="0.25">
      <c r="A172" s="1649"/>
      <c r="B172" s="1649"/>
      <c r="C172" s="1649"/>
      <c r="D172" s="1649"/>
      <c r="E172" s="744" t="s">
        <v>1709</v>
      </c>
      <c r="F172" s="745"/>
      <c r="G172" s="745"/>
      <c r="H172" s="745"/>
      <c r="I172" s="746"/>
      <c r="J172" s="1649"/>
      <c r="K172" s="1649"/>
      <c r="L172" s="744" t="s">
        <v>1710</v>
      </c>
      <c r="M172" s="745"/>
      <c r="N172" s="745" t="s">
        <v>1710</v>
      </c>
      <c r="O172" s="746"/>
    </row>
    <row r="173" spans="1:15" x14ac:dyDescent="0.25">
      <c r="A173" s="1649"/>
      <c r="B173" s="1649"/>
      <c r="C173" s="1649"/>
      <c r="D173" s="1649"/>
      <c r="E173" s="744" t="s">
        <v>1711</v>
      </c>
      <c r="F173" s="745"/>
      <c r="G173" s="745"/>
      <c r="H173" s="745"/>
      <c r="I173" s="746"/>
      <c r="J173" s="1649"/>
      <c r="K173" s="1649"/>
      <c r="L173" s="744" t="s">
        <v>1710</v>
      </c>
      <c r="M173" s="745"/>
      <c r="N173" s="745" t="s">
        <v>1710</v>
      </c>
      <c r="O173" s="746"/>
    </row>
    <row r="174" spans="1:15" x14ac:dyDescent="0.25">
      <c r="A174" s="1649"/>
      <c r="B174" s="1649"/>
      <c r="C174" s="1649"/>
      <c r="D174" s="1649"/>
      <c r="E174" s="744" t="s">
        <v>1712</v>
      </c>
      <c r="F174" s="745"/>
      <c r="G174" s="745"/>
      <c r="H174" s="745"/>
      <c r="I174" s="746"/>
      <c r="J174" s="1649"/>
      <c r="K174" s="1649"/>
      <c r="L174" s="744" t="s">
        <v>1710</v>
      </c>
      <c r="M174" s="745"/>
      <c r="N174" s="745" t="s">
        <v>1710</v>
      </c>
      <c r="O174" s="746"/>
    </row>
    <row r="175" spans="1:15" x14ac:dyDescent="0.25">
      <c r="A175" s="1649"/>
      <c r="B175" s="1649"/>
      <c r="C175" s="1649"/>
      <c r="D175" s="1649"/>
      <c r="E175" s="744" t="s">
        <v>1713</v>
      </c>
      <c r="F175" s="745"/>
      <c r="G175" s="745"/>
      <c r="H175" s="745"/>
      <c r="I175" s="746"/>
      <c r="J175" s="1649"/>
      <c r="K175" s="1649"/>
      <c r="L175" s="744" t="s">
        <v>1714</v>
      </c>
      <c r="M175" s="745"/>
      <c r="N175" s="745" t="s">
        <v>1714</v>
      </c>
      <c r="O175" s="746"/>
    </row>
    <row r="176" spans="1:15" x14ac:dyDescent="0.25">
      <c r="A176" s="1649"/>
      <c r="B176" s="1649"/>
      <c r="C176" s="1649"/>
      <c r="D176" s="1649"/>
      <c r="E176" s="744" t="s">
        <v>1715</v>
      </c>
      <c r="F176" s="745"/>
      <c r="G176" s="745"/>
      <c r="H176" s="745"/>
      <c r="I176" s="746"/>
      <c r="J176" s="1649"/>
      <c r="K176" s="1649"/>
      <c r="L176" s="744" t="s">
        <v>1716</v>
      </c>
      <c r="M176" s="745"/>
      <c r="N176" s="745" t="s">
        <v>1716</v>
      </c>
      <c r="O176" s="746"/>
    </row>
    <row r="177" spans="1:15" x14ac:dyDescent="0.25">
      <c r="A177" s="1649"/>
      <c r="B177" s="1649"/>
      <c r="C177" s="1649"/>
      <c r="D177" s="1649"/>
      <c r="E177" s="744" t="s">
        <v>1717</v>
      </c>
      <c r="F177" s="745"/>
      <c r="G177" s="745"/>
      <c r="H177" s="745"/>
      <c r="I177" s="746"/>
      <c r="J177" s="1649"/>
      <c r="K177" s="1649"/>
      <c r="L177" s="744" t="s">
        <v>1710</v>
      </c>
      <c r="M177" s="745"/>
      <c r="N177" s="745" t="s">
        <v>1710</v>
      </c>
      <c r="O177" s="746"/>
    </row>
    <row r="178" spans="1:15" x14ac:dyDescent="0.25">
      <c r="A178" s="1649"/>
      <c r="B178" s="1649"/>
      <c r="C178" s="1649"/>
      <c r="D178" s="1649"/>
      <c r="E178" s="744" t="s">
        <v>1718</v>
      </c>
      <c r="F178" s="745"/>
      <c r="G178" s="745"/>
      <c r="H178" s="745"/>
      <c r="I178" s="746"/>
      <c r="J178" s="1649"/>
      <c r="K178" s="1649"/>
      <c r="L178" s="744" t="s">
        <v>1710</v>
      </c>
      <c r="M178" s="745"/>
      <c r="N178" s="745" t="s">
        <v>1710</v>
      </c>
      <c r="O178" s="746"/>
    </row>
    <row r="179" spans="1:15" x14ac:dyDescent="0.25">
      <c r="A179" s="1649"/>
      <c r="B179" s="1649"/>
      <c r="C179" s="1649"/>
      <c r="D179" s="1649"/>
      <c r="E179" s="744" t="s">
        <v>1719</v>
      </c>
      <c r="F179" s="745"/>
      <c r="G179" s="745"/>
      <c r="H179" s="745"/>
      <c r="I179" s="746"/>
      <c r="J179" s="1649"/>
      <c r="K179" s="1649"/>
      <c r="L179" s="744" t="s">
        <v>1710</v>
      </c>
      <c r="M179" s="745"/>
      <c r="N179" s="745" t="s">
        <v>1710</v>
      </c>
      <c r="O179" s="746"/>
    </row>
    <row r="180" spans="1:15" x14ac:dyDescent="0.25">
      <c r="A180" s="1649"/>
      <c r="B180" s="1649"/>
      <c r="C180" s="1649"/>
      <c r="D180" s="1649"/>
      <c r="E180" s="744" t="s">
        <v>1720</v>
      </c>
      <c r="F180" s="745"/>
      <c r="G180" s="745"/>
      <c r="H180" s="745"/>
      <c r="I180" s="746"/>
      <c r="J180" s="1649"/>
      <c r="K180" s="1649"/>
      <c r="L180" s="744" t="s">
        <v>1721</v>
      </c>
      <c r="M180" s="745"/>
      <c r="N180" s="745" t="s">
        <v>1721</v>
      </c>
      <c r="O180" s="746"/>
    </row>
    <row r="181" spans="1:15" x14ac:dyDescent="0.25">
      <c r="A181" s="1649"/>
      <c r="B181" s="1649"/>
      <c r="C181" s="1649"/>
      <c r="D181" s="1649"/>
      <c r="E181" s="744" t="s">
        <v>1693</v>
      </c>
      <c r="F181" s="745"/>
      <c r="G181" s="745"/>
      <c r="H181" s="745"/>
      <c r="I181" s="746"/>
      <c r="J181" s="1649"/>
      <c r="K181" s="1649"/>
      <c r="L181" s="744" t="s">
        <v>1721</v>
      </c>
      <c r="M181" s="745"/>
      <c r="N181" s="745" t="s">
        <v>1721</v>
      </c>
      <c r="O181" s="746"/>
    </row>
    <row r="182" spans="1:15" x14ac:dyDescent="0.25">
      <c r="A182" s="1649"/>
      <c r="B182" s="1649"/>
      <c r="C182" s="1649"/>
      <c r="D182" s="1649"/>
      <c r="E182" s="744" t="s">
        <v>1722</v>
      </c>
      <c r="F182" s="745"/>
      <c r="G182" s="745"/>
      <c r="H182" s="745"/>
      <c r="I182" s="746"/>
      <c r="J182" s="1649"/>
      <c r="K182" s="1649"/>
      <c r="L182" s="744" t="s">
        <v>1710</v>
      </c>
      <c r="M182" s="745"/>
      <c r="N182" s="745" t="s">
        <v>1710</v>
      </c>
      <c r="O182" s="746"/>
    </row>
    <row r="183" spans="1:15" x14ac:dyDescent="0.25">
      <c r="A183" s="1649"/>
      <c r="B183" s="1649"/>
      <c r="C183" s="1649"/>
      <c r="D183" s="1649"/>
      <c r="E183" s="744" t="s">
        <v>1723</v>
      </c>
      <c r="F183" s="745"/>
      <c r="G183" s="745"/>
      <c r="H183" s="745"/>
      <c r="I183" s="746"/>
      <c r="J183" s="1649"/>
      <c r="K183" s="1649"/>
      <c r="L183" s="744" t="s">
        <v>1724</v>
      </c>
      <c r="M183" s="745"/>
      <c r="N183" s="745" t="s">
        <v>1724</v>
      </c>
      <c r="O183" s="746"/>
    </row>
    <row r="184" spans="1:15" x14ac:dyDescent="0.25">
      <c r="A184" s="1649"/>
      <c r="B184" s="1649"/>
      <c r="C184" s="1649"/>
      <c r="D184" s="1649"/>
      <c r="E184" s="744" t="s">
        <v>1725</v>
      </c>
      <c r="F184" s="745"/>
      <c r="G184" s="745"/>
      <c r="H184" s="745"/>
      <c r="I184" s="746"/>
      <c r="J184" s="1649"/>
      <c r="K184" s="1649"/>
      <c r="L184" s="744" t="s">
        <v>1724</v>
      </c>
      <c r="M184" s="745"/>
      <c r="N184" s="745" t="s">
        <v>1724</v>
      </c>
      <c r="O184" s="746"/>
    </row>
    <row r="185" spans="1:15" x14ac:dyDescent="0.25">
      <c r="A185" s="1649"/>
      <c r="B185" s="1649"/>
      <c r="C185" s="1649"/>
      <c r="D185" s="1649"/>
      <c r="E185" s="744" t="s">
        <v>1741</v>
      </c>
      <c r="F185" s="745"/>
      <c r="G185" s="745"/>
      <c r="H185" s="745"/>
      <c r="I185" s="746"/>
      <c r="J185" s="1649"/>
      <c r="K185" s="1649"/>
      <c r="L185" s="744" t="s">
        <v>1724</v>
      </c>
      <c r="M185" s="745"/>
      <c r="N185" s="745" t="s">
        <v>1724</v>
      </c>
      <c r="O185" s="746"/>
    </row>
    <row r="186" spans="1:15" x14ac:dyDescent="0.25">
      <c r="A186" s="1649"/>
      <c r="B186" s="1649"/>
      <c r="C186" s="1649"/>
      <c r="D186" s="1649"/>
      <c r="E186" s="744"/>
      <c r="F186" s="745"/>
      <c r="G186" s="745"/>
      <c r="H186" s="745"/>
      <c r="I186" s="746"/>
      <c r="J186" s="1649"/>
      <c r="K186" s="1649"/>
      <c r="L186" s="744" t="s">
        <v>1724</v>
      </c>
      <c r="M186" s="745"/>
      <c r="N186" s="745" t="s">
        <v>1724</v>
      </c>
      <c r="O186" s="746"/>
    </row>
    <row r="187" spans="1:15" x14ac:dyDescent="0.25">
      <c r="A187" s="1649"/>
      <c r="B187" s="1649"/>
      <c r="C187" s="1649"/>
      <c r="D187" s="1649"/>
      <c r="E187" s="744"/>
      <c r="F187" s="745"/>
      <c r="G187" s="745"/>
      <c r="H187" s="745"/>
      <c r="I187" s="746"/>
      <c r="J187" s="1649"/>
      <c r="K187" s="1649"/>
      <c r="L187" s="744" t="s">
        <v>1724</v>
      </c>
      <c r="M187" s="745"/>
      <c r="N187" s="745" t="s">
        <v>1724</v>
      </c>
      <c r="O187" s="746"/>
    </row>
    <row r="188" spans="1:15" x14ac:dyDescent="0.25">
      <c r="A188" s="1649"/>
      <c r="B188" s="1649"/>
      <c r="C188" s="1649"/>
      <c r="D188" s="1649"/>
      <c r="E188" s="744"/>
      <c r="F188" s="745"/>
      <c r="G188" s="745"/>
      <c r="H188" s="745"/>
      <c r="I188" s="746"/>
      <c r="J188" s="1649"/>
      <c r="K188" s="1649"/>
      <c r="L188" s="744" t="s">
        <v>1730</v>
      </c>
      <c r="M188" s="745"/>
      <c r="N188" s="745" t="s">
        <v>1730</v>
      </c>
      <c r="O188" s="746"/>
    </row>
    <row r="189" spans="1:15" x14ac:dyDescent="0.25">
      <c r="A189" s="1649"/>
      <c r="B189" s="1649"/>
      <c r="C189" s="1649"/>
      <c r="D189" s="1649"/>
      <c r="E189" s="744"/>
      <c r="F189" s="745"/>
      <c r="G189" s="745"/>
      <c r="H189" s="745"/>
      <c r="I189" s="746"/>
      <c r="J189" s="1649"/>
      <c r="K189" s="1649"/>
      <c r="L189" s="744" t="s">
        <v>1730</v>
      </c>
      <c r="M189" s="745"/>
      <c r="N189" s="745" t="s">
        <v>1730</v>
      </c>
      <c r="O189" s="746"/>
    </row>
    <row r="190" spans="1:15" x14ac:dyDescent="0.25">
      <c r="A190" s="1649"/>
      <c r="B190" s="1649"/>
      <c r="C190" s="1649"/>
      <c r="D190" s="1649"/>
      <c r="E190" s="744"/>
      <c r="F190" s="745"/>
      <c r="G190" s="745"/>
      <c r="H190" s="745"/>
      <c r="I190" s="746"/>
      <c r="J190" s="1649"/>
      <c r="K190" s="1649"/>
      <c r="L190" s="744" t="s">
        <v>1724</v>
      </c>
      <c r="M190" s="745"/>
      <c r="N190" s="745" t="s">
        <v>1724</v>
      </c>
      <c r="O190" s="746"/>
    </row>
    <row r="191" spans="1:15" x14ac:dyDescent="0.25">
      <c r="A191" s="1649"/>
      <c r="B191" s="1649"/>
      <c r="C191" s="1649"/>
      <c r="D191" s="1649"/>
      <c r="E191" s="744"/>
      <c r="F191" s="745"/>
      <c r="G191" s="745"/>
      <c r="H191" s="745"/>
      <c r="I191" s="746"/>
      <c r="J191" s="1649"/>
      <c r="K191" s="1649"/>
      <c r="L191" s="744" t="s">
        <v>1724</v>
      </c>
      <c r="M191" s="745"/>
      <c r="N191" s="745" t="s">
        <v>1724</v>
      </c>
      <c r="O191" s="746"/>
    </row>
    <row r="192" spans="1:15" x14ac:dyDescent="0.25">
      <c r="A192" s="1649"/>
      <c r="B192" s="1649"/>
      <c r="C192" s="1649"/>
      <c r="D192" s="1649"/>
      <c r="E192" s="744"/>
      <c r="F192" s="745"/>
      <c r="G192" s="745"/>
      <c r="H192" s="745"/>
      <c r="I192" s="746"/>
      <c r="J192" s="1649"/>
      <c r="K192" s="1649"/>
      <c r="L192" s="744" t="s">
        <v>1724</v>
      </c>
      <c r="M192" s="745"/>
      <c r="N192" s="745" t="s">
        <v>1724</v>
      </c>
      <c r="O192" s="746"/>
    </row>
    <row r="193" spans="1:15" x14ac:dyDescent="0.25">
      <c r="A193" s="1649"/>
      <c r="B193" s="1649"/>
      <c r="C193" s="1649"/>
      <c r="D193" s="1649"/>
      <c r="E193" s="744"/>
      <c r="F193" s="745"/>
      <c r="G193" s="745"/>
      <c r="H193" s="745"/>
      <c r="I193" s="746"/>
      <c r="J193" s="1649"/>
      <c r="K193" s="1649"/>
      <c r="L193" s="744" t="s">
        <v>1724</v>
      </c>
      <c r="M193" s="745"/>
      <c r="N193" s="745" t="s">
        <v>1724</v>
      </c>
      <c r="O193" s="746"/>
    </row>
    <row r="194" spans="1:15" x14ac:dyDescent="0.25">
      <c r="A194" s="1649"/>
      <c r="B194" s="1649"/>
      <c r="C194" s="1649"/>
      <c r="D194" s="1649"/>
      <c r="E194" s="744"/>
      <c r="F194" s="745"/>
      <c r="G194" s="745"/>
      <c r="H194" s="745"/>
      <c r="I194" s="746"/>
      <c r="J194" s="1649"/>
      <c r="K194" s="1649"/>
      <c r="L194" s="744" t="s">
        <v>1724</v>
      </c>
      <c r="M194" s="745"/>
      <c r="N194" s="745" t="s">
        <v>1724</v>
      </c>
      <c r="O194" s="746"/>
    </row>
    <row r="195" spans="1:15" x14ac:dyDescent="0.25">
      <c r="A195" s="1649"/>
      <c r="B195" s="1649"/>
      <c r="C195" s="1649"/>
      <c r="D195" s="1649"/>
      <c r="E195" s="744"/>
      <c r="F195" s="745"/>
      <c r="G195" s="745"/>
      <c r="H195" s="745"/>
      <c r="I195" s="746"/>
      <c r="J195" s="1649"/>
      <c r="K195" s="1649"/>
      <c r="L195" s="744" t="s">
        <v>1724</v>
      </c>
      <c r="M195" s="745"/>
      <c r="N195" s="745" t="s">
        <v>1724</v>
      </c>
      <c r="O195" s="746"/>
    </row>
    <row r="196" spans="1:15" x14ac:dyDescent="0.25">
      <c r="A196" s="1649"/>
      <c r="B196" s="1649"/>
      <c r="C196" s="1649"/>
      <c r="D196" s="1649"/>
      <c r="E196" s="744"/>
      <c r="F196" s="745"/>
      <c r="G196" s="745"/>
      <c r="H196" s="745"/>
      <c r="I196" s="746"/>
      <c r="J196" s="1649"/>
      <c r="K196" s="1649"/>
      <c r="L196" s="744" t="s">
        <v>1732</v>
      </c>
      <c r="M196" s="745"/>
      <c r="N196" s="745" t="s">
        <v>1732</v>
      </c>
      <c r="O196" s="746"/>
    </row>
    <row r="197" spans="1:15" x14ac:dyDescent="0.25">
      <c r="A197" s="1649"/>
      <c r="B197" s="1649"/>
      <c r="C197" s="1649"/>
      <c r="D197" s="1649"/>
      <c r="E197" s="744"/>
      <c r="F197" s="745"/>
      <c r="G197" s="745"/>
      <c r="H197" s="745"/>
      <c r="I197" s="746"/>
      <c r="J197" s="1649"/>
      <c r="K197" s="1649"/>
      <c r="L197" s="744" t="s">
        <v>1732</v>
      </c>
      <c r="M197" s="745"/>
      <c r="N197" s="745" t="s">
        <v>1732</v>
      </c>
      <c r="O197" s="746"/>
    </row>
    <row r="198" spans="1:15" x14ac:dyDescent="0.25">
      <c r="A198" s="1649"/>
      <c r="B198" s="1649"/>
      <c r="C198" s="1649"/>
      <c r="D198" s="1649"/>
      <c r="E198" s="744"/>
      <c r="F198" s="745"/>
      <c r="G198" s="745"/>
      <c r="H198" s="745"/>
      <c r="I198" s="746"/>
      <c r="J198" s="1649"/>
      <c r="K198" s="1649"/>
      <c r="L198" s="744" t="s">
        <v>1732</v>
      </c>
      <c r="M198" s="745"/>
      <c r="N198" s="745" t="s">
        <v>1732</v>
      </c>
      <c r="O198" s="746"/>
    </row>
    <row r="199" spans="1:15" x14ac:dyDescent="0.25">
      <c r="A199" s="1649"/>
      <c r="B199" s="1649"/>
      <c r="C199" s="1649"/>
      <c r="D199" s="1649"/>
      <c r="E199" s="744"/>
      <c r="F199" s="745"/>
      <c r="G199" s="745"/>
      <c r="H199" s="745"/>
      <c r="I199" s="746"/>
      <c r="J199" s="1649"/>
      <c r="K199" s="1649"/>
      <c r="L199" s="744" t="s">
        <v>1732</v>
      </c>
      <c r="M199" s="745"/>
      <c r="N199" s="745" t="s">
        <v>1732</v>
      </c>
      <c r="O199" s="746"/>
    </row>
    <row r="200" spans="1:15" x14ac:dyDescent="0.25">
      <c r="A200" s="1649"/>
      <c r="B200" s="1649"/>
      <c r="C200" s="1649"/>
      <c r="D200" s="1649"/>
      <c r="E200" s="744"/>
      <c r="F200" s="745"/>
      <c r="G200" s="745"/>
      <c r="H200" s="745"/>
      <c r="I200" s="746"/>
      <c r="J200" s="1649"/>
      <c r="K200" s="1649"/>
      <c r="L200" s="744" t="s">
        <v>1732</v>
      </c>
      <c r="M200" s="745"/>
      <c r="N200" s="745" t="s">
        <v>1732</v>
      </c>
      <c r="O200" s="746"/>
    </row>
    <row r="201" spans="1:15" x14ac:dyDescent="0.25">
      <c r="A201" s="1649"/>
      <c r="B201" s="1649"/>
      <c r="C201" s="1649"/>
      <c r="D201" s="1649"/>
      <c r="E201" s="744"/>
      <c r="F201" s="745"/>
      <c r="G201" s="745"/>
      <c r="H201" s="745"/>
      <c r="I201" s="746"/>
      <c r="J201" s="1649"/>
      <c r="K201" s="1649"/>
      <c r="L201" s="744" t="s">
        <v>1733</v>
      </c>
      <c r="M201" s="745"/>
      <c r="N201" s="745" t="s">
        <v>1733</v>
      </c>
      <c r="O201" s="746"/>
    </row>
    <row r="202" spans="1:15" x14ac:dyDescent="0.25">
      <c r="A202" s="1649"/>
      <c r="B202" s="1649"/>
      <c r="C202" s="1649"/>
      <c r="D202" s="1649"/>
      <c r="E202" s="744"/>
      <c r="F202" s="745"/>
      <c r="G202" s="745"/>
      <c r="H202" s="745"/>
      <c r="I202" s="746"/>
      <c r="J202" s="1649"/>
      <c r="K202" s="1649"/>
      <c r="L202" s="744" t="s">
        <v>1763</v>
      </c>
      <c r="M202" s="745"/>
      <c r="N202" s="745"/>
      <c r="O202" s="746"/>
    </row>
    <row r="203" spans="1:15" x14ac:dyDescent="0.25">
      <c r="A203" s="1649"/>
      <c r="B203" s="1649"/>
      <c r="C203" s="1649"/>
      <c r="D203" s="1649"/>
      <c r="E203" s="744"/>
      <c r="F203" s="745"/>
      <c r="G203" s="745"/>
      <c r="H203" s="745"/>
      <c r="I203" s="746"/>
      <c r="J203" s="1649"/>
      <c r="K203" s="1649"/>
      <c r="L203" s="744" t="s">
        <v>1692</v>
      </c>
      <c r="M203" s="745"/>
      <c r="N203" s="745"/>
      <c r="O203" s="746"/>
    </row>
    <row r="204" spans="1:15" ht="15.75" x14ac:dyDescent="0.25">
      <c r="A204" s="69"/>
      <c r="B204" s="70"/>
      <c r="C204" s="71"/>
      <c r="D204" s="71"/>
      <c r="E204" s="71"/>
      <c r="F204" s="71"/>
      <c r="G204" s="71"/>
      <c r="H204" s="71"/>
      <c r="I204" s="71"/>
      <c r="J204" s="71"/>
      <c r="K204" s="71"/>
      <c r="L204" s="71"/>
      <c r="M204" s="71"/>
      <c r="N204" s="71"/>
      <c r="O204" s="69"/>
    </row>
    <row r="205" spans="1:15" ht="15.75" x14ac:dyDescent="0.25">
      <c r="A205" s="69"/>
      <c r="B205" s="70"/>
      <c r="C205" s="71"/>
      <c r="D205" s="71"/>
      <c r="E205" s="71"/>
      <c r="F205" s="71"/>
      <c r="G205" s="71"/>
      <c r="H205" s="71"/>
      <c r="I205" s="71"/>
      <c r="J205" s="71"/>
      <c r="K205" s="71"/>
      <c r="L205" s="71"/>
      <c r="M205" s="71"/>
      <c r="N205" s="71"/>
      <c r="O205" s="69"/>
    </row>
    <row r="206" spans="1:15" ht="63" x14ac:dyDescent="0.25">
      <c r="A206" s="72" t="s">
        <v>23</v>
      </c>
      <c r="B206" s="74" t="s">
        <v>24</v>
      </c>
      <c r="C206" s="72" t="s">
        <v>25</v>
      </c>
      <c r="D206" s="74" t="s">
        <v>26</v>
      </c>
      <c r="E206" s="74" t="s">
        <v>27</v>
      </c>
      <c r="F206" s="764" t="s">
        <v>28</v>
      </c>
      <c r="G206" s="764"/>
      <c r="H206" s="764" t="s">
        <v>29</v>
      </c>
      <c r="I206" s="764"/>
      <c r="J206" s="74" t="s">
        <v>30</v>
      </c>
      <c r="K206" s="764" t="s">
        <v>31</v>
      </c>
      <c r="L206" s="764"/>
      <c r="M206" s="765" t="s">
        <v>32</v>
      </c>
      <c r="N206" s="766"/>
      <c r="O206" s="767"/>
    </row>
    <row r="207" spans="1:15" ht="105" x14ac:dyDescent="0.25">
      <c r="A207" s="75" t="s">
        <v>33</v>
      </c>
      <c r="B207" s="129">
        <v>0.6</v>
      </c>
      <c r="C207" s="485" t="s">
        <v>1764</v>
      </c>
      <c r="D207" s="80" t="s">
        <v>35</v>
      </c>
      <c r="E207" s="495" t="s">
        <v>36</v>
      </c>
      <c r="F207" s="768" t="s">
        <v>1765</v>
      </c>
      <c r="G207" s="768"/>
      <c r="H207" s="1637" t="s">
        <v>70</v>
      </c>
      <c r="I207" s="1638"/>
      <c r="J207" s="498">
        <v>1</v>
      </c>
      <c r="K207" s="1661" t="s">
        <v>534</v>
      </c>
      <c r="L207" s="1661"/>
      <c r="M207" s="772" t="s">
        <v>1699</v>
      </c>
      <c r="N207" s="772"/>
      <c r="O207" s="772"/>
    </row>
    <row r="208" spans="1:15" ht="15.75" x14ac:dyDescent="0.25">
      <c r="A208" s="752" t="s">
        <v>40</v>
      </c>
      <c r="B208" s="753"/>
      <c r="C208" s="1654" t="s">
        <v>1766</v>
      </c>
      <c r="D208" s="1103"/>
      <c r="E208" s="1103"/>
      <c r="F208" s="1103"/>
      <c r="G208" s="1655"/>
      <c r="H208" s="755" t="s">
        <v>42</v>
      </c>
      <c r="I208" s="756"/>
      <c r="J208" s="757"/>
      <c r="K208" s="1654" t="s">
        <v>1767</v>
      </c>
      <c r="L208" s="1103"/>
      <c r="M208" s="1103"/>
      <c r="N208" s="1103"/>
      <c r="O208" s="1655"/>
    </row>
    <row r="209" spans="1:15" ht="15.75" x14ac:dyDescent="0.25">
      <c r="A209" s="1627" t="s">
        <v>44</v>
      </c>
      <c r="B209" s="1628"/>
      <c r="C209" s="1628"/>
      <c r="D209" s="1628"/>
      <c r="E209" s="1628"/>
      <c r="F209" s="1629"/>
      <c r="G209" s="1630" t="s">
        <v>45</v>
      </c>
      <c r="H209" s="1630"/>
      <c r="I209" s="1630"/>
      <c r="J209" s="1630"/>
      <c r="K209" s="1630"/>
      <c r="L209" s="1630"/>
      <c r="M209" s="1630"/>
      <c r="N209" s="1630"/>
      <c r="O209" s="1630"/>
    </row>
    <row r="210" spans="1:15" x14ac:dyDescent="0.25">
      <c r="A210" s="879" t="s">
        <v>1768</v>
      </c>
      <c r="B210" s="970"/>
      <c r="C210" s="970"/>
      <c r="D210" s="970"/>
      <c r="E210" s="970"/>
      <c r="F210" s="970"/>
      <c r="G210" s="880" t="s">
        <v>1769</v>
      </c>
      <c r="H210" s="880"/>
      <c r="I210" s="880"/>
      <c r="J210" s="880"/>
      <c r="K210" s="880"/>
      <c r="L210" s="880"/>
      <c r="M210" s="880"/>
      <c r="N210" s="880"/>
      <c r="O210" s="880"/>
    </row>
    <row r="211" spans="1:15" x14ac:dyDescent="0.25">
      <c r="A211" s="971"/>
      <c r="B211" s="972"/>
      <c r="C211" s="972"/>
      <c r="D211" s="972"/>
      <c r="E211" s="972"/>
      <c r="F211" s="972"/>
      <c r="G211" s="880"/>
      <c r="H211" s="880"/>
      <c r="I211" s="880"/>
      <c r="J211" s="880"/>
      <c r="K211" s="880"/>
      <c r="L211" s="880"/>
      <c r="M211" s="880"/>
      <c r="N211" s="880"/>
      <c r="O211" s="880"/>
    </row>
    <row r="212" spans="1:15" ht="15.75" x14ac:dyDescent="0.25">
      <c r="A212" s="1627" t="s">
        <v>1699</v>
      </c>
      <c r="B212" s="1628"/>
      <c r="C212" s="1628"/>
      <c r="D212" s="1628"/>
      <c r="E212" s="1628"/>
      <c r="F212" s="1628"/>
      <c r="G212" s="1630" t="s">
        <v>1770</v>
      </c>
      <c r="H212" s="1630"/>
      <c r="I212" s="1630"/>
      <c r="J212" s="1630"/>
      <c r="K212" s="1630"/>
      <c r="L212" s="1630"/>
      <c r="M212" s="1630"/>
      <c r="N212" s="1630"/>
      <c r="O212" s="1630"/>
    </row>
    <row r="213" spans="1:15" x14ac:dyDescent="0.25">
      <c r="A213" s="1626" t="s">
        <v>1699</v>
      </c>
      <c r="B213" s="1626"/>
      <c r="C213" s="1626"/>
      <c r="D213" s="1626"/>
      <c r="E213" s="1626"/>
      <c r="F213" s="1626"/>
      <c r="G213" s="1626" t="s">
        <v>1704</v>
      </c>
      <c r="H213" s="1626"/>
      <c r="I213" s="1626"/>
      <c r="J213" s="1626"/>
      <c r="K213" s="1626"/>
      <c r="L213" s="1626"/>
      <c r="M213" s="1626"/>
      <c r="N213" s="1626"/>
      <c r="O213" s="1626"/>
    </row>
    <row r="214" spans="1:15" x14ac:dyDescent="0.25">
      <c r="A214" s="1626"/>
      <c r="B214" s="1626"/>
      <c r="C214" s="1626"/>
      <c r="D214" s="1626"/>
      <c r="E214" s="1626"/>
      <c r="F214" s="1626"/>
      <c r="G214" s="1626"/>
      <c r="H214" s="1626"/>
      <c r="I214" s="1626"/>
      <c r="J214" s="1626"/>
      <c r="K214" s="1626"/>
      <c r="L214" s="1626"/>
      <c r="M214" s="1626"/>
      <c r="N214" s="1626"/>
      <c r="O214" s="1626"/>
    </row>
    <row r="215" spans="1:15" ht="15.75" x14ac:dyDescent="0.25">
      <c r="A215" s="63"/>
      <c r="B215" s="64"/>
      <c r="C215" s="70"/>
      <c r="D215" s="70"/>
      <c r="E215" s="70"/>
      <c r="F215" s="70"/>
      <c r="G215" s="70"/>
      <c r="H215" s="70"/>
      <c r="I215" s="70"/>
      <c r="J215" s="70"/>
      <c r="K215" s="70"/>
      <c r="L215" s="70"/>
      <c r="M215" s="70"/>
      <c r="N215" s="70"/>
      <c r="O215" s="63"/>
    </row>
    <row r="216" spans="1:15" ht="15.75" x14ac:dyDescent="0.25">
      <c r="A216" s="70"/>
      <c r="B216" s="70"/>
      <c r="C216" s="63"/>
      <c r="D216" s="752" t="s">
        <v>52</v>
      </c>
      <c r="E216" s="773"/>
      <c r="F216" s="773"/>
      <c r="G216" s="773"/>
      <c r="H216" s="773"/>
      <c r="I216" s="773"/>
      <c r="J216" s="773"/>
      <c r="K216" s="773"/>
      <c r="L216" s="773"/>
      <c r="M216" s="773"/>
      <c r="N216" s="773"/>
      <c r="O216" s="753"/>
    </row>
    <row r="217" spans="1:15" ht="15.75" x14ac:dyDescent="0.25">
      <c r="A217" s="63"/>
      <c r="B217" s="64"/>
      <c r="C217" s="70"/>
      <c r="D217" s="74" t="s">
        <v>53</v>
      </c>
      <c r="E217" s="74" t="s">
        <v>54</v>
      </c>
      <c r="F217" s="74" t="s">
        <v>55</v>
      </c>
      <c r="G217" s="74" t="s">
        <v>56</v>
      </c>
      <c r="H217" s="74" t="s">
        <v>57</v>
      </c>
      <c r="I217" s="74" t="s">
        <v>58</v>
      </c>
      <c r="J217" s="74" t="s">
        <v>59</v>
      </c>
      <c r="K217" s="74" t="s">
        <v>60</v>
      </c>
      <c r="L217" s="74" t="s">
        <v>61</v>
      </c>
      <c r="M217" s="74" t="s">
        <v>62</v>
      </c>
      <c r="N217" s="74" t="s">
        <v>63</v>
      </c>
      <c r="O217" s="74" t="s">
        <v>64</v>
      </c>
    </row>
    <row r="218" spans="1:15" ht="15.75" x14ac:dyDescent="0.25">
      <c r="A218" s="954" t="s">
        <v>65</v>
      </c>
      <c r="B218" s="954"/>
      <c r="C218" s="954"/>
      <c r="D218" s="108"/>
      <c r="E218" s="108">
        <v>5</v>
      </c>
      <c r="F218" s="108">
        <v>20</v>
      </c>
      <c r="G218" s="108">
        <v>30</v>
      </c>
      <c r="H218" s="108">
        <v>40</v>
      </c>
      <c r="I218" s="108">
        <v>50</v>
      </c>
      <c r="J218" s="108">
        <v>60</v>
      </c>
      <c r="K218" s="108">
        <v>70</v>
      </c>
      <c r="L218" s="108">
        <v>80</v>
      </c>
      <c r="M218" s="108">
        <v>90</v>
      </c>
      <c r="N218" s="108">
        <v>100</v>
      </c>
      <c r="O218" s="108"/>
    </row>
    <row r="219" spans="1:15" ht="15.75" x14ac:dyDescent="0.25">
      <c r="A219" s="851" t="s">
        <v>66</v>
      </c>
      <c r="B219" s="851"/>
      <c r="C219" s="851"/>
      <c r="D219" s="110"/>
      <c r="E219" s="109">
        <v>5</v>
      </c>
      <c r="F219" s="109">
        <v>23</v>
      </c>
      <c r="G219" s="109">
        <v>30</v>
      </c>
      <c r="H219" s="109">
        <v>35</v>
      </c>
      <c r="I219" s="109">
        <v>38</v>
      </c>
      <c r="J219" s="109">
        <v>40</v>
      </c>
      <c r="K219" s="109">
        <v>50</v>
      </c>
      <c r="L219" s="109">
        <v>60</v>
      </c>
      <c r="M219" s="110"/>
      <c r="N219" s="110"/>
      <c r="O219" s="110"/>
    </row>
    <row r="220" spans="1:15" ht="15.75" x14ac:dyDescent="0.25">
      <c r="A220" s="63"/>
      <c r="B220" s="64"/>
      <c r="C220" s="65"/>
      <c r="D220" s="65"/>
      <c r="E220" s="65"/>
      <c r="F220" s="65"/>
      <c r="G220" s="65"/>
      <c r="H220" s="65"/>
      <c r="I220" s="65"/>
      <c r="J220" s="65"/>
      <c r="K220" s="65"/>
      <c r="L220" s="66"/>
      <c r="M220" s="66"/>
      <c r="N220" s="66"/>
      <c r="O220" s="63"/>
    </row>
    <row r="221" spans="1:15" ht="15.75" x14ac:dyDescent="0.25">
      <c r="A221" s="63"/>
      <c r="B221" s="64"/>
      <c r="C221" s="65"/>
      <c r="D221" s="65"/>
      <c r="E221" s="65"/>
      <c r="F221" s="65"/>
      <c r="G221" s="65"/>
      <c r="H221" s="65"/>
      <c r="I221" s="65"/>
      <c r="J221" s="65"/>
      <c r="K221" s="65"/>
      <c r="L221" s="66"/>
      <c r="M221" s="66"/>
      <c r="N221" s="66"/>
      <c r="O221" s="63"/>
    </row>
    <row r="222" spans="1:15" ht="47.25" x14ac:dyDescent="0.25">
      <c r="A222" s="111" t="s">
        <v>23</v>
      </c>
      <c r="B222" s="111" t="s">
        <v>24</v>
      </c>
      <c r="C222" s="764" t="s">
        <v>25</v>
      </c>
      <c r="D222" s="764"/>
      <c r="E222" s="764"/>
      <c r="F222" s="764" t="s">
        <v>28</v>
      </c>
      <c r="G222" s="764"/>
      <c r="H222" s="764" t="s">
        <v>29</v>
      </c>
      <c r="I222" s="764"/>
      <c r="J222" s="111" t="s">
        <v>30</v>
      </c>
      <c r="K222" s="764" t="s">
        <v>31</v>
      </c>
      <c r="L222" s="764"/>
      <c r="M222" s="859" t="s">
        <v>32</v>
      </c>
      <c r="N222" s="1659"/>
      <c r="O222" s="1660"/>
    </row>
    <row r="223" spans="1:15" ht="63" x14ac:dyDescent="0.25">
      <c r="A223" s="75" t="s">
        <v>67</v>
      </c>
      <c r="B223" s="129">
        <v>0.4</v>
      </c>
      <c r="C223" s="1639" t="s">
        <v>1771</v>
      </c>
      <c r="D223" s="1640"/>
      <c r="E223" s="1641"/>
      <c r="F223" s="1639" t="s">
        <v>1772</v>
      </c>
      <c r="G223" s="1641"/>
      <c r="H223" s="782" t="s">
        <v>70</v>
      </c>
      <c r="I223" s="759"/>
      <c r="J223" s="80">
        <v>100</v>
      </c>
      <c r="K223" s="771" t="s">
        <v>39</v>
      </c>
      <c r="L223" s="771"/>
      <c r="M223" s="772" t="s">
        <v>1699</v>
      </c>
      <c r="N223" s="772"/>
      <c r="O223" s="772"/>
    </row>
    <row r="224" spans="1:15" ht="15.75" x14ac:dyDescent="0.25">
      <c r="A224" s="752" t="s">
        <v>40</v>
      </c>
      <c r="B224" s="753"/>
      <c r="C224" s="754" t="s">
        <v>1773</v>
      </c>
      <c r="D224" s="742"/>
      <c r="E224" s="742"/>
      <c r="F224" s="742"/>
      <c r="G224" s="743"/>
      <c r="H224" s="783" t="s">
        <v>72</v>
      </c>
      <c r="I224" s="756"/>
      <c r="J224" s="757"/>
      <c r="K224" s="754" t="s">
        <v>1774</v>
      </c>
      <c r="L224" s="965"/>
      <c r="M224" s="965"/>
      <c r="N224" s="965"/>
      <c r="O224" s="966"/>
    </row>
    <row r="225" spans="1:15" ht="15.75" x14ac:dyDescent="0.25">
      <c r="A225" s="1627" t="s">
        <v>44</v>
      </c>
      <c r="B225" s="1628"/>
      <c r="C225" s="1628"/>
      <c r="D225" s="1628"/>
      <c r="E225" s="1628"/>
      <c r="F225" s="1629"/>
      <c r="G225" s="1630" t="s">
        <v>45</v>
      </c>
      <c r="H225" s="1630"/>
      <c r="I225" s="1630"/>
      <c r="J225" s="1630"/>
      <c r="K225" s="1630"/>
      <c r="L225" s="1630"/>
      <c r="M225" s="1630"/>
      <c r="N225" s="1630"/>
      <c r="O225" s="1630"/>
    </row>
    <row r="226" spans="1:15" x14ac:dyDescent="0.25">
      <c r="A226" s="879" t="s">
        <v>1752</v>
      </c>
      <c r="B226" s="970"/>
      <c r="C226" s="970"/>
      <c r="D226" s="970"/>
      <c r="E226" s="970"/>
      <c r="F226" s="970"/>
      <c r="G226" s="880" t="s">
        <v>1753</v>
      </c>
      <c r="H226" s="880"/>
      <c r="I226" s="880"/>
      <c r="J226" s="880"/>
      <c r="K226" s="880"/>
      <c r="L226" s="880"/>
      <c r="M226" s="880"/>
      <c r="N226" s="880"/>
      <c r="O226" s="880"/>
    </row>
    <row r="227" spans="1:15" x14ac:dyDescent="0.25">
      <c r="A227" s="971"/>
      <c r="B227" s="972"/>
      <c r="C227" s="972"/>
      <c r="D227" s="972"/>
      <c r="E227" s="972"/>
      <c r="F227" s="972"/>
      <c r="G227" s="880"/>
      <c r="H227" s="880"/>
      <c r="I227" s="880"/>
      <c r="J227" s="880"/>
      <c r="K227" s="880"/>
      <c r="L227" s="880"/>
      <c r="M227" s="880"/>
      <c r="N227" s="880"/>
      <c r="O227" s="880"/>
    </row>
    <row r="228" spans="1:15" ht="15.75" x14ac:dyDescent="0.25">
      <c r="A228" s="1627" t="s">
        <v>48</v>
      </c>
      <c r="B228" s="1628"/>
      <c r="C228" s="1628"/>
      <c r="D228" s="1628"/>
      <c r="E228" s="1628"/>
      <c r="F228" s="1628"/>
      <c r="G228" s="1630" t="s">
        <v>49</v>
      </c>
      <c r="H228" s="1630"/>
      <c r="I228" s="1630"/>
      <c r="J228" s="1630"/>
      <c r="K228" s="1630"/>
      <c r="L228" s="1630"/>
      <c r="M228" s="1630"/>
      <c r="N228" s="1630"/>
      <c r="O228" s="1630"/>
    </row>
    <row r="229" spans="1:15" x14ac:dyDescent="0.25">
      <c r="A229" s="1626" t="s">
        <v>1699</v>
      </c>
      <c r="B229" s="1626"/>
      <c r="C229" s="1626"/>
      <c r="D229" s="1626"/>
      <c r="E229" s="1626"/>
      <c r="F229" s="1626"/>
      <c r="G229" s="1626" t="s">
        <v>1704</v>
      </c>
      <c r="H229" s="1626"/>
      <c r="I229" s="1626"/>
      <c r="J229" s="1626"/>
      <c r="K229" s="1626"/>
      <c r="L229" s="1626"/>
      <c r="M229" s="1626"/>
      <c r="N229" s="1626"/>
      <c r="O229" s="1626"/>
    </row>
    <row r="230" spans="1:15" x14ac:dyDescent="0.25">
      <c r="A230" s="1626"/>
      <c r="B230" s="1626"/>
      <c r="C230" s="1626"/>
      <c r="D230" s="1626"/>
      <c r="E230" s="1626"/>
      <c r="F230" s="1626"/>
      <c r="G230" s="1626"/>
      <c r="H230" s="1626"/>
      <c r="I230" s="1626"/>
      <c r="J230" s="1626"/>
      <c r="K230" s="1626"/>
      <c r="L230" s="1626"/>
      <c r="M230" s="1626"/>
      <c r="N230" s="1626"/>
      <c r="O230" s="1626"/>
    </row>
    <row r="231" spans="1:15" ht="15.75" x14ac:dyDescent="0.25">
      <c r="A231" s="63"/>
      <c r="B231" s="64"/>
      <c r="C231" s="70"/>
      <c r="D231" s="70"/>
      <c r="E231" s="70"/>
      <c r="F231" s="70"/>
      <c r="G231" s="70"/>
      <c r="H231" s="70"/>
      <c r="I231" s="70"/>
      <c r="J231" s="70"/>
      <c r="K231" s="70"/>
      <c r="L231" s="70"/>
      <c r="M231" s="70"/>
      <c r="N231" s="70"/>
      <c r="O231" s="63"/>
    </row>
    <row r="232" spans="1:15" ht="15.75" x14ac:dyDescent="0.25">
      <c r="A232" s="492" t="s">
        <v>76</v>
      </c>
      <c r="B232" s="492" t="s">
        <v>24</v>
      </c>
      <c r="C232" s="87"/>
      <c r="D232" s="74" t="s">
        <v>53</v>
      </c>
      <c r="E232" s="74" t="s">
        <v>54</v>
      </c>
      <c r="F232" s="74" t="s">
        <v>55</v>
      </c>
      <c r="G232" s="74" t="s">
        <v>56</v>
      </c>
      <c r="H232" s="74" t="s">
        <v>57</v>
      </c>
      <c r="I232" s="74" t="s">
        <v>58</v>
      </c>
      <c r="J232" s="74" t="s">
        <v>59</v>
      </c>
      <c r="K232" s="74" t="s">
        <v>60</v>
      </c>
      <c r="L232" s="74" t="s">
        <v>61</v>
      </c>
      <c r="M232" s="74" t="s">
        <v>62</v>
      </c>
      <c r="N232" s="74" t="s">
        <v>63</v>
      </c>
      <c r="O232" s="74" t="s">
        <v>64</v>
      </c>
    </row>
    <row r="233" spans="1:15" ht="31.5" x14ac:dyDescent="0.25">
      <c r="A233" s="1650" t="s">
        <v>1775</v>
      </c>
      <c r="B233" s="768"/>
      <c r="C233" s="108" t="s">
        <v>65</v>
      </c>
      <c r="D233" s="108"/>
      <c r="E233" s="108">
        <v>40</v>
      </c>
      <c r="F233" s="108">
        <v>100</v>
      </c>
      <c r="G233" s="108"/>
      <c r="H233" s="108"/>
      <c r="I233" s="108"/>
      <c r="J233" s="108"/>
      <c r="K233" s="108"/>
      <c r="L233" s="108"/>
      <c r="M233" s="108"/>
      <c r="N233" s="108"/>
      <c r="O233" s="108"/>
    </row>
    <row r="234" spans="1:15" ht="15.75" x14ac:dyDescent="0.25">
      <c r="A234" s="1651"/>
      <c r="B234" s="768"/>
      <c r="C234" s="110" t="s">
        <v>66</v>
      </c>
      <c r="D234" s="110"/>
      <c r="E234" s="109">
        <v>30</v>
      </c>
      <c r="F234" s="109">
        <v>100</v>
      </c>
      <c r="G234" s="110"/>
      <c r="H234" s="110"/>
      <c r="I234" s="110"/>
      <c r="J234" s="110"/>
      <c r="K234" s="110"/>
      <c r="L234" s="110"/>
      <c r="M234" s="110"/>
      <c r="N234" s="110"/>
      <c r="O234" s="110"/>
    </row>
    <row r="235" spans="1:15" ht="31.5" x14ac:dyDescent="0.25">
      <c r="A235" s="1650" t="s">
        <v>1776</v>
      </c>
      <c r="B235" s="768"/>
      <c r="C235" s="108" t="s">
        <v>65</v>
      </c>
      <c r="D235" s="108"/>
      <c r="E235" s="108">
        <v>5</v>
      </c>
      <c r="F235" s="108">
        <v>20</v>
      </c>
      <c r="G235" s="108">
        <v>30</v>
      </c>
      <c r="H235" s="108">
        <v>40</v>
      </c>
      <c r="I235" s="108">
        <v>50</v>
      </c>
      <c r="J235" s="108">
        <v>60</v>
      </c>
      <c r="K235" s="108">
        <v>70</v>
      </c>
      <c r="L235" s="108">
        <v>80</v>
      </c>
      <c r="M235" s="108">
        <v>90</v>
      </c>
      <c r="N235" s="108">
        <v>100</v>
      </c>
      <c r="O235" s="108"/>
    </row>
    <row r="236" spans="1:15" ht="15.75" x14ac:dyDescent="0.25">
      <c r="A236" s="1651"/>
      <c r="B236" s="768"/>
      <c r="C236" s="110" t="s">
        <v>66</v>
      </c>
      <c r="D236" s="110"/>
      <c r="E236" s="109">
        <v>5</v>
      </c>
      <c r="F236" s="109">
        <v>23</v>
      </c>
      <c r="G236" s="109">
        <v>30</v>
      </c>
      <c r="H236" s="109">
        <v>35</v>
      </c>
      <c r="I236" s="109">
        <v>38</v>
      </c>
      <c r="J236" s="109">
        <v>40</v>
      </c>
      <c r="K236" s="109">
        <v>50</v>
      </c>
      <c r="L236" s="109">
        <v>60</v>
      </c>
      <c r="M236" s="110"/>
      <c r="N236" s="110"/>
      <c r="O236" s="110"/>
    </row>
    <row r="237" spans="1:15" ht="31.5" x14ac:dyDescent="0.25">
      <c r="A237" s="1650" t="s">
        <v>1777</v>
      </c>
      <c r="B237" s="768"/>
      <c r="C237" s="108" t="s">
        <v>65</v>
      </c>
      <c r="D237" s="108"/>
      <c r="E237" s="108"/>
      <c r="F237" s="108"/>
      <c r="G237" s="108"/>
      <c r="H237" s="108"/>
      <c r="I237" s="108"/>
      <c r="J237" s="108"/>
      <c r="K237" s="108"/>
      <c r="L237" s="108"/>
      <c r="M237" s="108"/>
      <c r="N237" s="108">
        <v>50</v>
      </c>
      <c r="O237" s="108">
        <v>100</v>
      </c>
    </row>
    <row r="238" spans="1:15" x14ac:dyDescent="0.25">
      <c r="A238" s="1651"/>
      <c r="B238" s="768"/>
      <c r="C238" s="110" t="s">
        <v>66</v>
      </c>
      <c r="D238" s="110"/>
      <c r="E238" s="110"/>
      <c r="F238" s="110"/>
      <c r="G238" s="110"/>
      <c r="H238" s="110"/>
      <c r="I238" s="110"/>
      <c r="J238" s="110"/>
      <c r="K238" s="110"/>
      <c r="L238" s="110"/>
      <c r="M238" s="110"/>
      <c r="N238" s="110"/>
      <c r="O238" s="110"/>
    </row>
    <row r="239" spans="1:15" x14ac:dyDescent="0.25">
      <c r="A239" s="88"/>
      <c r="B239" s="88"/>
      <c r="C239" s="494"/>
      <c r="D239" s="494"/>
      <c r="E239" s="494"/>
      <c r="F239" s="494"/>
      <c r="G239" s="494"/>
      <c r="H239" s="494"/>
      <c r="I239" s="494"/>
      <c r="J239" s="494"/>
      <c r="K239" s="494"/>
      <c r="L239" s="494"/>
      <c r="M239" s="494"/>
      <c r="N239" s="494"/>
      <c r="O239" s="494"/>
    </row>
    <row r="240" spans="1:15" x14ac:dyDescent="0.25">
      <c r="A240" s="88"/>
      <c r="B240" s="88"/>
      <c r="C240" s="494"/>
      <c r="D240" s="494"/>
      <c r="E240" s="494"/>
      <c r="F240" s="494"/>
      <c r="G240" s="494"/>
      <c r="H240" s="494"/>
      <c r="I240" s="494"/>
      <c r="J240" s="494"/>
      <c r="K240" s="494"/>
      <c r="L240" s="494"/>
      <c r="M240" s="494"/>
      <c r="N240" s="494"/>
      <c r="O240" s="494"/>
    </row>
    <row r="241" spans="1:15" ht="15.75" x14ac:dyDescent="0.25">
      <c r="A241" s="97"/>
      <c r="B241" s="98"/>
      <c r="C241" s="496"/>
      <c r="D241" s="496"/>
      <c r="E241" s="496"/>
      <c r="F241" s="496"/>
      <c r="G241" s="496"/>
      <c r="H241" s="496"/>
      <c r="I241" s="496"/>
      <c r="J241" s="496"/>
      <c r="K241" s="496"/>
      <c r="L241" s="496"/>
      <c r="M241" s="497"/>
      <c r="N241" s="497"/>
      <c r="O241" s="496"/>
    </row>
    <row r="242" spans="1:15" x14ac:dyDescent="0.25">
      <c r="A242" s="88"/>
      <c r="B242" s="88"/>
      <c r="C242" s="494"/>
      <c r="D242" s="494"/>
      <c r="E242" s="494"/>
      <c r="F242" s="494"/>
      <c r="G242" s="494"/>
      <c r="H242" s="494"/>
      <c r="I242" s="494"/>
      <c r="J242" s="494"/>
      <c r="K242" s="494"/>
      <c r="L242" s="494"/>
      <c r="M242" s="494"/>
      <c r="N242" s="494"/>
      <c r="O242" s="494"/>
    </row>
    <row r="243" spans="1:15" ht="31.5" x14ac:dyDescent="0.25">
      <c r="A243" s="476" t="s">
        <v>131</v>
      </c>
      <c r="B243" s="1656" t="s">
        <v>1778</v>
      </c>
      <c r="C243" s="1657"/>
      <c r="D243" s="1657"/>
      <c r="E243" s="1657"/>
      <c r="F243" s="1657"/>
      <c r="G243" s="1657"/>
      <c r="H243" s="1657"/>
      <c r="I243" s="1657"/>
      <c r="J243" s="1658"/>
      <c r="K243" s="750" t="s">
        <v>13</v>
      </c>
      <c r="L243" s="750"/>
      <c r="M243" s="750"/>
      <c r="N243" s="750"/>
      <c r="O243" s="483">
        <v>0.1</v>
      </c>
    </row>
    <row r="244" spans="1:15" ht="15.75" x14ac:dyDescent="0.25">
      <c r="A244" s="69"/>
      <c r="B244" s="70"/>
      <c r="C244" s="71"/>
      <c r="D244" s="71"/>
      <c r="E244" s="71"/>
      <c r="F244" s="71"/>
      <c r="G244" s="71"/>
      <c r="H244" s="71"/>
      <c r="I244" s="71"/>
      <c r="J244" s="71"/>
      <c r="K244" s="71"/>
      <c r="L244" s="71"/>
      <c r="M244" s="71"/>
      <c r="N244" s="71"/>
      <c r="O244" s="69"/>
    </row>
    <row r="245" spans="1:15" ht="31.5" x14ac:dyDescent="0.25">
      <c r="A245" s="67" t="s">
        <v>14</v>
      </c>
      <c r="B245" s="747"/>
      <c r="C245" s="748"/>
      <c r="D245" s="748"/>
      <c r="E245" s="748"/>
      <c r="F245" s="748"/>
      <c r="G245" s="748"/>
      <c r="H245" s="748"/>
      <c r="I245" s="748"/>
      <c r="J245" s="748"/>
      <c r="K245" s="748"/>
      <c r="L245" s="748"/>
      <c r="M245" s="748"/>
      <c r="N245" s="748"/>
      <c r="O245" s="749"/>
    </row>
    <row r="246" spans="1:15" ht="15.75" x14ac:dyDescent="0.25">
      <c r="A246" s="69"/>
      <c r="B246" s="70"/>
      <c r="C246" s="71"/>
      <c r="D246" s="71"/>
      <c r="E246" s="71"/>
      <c r="F246" s="71"/>
      <c r="G246" s="71"/>
      <c r="H246" s="71"/>
      <c r="I246" s="71"/>
      <c r="J246" s="71"/>
      <c r="K246" s="71"/>
      <c r="L246" s="71"/>
      <c r="M246" s="71"/>
      <c r="N246" s="71"/>
      <c r="O246" s="69"/>
    </row>
    <row r="247" spans="1:15" x14ac:dyDescent="0.25">
      <c r="A247" s="860" t="s">
        <v>15</v>
      </c>
      <c r="B247" s="860"/>
      <c r="C247" s="860"/>
      <c r="D247" s="860"/>
      <c r="E247" s="744" t="s">
        <v>1718</v>
      </c>
      <c r="F247" s="745"/>
      <c r="G247" s="745"/>
      <c r="H247" s="745"/>
      <c r="I247" s="746"/>
      <c r="J247" s="1649" t="s">
        <v>17</v>
      </c>
      <c r="K247" s="1649"/>
      <c r="L247" s="744" t="s">
        <v>1721</v>
      </c>
      <c r="M247" s="745"/>
      <c r="N247" s="745" t="s">
        <v>1721</v>
      </c>
      <c r="O247" s="746"/>
    </row>
    <row r="248" spans="1:15" x14ac:dyDescent="0.25">
      <c r="A248" s="860"/>
      <c r="B248" s="860"/>
      <c r="C248" s="860"/>
      <c r="D248" s="860"/>
      <c r="E248" s="744" t="s">
        <v>1712</v>
      </c>
      <c r="F248" s="745"/>
      <c r="G248" s="745"/>
      <c r="H248" s="745"/>
      <c r="I248" s="746"/>
      <c r="J248" s="1649"/>
      <c r="K248" s="1649"/>
      <c r="L248" s="744" t="s">
        <v>1721</v>
      </c>
      <c r="M248" s="745"/>
      <c r="N248" s="745" t="s">
        <v>1721</v>
      </c>
      <c r="O248" s="746"/>
    </row>
    <row r="249" spans="1:15" x14ac:dyDescent="0.25">
      <c r="A249" s="860"/>
      <c r="B249" s="860"/>
      <c r="C249" s="860"/>
      <c r="D249" s="860"/>
      <c r="E249" s="744" t="s">
        <v>1691</v>
      </c>
      <c r="F249" s="745"/>
      <c r="G249" s="745"/>
      <c r="H249" s="745"/>
      <c r="I249" s="746"/>
      <c r="J249" s="1649"/>
      <c r="K249" s="1649"/>
      <c r="L249" s="744" t="s">
        <v>1710</v>
      </c>
      <c r="M249" s="745"/>
      <c r="N249" s="745" t="s">
        <v>1710</v>
      </c>
      <c r="O249" s="746"/>
    </row>
    <row r="250" spans="1:15" x14ac:dyDescent="0.25">
      <c r="A250" s="860"/>
      <c r="B250" s="860"/>
      <c r="C250" s="860"/>
      <c r="D250" s="860"/>
      <c r="E250" s="744" t="s">
        <v>1779</v>
      </c>
      <c r="F250" s="745"/>
      <c r="G250" s="745"/>
      <c r="H250" s="745"/>
      <c r="I250" s="746"/>
      <c r="J250" s="1649"/>
      <c r="K250" s="1649"/>
      <c r="L250" s="744" t="s">
        <v>1724</v>
      </c>
      <c r="M250" s="745"/>
      <c r="N250" s="745" t="s">
        <v>1724</v>
      </c>
      <c r="O250" s="746"/>
    </row>
    <row r="251" spans="1:15" x14ac:dyDescent="0.25">
      <c r="A251" s="860"/>
      <c r="B251" s="860"/>
      <c r="C251" s="860"/>
      <c r="D251" s="860"/>
      <c r="E251" s="744"/>
      <c r="F251" s="745"/>
      <c r="G251" s="745"/>
      <c r="H251" s="745"/>
      <c r="I251" s="746"/>
      <c r="J251" s="1649"/>
      <c r="K251" s="1649"/>
      <c r="L251" s="744"/>
      <c r="M251" s="745"/>
      <c r="N251" s="745"/>
      <c r="O251" s="746"/>
    </row>
    <row r="252" spans="1:15" ht="15.75" x14ac:dyDescent="0.25">
      <c r="A252" s="69"/>
      <c r="B252" s="70"/>
      <c r="C252" s="71"/>
      <c r="D252" s="71"/>
      <c r="E252" s="71"/>
      <c r="F252" s="71"/>
      <c r="G252" s="71"/>
      <c r="H252" s="71"/>
      <c r="I252" s="71"/>
      <c r="J252" s="71"/>
      <c r="K252" s="71"/>
      <c r="L252" s="71"/>
      <c r="M252" s="71"/>
      <c r="N252" s="71"/>
      <c r="O252" s="69"/>
    </row>
    <row r="253" spans="1:15" ht="15.75" x14ac:dyDescent="0.25">
      <c r="A253" s="69"/>
      <c r="B253" s="70"/>
      <c r="C253" s="71"/>
      <c r="D253" s="71"/>
      <c r="E253" s="71"/>
      <c r="F253" s="71"/>
      <c r="G253" s="71"/>
      <c r="H253" s="71"/>
      <c r="I253" s="71"/>
      <c r="J253" s="71"/>
      <c r="K253" s="71"/>
      <c r="L253" s="71"/>
      <c r="M253" s="71"/>
      <c r="N253" s="71"/>
      <c r="O253" s="69"/>
    </row>
    <row r="254" spans="1:15" ht="63" x14ac:dyDescent="0.25">
      <c r="A254" s="72" t="s">
        <v>23</v>
      </c>
      <c r="B254" s="74" t="s">
        <v>24</v>
      </c>
      <c r="C254" s="72" t="s">
        <v>25</v>
      </c>
      <c r="D254" s="72" t="s">
        <v>26</v>
      </c>
      <c r="E254" s="72" t="s">
        <v>27</v>
      </c>
      <c r="F254" s="764" t="s">
        <v>28</v>
      </c>
      <c r="G254" s="764"/>
      <c r="H254" s="764" t="s">
        <v>29</v>
      </c>
      <c r="I254" s="764"/>
      <c r="J254" s="74" t="s">
        <v>30</v>
      </c>
      <c r="K254" s="764" t="s">
        <v>31</v>
      </c>
      <c r="L254" s="764"/>
      <c r="M254" s="765" t="s">
        <v>32</v>
      </c>
      <c r="N254" s="766"/>
      <c r="O254" s="767"/>
    </row>
    <row r="255" spans="1:15" ht="47.25" x14ac:dyDescent="0.25">
      <c r="A255" s="75" t="s">
        <v>33</v>
      </c>
      <c r="B255" s="129">
        <v>0.6</v>
      </c>
      <c r="C255" s="485" t="s">
        <v>1780</v>
      </c>
      <c r="D255" s="78" t="s">
        <v>35</v>
      </c>
      <c r="E255" s="78" t="s">
        <v>249</v>
      </c>
      <c r="F255" s="768" t="s">
        <v>1781</v>
      </c>
      <c r="G255" s="768"/>
      <c r="H255" s="1637" t="s">
        <v>264</v>
      </c>
      <c r="I255" s="1638"/>
      <c r="J255" s="80">
        <v>5</v>
      </c>
      <c r="K255" s="771" t="s">
        <v>534</v>
      </c>
      <c r="L255" s="771"/>
      <c r="M255" s="772" t="s">
        <v>1699</v>
      </c>
      <c r="N255" s="772"/>
      <c r="O255" s="772"/>
    </row>
    <row r="256" spans="1:15" ht="15.75" x14ac:dyDescent="0.25">
      <c r="A256" s="752" t="s">
        <v>40</v>
      </c>
      <c r="B256" s="753"/>
      <c r="C256" s="754" t="s">
        <v>1782</v>
      </c>
      <c r="D256" s="742"/>
      <c r="E256" s="742"/>
      <c r="F256" s="742"/>
      <c r="G256" s="743"/>
      <c r="H256" s="755" t="s">
        <v>42</v>
      </c>
      <c r="I256" s="756"/>
      <c r="J256" s="757"/>
      <c r="K256" s="1654" t="s">
        <v>1783</v>
      </c>
      <c r="L256" s="1103"/>
      <c r="M256" s="1103"/>
      <c r="N256" s="1103"/>
      <c r="O256" s="1655"/>
    </row>
    <row r="257" spans="1:15" ht="15.75" x14ac:dyDescent="0.25">
      <c r="A257" s="1627" t="s">
        <v>44</v>
      </c>
      <c r="B257" s="1628"/>
      <c r="C257" s="1628"/>
      <c r="D257" s="1628"/>
      <c r="E257" s="1628"/>
      <c r="F257" s="1629"/>
      <c r="G257" s="1630" t="s">
        <v>45</v>
      </c>
      <c r="H257" s="1630"/>
      <c r="I257" s="1630"/>
      <c r="J257" s="1630"/>
      <c r="K257" s="1630"/>
      <c r="L257" s="1630"/>
      <c r="M257" s="1630"/>
      <c r="N257" s="1630"/>
      <c r="O257" s="1630"/>
    </row>
    <row r="258" spans="1:15" x14ac:dyDescent="0.25">
      <c r="A258" s="879" t="s">
        <v>1784</v>
      </c>
      <c r="B258" s="970"/>
      <c r="C258" s="970"/>
      <c r="D258" s="970"/>
      <c r="E258" s="970"/>
      <c r="F258" s="970"/>
      <c r="G258" s="880" t="s">
        <v>1785</v>
      </c>
      <c r="H258" s="880"/>
      <c r="I258" s="880"/>
      <c r="J258" s="880"/>
      <c r="K258" s="880"/>
      <c r="L258" s="880"/>
      <c r="M258" s="880"/>
      <c r="N258" s="880"/>
      <c r="O258" s="880"/>
    </row>
    <row r="259" spans="1:15" x14ac:dyDescent="0.25">
      <c r="A259" s="971"/>
      <c r="B259" s="972"/>
      <c r="C259" s="972"/>
      <c r="D259" s="972"/>
      <c r="E259" s="972"/>
      <c r="F259" s="972"/>
      <c r="G259" s="880"/>
      <c r="H259" s="880"/>
      <c r="I259" s="880"/>
      <c r="J259" s="880"/>
      <c r="K259" s="880"/>
      <c r="L259" s="880"/>
      <c r="M259" s="880"/>
      <c r="N259" s="880"/>
      <c r="O259" s="880"/>
    </row>
    <row r="260" spans="1:15" ht="15.75" x14ac:dyDescent="0.25">
      <c r="A260" s="1627" t="s">
        <v>48</v>
      </c>
      <c r="B260" s="1628"/>
      <c r="C260" s="1628"/>
      <c r="D260" s="1628"/>
      <c r="E260" s="1628"/>
      <c r="F260" s="1628"/>
      <c r="G260" s="1630" t="s">
        <v>1770</v>
      </c>
      <c r="H260" s="1630"/>
      <c r="I260" s="1630"/>
      <c r="J260" s="1630"/>
      <c r="K260" s="1630"/>
      <c r="L260" s="1630"/>
      <c r="M260" s="1630"/>
      <c r="N260" s="1630"/>
      <c r="O260" s="1630"/>
    </row>
    <row r="261" spans="1:15" x14ac:dyDescent="0.25">
      <c r="A261" s="1626" t="s">
        <v>1699</v>
      </c>
      <c r="B261" s="1626"/>
      <c r="C261" s="1626"/>
      <c r="D261" s="1626"/>
      <c r="E261" s="1626"/>
      <c r="F261" s="1626"/>
      <c r="G261" s="1626" t="s">
        <v>1704</v>
      </c>
      <c r="H261" s="1626"/>
      <c r="I261" s="1626"/>
      <c r="J261" s="1626"/>
      <c r="K261" s="1626"/>
      <c r="L261" s="1626"/>
      <c r="M261" s="1626"/>
      <c r="N261" s="1626"/>
      <c r="O261" s="1626"/>
    </row>
    <row r="262" spans="1:15" x14ac:dyDescent="0.25">
      <c r="A262" s="1626"/>
      <c r="B262" s="1626"/>
      <c r="C262" s="1626"/>
      <c r="D262" s="1626"/>
      <c r="E262" s="1626"/>
      <c r="F262" s="1626"/>
      <c r="G262" s="1626"/>
      <c r="H262" s="1626"/>
      <c r="I262" s="1626"/>
      <c r="J262" s="1626"/>
      <c r="K262" s="1626"/>
      <c r="L262" s="1626"/>
      <c r="M262" s="1626"/>
      <c r="N262" s="1626"/>
      <c r="O262" s="1626"/>
    </row>
    <row r="263" spans="1:15" ht="15.75" x14ac:dyDescent="0.25">
      <c r="A263" s="63"/>
      <c r="B263" s="64"/>
      <c r="C263" s="70"/>
      <c r="D263" s="70"/>
      <c r="E263" s="70"/>
      <c r="F263" s="70"/>
      <c r="G263" s="70"/>
      <c r="H263" s="70"/>
      <c r="I263" s="70"/>
      <c r="J263" s="70"/>
      <c r="K263" s="70"/>
      <c r="L263" s="70"/>
      <c r="M263" s="70"/>
      <c r="N263" s="70"/>
      <c r="O263" s="63"/>
    </row>
    <row r="264" spans="1:15" ht="15.75" x14ac:dyDescent="0.25">
      <c r="A264" s="70"/>
      <c r="B264" s="70"/>
      <c r="C264" s="63"/>
      <c r="D264" s="752" t="s">
        <v>52</v>
      </c>
      <c r="E264" s="773"/>
      <c r="F264" s="773"/>
      <c r="G264" s="773"/>
      <c r="H264" s="773"/>
      <c r="I264" s="773"/>
      <c r="J264" s="773"/>
      <c r="K264" s="773"/>
      <c r="L264" s="773"/>
      <c r="M264" s="773"/>
      <c r="N264" s="773"/>
      <c r="O264" s="753"/>
    </row>
    <row r="265" spans="1:15" ht="15.75" x14ac:dyDescent="0.25">
      <c r="A265" s="63"/>
      <c r="B265" s="64"/>
      <c r="C265" s="70"/>
      <c r="D265" s="74" t="s">
        <v>53</v>
      </c>
      <c r="E265" s="74" t="s">
        <v>54</v>
      </c>
      <c r="F265" s="74" t="s">
        <v>55</v>
      </c>
      <c r="G265" s="74" t="s">
        <v>56</v>
      </c>
      <c r="H265" s="74" t="s">
        <v>57</v>
      </c>
      <c r="I265" s="74" t="s">
        <v>58</v>
      </c>
      <c r="J265" s="74" t="s">
        <v>59</v>
      </c>
      <c r="K265" s="74" t="s">
        <v>60</v>
      </c>
      <c r="L265" s="74" t="s">
        <v>61</v>
      </c>
      <c r="M265" s="74" t="s">
        <v>62</v>
      </c>
      <c r="N265" s="74" t="s">
        <v>63</v>
      </c>
      <c r="O265" s="74" t="s">
        <v>64</v>
      </c>
    </row>
    <row r="266" spans="1:15" ht="15.75" x14ac:dyDescent="0.25">
      <c r="A266" s="954" t="s">
        <v>65</v>
      </c>
      <c r="B266" s="954"/>
      <c r="C266" s="954"/>
      <c r="D266" s="108"/>
      <c r="E266" s="108"/>
      <c r="F266" s="108"/>
      <c r="G266" s="108">
        <v>1</v>
      </c>
      <c r="H266" s="108"/>
      <c r="I266" s="108">
        <v>2</v>
      </c>
      <c r="J266" s="108"/>
      <c r="K266" s="108">
        <v>3</v>
      </c>
      <c r="L266" s="108"/>
      <c r="M266" s="108">
        <v>4</v>
      </c>
      <c r="N266" s="108"/>
      <c r="O266" s="108">
        <v>5</v>
      </c>
    </row>
    <row r="267" spans="1:15" ht="15.75" x14ac:dyDescent="0.25">
      <c r="A267" s="851" t="s">
        <v>66</v>
      </c>
      <c r="B267" s="851"/>
      <c r="C267" s="851"/>
      <c r="D267" s="110"/>
      <c r="E267" s="110"/>
      <c r="F267" s="110"/>
      <c r="G267" s="110"/>
      <c r="H267" s="109">
        <v>1</v>
      </c>
      <c r="I267" s="109">
        <v>2</v>
      </c>
      <c r="J267" s="110"/>
      <c r="K267" s="109">
        <v>3</v>
      </c>
      <c r="L267" s="110"/>
      <c r="M267" s="110"/>
      <c r="N267" s="110"/>
      <c r="O267" s="110"/>
    </row>
    <row r="268" spans="1:15" ht="15.75" x14ac:dyDescent="0.25">
      <c r="A268" s="63"/>
      <c r="B268" s="64"/>
      <c r="C268" s="65"/>
      <c r="D268" s="65"/>
      <c r="E268" s="65"/>
      <c r="F268" s="65"/>
      <c r="G268" s="65"/>
      <c r="H268" s="65"/>
      <c r="I268" s="65"/>
      <c r="J268" s="65"/>
      <c r="K268" s="65"/>
      <c r="L268" s="66"/>
      <c r="M268" s="66"/>
      <c r="N268" s="66"/>
      <c r="O268" s="63"/>
    </row>
    <row r="269" spans="1:15" ht="15.75" x14ac:dyDescent="0.25">
      <c r="A269" s="63"/>
      <c r="B269" s="64"/>
      <c r="C269" s="65"/>
      <c r="D269" s="65"/>
      <c r="E269" s="65"/>
      <c r="F269" s="65"/>
      <c r="G269" s="65"/>
      <c r="H269" s="65"/>
      <c r="I269" s="65"/>
      <c r="J269" s="65"/>
      <c r="K269" s="65"/>
      <c r="L269" s="66"/>
      <c r="M269" s="66"/>
      <c r="N269" s="66"/>
      <c r="O269" s="63"/>
    </row>
    <row r="270" spans="1:15" ht="47.25" x14ac:dyDescent="0.25">
      <c r="A270" s="72" t="s">
        <v>23</v>
      </c>
      <c r="B270" s="74" t="s">
        <v>24</v>
      </c>
      <c r="C270" s="764" t="s">
        <v>25</v>
      </c>
      <c r="D270" s="764"/>
      <c r="E270" s="764"/>
      <c r="F270" s="764" t="s">
        <v>28</v>
      </c>
      <c r="G270" s="764"/>
      <c r="H270" s="764" t="s">
        <v>29</v>
      </c>
      <c r="I270" s="764"/>
      <c r="J270" s="74" t="s">
        <v>30</v>
      </c>
      <c r="K270" s="764" t="s">
        <v>31</v>
      </c>
      <c r="L270" s="764"/>
      <c r="M270" s="765" t="s">
        <v>32</v>
      </c>
      <c r="N270" s="766"/>
      <c r="O270" s="767"/>
    </row>
    <row r="271" spans="1:15" ht="63" x14ac:dyDescent="0.25">
      <c r="A271" s="75" t="s">
        <v>67</v>
      </c>
      <c r="B271" s="129">
        <v>0.4</v>
      </c>
      <c r="C271" s="1639" t="s">
        <v>1786</v>
      </c>
      <c r="D271" s="1640"/>
      <c r="E271" s="1641"/>
      <c r="F271" s="754" t="s">
        <v>594</v>
      </c>
      <c r="G271" s="743"/>
      <c r="H271" s="782" t="s">
        <v>70</v>
      </c>
      <c r="I271" s="759"/>
      <c r="J271" s="80">
        <v>100</v>
      </c>
      <c r="K271" s="771" t="s">
        <v>39</v>
      </c>
      <c r="L271" s="771"/>
      <c r="M271" s="772" t="s">
        <v>1699</v>
      </c>
      <c r="N271" s="772"/>
      <c r="O271" s="772"/>
    </row>
    <row r="272" spans="1:15" ht="15.75" x14ac:dyDescent="0.25">
      <c r="A272" s="752" t="s">
        <v>40</v>
      </c>
      <c r="B272" s="753"/>
      <c r="C272" s="754" t="s">
        <v>1787</v>
      </c>
      <c r="D272" s="742"/>
      <c r="E272" s="742"/>
      <c r="F272" s="742"/>
      <c r="G272" s="743"/>
      <c r="H272" s="783" t="s">
        <v>72</v>
      </c>
      <c r="I272" s="756"/>
      <c r="J272" s="757"/>
      <c r="K272" s="754" t="s">
        <v>1774</v>
      </c>
      <c r="L272" s="965"/>
      <c r="M272" s="965"/>
      <c r="N272" s="965"/>
      <c r="O272" s="966"/>
    </row>
    <row r="273" spans="1:15" ht="15.75" x14ac:dyDescent="0.25">
      <c r="A273" s="1627" t="s">
        <v>44</v>
      </c>
      <c r="B273" s="1628"/>
      <c r="C273" s="1628"/>
      <c r="D273" s="1628"/>
      <c r="E273" s="1628"/>
      <c r="F273" s="1629"/>
      <c r="G273" s="1630" t="s">
        <v>45</v>
      </c>
      <c r="H273" s="1630"/>
      <c r="I273" s="1630"/>
      <c r="J273" s="1630"/>
      <c r="K273" s="1630"/>
      <c r="L273" s="1630"/>
      <c r="M273" s="1630"/>
      <c r="N273" s="1630"/>
      <c r="O273" s="1630"/>
    </row>
    <row r="274" spans="1:15" x14ac:dyDescent="0.25">
      <c r="A274" s="879" t="s">
        <v>1752</v>
      </c>
      <c r="B274" s="970"/>
      <c r="C274" s="970"/>
      <c r="D274" s="970"/>
      <c r="E274" s="970"/>
      <c r="F274" s="970"/>
      <c r="G274" s="880" t="s">
        <v>1788</v>
      </c>
      <c r="H274" s="880"/>
      <c r="I274" s="880"/>
      <c r="J274" s="880"/>
      <c r="K274" s="880"/>
      <c r="L274" s="880"/>
      <c r="M274" s="880"/>
      <c r="N274" s="880"/>
      <c r="O274" s="880"/>
    </row>
    <row r="275" spans="1:15" x14ac:dyDescent="0.25">
      <c r="A275" s="971"/>
      <c r="B275" s="972"/>
      <c r="C275" s="972"/>
      <c r="D275" s="972"/>
      <c r="E275" s="972"/>
      <c r="F275" s="972"/>
      <c r="G275" s="880"/>
      <c r="H275" s="880"/>
      <c r="I275" s="880"/>
      <c r="J275" s="880"/>
      <c r="K275" s="880"/>
      <c r="L275" s="880"/>
      <c r="M275" s="880"/>
      <c r="N275" s="880"/>
      <c r="O275" s="880"/>
    </row>
    <row r="276" spans="1:15" ht="15.75" x14ac:dyDescent="0.25">
      <c r="A276" s="1627" t="s">
        <v>48</v>
      </c>
      <c r="B276" s="1628"/>
      <c r="C276" s="1628"/>
      <c r="D276" s="1628"/>
      <c r="E276" s="1628"/>
      <c r="F276" s="1628"/>
      <c r="G276" s="1630" t="s">
        <v>49</v>
      </c>
      <c r="H276" s="1630"/>
      <c r="I276" s="1630"/>
      <c r="J276" s="1630"/>
      <c r="K276" s="1630"/>
      <c r="L276" s="1630"/>
      <c r="M276" s="1630"/>
      <c r="N276" s="1630"/>
      <c r="O276" s="1630"/>
    </row>
    <row r="277" spans="1:15" x14ac:dyDescent="0.25">
      <c r="A277" s="1626" t="s">
        <v>1699</v>
      </c>
      <c r="B277" s="1626"/>
      <c r="C277" s="1626"/>
      <c r="D277" s="1626"/>
      <c r="E277" s="1626"/>
      <c r="F277" s="1626"/>
      <c r="G277" s="1626" t="s">
        <v>1704</v>
      </c>
      <c r="H277" s="1626"/>
      <c r="I277" s="1626"/>
      <c r="J277" s="1626"/>
      <c r="K277" s="1626"/>
      <c r="L277" s="1626"/>
      <c r="M277" s="1626"/>
      <c r="N277" s="1626"/>
      <c r="O277" s="1626"/>
    </row>
    <row r="278" spans="1:15" x14ac:dyDescent="0.25">
      <c r="A278" s="1626"/>
      <c r="B278" s="1626"/>
      <c r="C278" s="1626"/>
      <c r="D278" s="1626"/>
      <c r="E278" s="1626"/>
      <c r="F278" s="1626"/>
      <c r="G278" s="1626"/>
      <c r="H278" s="1626"/>
      <c r="I278" s="1626"/>
      <c r="J278" s="1626"/>
      <c r="K278" s="1626"/>
      <c r="L278" s="1626"/>
      <c r="M278" s="1626"/>
      <c r="N278" s="1626"/>
      <c r="O278" s="1626"/>
    </row>
    <row r="279" spans="1:15" ht="15.75" x14ac:dyDescent="0.25">
      <c r="A279" s="63"/>
      <c r="B279" s="64"/>
      <c r="C279" s="70"/>
      <c r="D279" s="70"/>
      <c r="E279" s="70"/>
      <c r="F279" s="70"/>
      <c r="G279" s="70"/>
      <c r="H279" s="70"/>
      <c r="I279" s="70"/>
      <c r="J279" s="70"/>
      <c r="K279" s="70"/>
      <c r="L279" s="70"/>
      <c r="M279" s="70"/>
      <c r="N279" s="70"/>
      <c r="O279" s="63"/>
    </row>
    <row r="280" spans="1:15" ht="15.75" x14ac:dyDescent="0.25">
      <c r="A280" s="492" t="s">
        <v>76</v>
      </c>
      <c r="B280" s="492" t="s">
        <v>24</v>
      </c>
      <c r="C280" s="87"/>
      <c r="D280" s="74" t="s">
        <v>53</v>
      </c>
      <c r="E280" s="74" t="s">
        <v>54</v>
      </c>
      <c r="F280" s="74" t="s">
        <v>55</v>
      </c>
      <c r="G280" s="74" t="s">
        <v>56</v>
      </c>
      <c r="H280" s="74" t="s">
        <v>57</v>
      </c>
      <c r="I280" s="74" t="s">
        <v>58</v>
      </c>
      <c r="J280" s="74" t="s">
        <v>59</v>
      </c>
      <c r="K280" s="74" t="s">
        <v>60</v>
      </c>
      <c r="L280" s="74" t="s">
        <v>61</v>
      </c>
      <c r="M280" s="74" t="s">
        <v>62</v>
      </c>
      <c r="N280" s="74" t="s">
        <v>63</v>
      </c>
      <c r="O280" s="74" t="s">
        <v>64</v>
      </c>
    </row>
    <row r="281" spans="1:15" ht="31.5" x14ac:dyDescent="0.25">
      <c r="A281" s="1650" t="s">
        <v>1789</v>
      </c>
      <c r="B281" s="1505">
        <v>0.05</v>
      </c>
      <c r="C281" s="108" t="s">
        <v>65</v>
      </c>
      <c r="D281" s="108">
        <v>40</v>
      </c>
      <c r="E281" s="108">
        <v>100</v>
      </c>
      <c r="F281" s="108"/>
      <c r="G281" s="108"/>
      <c r="H281" s="108"/>
      <c r="I281" s="108"/>
      <c r="J281" s="108"/>
      <c r="K281" s="108"/>
      <c r="L281" s="108"/>
      <c r="M281" s="108"/>
      <c r="N281" s="108"/>
      <c r="O281" s="108"/>
    </row>
    <row r="282" spans="1:15" ht="15.75" x14ac:dyDescent="0.25">
      <c r="A282" s="1651"/>
      <c r="B282" s="1505"/>
      <c r="C282" s="110" t="s">
        <v>66</v>
      </c>
      <c r="D282" s="109">
        <v>20</v>
      </c>
      <c r="E282" s="109">
        <v>40</v>
      </c>
      <c r="F282" s="109">
        <v>70</v>
      </c>
      <c r="G282" s="109">
        <v>90</v>
      </c>
      <c r="H282" s="109">
        <v>100</v>
      </c>
      <c r="I282" s="110"/>
      <c r="J282" s="110"/>
      <c r="K282" s="110"/>
      <c r="L282" s="110"/>
      <c r="M282" s="110"/>
      <c r="N282" s="110"/>
      <c r="O282" s="110"/>
    </row>
    <row r="283" spans="1:15" ht="31.5" x14ac:dyDescent="0.25">
      <c r="A283" s="1650" t="s">
        <v>1790</v>
      </c>
      <c r="B283" s="1505">
        <v>0.3</v>
      </c>
      <c r="C283" s="108" t="s">
        <v>65</v>
      </c>
      <c r="D283" s="108"/>
      <c r="E283" s="108"/>
      <c r="F283" s="108">
        <v>20</v>
      </c>
      <c r="G283" s="108">
        <v>40</v>
      </c>
      <c r="H283" s="108">
        <v>60</v>
      </c>
      <c r="I283" s="108">
        <v>80</v>
      </c>
      <c r="J283" s="108">
        <v>100</v>
      </c>
      <c r="K283" s="108"/>
      <c r="L283" s="108"/>
      <c r="M283" s="108"/>
      <c r="N283" s="108"/>
      <c r="O283" s="108"/>
    </row>
    <row r="284" spans="1:15" ht="15.75" x14ac:dyDescent="0.25">
      <c r="A284" s="1651"/>
      <c r="B284" s="1505"/>
      <c r="C284" s="110" t="s">
        <v>66</v>
      </c>
      <c r="D284" s="110"/>
      <c r="E284" s="110"/>
      <c r="F284" s="109">
        <v>18</v>
      </c>
      <c r="G284" s="109">
        <v>30</v>
      </c>
      <c r="H284" s="109">
        <v>45</v>
      </c>
      <c r="I284" s="109">
        <v>47</v>
      </c>
      <c r="J284" s="109">
        <v>60</v>
      </c>
      <c r="K284" s="109">
        <v>80</v>
      </c>
      <c r="L284" s="110"/>
      <c r="M284" s="110"/>
      <c r="N284" s="110"/>
      <c r="O284" s="110"/>
    </row>
    <row r="285" spans="1:15" ht="31.5" x14ac:dyDescent="0.25">
      <c r="A285" s="1650" t="s">
        <v>1791</v>
      </c>
      <c r="B285" s="1652">
        <v>0.3</v>
      </c>
      <c r="C285" s="108" t="s">
        <v>65</v>
      </c>
      <c r="D285" s="108"/>
      <c r="E285" s="108"/>
      <c r="F285" s="108"/>
      <c r="G285" s="108">
        <v>10</v>
      </c>
      <c r="H285" s="108">
        <v>20</v>
      </c>
      <c r="I285" s="108">
        <v>40</v>
      </c>
      <c r="J285" s="108">
        <v>60</v>
      </c>
      <c r="K285" s="108">
        <v>80</v>
      </c>
      <c r="L285" s="108">
        <v>100</v>
      </c>
      <c r="M285" s="108"/>
      <c r="N285" s="108"/>
      <c r="O285" s="108"/>
    </row>
    <row r="286" spans="1:15" ht="15.75" x14ac:dyDescent="0.25">
      <c r="A286" s="1651"/>
      <c r="B286" s="1653"/>
      <c r="C286" s="110" t="s">
        <v>66</v>
      </c>
      <c r="D286" s="110"/>
      <c r="E286" s="110"/>
      <c r="F286" s="110"/>
      <c r="G286" s="109">
        <v>10</v>
      </c>
      <c r="H286" s="109">
        <v>15</v>
      </c>
      <c r="I286" s="109">
        <v>18</v>
      </c>
      <c r="J286" s="109">
        <v>30</v>
      </c>
      <c r="K286" s="109">
        <v>45</v>
      </c>
      <c r="L286" s="109">
        <v>60</v>
      </c>
      <c r="M286" s="110"/>
      <c r="N286" s="110"/>
      <c r="O286" s="110"/>
    </row>
    <row r="287" spans="1:15" ht="31.5" x14ac:dyDescent="0.25">
      <c r="A287" s="1650" t="s">
        <v>1792</v>
      </c>
      <c r="B287" s="1652">
        <v>0.25</v>
      </c>
      <c r="C287" s="108" t="s">
        <v>65</v>
      </c>
      <c r="D287" s="108"/>
      <c r="E287" s="108"/>
      <c r="F287" s="108"/>
      <c r="G287" s="108"/>
      <c r="H287" s="108"/>
      <c r="I287" s="108"/>
      <c r="J287" s="108">
        <v>20</v>
      </c>
      <c r="K287" s="108">
        <v>50</v>
      </c>
      <c r="L287" s="108">
        <v>80</v>
      </c>
      <c r="M287" s="108">
        <v>100</v>
      </c>
      <c r="N287" s="108"/>
      <c r="O287" s="108"/>
    </row>
    <row r="288" spans="1:15" ht="15.75" x14ac:dyDescent="0.25">
      <c r="A288" s="1651"/>
      <c r="B288" s="1653"/>
      <c r="C288" s="110" t="s">
        <v>66</v>
      </c>
      <c r="D288" s="110"/>
      <c r="E288" s="110"/>
      <c r="F288" s="110"/>
      <c r="G288" s="110"/>
      <c r="H288" s="110"/>
      <c r="I288" s="110"/>
      <c r="J288" s="109">
        <v>10</v>
      </c>
      <c r="K288" s="109">
        <v>25</v>
      </c>
      <c r="L288" s="109">
        <v>35</v>
      </c>
      <c r="M288" s="110"/>
      <c r="N288" s="110"/>
      <c r="O288" s="110"/>
    </row>
    <row r="289" spans="1:15" ht="31.5" x14ac:dyDescent="0.25">
      <c r="A289" s="1650" t="s">
        <v>1793</v>
      </c>
      <c r="B289" s="1652">
        <v>0.1</v>
      </c>
      <c r="C289" s="108" t="s">
        <v>65</v>
      </c>
      <c r="D289" s="108"/>
      <c r="E289" s="108"/>
      <c r="F289" s="108"/>
      <c r="G289" s="108"/>
      <c r="H289" s="108"/>
      <c r="I289" s="108"/>
      <c r="J289" s="108"/>
      <c r="K289" s="108"/>
      <c r="L289" s="108"/>
      <c r="M289" s="108">
        <v>30</v>
      </c>
      <c r="N289" s="108">
        <v>70</v>
      </c>
      <c r="O289" s="108">
        <v>100</v>
      </c>
    </row>
    <row r="290" spans="1:15" x14ac:dyDescent="0.25">
      <c r="A290" s="1651"/>
      <c r="B290" s="1653"/>
      <c r="C290" s="110" t="s">
        <v>66</v>
      </c>
      <c r="D290" s="110"/>
      <c r="E290" s="110"/>
      <c r="F290" s="110"/>
      <c r="G290" s="110"/>
      <c r="H290" s="110"/>
      <c r="I290" s="110"/>
      <c r="J290" s="110"/>
      <c r="K290" s="110"/>
      <c r="L290" s="110"/>
      <c r="M290" s="110"/>
      <c r="N290" s="110"/>
      <c r="O290" s="110"/>
    </row>
    <row r="291" spans="1:15" x14ac:dyDescent="0.25">
      <c r="A291" s="493"/>
      <c r="B291" s="499"/>
      <c r="C291" s="494"/>
      <c r="D291" s="494"/>
      <c r="E291" s="494"/>
      <c r="F291" s="494"/>
      <c r="G291" s="494"/>
      <c r="H291" s="494"/>
      <c r="I291" s="494"/>
      <c r="J291" s="494"/>
      <c r="K291" s="494"/>
      <c r="L291" s="494"/>
      <c r="M291" s="494"/>
      <c r="N291" s="494"/>
      <c r="O291" s="494"/>
    </row>
    <row r="292" spans="1:15" ht="15.75" x14ac:dyDescent="0.25">
      <c r="A292" s="496"/>
      <c r="B292" s="497"/>
      <c r="C292" s="496"/>
      <c r="D292" s="496"/>
      <c r="E292" s="496"/>
      <c r="F292" s="496"/>
      <c r="G292" s="496"/>
      <c r="H292" s="496"/>
      <c r="I292" s="496"/>
      <c r="J292" s="496"/>
      <c r="K292" s="496"/>
      <c r="L292" s="496"/>
      <c r="M292" s="497"/>
      <c r="N292" s="497"/>
      <c r="O292" s="496"/>
    </row>
    <row r="293" spans="1:15" x14ac:dyDescent="0.25">
      <c r="A293" s="493"/>
      <c r="B293" s="493"/>
      <c r="C293" s="494"/>
      <c r="D293" s="494"/>
      <c r="E293" s="494"/>
      <c r="F293" s="494"/>
      <c r="G293" s="494"/>
      <c r="H293" s="494"/>
      <c r="I293" s="494"/>
      <c r="J293" s="494"/>
      <c r="K293" s="494"/>
      <c r="L293" s="494"/>
      <c r="M293" s="494"/>
      <c r="N293" s="494"/>
      <c r="O293" s="494"/>
    </row>
    <row r="294" spans="1:15" ht="31.5" x14ac:dyDescent="0.25">
      <c r="A294" s="500" t="s">
        <v>141</v>
      </c>
      <c r="B294" s="1645" t="s">
        <v>1794</v>
      </c>
      <c r="C294" s="1646"/>
      <c r="D294" s="1646"/>
      <c r="E294" s="1646"/>
      <c r="F294" s="1646"/>
      <c r="G294" s="1646"/>
      <c r="H294" s="1646"/>
      <c r="I294" s="1646"/>
      <c r="J294" s="1647"/>
      <c r="K294" s="1648" t="s">
        <v>13</v>
      </c>
      <c r="L294" s="1648"/>
      <c r="M294" s="1648"/>
      <c r="N294" s="1648"/>
      <c r="O294" s="483">
        <v>0.1</v>
      </c>
    </row>
    <row r="295" spans="1:15" ht="15.75" x14ac:dyDescent="0.25">
      <c r="A295" s="69"/>
      <c r="B295" s="70"/>
      <c r="C295" s="71"/>
      <c r="D295" s="71"/>
      <c r="E295" s="71"/>
      <c r="F295" s="71"/>
      <c r="G295" s="71"/>
      <c r="H295" s="71"/>
      <c r="I295" s="71"/>
      <c r="J295" s="71"/>
      <c r="K295" s="71"/>
      <c r="L295" s="71"/>
      <c r="M295" s="71"/>
      <c r="N295" s="71"/>
      <c r="O295" s="69"/>
    </row>
    <row r="296" spans="1:15" ht="31.5" x14ac:dyDescent="0.25">
      <c r="A296" s="67" t="s">
        <v>14</v>
      </c>
      <c r="B296" s="747"/>
      <c r="C296" s="748"/>
      <c r="D296" s="748"/>
      <c r="E296" s="748"/>
      <c r="F296" s="748"/>
      <c r="G296" s="748"/>
      <c r="H296" s="748"/>
      <c r="I296" s="748"/>
      <c r="J296" s="748"/>
      <c r="K296" s="748"/>
      <c r="L296" s="748"/>
      <c r="M296" s="748"/>
      <c r="N296" s="748"/>
      <c r="O296" s="749"/>
    </row>
    <row r="297" spans="1:15" ht="15.75" x14ac:dyDescent="0.25">
      <c r="A297" s="69"/>
      <c r="B297" s="70"/>
      <c r="C297" s="71"/>
      <c r="D297" s="71"/>
      <c r="E297" s="71"/>
      <c r="F297" s="71"/>
      <c r="G297" s="71"/>
      <c r="H297" s="71"/>
      <c r="I297" s="71"/>
      <c r="J297" s="71"/>
      <c r="K297" s="71"/>
      <c r="L297" s="71"/>
      <c r="M297" s="71"/>
      <c r="N297" s="71"/>
      <c r="O297" s="69"/>
    </row>
    <row r="298" spans="1:15" x14ac:dyDescent="0.25">
      <c r="A298" s="1649" t="s">
        <v>15</v>
      </c>
      <c r="B298" s="1649"/>
      <c r="C298" s="1649"/>
      <c r="D298" s="1649"/>
      <c r="E298" s="744" t="s">
        <v>1706</v>
      </c>
      <c r="F298" s="745"/>
      <c r="G298" s="745"/>
      <c r="H298" s="745"/>
      <c r="I298" s="746"/>
      <c r="J298" s="1649" t="s">
        <v>17</v>
      </c>
      <c r="K298" s="1649"/>
      <c r="L298" s="744" t="s">
        <v>1707</v>
      </c>
      <c r="M298" s="745"/>
      <c r="N298" s="745" t="s">
        <v>1707</v>
      </c>
      <c r="O298" s="746"/>
    </row>
    <row r="299" spans="1:15" x14ac:dyDescent="0.25">
      <c r="A299" s="1649"/>
      <c r="B299" s="1649"/>
      <c r="C299" s="1649"/>
      <c r="D299" s="1649"/>
      <c r="E299" s="744" t="s">
        <v>1708</v>
      </c>
      <c r="F299" s="745"/>
      <c r="G299" s="745"/>
      <c r="H299" s="745"/>
      <c r="I299" s="746"/>
      <c r="J299" s="1649"/>
      <c r="K299" s="1649"/>
      <c r="L299" s="744" t="s">
        <v>1707</v>
      </c>
      <c r="M299" s="745"/>
      <c r="N299" s="745" t="s">
        <v>1707</v>
      </c>
      <c r="O299" s="746"/>
    </row>
    <row r="300" spans="1:15" x14ac:dyDescent="0.25">
      <c r="A300" s="1649"/>
      <c r="B300" s="1649"/>
      <c r="C300" s="1649"/>
      <c r="D300" s="1649"/>
      <c r="E300" s="744" t="s">
        <v>1709</v>
      </c>
      <c r="F300" s="745"/>
      <c r="G300" s="745"/>
      <c r="H300" s="745"/>
      <c r="I300" s="746"/>
      <c r="J300" s="1649"/>
      <c r="K300" s="1649"/>
      <c r="L300" s="744" t="s">
        <v>1710</v>
      </c>
      <c r="M300" s="745"/>
      <c r="N300" s="745" t="s">
        <v>1710</v>
      </c>
      <c r="O300" s="746"/>
    </row>
    <row r="301" spans="1:15" x14ac:dyDescent="0.25">
      <c r="A301" s="1649"/>
      <c r="B301" s="1649"/>
      <c r="C301" s="1649"/>
      <c r="D301" s="1649"/>
      <c r="E301" s="744" t="s">
        <v>1711</v>
      </c>
      <c r="F301" s="745"/>
      <c r="G301" s="745"/>
      <c r="H301" s="745"/>
      <c r="I301" s="746"/>
      <c r="J301" s="1649"/>
      <c r="K301" s="1649"/>
      <c r="L301" s="744" t="s">
        <v>1710</v>
      </c>
      <c r="M301" s="745"/>
      <c r="N301" s="745" t="s">
        <v>1710</v>
      </c>
      <c r="O301" s="746"/>
    </row>
    <row r="302" spans="1:15" x14ac:dyDescent="0.25">
      <c r="A302" s="1649"/>
      <c r="B302" s="1649"/>
      <c r="C302" s="1649"/>
      <c r="D302" s="1649"/>
      <c r="E302" s="744" t="s">
        <v>1712</v>
      </c>
      <c r="F302" s="745"/>
      <c r="G302" s="745"/>
      <c r="H302" s="745"/>
      <c r="I302" s="746"/>
      <c r="J302" s="1649"/>
      <c r="K302" s="1649"/>
      <c r="L302" s="744" t="s">
        <v>1710</v>
      </c>
      <c r="M302" s="745"/>
      <c r="N302" s="745" t="s">
        <v>1710</v>
      </c>
      <c r="O302" s="746"/>
    </row>
    <row r="303" spans="1:15" x14ac:dyDescent="0.25">
      <c r="A303" s="1649"/>
      <c r="B303" s="1649"/>
      <c r="C303" s="1649"/>
      <c r="D303" s="1649"/>
      <c r="E303" s="744" t="s">
        <v>1713</v>
      </c>
      <c r="F303" s="745"/>
      <c r="G303" s="745"/>
      <c r="H303" s="745"/>
      <c r="I303" s="746"/>
      <c r="J303" s="1649"/>
      <c r="K303" s="1649"/>
      <c r="L303" s="744" t="s">
        <v>1714</v>
      </c>
      <c r="M303" s="745"/>
      <c r="N303" s="745" t="s">
        <v>1714</v>
      </c>
      <c r="O303" s="746"/>
    </row>
    <row r="304" spans="1:15" x14ac:dyDescent="0.25">
      <c r="A304" s="1649"/>
      <c r="B304" s="1649"/>
      <c r="C304" s="1649"/>
      <c r="D304" s="1649"/>
      <c r="E304" s="744" t="s">
        <v>1715</v>
      </c>
      <c r="F304" s="745"/>
      <c r="G304" s="745"/>
      <c r="H304" s="745"/>
      <c r="I304" s="746"/>
      <c r="J304" s="1649"/>
      <c r="K304" s="1649"/>
      <c r="L304" s="744" t="s">
        <v>1716</v>
      </c>
      <c r="M304" s="745"/>
      <c r="N304" s="745" t="s">
        <v>1716</v>
      </c>
      <c r="O304" s="746"/>
    </row>
    <row r="305" spans="1:15" x14ac:dyDescent="0.25">
      <c r="A305" s="1649"/>
      <c r="B305" s="1649"/>
      <c r="C305" s="1649"/>
      <c r="D305" s="1649"/>
      <c r="E305" s="744" t="s">
        <v>1717</v>
      </c>
      <c r="F305" s="745"/>
      <c r="G305" s="745"/>
      <c r="H305" s="745"/>
      <c r="I305" s="746"/>
      <c r="J305" s="1649"/>
      <c r="K305" s="1649"/>
      <c r="L305" s="744" t="s">
        <v>1710</v>
      </c>
      <c r="M305" s="745"/>
      <c r="N305" s="745" t="s">
        <v>1710</v>
      </c>
      <c r="O305" s="746"/>
    </row>
    <row r="306" spans="1:15" x14ac:dyDescent="0.25">
      <c r="A306" s="1649"/>
      <c r="B306" s="1649"/>
      <c r="C306" s="1649"/>
      <c r="D306" s="1649"/>
      <c r="E306" s="744" t="s">
        <v>1718</v>
      </c>
      <c r="F306" s="745"/>
      <c r="G306" s="745"/>
      <c r="H306" s="745"/>
      <c r="I306" s="746"/>
      <c r="J306" s="1649"/>
      <c r="K306" s="1649"/>
      <c r="L306" s="744" t="s">
        <v>1710</v>
      </c>
      <c r="M306" s="745"/>
      <c r="N306" s="745" t="s">
        <v>1710</v>
      </c>
      <c r="O306" s="746"/>
    </row>
    <row r="307" spans="1:15" x14ac:dyDescent="0.25">
      <c r="A307" s="1649"/>
      <c r="B307" s="1649"/>
      <c r="C307" s="1649"/>
      <c r="D307" s="1649"/>
      <c r="E307" s="744" t="s">
        <v>1719</v>
      </c>
      <c r="F307" s="745"/>
      <c r="G307" s="745"/>
      <c r="H307" s="745"/>
      <c r="I307" s="746"/>
      <c r="J307" s="1649"/>
      <c r="K307" s="1649"/>
      <c r="L307" s="744" t="s">
        <v>1710</v>
      </c>
      <c r="M307" s="745"/>
      <c r="N307" s="745" t="s">
        <v>1710</v>
      </c>
      <c r="O307" s="746"/>
    </row>
    <row r="308" spans="1:15" x14ac:dyDescent="0.25">
      <c r="A308" s="1649"/>
      <c r="B308" s="1649"/>
      <c r="C308" s="1649"/>
      <c r="D308" s="1649"/>
      <c r="E308" s="744" t="s">
        <v>1720</v>
      </c>
      <c r="F308" s="745"/>
      <c r="G308" s="745"/>
      <c r="H308" s="745"/>
      <c r="I308" s="746"/>
      <c r="J308" s="1649"/>
      <c r="K308" s="1649"/>
      <c r="L308" s="744" t="s">
        <v>1721</v>
      </c>
      <c r="M308" s="745"/>
      <c r="N308" s="745" t="s">
        <v>1721</v>
      </c>
      <c r="O308" s="746"/>
    </row>
    <row r="309" spans="1:15" x14ac:dyDescent="0.25">
      <c r="A309" s="1649"/>
      <c r="B309" s="1649"/>
      <c r="C309" s="1649"/>
      <c r="D309" s="1649"/>
      <c r="E309" s="744" t="s">
        <v>1693</v>
      </c>
      <c r="F309" s="745"/>
      <c r="G309" s="745"/>
      <c r="H309" s="745"/>
      <c r="I309" s="746"/>
      <c r="J309" s="1649"/>
      <c r="K309" s="1649"/>
      <c r="L309" s="744" t="s">
        <v>1721</v>
      </c>
      <c r="M309" s="745"/>
      <c r="N309" s="745" t="s">
        <v>1721</v>
      </c>
      <c r="O309" s="746"/>
    </row>
    <row r="310" spans="1:15" x14ac:dyDescent="0.25">
      <c r="A310" s="1649"/>
      <c r="B310" s="1649"/>
      <c r="C310" s="1649"/>
      <c r="D310" s="1649"/>
      <c r="E310" s="744" t="s">
        <v>1722</v>
      </c>
      <c r="F310" s="745"/>
      <c r="G310" s="745"/>
      <c r="H310" s="745"/>
      <c r="I310" s="746"/>
      <c r="J310" s="1649"/>
      <c r="K310" s="1649"/>
      <c r="L310" s="744" t="s">
        <v>1710</v>
      </c>
      <c r="M310" s="745"/>
      <c r="N310" s="745" t="s">
        <v>1710</v>
      </c>
      <c r="O310" s="746"/>
    </row>
    <row r="311" spans="1:15" x14ac:dyDescent="0.25">
      <c r="A311" s="1649"/>
      <c r="B311" s="1649"/>
      <c r="C311" s="1649"/>
      <c r="D311" s="1649"/>
      <c r="E311" s="744" t="s">
        <v>1723</v>
      </c>
      <c r="F311" s="745"/>
      <c r="G311" s="745"/>
      <c r="H311" s="745"/>
      <c r="I311" s="746"/>
      <c r="J311" s="1649"/>
      <c r="K311" s="1649"/>
      <c r="L311" s="744" t="s">
        <v>1724</v>
      </c>
      <c r="M311" s="745"/>
      <c r="N311" s="745" t="s">
        <v>1724</v>
      </c>
      <c r="O311" s="746"/>
    </row>
    <row r="312" spans="1:15" x14ac:dyDescent="0.25">
      <c r="A312" s="1649"/>
      <c r="B312" s="1649"/>
      <c r="C312" s="1649"/>
      <c r="D312" s="1649"/>
      <c r="E312" s="744" t="s">
        <v>1725</v>
      </c>
      <c r="F312" s="745"/>
      <c r="G312" s="745"/>
      <c r="H312" s="745"/>
      <c r="I312" s="746"/>
      <c r="J312" s="1649"/>
      <c r="K312" s="1649"/>
      <c r="L312" s="744" t="s">
        <v>1724</v>
      </c>
      <c r="M312" s="745"/>
      <c r="N312" s="745" t="s">
        <v>1724</v>
      </c>
      <c r="O312" s="746"/>
    </row>
    <row r="313" spans="1:15" x14ac:dyDescent="0.25">
      <c r="A313" s="1649"/>
      <c r="B313" s="1649"/>
      <c r="C313" s="1649"/>
      <c r="D313" s="1649"/>
      <c r="E313" s="744" t="s">
        <v>1726</v>
      </c>
      <c r="F313" s="745"/>
      <c r="G313" s="745"/>
      <c r="H313" s="745"/>
      <c r="I313" s="746"/>
      <c r="J313" s="1649"/>
      <c r="K313" s="1649"/>
      <c r="L313" s="744" t="s">
        <v>1724</v>
      </c>
      <c r="M313" s="745"/>
      <c r="N313" s="745" t="s">
        <v>1724</v>
      </c>
      <c r="O313" s="746"/>
    </row>
    <row r="314" spans="1:15" x14ac:dyDescent="0.25">
      <c r="A314" s="1649"/>
      <c r="B314" s="1649"/>
      <c r="C314" s="1649"/>
      <c r="D314" s="1649"/>
      <c r="E314" s="744" t="s">
        <v>1727</v>
      </c>
      <c r="F314" s="745"/>
      <c r="G314" s="745"/>
      <c r="H314" s="745"/>
      <c r="I314" s="746"/>
      <c r="J314" s="1649"/>
      <c r="K314" s="1649"/>
      <c r="L314" s="744" t="s">
        <v>1724</v>
      </c>
      <c r="M314" s="745"/>
      <c r="N314" s="745" t="s">
        <v>1724</v>
      </c>
      <c r="O314" s="746"/>
    </row>
    <row r="315" spans="1:15" x14ac:dyDescent="0.25">
      <c r="A315" s="1649"/>
      <c r="B315" s="1649"/>
      <c r="C315" s="1649"/>
      <c r="D315" s="1649"/>
      <c r="E315" s="744" t="s">
        <v>1728</v>
      </c>
      <c r="F315" s="745"/>
      <c r="G315" s="745"/>
      <c r="H315" s="745"/>
      <c r="I315" s="746"/>
      <c r="J315" s="1649"/>
      <c r="K315" s="1649"/>
      <c r="L315" s="744" t="s">
        <v>1724</v>
      </c>
      <c r="M315" s="745"/>
      <c r="N315" s="745" t="s">
        <v>1724</v>
      </c>
      <c r="O315" s="746"/>
    </row>
    <row r="316" spans="1:15" x14ac:dyDescent="0.25">
      <c r="A316" s="1649"/>
      <c r="B316" s="1649"/>
      <c r="C316" s="1649"/>
      <c r="D316" s="1649"/>
      <c r="E316" s="744" t="s">
        <v>1729</v>
      </c>
      <c r="F316" s="745"/>
      <c r="G316" s="745"/>
      <c r="H316" s="745"/>
      <c r="I316" s="746"/>
      <c r="J316" s="1649"/>
      <c r="K316" s="1649"/>
      <c r="L316" s="744" t="s">
        <v>1730</v>
      </c>
      <c r="M316" s="745"/>
      <c r="N316" s="745" t="s">
        <v>1730</v>
      </c>
      <c r="O316" s="746"/>
    </row>
    <row r="317" spans="1:15" x14ac:dyDescent="0.25">
      <c r="A317" s="1649"/>
      <c r="B317" s="1649"/>
      <c r="C317" s="1649"/>
      <c r="D317" s="1649"/>
      <c r="E317" s="744" t="s">
        <v>1731</v>
      </c>
      <c r="F317" s="745"/>
      <c r="G317" s="745"/>
      <c r="H317" s="745"/>
      <c r="I317" s="746"/>
      <c r="J317" s="1649"/>
      <c r="K317" s="1649"/>
      <c r="L317" s="744" t="s">
        <v>1730</v>
      </c>
      <c r="M317" s="745"/>
      <c r="N317" s="745" t="s">
        <v>1730</v>
      </c>
      <c r="O317" s="746"/>
    </row>
    <row r="318" spans="1:15" x14ac:dyDescent="0.25">
      <c r="A318" s="1649"/>
      <c r="B318" s="1649"/>
      <c r="C318" s="1649"/>
      <c r="D318" s="1649"/>
      <c r="E318" s="94"/>
      <c r="F318" s="95"/>
      <c r="G318" s="95"/>
      <c r="H318" s="95"/>
      <c r="I318" s="96"/>
      <c r="J318" s="1649"/>
      <c r="K318" s="1649"/>
      <c r="L318" s="744" t="s">
        <v>1724</v>
      </c>
      <c r="M318" s="745"/>
      <c r="N318" s="745" t="s">
        <v>1724</v>
      </c>
      <c r="O318" s="746"/>
    </row>
    <row r="319" spans="1:15" x14ac:dyDescent="0.25">
      <c r="A319" s="1649"/>
      <c r="B319" s="1649"/>
      <c r="C319" s="1649"/>
      <c r="D319" s="1649"/>
      <c r="E319" s="94"/>
      <c r="F319" s="95"/>
      <c r="G319" s="95"/>
      <c r="H319" s="95"/>
      <c r="I319" s="96"/>
      <c r="J319" s="1649"/>
      <c r="K319" s="1649"/>
      <c r="L319" s="744" t="s">
        <v>1724</v>
      </c>
      <c r="M319" s="745"/>
      <c r="N319" s="745" t="s">
        <v>1724</v>
      </c>
      <c r="O319" s="746"/>
    </row>
    <row r="320" spans="1:15" x14ac:dyDescent="0.25">
      <c r="A320" s="1649"/>
      <c r="B320" s="1649"/>
      <c r="C320" s="1649"/>
      <c r="D320" s="1649"/>
      <c r="E320" s="94"/>
      <c r="F320" s="95"/>
      <c r="G320" s="95"/>
      <c r="H320" s="95"/>
      <c r="I320" s="96"/>
      <c r="J320" s="1649"/>
      <c r="K320" s="1649"/>
      <c r="L320" s="744" t="s">
        <v>1724</v>
      </c>
      <c r="M320" s="745"/>
      <c r="N320" s="745" t="s">
        <v>1724</v>
      </c>
      <c r="O320" s="746"/>
    </row>
    <row r="321" spans="1:15" x14ac:dyDescent="0.25">
      <c r="A321" s="1649"/>
      <c r="B321" s="1649"/>
      <c r="C321" s="1649"/>
      <c r="D321" s="1649"/>
      <c r="E321" s="744"/>
      <c r="F321" s="745"/>
      <c r="G321" s="745"/>
      <c r="H321" s="745"/>
      <c r="I321" s="746"/>
      <c r="J321" s="1649"/>
      <c r="K321" s="1649"/>
      <c r="L321" s="744" t="s">
        <v>1724</v>
      </c>
      <c r="M321" s="745"/>
      <c r="N321" s="745" t="s">
        <v>1724</v>
      </c>
      <c r="O321" s="746"/>
    </row>
    <row r="322" spans="1:15" x14ac:dyDescent="0.25">
      <c r="A322" s="1649"/>
      <c r="B322" s="1649"/>
      <c r="C322" s="1649"/>
      <c r="D322" s="1649"/>
      <c r="E322" s="94"/>
      <c r="F322" s="95"/>
      <c r="G322" s="95"/>
      <c r="H322" s="95"/>
      <c r="I322" s="96"/>
      <c r="J322" s="1649"/>
      <c r="K322" s="1649"/>
      <c r="L322" s="744" t="s">
        <v>1724</v>
      </c>
      <c r="M322" s="745"/>
      <c r="N322" s="745" t="s">
        <v>1724</v>
      </c>
      <c r="O322" s="746"/>
    </row>
    <row r="323" spans="1:15" x14ac:dyDescent="0.25">
      <c r="A323" s="1649"/>
      <c r="B323" s="1649"/>
      <c r="C323" s="1649"/>
      <c r="D323" s="1649"/>
      <c r="E323" s="94"/>
      <c r="F323" s="95"/>
      <c r="G323" s="95"/>
      <c r="H323" s="95"/>
      <c r="I323" s="96"/>
      <c r="J323" s="1649"/>
      <c r="K323" s="1649"/>
      <c r="L323" s="744" t="s">
        <v>1724</v>
      </c>
      <c r="M323" s="745"/>
      <c r="N323" s="745" t="s">
        <v>1724</v>
      </c>
      <c r="O323" s="746"/>
    </row>
    <row r="324" spans="1:15" x14ac:dyDescent="0.25">
      <c r="A324" s="1649"/>
      <c r="B324" s="1649"/>
      <c r="C324" s="1649"/>
      <c r="D324" s="1649"/>
      <c r="E324" s="94"/>
      <c r="F324" s="95"/>
      <c r="G324" s="95"/>
      <c r="H324" s="95"/>
      <c r="I324" s="96"/>
      <c r="J324" s="1649"/>
      <c r="K324" s="1649"/>
      <c r="L324" s="744" t="s">
        <v>1732</v>
      </c>
      <c r="M324" s="745"/>
      <c r="N324" s="745" t="s">
        <v>1732</v>
      </c>
      <c r="O324" s="746"/>
    </row>
    <row r="325" spans="1:15" x14ac:dyDescent="0.25">
      <c r="A325" s="1649"/>
      <c r="B325" s="1649"/>
      <c r="C325" s="1649"/>
      <c r="D325" s="1649"/>
      <c r="E325" s="94"/>
      <c r="F325" s="95"/>
      <c r="G325" s="95"/>
      <c r="H325" s="95"/>
      <c r="I325" s="96"/>
      <c r="J325" s="1649"/>
      <c r="K325" s="1649"/>
      <c r="L325" s="744" t="s">
        <v>1732</v>
      </c>
      <c r="M325" s="745"/>
      <c r="N325" s="745" t="s">
        <v>1732</v>
      </c>
      <c r="O325" s="746"/>
    </row>
    <row r="326" spans="1:15" x14ac:dyDescent="0.25">
      <c r="A326" s="1649"/>
      <c r="B326" s="1649"/>
      <c r="C326" s="1649"/>
      <c r="D326" s="1649"/>
      <c r="E326" s="94"/>
      <c r="F326" s="95"/>
      <c r="G326" s="95"/>
      <c r="H326" s="95"/>
      <c r="I326" s="96"/>
      <c r="J326" s="1649"/>
      <c r="K326" s="1649"/>
      <c r="L326" s="744" t="s">
        <v>1732</v>
      </c>
      <c r="M326" s="745"/>
      <c r="N326" s="745" t="s">
        <v>1732</v>
      </c>
      <c r="O326" s="746"/>
    </row>
    <row r="327" spans="1:15" x14ac:dyDescent="0.25">
      <c r="A327" s="1649"/>
      <c r="B327" s="1649"/>
      <c r="C327" s="1649"/>
      <c r="D327" s="1649"/>
      <c r="E327" s="94"/>
      <c r="F327" s="95"/>
      <c r="G327" s="95"/>
      <c r="H327" s="95"/>
      <c r="I327" s="96"/>
      <c r="J327" s="1649"/>
      <c r="K327" s="1649"/>
      <c r="L327" s="744" t="s">
        <v>1732</v>
      </c>
      <c r="M327" s="745"/>
      <c r="N327" s="745" t="s">
        <v>1732</v>
      </c>
      <c r="O327" s="746"/>
    </row>
    <row r="328" spans="1:15" x14ac:dyDescent="0.25">
      <c r="A328" s="1649"/>
      <c r="B328" s="1649"/>
      <c r="C328" s="1649"/>
      <c r="D328" s="1649"/>
      <c r="E328" s="94"/>
      <c r="F328" s="95"/>
      <c r="G328" s="95"/>
      <c r="H328" s="95"/>
      <c r="I328" s="96"/>
      <c r="J328" s="1649"/>
      <c r="K328" s="1649"/>
      <c r="L328" s="744" t="s">
        <v>1732</v>
      </c>
      <c r="M328" s="745"/>
      <c r="N328" s="745" t="s">
        <v>1732</v>
      </c>
      <c r="O328" s="746"/>
    </row>
    <row r="329" spans="1:15" x14ac:dyDescent="0.25">
      <c r="A329" s="1649"/>
      <c r="B329" s="1649"/>
      <c r="C329" s="1649"/>
      <c r="D329" s="1649"/>
      <c r="E329" s="94"/>
      <c r="F329" s="95"/>
      <c r="G329" s="95"/>
      <c r="H329" s="95"/>
      <c r="I329" s="96"/>
      <c r="J329" s="1649"/>
      <c r="K329" s="1649"/>
      <c r="L329" s="744" t="s">
        <v>1733</v>
      </c>
      <c r="M329" s="745"/>
      <c r="N329" s="745" t="s">
        <v>1733</v>
      </c>
      <c r="O329" s="746"/>
    </row>
    <row r="330" spans="1:15" ht="15.75" x14ac:dyDescent="0.25">
      <c r="A330" s="69"/>
      <c r="B330" s="70"/>
      <c r="C330" s="71"/>
      <c r="D330" s="71"/>
      <c r="E330" s="71"/>
      <c r="F330" s="71"/>
      <c r="G330" s="71"/>
      <c r="H330" s="71"/>
      <c r="I330" s="71"/>
      <c r="J330" s="71"/>
      <c r="K330" s="71"/>
      <c r="L330" s="71"/>
      <c r="M330" s="71"/>
      <c r="N330" s="71"/>
      <c r="O330" s="69"/>
    </row>
    <row r="331" spans="1:15" ht="15.75" x14ac:dyDescent="0.25">
      <c r="A331" s="69"/>
      <c r="B331" s="70"/>
      <c r="C331" s="71"/>
      <c r="D331" s="71"/>
      <c r="E331" s="71"/>
      <c r="F331" s="71"/>
      <c r="G331" s="71"/>
      <c r="H331" s="71"/>
      <c r="I331" s="71"/>
      <c r="J331" s="71"/>
      <c r="K331" s="71"/>
      <c r="L331" s="71"/>
      <c r="M331" s="71"/>
      <c r="N331" s="71"/>
      <c r="O331" s="69"/>
    </row>
    <row r="332" spans="1:15" ht="63" x14ac:dyDescent="0.25">
      <c r="A332" s="72" t="s">
        <v>23</v>
      </c>
      <c r="B332" s="74" t="s">
        <v>24</v>
      </c>
      <c r="C332" s="72" t="s">
        <v>25</v>
      </c>
      <c r="D332" s="74" t="s">
        <v>26</v>
      </c>
      <c r="E332" s="74" t="s">
        <v>27</v>
      </c>
      <c r="F332" s="764" t="s">
        <v>28</v>
      </c>
      <c r="G332" s="764"/>
      <c r="H332" s="764" t="s">
        <v>29</v>
      </c>
      <c r="I332" s="764"/>
      <c r="J332" s="74" t="s">
        <v>30</v>
      </c>
      <c r="K332" s="764" t="s">
        <v>31</v>
      </c>
      <c r="L332" s="764"/>
      <c r="M332" s="765" t="s">
        <v>32</v>
      </c>
      <c r="N332" s="766"/>
      <c r="O332" s="767"/>
    </row>
    <row r="333" spans="1:15" ht="60" x14ac:dyDescent="0.25">
      <c r="A333" s="75" t="s">
        <v>33</v>
      </c>
      <c r="B333" s="484">
        <v>0.3</v>
      </c>
      <c r="C333" s="501" t="s">
        <v>1795</v>
      </c>
      <c r="D333" s="495" t="s">
        <v>35</v>
      </c>
      <c r="E333" s="495" t="s">
        <v>36</v>
      </c>
      <c r="F333" s="1636" t="s">
        <v>1796</v>
      </c>
      <c r="G333" s="1636"/>
      <c r="H333" s="1637" t="s">
        <v>697</v>
      </c>
      <c r="I333" s="1638"/>
      <c r="J333" s="495">
        <v>3</v>
      </c>
      <c r="K333" s="771" t="s">
        <v>534</v>
      </c>
      <c r="L333" s="771"/>
      <c r="M333" s="772" t="s">
        <v>1699</v>
      </c>
      <c r="N333" s="772"/>
      <c r="O333" s="772"/>
    </row>
    <row r="334" spans="1:15" ht="15.75" x14ac:dyDescent="0.25">
      <c r="A334" s="752" t="s">
        <v>40</v>
      </c>
      <c r="B334" s="753"/>
      <c r="C334" s="1639" t="s">
        <v>1797</v>
      </c>
      <c r="D334" s="1640"/>
      <c r="E334" s="1640"/>
      <c r="F334" s="1640"/>
      <c r="G334" s="1641"/>
      <c r="H334" s="755" t="s">
        <v>42</v>
      </c>
      <c r="I334" s="756"/>
      <c r="J334" s="757"/>
      <c r="K334" s="1642" t="s">
        <v>1798</v>
      </c>
      <c r="L334" s="1643"/>
      <c r="M334" s="1643"/>
      <c r="N334" s="1643"/>
      <c r="O334" s="1644"/>
    </row>
    <row r="335" spans="1:15" ht="15.75" x14ac:dyDescent="0.25">
      <c r="A335" s="1627" t="s">
        <v>44</v>
      </c>
      <c r="B335" s="1628"/>
      <c r="C335" s="1628"/>
      <c r="D335" s="1628"/>
      <c r="E335" s="1628"/>
      <c r="F335" s="1629"/>
      <c r="G335" s="1630" t="s">
        <v>45</v>
      </c>
      <c r="H335" s="1630"/>
      <c r="I335" s="1630"/>
      <c r="J335" s="1630"/>
      <c r="K335" s="1630"/>
      <c r="L335" s="1630"/>
      <c r="M335" s="1630"/>
      <c r="N335" s="1630"/>
      <c r="O335" s="1630"/>
    </row>
    <row r="336" spans="1:15" x14ac:dyDescent="0.25">
      <c r="A336" s="1631" t="s">
        <v>1799</v>
      </c>
      <c r="B336" s="1632"/>
      <c r="C336" s="1632"/>
      <c r="D336" s="1632"/>
      <c r="E336" s="1632"/>
      <c r="F336" s="1632"/>
      <c r="G336" s="1635" t="s">
        <v>1785</v>
      </c>
      <c r="H336" s="1635"/>
      <c r="I336" s="1635"/>
      <c r="J336" s="1635"/>
      <c r="K336" s="1635"/>
      <c r="L336" s="1635"/>
      <c r="M336" s="1635"/>
      <c r="N336" s="1635"/>
      <c r="O336" s="1635"/>
    </row>
    <row r="337" spans="1:15" x14ac:dyDescent="0.25">
      <c r="A337" s="1633"/>
      <c r="B337" s="1634"/>
      <c r="C337" s="1634"/>
      <c r="D337" s="1634"/>
      <c r="E337" s="1634"/>
      <c r="F337" s="1634"/>
      <c r="G337" s="1635"/>
      <c r="H337" s="1635"/>
      <c r="I337" s="1635"/>
      <c r="J337" s="1635"/>
      <c r="K337" s="1635"/>
      <c r="L337" s="1635"/>
      <c r="M337" s="1635"/>
      <c r="N337" s="1635"/>
      <c r="O337" s="1635"/>
    </row>
    <row r="338" spans="1:15" ht="15.75" x14ac:dyDescent="0.25">
      <c r="A338" s="1627" t="s">
        <v>48</v>
      </c>
      <c r="B338" s="1628"/>
      <c r="C338" s="1628"/>
      <c r="D338" s="1628"/>
      <c r="E338" s="1628"/>
      <c r="F338" s="1628"/>
      <c r="G338" s="1630" t="s">
        <v>1770</v>
      </c>
      <c r="H338" s="1630"/>
      <c r="I338" s="1630"/>
      <c r="J338" s="1630"/>
      <c r="K338" s="1630"/>
      <c r="L338" s="1630"/>
      <c r="M338" s="1630"/>
      <c r="N338" s="1630"/>
      <c r="O338" s="1630"/>
    </row>
    <row r="339" spans="1:15" x14ac:dyDescent="0.25">
      <c r="A339" s="1626" t="s">
        <v>1699</v>
      </c>
      <c r="B339" s="1626"/>
      <c r="C339" s="1626"/>
      <c r="D339" s="1626"/>
      <c r="E339" s="1626"/>
      <c r="F339" s="1626"/>
      <c r="G339" s="1626" t="s">
        <v>1704</v>
      </c>
      <c r="H339" s="1626"/>
      <c r="I339" s="1626"/>
      <c r="J339" s="1626"/>
      <c r="K339" s="1626"/>
      <c r="L339" s="1626"/>
      <c r="M339" s="1626"/>
      <c r="N339" s="1626"/>
      <c r="O339" s="1626"/>
    </row>
    <row r="340" spans="1:15" x14ac:dyDescent="0.25">
      <c r="A340" s="1626"/>
      <c r="B340" s="1626"/>
      <c r="C340" s="1626"/>
      <c r="D340" s="1626"/>
      <c r="E340" s="1626"/>
      <c r="F340" s="1626"/>
      <c r="G340" s="1626"/>
      <c r="H340" s="1626"/>
      <c r="I340" s="1626"/>
      <c r="J340" s="1626"/>
      <c r="K340" s="1626"/>
      <c r="L340" s="1626"/>
      <c r="M340" s="1626"/>
      <c r="N340" s="1626"/>
      <c r="O340" s="1626"/>
    </row>
    <row r="341" spans="1:15" ht="15.75" x14ac:dyDescent="0.25">
      <c r="A341" s="63"/>
      <c r="B341" s="64"/>
      <c r="C341" s="70"/>
      <c r="D341" s="70"/>
      <c r="E341" s="70"/>
      <c r="F341" s="70"/>
      <c r="G341" s="70"/>
      <c r="H341" s="70"/>
      <c r="I341" s="70"/>
      <c r="J341" s="70"/>
      <c r="K341" s="70"/>
      <c r="L341" s="70"/>
      <c r="M341" s="70"/>
      <c r="N341" s="70"/>
      <c r="O341" s="63"/>
    </row>
    <row r="342" spans="1:15" ht="15.75" x14ac:dyDescent="0.25">
      <c r="A342" s="63"/>
      <c r="B342" s="64"/>
      <c r="C342" s="70"/>
      <c r="D342" s="70"/>
      <c r="E342" s="70"/>
      <c r="F342" s="70"/>
      <c r="G342" s="70"/>
      <c r="H342" s="70"/>
      <c r="I342" s="70"/>
      <c r="J342" s="70"/>
      <c r="K342" s="70"/>
      <c r="L342" s="70"/>
      <c r="M342" s="70"/>
      <c r="N342" s="70"/>
      <c r="O342" s="63"/>
    </row>
    <row r="343" spans="1:15" ht="15.75" x14ac:dyDescent="0.25">
      <c r="A343" s="70"/>
      <c r="B343" s="70"/>
      <c r="C343" s="63"/>
      <c r="D343" s="752" t="s">
        <v>52</v>
      </c>
      <c r="E343" s="773"/>
      <c r="F343" s="773"/>
      <c r="G343" s="773"/>
      <c r="H343" s="773"/>
      <c r="I343" s="773"/>
      <c r="J343" s="773"/>
      <c r="K343" s="773"/>
      <c r="L343" s="773"/>
      <c r="M343" s="773"/>
      <c r="N343" s="773"/>
      <c r="O343" s="753"/>
    </row>
    <row r="344" spans="1:15" ht="15.75" x14ac:dyDescent="0.25">
      <c r="A344" s="63"/>
      <c r="B344" s="64"/>
      <c r="C344" s="70"/>
      <c r="D344" s="74" t="s">
        <v>53</v>
      </c>
      <c r="E344" s="74" t="s">
        <v>54</v>
      </c>
      <c r="F344" s="74" t="s">
        <v>55</v>
      </c>
      <c r="G344" s="74" t="s">
        <v>56</v>
      </c>
      <c r="H344" s="74" t="s">
        <v>57</v>
      </c>
      <c r="I344" s="74" t="s">
        <v>58</v>
      </c>
      <c r="J344" s="74" t="s">
        <v>59</v>
      </c>
      <c r="K344" s="74" t="s">
        <v>60</v>
      </c>
      <c r="L344" s="74" t="s">
        <v>61</v>
      </c>
      <c r="M344" s="74" t="s">
        <v>62</v>
      </c>
      <c r="N344" s="74" t="s">
        <v>63</v>
      </c>
      <c r="O344" s="74" t="s">
        <v>64</v>
      </c>
    </row>
    <row r="345" spans="1:15" ht="15.75" x14ac:dyDescent="0.25">
      <c r="A345" s="954" t="s">
        <v>65</v>
      </c>
      <c r="B345" s="954"/>
      <c r="C345" s="954"/>
      <c r="D345" s="108"/>
      <c r="E345" s="108"/>
      <c r="F345" s="108"/>
      <c r="G345" s="108"/>
      <c r="H345" s="108"/>
      <c r="I345" s="108"/>
      <c r="J345" s="108"/>
      <c r="K345" s="108"/>
      <c r="L345" s="108"/>
      <c r="M345" s="108"/>
      <c r="N345" s="108"/>
      <c r="O345" s="108">
        <v>3</v>
      </c>
    </row>
    <row r="346" spans="1:15" ht="15.75" x14ac:dyDescent="0.25">
      <c r="A346" s="851" t="s">
        <v>66</v>
      </c>
      <c r="B346" s="851"/>
      <c r="C346" s="851"/>
      <c r="D346" s="110"/>
      <c r="E346" s="110"/>
      <c r="F346" s="110"/>
      <c r="G346" s="110"/>
      <c r="H346" s="110"/>
      <c r="I346" s="110"/>
      <c r="J346" s="110"/>
      <c r="K346" s="110"/>
      <c r="L346" s="110"/>
      <c r="M346" s="110"/>
      <c r="N346" s="110"/>
      <c r="O346" s="110"/>
    </row>
    <row r="347" spans="1:15" ht="15.75" x14ac:dyDescent="0.25">
      <c r="A347" s="63"/>
      <c r="B347" s="64"/>
      <c r="C347" s="65"/>
      <c r="D347" s="65"/>
      <c r="E347" s="65"/>
      <c r="F347" s="65"/>
      <c r="G347" s="65"/>
      <c r="H347" s="65"/>
      <c r="I347" s="65"/>
      <c r="J347" s="65"/>
      <c r="K347" s="65"/>
      <c r="L347" s="66"/>
      <c r="M347" s="66"/>
      <c r="N347" s="66"/>
      <c r="O347" s="63"/>
    </row>
    <row r="348" spans="1:15" ht="15.75" x14ac:dyDescent="0.25">
      <c r="A348" s="63"/>
      <c r="B348" s="64"/>
      <c r="C348" s="65"/>
      <c r="D348" s="65"/>
      <c r="E348" s="65"/>
      <c r="F348" s="65"/>
      <c r="G348" s="65"/>
      <c r="H348" s="65"/>
      <c r="I348" s="65"/>
      <c r="J348" s="65"/>
      <c r="K348" s="65"/>
      <c r="L348" s="66"/>
      <c r="M348" s="66"/>
      <c r="N348" s="66"/>
      <c r="O348" s="63"/>
    </row>
    <row r="349" spans="1:15" ht="15.75" x14ac:dyDescent="0.25">
      <c r="A349" s="69"/>
      <c r="B349" s="70"/>
      <c r="C349" s="71"/>
      <c r="D349" s="71"/>
      <c r="E349" s="71"/>
      <c r="F349" s="71"/>
      <c r="G349" s="71"/>
      <c r="H349" s="71"/>
      <c r="I349" s="71"/>
      <c r="J349" s="71"/>
      <c r="K349" s="71"/>
      <c r="L349" s="71"/>
      <c r="M349" s="71"/>
      <c r="N349" s="71"/>
      <c r="O349" s="69"/>
    </row>
    <row r="350" spans="1:15" ht="63" x14ac:dyDescent="0.25">
      <c r="A350" s="72" t="s">
        <v>23</v>
      </c>
      <c r="B350" s="74" t="s">
        <v>24</v>
      </c>
      <c r="C350" s="72" t="s">
        <v>25</v>
      </c>
      <c r="D350" s="74" t="s">
        <v>26</v>
      </c>
      <c r="E350" s="74" t="s">
        <v>27</v>
      </c>
      <c r="F350" s="764" t="s">
        <v>28</v>
      </c>
      <c r="G350" s="764"/>
      <c r="H350" s="764" t="s">
        <v>29</v>
      </c>
      <c r="I350" s="764"/>
      <c r="J350" s="74" t="s">
        <v>30</v>
      </c>
      <c r="K350" s="764" t="s">
        <v>31</v>
      </c>
      <c r="L350" s="764"/>
      <c r="M350" s="765" t="s">
        <v>32</v>
      </c>
      <c r="N350" s="766"/>
      <c r="O350" s="767"/>
    </row>
    <row r="351" spans="1:15" ht="135" x14ac:dyDescent="0.25">
      <c r="A351" s="75" t="s">
        <v>33</v>
      </c>
      <c r="B351" s="484">
        <v>0.7</v>
      </c>
      <c r="C351" s="501" t="s">
        <v>1800</v>
      </c>
      <c r="D351" s="495" t="s">
        <v>87</v>
      </c>
      <c r="E351" s="495" t="s">
        <v>36</v>
      </c>
      <c r="F351" s="1636" t="s">
        <v>1801</v>
      </c>
      <c r="G351" s="1636"/>
      <c r="H351" s="1637" t="s">
        <v>697</v>
      </c>
      <c r="I351" s="1638"/>
      <c r="J351" s="495">
        <v>500</v>
      </c>
      <c r="K351" s="771" t="s">
        <v>109</v>
      </c>
      <c r="L351" s="771"/>
      <c r="M351" s="772" t="s">
        <v>1699</v>
      </c>
      <c r="N351" s="772"/>
      <c r="O351" s="772"/>
    </row>
    <row r="352" spans="1:15" ht="15.75" x14ac:dyDescent="0.25">
      <c r="A352" s="752" t="s">
        <v>40</v>
      </c>
      <c r="B352" s="753"/>
      <c r="C352" s="1639" t="s">
        <v>1802</v>
      </c>
      <c r="D352" s="1640"/>
      <c r="E352" s="1640"/>
      <c r="F352" s="1640"/>
      <c r="G352" s="1641"/>
      <c r="H352" s="755" t="s">
        <v>42</v>
      </c>
      <c r="I352" s="756"/>
      <c r="J352" s="757"/>
      <c r="K352" s="1642" t="s">
        <v>1798</v>
      </c>
      <c r="L352" s="1643"/>
      <c r="M352" s="1643"/>
      <c r="N352" s="1643"/>
      <c r="O352" s="1644"/>
    </row>
    <row r="353" spans="1:15" ht="15.75" x14ac:dyDescent="0.25">
      <c r="A353" s="1627" t="s">
        <v>44</v>
      </c>
      <c r="B353" s="1628"/>
      <c r="C353" s="1628"/>
      <c r="D353" s="1628"/>
      <c r="E353" s="1628"/>
      <c r="F353" s="1629"/>
      <c r="G353" s="1630" t="s">
        <v>45</v>
      </c>
      <c r="H353" s="1630"/>
      <c r="I353" s="1630"/>
      <c r="J353" s="1630"/>
      <c r="K353" s="1630"/>
      <c r="L353" s="1630"/>
      <c r="M353" s="1630"/>
      <c r="N353" s="1630"/>
      <c r="O353" s="1630"/>
    </row>
    <row r="354" spans="1:15" x14ac:dyDescent="0.25">
      <c r="A354" s="1631" t="s">
        <v>1803</v>
      </c>
      <c r="B354" s="1632"/>
      <c r="C354" s="1632"/>
      <c r="D354" s="1632"/>
      <c r="E354" s="1632"/>
      <c r="F354" s="1632"/>
      <c r="G354" s="1635" t="s">
        <v>1785</v>
      </c>
      <c r="H354" s="1635"/>
      <c r="I354" s="1635"/>
      <c r="J354" s="1635"/>
      <c r="K354" s="1635"/>
      <c r="L354" s="1635"/>
      <c r="M354" s="1635"/>
      <c r="N354" s="1635"/>
      <c r="O354" s="1635"/>
    </row>
    <row r="355" spans="1:15" x14ac:dyDescent="0.25">
      <c r="A355" s="1633"/>
      <c r="B355" s="1634"/>
      <c r="C355" s="1634"/>
      <c r="D355" s="1634"/>
      <c r="E355" s="1634"/>
      <c r="F355" s="1634"/>
      <c r="G355" s="1635"/>
      <c r="H355" s="1635"/>
      <c r="I355" s="1635"/>
      <c r="J355" s="1635"/>
      <c r="K355" s="1635"/>
      <c r="L355" s="1635"/>
      <c r="M355" s="1635"/>
      <c r="N355" s="1635"/>
      <c r="O355" s="1635"/>
    </row>
    <row r="356" spans="1:15" ht="15.75" x14ac:dyDescent="0.25">
      <c r="A356" s="1627" t="s">
        <v>48</v>
      </c>
      <c r="B356" s="1628"/>
      <c r="C356" s="1628"/>
      <c r="D356" s="1628"/>
      <c r="E356" s="1628"/>
      <c r="F356" s="1628"/>
      <c r="G356" s="1630" t="s">
        <v>1770</v>
      </c>
      <c r="H356" s="1630"/>
      <c r="I356" s="1630"/>
      <c r="J356" s="1630"/>
      <c r="K356" s="1630"/>
      <c r="L356" s="1630"/>
      <c r="M356" s="1630"/>
      <c r="N356" s="1630"/>
      <c r="O356" s="1630"/>
    </row>
    <row r="357" spans="1:15" x14ac:dyDescent="0.25">
      <c r="A357" s="1626" t="s">
        <v>1699</v>
      </c>
      <c r="B357" s="1626"/>
      <c r="C357" s="1626"/>
      <c r="D357" s="1626"/>
      <c r="E357" s="1626"/>
      <c r="F357" s="1626"/>
      <c r="G357" s="1626" t="s">
        <v>1704</v>
      </c>
      <c r="H357" s="1626"/>
      <c r="I357" s="1626"/>
      <c r="J357" s="1626"/>
      <c r="K357" s="1626"/>
      <c r="L357" s="1626"/>
      <c r="M357" s="1626"/>
      <c r="N357" s="1626"/>
      <c r="O357" s="1626"/>
    </row>
    <row r="358" spans="1:15" x14ac:dyDescent="0.25">
      <c r="A358" s="1626"/>
      <c r="B358" s="1626"/>
      <c r="C358" s="1626"/>
      <c r="D358" s="1626"/>
      <c r="E358" s="1626"/>
      <c r="F358" s="1626"/>
      <c r="G358" s="1626"/>
      <c r="H358" s="1626"/>
      <c r="I358" s="1626"/>
      <c r="J358" s="1626"/>
      <c r="K358" s="1626"/>
      <c r="L358" s="1626"/>
      <c r="M358" s="1626"/>
      <c r="N358" s="1626"/>
      <c r="O358" s="1626"/>
    </row>
    <row r="359" spans="1:15" ht="15.75" x14ac:dyDescent="0.25">
      <c r="A359" s="63"/>
      <c r="B359" s="64"/>
      <c r="C359" s="70"/>
      <c r="D359" s="70"/>
      <c r="E359" s="70"/>
      <c r="F359" s="70"/>
      <c r="G359" s="70"/>
      <c r="H359" s="70"/>
      <c r="I359" s="70"/>
      <c r="J359" s="70"/>
      <c r="K359" s="70"/>
      <c r="L359" s="70"/>
      <c r="M359" s="70"/>
      <c r="N359" s="70"/>
      <c r="O359" s="63"/>
    </row>
    <row r="360" spans="1:15" ht="15.75" x14ac:dyDescent="0.25">
      <c r="A360" s="63"/>
      <c r="B360" s="64"/>
      <c r="C360" s="70"/>
      <c r="D360" s="70"/>
      <c r="E360" s="70"/>
      <c r="F360" s="70"/>
      <c r="G360" s="70"/>
      <c r="H360" s="70"/>
      <c r="I360" s="70"/>
      <c r="J360" s="70"/>
      <c r="K360" s="70"/>
      <c r="L360" s="70"/>
      <c r="M360" s="70"/>
      <c r="N360" s="70"/>
      <c r="O360" s="63"/>
    </row>
    <row r="361" spans="1:15" ht="15.75" x14ac:dyDescent="0.25">
      <c r="A361" s="70"/>
      <c r="B361" s="70"/>
      <c r="C361" s="63"/>
      <c r="D361" s="752" t="s">
        <v>52</v>
      </c>
      <c r="E361" s="773"/>
      <c r="F361" s="773"/>
      <c r="G361" s="773"/>
      <c r="H361" s="773"/>
      <c r="I361" s="773"/>
      <c r="J361" s="773"/>
      <c r="K361" s="773"/>
      <c r="L361" s="773"/>
      <c r="M361" s="773"/>
      <c r="N361" s="773"/>
      <c r="O361" s="753"/>
    </row>
    <row r="362" spans="1:15" ht="15.75" x14ac:dyDescent="0.25">
      <c r="A362" s="63"/>
      <c r="B362" s="64"/>
      <c r="C362" s="70"/>
      <c r="D362" s="74" t="s">
        <v>53</v>
      </c>
      <c r="E362" s="74" t="s">
        <v>54</v>
      </c>
      <c r="F362" s="74" t="s">
        <v>55</v>
      </c>
      <c r="G362" s="74" t="s">
        <v>56</v>
      </c>
      <c r="H362" s="74" t="s">
        <v>57</v>
      </c>
      <c r="I362" s="74" t="s">
        <v>58</v>
      </c>
      <c r="J362" s="74" t="s">
        <v>59</v>
      </c>
      <c r="K362" s="74" t="s">
        <v>60</v>
      </c>
      <c r="L362" s="74" t="s">
        <v>61</v>
      </c>
      <c r="M362" s="74" t="s">
        <v>62</v>
      </c>
      <c r="N362" s="74" t="s">
        <v>63</v>
      </c>
      <c r="O362" s="74" t="s">
        <v>64</v>
      </c>
    </row>
    <row r="363" spans="1:15" ht="15.75" x14ac:dyDescent="0.25">
      <c r="A363" s="954" t="s">
        <v>65</v>
      </c>
      <c r="B363" s="954"/>
      <c r="C363" s="954"/>
      <c r="D363" s="108"/>
      <c r="E363" s="108"/>
      <c r="F363" s="108"/>
      <c r="G363" s="108"/>
      <c r="H363" s="108"/>
      <c r="I363" s="108"/>
      <c r="J363" s="108"/>
      <c r="K363" s="108"/>
      <c r="L363" s="108"/>
      <c r="M363" s="108"/>
      <c r="N363" s="108"/>
      <c r="O363" s="108">
        <v>500</v>
      </c>
    </row>
    <row r="364" spans="1:15" ht="15.75" x14ac:dyDescent="0.25">
      <c r="A364" s="851" t="s">
        <v>66</v>
      </c>
      <c r="B364" s="851"/>
      <c r="C364" s="851"/>
      <c r="D364" s="110"/>
      <c r="E364" s="110"/>
      <c r="F364" s="110"/>
      <c r="G364" s="110"/>
      <c r="H364" s="110"/>
      <c r="I364" s="110"/>
      <c r="J364" s="110"/>
      <c r="K364" s="110"/>
      <c r="L364" s="110"/>
      <c r="M364" s="110"/>
      <c r="N364" s="110"/>
      <c r="O364" s="110"/>
    </row>
  </sheetData>
  <sheetProtection password="B4B1" sheet="1" objects="1" scenarios="1" selectLockedCells="1" selectUnlockedCells="1"/>
  <mergeCells count="534">
    <mergeCell ref="B1:O1"/>
    <mergeCell ref="B2:O2"/>
    <mergeCell ref="B3:O3"/>
    <mergeCell ref="B4:O4"/>
    <mergeCell ref="B5:O5"/>
    <mergeCell ref="B6:O6"/>
    <mergeCell ref="B8:J8"/>
    <mergeCell ref="K8:N8"/>
    <mergeCell ref="B10:O10"/>
    <mergeCell ref="A12:D17"/>
    <mergeCell ref="E12:I12"/>
    <mergeCell ref="J12:K17"/>
    <mergeCell ref="L12:O12"/>
    <mergeCell ref="E13:I13"/>
    <mergeCell ref="L13:O13"/>
    <mergeCell ref="E14:I14"/>
    <mergeCell ref="F20:G20"/>
    <mergeCell ref="H20:I20"/>
    <mergeCell ref="K20:L20"/>
    <mergeCell ref="M20:O20"/>
    <mergeCell ref="F21:G21"/>
    <mergeCell ref="H21:I21"/>
    <mergeCell ref="K21:L21"/>
    <mergeCell ref="M21:O21"/>
    <mergeCell ref="L14:O14"/>
    <mergeCell ref="E15:I15"/>
    <mergeCell ref="L15:O15"/>
    <mergeCell ref="E16:I16"/>
    <mergeCell ref="L16:O16"/>
    <mergeCell ref="E17:I17"/>
    <mergeCell ref="L17:O17"/>
    <mergeCell ref="A24:F25"/>
    <mergeCell ref="G24:O25"/>
    <mergeCell ref="A26:F26"/>
    <mergeCell ref="G26:O26"/>
    <mergeCell ref="A27:F28"/>
    <mergeCell ref="G27:O28"/>
    <mergeCell ref="A22:B22"/>
    <mergeCell ref="C22:G22"/>
    <mergeCell ref="H22:J22"/>
    <mergeCell ref="K22:O22"/>
    <mergeCell ref="A23:F23"/>
    <mergeCell ref="G23:O23"/>
    <mergeCell ref="E41:I41"/>
    <mergeCell ref="L41:O41"/>
    <mergeCell ref="E42:I42"/>
    <mergeCell ref="L42:O42"/>
    <mergeCell ref="E43:I43"/>
    <mergeCell ref="L43:O43"/>
    <mergeCell ref="D30:O30"/>
    <mergeCell ref="A32:C32"/>
    <mergeCell ref="A33:C33"/>
    <mergeCell ref="B37:O37"/>
    <mergeCell ref="A39:D70"/>
    <mergeCell ref="E39:I39"/>
    <mergeCell ref="J39:K70"/>
    <mergeCell ref="L39:O39"/>
    <mergeCell ref="E40:I40"/>
    <mergeCell ref="L40:O40"/>
    <mergeCell ref="E47:I47"/>
    <mergeCell ref="L47:O47"/>
    <mergeCell ref="E48:I48"/>
    <mergeCell ref="L48:O48"/>
    <mergeCell ref="E49:I49"/>
    <mergeCell ref="L49:O49"/>
    <mergeCell ref="E44:I44"/>
    <mergeCell ref="L44:O44"/>
    <mergeCell ref="E45:I45"/>
    <mergeCell ref="L45:O45"/>
    <mergeCell ref="E46:I46"/>
    <mergeCell ref="L46:O46"/>
    <mergeCell ref="E53:I53"/>
    <mergeCell ref="L53:O53"/>
    <mergeCell ref="E54:I54"/>
    <mergeCell ref="L54:O54"/>
    <mergeCell ref="E55:I55"/>
    <mergeCell ref="L55:O55"/>
    <mergeCell ref="E50:I50"/>
    <mergeCell ref="L50:O50"/>
    <mergeCell ref="E51:I51"/>
    <mergeCell ref="L51:O51"/>
    <mergeCell ref="E52:I52"/>
    <mergeCell ref="L52:O52"/>
    <mergeCell ref="E62:I62"/>
    <mergeCell ref="L62:O62"/>
    <mergeCell ref="L63:O63"/>
    <mergeCell ref="E56:I56"/>
    <mergeCell ref="L56:O56"/>
    <mergeCell ref="E57:I57"/>
    <mergeCell ref="L57:O57"/>
    <mergeCell ref="E58:I58"/>
    <mergeCell ref="L58:O58"/>
    <mergeCell ref="L64:O64"/>
    <mergeCell ref="L65:O65"/>
    <mergeCell ref="L66:O66"/>
    <mergeCell ref="L67:O67"/>
    <mergeCell ref="L68:O68"/>
    <mergeCell ref="L69:O69"/>
    <mergeCell ref="L59:O59"/>
    <mergeCell ref="L60:O60"/>
    <mergeCell ref="L61:O61"/>
    <mergeCell ref="A75:B75"/>
    <mergeCell ref="C75:G75"/>
    <mergeCell ref="H75:J75"/>
    <mergeCell ref="K75:O75"/>
    <mergeCell ref="A76:F76"/>
    <mergeCell ref="G76:O76"/>
    <mergeCell ref="L70:O70"/>
    <mergeCell ref="F73:G73"/>
    <mergeCell ref="H73:I73"/>
    <mergeCell ref="K73:L73"/>
    <mergeCell ref="M73:O73"/>
    <mergeCell ref="F74:G74"/>
    <mergeCell ref="H74:I74"/>
    <mergeCell ref="K74:L74"/>
    <mergeCell ref="M74:O74"/>
    <mergeCell ref="D83:O83"/>
    <mergeCell ref="A85:C85"/>
    <mergeCell ref="A86:C86"/>
    <mergeCell ref="B90:J90"/>
    <mergeCell ref="K90:N90"/>
    <mergeCell ref="B92:O92"/>
    <mergeCell ref="A77:F78"/>
    <mergeCell ref="G77:O78"/>
    <mergeCell ref="A79:F79"/>
    <mergeCell ref="G79:O79"/>
    <mergeCell ref="A80:F81"/>
    <mergeCell ref="G80:O81"/>
    <mergeCell ref="E98:I98"/>
    <mergeCell ref="L98:O98"/>
    <mergeCell ref="E99:I99"/>
    <mergeCell ref="L99:O99"/>
    <mergeCell ref="E100:I100"/>
    <mergeCell ref="L100:O100"/>
    <mergeCell ref="A94:D110"/>
    <mergeCell ref="E94:I94"/>
    <mergeCell ref="J94:K110"/>
    <mergeCell ref="L94:O94"/>
    <mergeCell ref="E95:I95"/>
    <mergeCell ref="L95:O95"/>
    <mergeCell ref="E96:I96"/>
    <mergeCell ref="L96:O96"/>
    <mergeCell ref="E97:I97"/>
    <mergeCell ref="L97:O97"/>
    <mergeCell ref="E104:I104"/>
    <mergeCell ref="L104:O104"/>
    <mergeCell ref="E105:I105"/>
    <mergeCell ref="L105:O105"/>
    <mergeCell ref="E106:I106"/>
    <mergeCell ref="L106:O106"/>
    <mergeCell ref="E101:I101"/>
    <mergeCell ref="L101:O101"/>
    <mergeCell ref="E102:I102"/>
    <mergeCell ref="L102:O102"/>
    <mergeCell ref="E103:I103"/>
    <mergeCell ref="L103:O103"/>
    <mergeCell ref="E110:I110"/>
    <mergeCell ref="L110:O110"/>
    <mergeCell ref="F113:G113"/>
    <mergeCell ref="H113:I113"/>
    <mergeCell ref="K113:L113"/>
    <mergeCell ref="M113:O113"/>
    <mergeCell ref="E107:I107"/>
    <mergeCell ref="L107:O107"/>
    <mergeCell ref="E108:I108"/>
    <mergeCell ref="L108:O108"/>
    <mergeCell ref="E109:I109"/>
    <mergeCell ref="L109:O109"/>
    <mergeCell ref="A116:F116"/>
    <mergeCell ref="G116:O116"/>
    <mergeCell ref="A117:F118"/>
    <mergeCell ref="G117:O118"/>
    <mergeCell ref="A119:F119"/>
    <mergeCell ref="G119:O119"/>
    <mergeCell ref="F114:G114"/>
    <mergeCell ref="H114:I114"/>
    <mergeCell ref="K114:L114"/>
    <mergeCell ref="M114:O114"/>
    <mergeCell ref="A115:B115"/>
    <mergeCell ref="C115:G115"/>
    <mergeCell ref="H115:J115"/>
    <mergeCell ref="K115:O115"/>
    <mergeCell ref="F130:G130"/>
    <mergeCell ref="H130:I130"/>
    <mergeCell ref="K130:L130"/>
    <mergeCell ref="M130:O130"/>
    <mergeCell ref="A131:B131"/>
    <mergeCell ref="C131:G131"/>
    <mergeCell ref="H131:J131"/>
    <mergeCell ref="K131:O131"/>
    <mergeCell ref="A120:F121"/>
    <mergeCell ref="G120:O121"/>
    <mergeCell ref="D123:O123"/>
    <mergeCell ref="A125:C125"/>
    <mergeCell ref="A126:C126"/>
    <mergeCell ref="F129:G129"/>
    <mergeCell ref="H129:I129"/>
    <mergeCell ref="K129:L129"/>
    <mergeCell ref="M129:O129"/>
    <mergeCell ref="A136:F137"/>
    <mergeCell ref="G136:O137"/>
    <mergeCell ref="A140:A141"/>
    <mergeCell ref="B140:B141"/>
    <mergeCell ref="A142:A143"/>
    <mergeCell ref="B142:B143"/>
    <mergeCell ref="A132:F132"/>
    <mergeCell ref="G132:O132"/>
    <mergeCell ref="A133:F134"/>
    <mergeCell ref="G133:O134"/>
    <mergeCell ref="A135:F135"/>
    <mergeCell ref="G135:O135"/>
    <mergeCell ref="F150:G150"/>
    <mergeCell ref="H150:I150"/>
    <mergeCell ref="K150:L150"/>
    <mergeCell ref="M150:O150"/>
    <mergeCell ref="A151:B151"/>
    <mergeCell ref="C151:G151"/>
    <mergeCell ref="H151:J151"/>
    <mergeCell ref="K151:O151"/>
    <mergeCell ref="A144:A145"/>
    <mergeCell ref="B144:B145"/>
    <mergeCell ref="F149:G149"/>
    <mergeCell ref="H149:I149"/>
    <mergeCell ref="K149:L149"/>
    <mergeCell ref="M149:O149"/>
    <mergeCell ref="A156:F157"/>
    <mergeCell ref="G156:O157"/>
    <mergeCell ref="D159:O159"/>
    <mergeCell ref="A161:C161"/>
    <mergeCell ref="A162:C162"/>
    <mergeCell ref="B166:J166"/>
    <mergeCell ref="K166:N166"/>
    <mergeCell ref="A152:F152"/>
    <mergeCell ref="G152:O152"/>
    <mergeCell ref="A153:F154"/>
    <mergeCell ref="G153:O154"/>
    <mergeCell ref="A155:F155"/>
    <mergeCell ref="G155:O155"/>
    <mergeCell ref="B168:O168"/>
    <mergeCell ref="A170:D203"/>
    <mergeCell ref="E170:I170"/>
    <mergeCell ref="J170:K203"/>
    <mergeCell ref="L170:O170"/>
    <mergeCell ref="E171:I171"/>
    <mergeCell ref="L171:O171"/>
    <mergeCell ref="E172:I172"/>
    <mergeCell ref="L172:O172"/>
    <mergeCell ref="E173:I173"/>
    <mergeCell ref="E177:I177"/>
    <mergeCell ref="L177:O177"/>
    <mergeCell ref="E178:I178"/>
    <mergeCell ref="L178:O178"/>
    <mergeCell ref="E179:I179"/>
    <mergeCell ref="L179:O179"/>
    <mergeCell ref="L173:O173"/>
    <mergeCell ref="E174:I174"/>
    <mergeCell ref="L174:O174"/>
    <mergeCell ref="E175:I175"/>
    <mergeCell ref="L175:O175"/>
    <mergeCell ref="E176:I176"/>
    <mergeCell ref="L176:O176"/>
    <mergeCell ref="E183:I183"/>
    <mergeCell ref="L183:O183"/>
    <mergeCell ref="E184:I184"/>
    <mergeCell ref="L184:O184"/>
    <mergeCell ref="E185:I185"/>
    <mergeCell ref="L185:O185"/>
    <mergeCell ref="E180:I180"/>
    <mergeCell ref="L180:O180"/>
    <mergeCell ref="E181:I181"/>
    <mergeCell ref="L181:O181"/>
    <mergeCell ref="E182:I182"/>
    <mergeCell ref="L182:O182"/>
    <mergeCell ref="E189:I189"/>
    <mergeCell ref="L189:O189"/>
    <mergeCell ref="E190:I190"/>
    <mergeCell ref="L190:O190"/>
    <mergeCell ref="E191:I191"/>
    <mergeCell ref="L191:O191"/>
    <mergeCell ref="E186:I186"/>
    <mergeCell ref="L186:O186"/>
    <mergeCell ref="E187:I187"/>
    <mergeCell ref="L187:O187"/>
    <mergeCell ref="E188:I188"/>
    <mergeCell ref="L188:O188"/>
    <mergeCell ref="E195:I195"/>
    <mergeCell ref="L195:O195"/>
    <mergeCell ref="E196:I196"/>
    <mergeCell ref="L196:O196"/>
    <mergeCell ref="E197:I197"/>
    <mergeCell ref="L197:O197"/>
    <mergeCell ref="E192:I192"/>
    <mergeCell ref="L192:O192"/>
    <mergeCell ref="E193:I193"/>
    <mergeCell ref="L193:O193"/>
    <mergeCell ref="E194:I194"/>
    <mergeCell ref="L194:O194"/>
    <mergeCell ref="E201:I201"/>
    <mergeCell ref="L201:O201"/>
    <mergeCell ref="E202:I202"/>
    <mergeCell ref="L202:O202"/>
    <mergeCell ref="E203:I203"/>
    <mergeCell ref="L203:O203"/>
    <mergeCell ref="E198:I198"/>
    <mergeCell ref="L198:O198"/>
    <mergeCell ref="E199:I199"/>
    <mergeCell ref="L199:O199"/>
    <mergeCell ref="E200:I200"/>
    <mergeCell ref="L200:O200"/>
    <mergeCell ref="A208:B208"/>
    <mergeCell ref="C208:G208"/>
    <mergeCell ref="H208:J208"/>
    <mergeCell ref="K208:O208"/>
    <mergeCell ref="A209:F209"/>
    <mergeCell ref="G209:O209"/>
    <mergeCell ref="F206:G206"/>
    <mergeCell ref="H206:I206"/>
    <mergeCell ref="K206:L206"/>
    <mergeCell ref="M206:O206"/>
    <mergeCell ref="F207:G207"/>
    <mergeCell ref="H207:I207"/>
    <mergeCell ref="K207:L207"/>
    <mergeCell ref="M207:O207"/>
    <mergeCell ref="D216:O216"/>
    <mergeCell ref="A218:C218"/>
    <mergeCell ref="A219:C219"/>
    <mergeCell ref="C222:E222"/>
    <mergeCell ref="F222:G222"/>
    <mergeCell ref="H222:I222"/>
    <mergeCell ref="K222:L222"/>
    <mergeCell ref="M222:O222"/>
    <mergeCell ref="A210:F211"/>
    <mergeCell ref="G210:O211"/>
    <mergeCell ref="A212:F212"/>
    <mergeCell ref="G212:O212"/>
    <mergeCell ref="A213:F214"/>
    <mergeCell ref="G213:O214"/>
    <mergeCell ref="C223:E223"/>
    <mergeCell ref="F223:G223"/>
    <mergeCell ref="H223:I223"/>
    <mergeCell ref="K223:L223"/>
    <mergeCell ref="M223:O223"/>
    <mergeCell ref="A224:B224"/>
    <mergeCell ref="C224:G224"/>
    <mergeCell ref="H224:J224"/>
    <mergeCell ref="K224:O224"/>
    <mergeCell ref="A229:F230"/>
    <mergeCell ref="G229:O230"/>
    <mergeCell ref="A233:A234"/>
    <mergeCell ref="B233:B234"/>
    <mergeCell ref="A235:A236"/>
    <mergeCell ref="B235:B236"/>
    <mergeCell ref="A225:F225"/>
    <mergeCell ref="G225:O225"/>
    <mergeCell ref="A226:F227"/>
    <mergeCell ref="G226:O227"/>
    <mergeCell ref="A228:F228"/>
    <mergeCell ref="G228:O228"/>
    <mergeCell ref="L248:O248"/>
    <mergeCell ref="E249:I249"/>
    <mergeCell ref="L249:O249"/>
    <mergeCell ref="E250:I250"/>
    <mergeCell ref="L250:O250"/>
    <mergeCell ref="E251:I251"/>
    <mergeCell ref="L251:O251"/>
    <mergeCell ref="A237:A238"/>
    <mergeCell ref="B237:B238"/>
    <mergeCell ref="B243:J243"/>
    <mergeCell ref="K243:N243"/>
    <mergeCell ref="B245:O245"/>
    <mergeCell ref="A247:D251"/>
    <mergeCell ref="E247:I247"/>
    <mergeCell ref="J247:K251"/>
    <mergeCell ref="L247:O247"/>
    <mergeCell ref="E248:I248"/>
    <mergeCell ref="A256:B256"/>
    <mergeCell ref="C256:G256"/>
    <mergeCell ref="H256:J256"/>
    <mergeCell ref="K256:O256"/>
    <mergeCell ref="A257:F257"/>
    <mergeCell ref="G257:O257"/>
    <mergeCell ref="F254:G254"/>
    <mergeCell ref="H254:I254"/>
    <mergeCell ref="K254:L254"/>
    <mergeCell ref="M254:O254"/>
    <mergeCell ref="F255:G255"/>
    <mergeCell ref="H255:I255"/>
    <mergeCell ref="K255:L255"/>
    <mergeCell ref="M255:O255"/>
    <mergeCell ref="D264:O264"/>
    <mergeCell ref="A266:C266"/>
    <mergeCell ref="A267:C267"/>
    <mergeCell ref="C270:E270"/>
    <mergeCell ref="F270:G270"/>
    <mergeCell ref="H270:I270"/>
    <mergeCell ref="K270:L270"/>
    <mergeCell ref="M270:O270"/>
    <mergeCell ref="A258:F259"/>
    <mergeCell ref="G258:O259"/>
    <mergeCell ref="A260:F260"/>
    <mergeCell ref="G260:O260"/>
    <mergeCell ref="A261:F262"/>
    <mergeCell ref="G261:O262"/>
    <mergeCell ref="A273:F273"/>
    <mergeCell ref="G273:O273"/>
    <mergeCell ref="A274:F275"/>
    <mergeCell ref="G274:O275"/>
    <mergeCell ref="A276:F276"/>
    <mergeCell ref="G276:O276"/>
    <mergeCell ref="C271:E271"/>
    <mergeCell ref="F271:G271"/>
    <mergeCell ref="H271:I271"/>
    <mergeCell ref="K271:L271"/>
    <mergeCell ref="M271:O271"/>
    <mergeCell ref="A272:B272"/>
    <mergeCell ref="C272:G272"/>
    <mergeCell ref="H272:J272"/>
    <mergeCell ref="K272:O272"/>
    <mergeCell ref="A285:A286"/>
    <mergeCell ref="B285:B286"/>
    <mergeCell ref="A287:A288"/>
    <mergeCell ref="B287:B288"/>
    <mergeCell ref="A289:A290"/>
    <mergeCell ref="B289:B290"/>
    <mergeCell ref="A277:F278"/>
    <mergeCell ref="G277:O278"/>
    <mergeCell ref="A281:A282"/>
    <mergeCell ref="B281:B282"/>
    <mergeCell ref="A283:A284"/>
    <mergeCell ref="B283:B284"/>
    <mergeCell ref="L300:O300"/>
    <mergeCell ref="E301:I301"/>
    <mergeCell ref="L301:O301"/>
    <mergeCell ref="E302:I302"/>
    <mergeCell ref="L302:O302"/>
    <mergeCell ref="E303:I303"/>
    <mergeCell ref="L303:O303"/>
    <mergeCell ref="B294:J294"/>
    <mergeCell ref="K294:N294"/>
    <mergeCell ref="B296:O296"/>
    <mergeCell ref="A298:D329"/>
    <mergeCell ref="E298:I298"/>
    <mergeCell ref="J298:K329"/>
    <mergeCell ref="L298:O298"/>
    <mergeCell ref="E299:I299"/>
    <mergeCell ref="L299:O299"/>
    <mergeCell ref="E300:I300"/>
    <mergeCell ref="E307:I307"/>
    <mergeCell ref="L307:O307"/>
    <mergeCell ref="E308:I308"/>
    <mergeCell ref="L308:O308"/>
    <mergeCell ref="E309:I309"/>
    <mergeCell ref="L309:O309"/>
    <mergeCell ref="E304:I304"/>
    <mergeCell ref="L304:O304"/>
    <mergeCell ref="E305:I305"/>
    <mergeCell ref="L305:O305"/>
    <mergeCell ref="E306:I306"/>
    <mergeCell ref="L306:O306"/>
    <mergeCell ref="E313:I313"/>
    <mergeCell ref="L313:O313"/>
    <mergeCell ref="E314:I314"/>
    <mergeCell ref="L314:O314"/>
    <mergeCell ref="E315:I315"/>
    <mergeCell ref="L315:O315"/>
    <mergeCell ref="E310:I310"/>
    <mergeCell ref="L310:O310"/>
    <mergeCell ref="E311:I311"/>
    <mergeCell ref="L311:O311"/>
    <mergeCell ref="E312:I312"/>
    <mergeCell ref="L312:O312"/>
    <mergeCell ref="L320:O320"/>
    <mergeCell ref="E321:I321"/>
    <mergeCell ref="L321:O321"/>
    <mergeCell ref="L322:O322"/>
    <mergeCell ref="L323:O323"/>
    <mergeCell ref="L324:O324"/>
    <mergeCell ref="E316:I316"/>
    <mergeCell ref="L316:O316"/>
    <mergeCell ref="E317:I317"/>
    <mergeCell ref="L317:O317"/>
    <mergeCell ref="L318:O318"/>
    <mergeCell ref="L319:O319"/>
    <mergeCell ref="L325:O325"/>
    <mergeCell ref="L326:O326"/>
    <mergeCell ref="L327:O327"/>
    <mergeCell ref="L328:O328"/>
    <mergeCell ref="L329:O329"/>
    <mergeCell ref="F332:G332"/>
    <mergeCell ref="H332:I332"/>
    <mergeCell ref="K332:L332"/>
    <mergeCell ref="M332:O332"/>
    <mergeCell ref="A335:F335"/>
    <mergeCell ref="G335:O335"/>
    <mergeCell ref="A336:F337"/>
    <mergeCell ref="G336:O337"/>
    <mergeCell ref="A338:F338"/>
    <mergeCell ref="G338:O338"/>
    <mergeCell ref="F333:G333"/>
    <mergeCell ref="H333:I333"/>
    <mergeCell ref="K333:L333"/>
    <mergeCell ref="M333:O333"/>
    <mergeCell ref="A334:B334"/>
    <mergeCell ref="C334:G334"/>
    <mergeCell ref="H334:J334"/>
    <mergeCell ref="K334:O334"/>
    <mergeCell ref="F351:G351"/>
    <mergeCell ref="H351:I351"/>
    <mergeCell ref="K351:L351"/>
    <mergeCell ref="M351:O351"/>
    <mergeCell ref="A352:B352"/>
    <mergeCell ref="C352:G352"/>
    <mergeCell ref="H352:J352"/>
    <mergeCell ref="K352:O352"/>
    <mergeCell ref="A339:F340"/>
    <mergeCell ref="G339:O340"/>
    <mergeCell ref="D343:O343"/>
    <mergeCell ref="A345:C345"/>
    <mergeCell ref="A346:C346"/>
    <mergeCell ref="F350:G350"/>
    <mergeCell ref="H350:I350"/>
    <mergeCell ref="K350:L350"/>
    <mergeCell ref="M350:O350"/>
    <mergeCell ref="A357:F358"/>
    <mergeCell ref="G357:O358"/>
    <mergeCell ref="D361:O361"/>
    <mergeCell ref="A363:C363"/>
    <mergeCell ref="A364:C364"/>
    <mergeCell ref="A353:F353"/>
    <mergeCell ref="G353:O353"/>
    <mergeCell ref="A354:F355"/>
    <mergeCell ref="G354:O355"/>
    <mergeCell ref="A356:F356"/>
    <mergeCell ref="G356:O356"/>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$EJ$291:$EJ$423</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3"/>
  <sheetViews>
    <sheetView workbookViewId="0">
      <selection activeCell="J7" sqref="J7"/>
    </sheetView>
  </sheetViews>
  <sheetFormatPr baseColWidth="10" defaultRowHeight="15" x14ac:dyDescent="0.25"/>
  <sheetData>
    <row r="1" spans="1:15" ht="63" x14ac:dyDescent="0.25">
      <c r="A1" s="61" t="s">
        <v>0</v>
      </c>
      <c r="B1" s="738" t="e">
        <f>VLOOKUP(B2,$EK$403:$ER$474,2,FALSE)</f>
        <v>#N/A</v>
      </c>
      <c r="C1" s="739"/>
      <c r="D1" s="739"/>
      <c r="E1" s="739"/>
      <c r="F1" s="739"/>
      <c r="G1" s="739"/>
      <c r="H1" s="739"/>
      <c r="I1" s="739"/>
      <c r="J1" s="739"/>
      <c r="K1" s="739"/>
      <c r="L1" s="739"/>
      <c r="M1" s="739"/>
      <c r="N1" s="739"/>
      <c r="O1" s="740"/>
    </row>
    <row r="2" spans="1:15" ht="15.75" x14ac:dyDescent="0.25">
      <c r="A2" s="61" t="s">
        <v>2</v>
      </c>
      <c r="B2" s="741" t="s">
        <v>1804</v>
      </c>
      <c r="C2" s="742"/>
      <c r="D2" s="742"/>
      <c r="E2" s="742"/>
      <c r="F2" s="742"/>
      <c r="G2" s="742"/>
      <c r="H2" s="742"/>
      <c r="I2" s="742"/>
      <c r="J2" s="742"/>
      <c r="K2" s="742"/>
      <c r="L2" s="742"/>
      <c r="M2" s="742"/>
      <c r="N2" s="742"/>
      <c r="O2" s="743"/>
    </row>
    <row r="3" spans="1:15" ht="15.75" x14ac:dyDescent="0.25">
      <c r="A3" s="61" t="s">
        <v>3</v>
      </c>
      <c r="B3" s="738" t="e">
        <f>VLOOKUP(B2,$EK$403:$ER$474,3,FALSE)</f>
        <v>#N/A</v>
      </c>
      <c r="C3" s="739"/>
      <c r="D3" s="739"/>
      <c r="E3" s="739"/>
      <c r="F3" s="739"/>
      <c r="G3" s="739"/>
      <c r="H3" s="739"/>
      <c r="I3" s="739"/>
      <c r="J3" s="739"/>
      <c r="K3" s="739"/>
      <c r="L3" s="739"/>
      <c r="M3" s="739"/>
      <c r="N3" s="739"/>
      <c r="O3" s="740"/>
    </row>
    <row r="4" spans="1:15" ht="15.75" x14ac:dyDescent="0.25">
      <c r="A4" s="61" t="s">
        <v>5</v>
      </c>
      <c r="B4" s="738" t="e">
        <f>VLOOKUP(B2,$EK$403:$ET$474,4,FALSE)</f>
        <v>#N/A</v>
      </c>
      <c r="C4" s="739"/>
      <c r="D4" s="739"/>
      <c r="E4" s="739"/>
      <c r="F4" s="739"/>
      <c r="G4" s="739"/>
      <c r="H4" s="739"/>
      <c r="I4" s="739"/>
      <c r="J4" s="739"/>
      <c r="K4" s="739"/>
      <c r="L4" s="739"/>
      <c r="M4" s="739"/>
      <c r="N4" s="739"/>
      <c r="O4" s="740"/>
    </row>
    <row r="5" spans="1:15" ht="31.5" x14ac:dyDescent="0.25">
      <c r="A5" s="62" t="s">
        <v>7</v>
      </c>
      <c r="B5" s="738" t="e">
        <f>VLOOKUP(B2,$EK$403:$ET$474,5,FALSE)</f>
        <v>#N/A</v>
      </c>
      <c r="C5" s="739"/>
      <c r="D5" s="739"/>
      <c r="E5" s="739"/>
      <c r="F5" s="739"/>
      <c r="G5" s="739"/>
      <c r="H5" s="739"/>
      <c r="I5" s="739"/>
      <c r="J5" s="739"/>
      <c r="K5" s="739"/>
      <c r="L5" s="739"/>
      <c r="M5" s="739"/>
      <c r="N5" s="739"/>
      <c r="O5" s="740"/>
    </row>
    <row r="6" spans="1:15" ht="31.5" x14ac:dyDescent="0.25">
      <c r="A6" s="62" t="s">
        <v>9</v>
      </c>
      <c r="B6" s="738" t="s">
        <v>1805</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1806</v>
      </c>
      <c r="C8" s="748"/>
      <c r="D8" s="748"/>
      <c r="E8" s="748"/>
      <c r="F8" s="748"/>
      <c r="G8" s="748"/>
      <c r="H8" s="748"/>
      <c r="I8" s="748"/>
      <c r="J8" s="749"/>
      <c r="K8" s="750" t="s">
        <v>13</v>
      </c>
      <c r="L8" s="750"/>
      <c r="M8" s="750"/>
      <c r="N8" s="750"/>
      <c r="O8" s="68">
        <v>0.5</v>
      </c>
    </row>
    <row r="9" spans="1:15" ht="15.75" x14ac:dyDescent="0.25">
      <c r="A9" s="69"/>
      <c r="B9" s="70"/>
      <c r="C9" s="71"/>
      <c r="D9" s="71"/>
      <c r="E9" s="71"/>
      <c r="F9" s="71"/>
      <c r="G9" s="71"/>
      <c r="H9" s="71"/>
      <c r="I9" s="71"/>
      <c r="J9" s="71"/>
      <c r="K9" s="71"/>
      <c r="L9" s="71"/>
      <c r="M9" s="71"/>
      <c r="N9" s="71"/>
      <c r="O9" s="69"/>
    </row>
    <row r="10" spans="1:15" ht="31.5" x14ac:dyDescent="0.25">
      <c r="A10" s="67" t="s">
        <v>14</v>
      </c>
      <c r="B10" s="747" t="s">
        <v>1807</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1808</v>
      </c>
      <c r="F12" s="745"/>
      <c r="G12" s="745"/>
      <c r="H12" s="745"/>
      <c r="I12" s="746"/>
      <c r="J12" s="751" t="s">
        <v>17</v>
      </c>
      <c r="K12" s="751"/>
      <c r="L12" s="744" t="s">
        <v>1809</v>
      </c>
      <c r="M12" s="745"/>
      <c r="N12" s="745"/>
      <c r="O12" s="746"/>
    </row>
    <row r="13" spans="1:15" x14ac:dyDescent="0.25">
      <c r="A13" s="751"/>
      <c r="B13" s="751"/>
      <c r="C13" s="751"/>
      <c r="D13" s="751"/>
      <c r="E13" s="94"/>
      <c r="F13" s="95"/>
      <c r="G13" s="95"/>
      <c r="H13" s="95"/>
      <c r="I13" s="96"/>
      <c r="J13" s="751"/>
      <c r="K13" s="751"/>
      <c r="L13" s="744" t="s">
        <v>1810</v>
      </c>
      <c r="M13" s="745"/>
      <c r="N13" s="745"/>
      <c r="O13" s="746"/>
    </row>
    <row r="14" spans="1:15" x14ac:dyDescent="0.25">
      <c r="A14" s="751"/>
      <c r="B14" s="751"/>
      <c r="C14" s="751"/>
      <c r="D14" s="751"/>
      <c r="E14" s="744" t="s">
        <v>1811</v>
      </c>
      <c r="F14" s="745"/>
      <c r="G14" s="745"/>
      <c r="H14" s="745"/>
      <c r="I14" s="746"/>
      <c r="J14" s="751"/>
      <c r="K14" s="751"/>
      <c r="L14" s="744" t="s">
        <v>1812</v>
      </c>
      <c r="M14" s="745"/>
      <c r="N14" s="745"/>
      <c r="O14" s="746"/>
    </row>
    <row r="15" spans="1:15" ht="15.75" x14ac:dyDescent="0.25">
      <c r="A15" s="69"/>
      <c r="B15" s="70"/>
      <c r="C15" s="71"/>
      <c r="D15" s="71"/>
      <c r="E15" s="71"/>
      <c r="F15" s="71"/>
      <c r="G15" s="71"/>
      <c r="H15" s="71"/>
      <c r="I15" s="71"/>
      <c r="J15" s="71"/>
      <c r="K15" s="71"/>
      <c r="L15" s="71"/>
      <c r="M15" s="71"/>
      <c r="N15" s="71"/>
      <c r="O15" s="69"/>
    </row>
    <row r="16" spans="1:15" ht="15.75" x14ac:dyDescent="0.25">
      <c r="A16" s="69"/>
      <c r="B16" s="70"/>
      <c r="C16" s="71"/>
      <c r="D16" s="71"/>
      <c r="E16" s="71"/>
      <c r="F16" s="71"/>
      <c r="G16" s="71"/>
      <c r="H16" s="71"/>
      <c r="I16" s="71"/>
      <c r="J16" s="71"/>
      <c r="K16" s="71"/>
      <c r="L16" s="71"/>
      <c r="M16" s="71"/>
      <c r="N16" s="71"/>
      <c r="O16" s="69"/>
    </row>
    <row r="17" spans="1:15" ht="63" x14ac:dyDescent="0.25">
      <c r="A17" s="72" t="s">
        <v>23</v>
      </c>
      <c r="B17" s="74" t="s">
        <v>24</v>
      </c>
      <c r="C17" s="72" t="s">
        <v>25</v>
      </c>
      <c r="D17" s="72" t="s">
        <v>26</v>
      </c>
      <c r="E17" s="72" t="s">
        <v>105</v>
      </c>
      <c r="F17" s="764" t="s">
        <v>28</v>
      </c>
      <c r="G17" s="764"/>
      <c r="H17" s="764" t="s">
        <v>29</v>
      </c>
      <c r="I17" s="764"/>
      <c r="J17" s="74" t="s">
        <v>30</v>
      </c>
      <c r="K17" s="764" t="s">
        <v>31</v>
      </c>
      <c r="L17" s="764"/>
      <c r="M17" s="765" t="s">
        <v>32</v>
      </c>
      <c r="N17" s="766"/>
      <c r="O17" s="767"/>
    </row>
    <row r="18" spans="1:15" ht="60" x14ac:dyDescent="0.25">
      <c r="A18" s="75" t="s">
        <v>33</v>
      </c>
      <c r="B18" s="76">
        <v>40</v>
      </c>
      <c r="C18" s="78" t="s">
        <v>1813</v>
      </c>
      <c r="D18" s="78" t="s">
        <v>35</v>
      </c>
      <c r="E18" s="78" t="s">
        <v>249</v>
      </c>
      <c r="F18" s="1685" t="s">
        <v>1814</v>
      </c>
      <c r="G18" s="768"/>
      <c r="H18" s="782" t="s">
        <v>1815</v>
      </c>
      <c r="I18" s="759"/>
      <c r="J18" s="80">
        <v>1</v>
      </c>
      <c r="K18" s="771" t="s">
        <v>698</v>
      </c>
      <c r="L18" s="771"/>
      <c r="M18" s="772"/>
      <c r="N18" s="772"/>
      <c r="O18" s="772"/>
    </row>
    <row r="19" spans="1:15" ht="15.75" x14ac:dyDescent="0.25">
      <c r="A19" s="752" t="s">
        <v>40</v>
      </c>
      <c r="B19" s="753"/>
      <c r="C19" s="754" t="s">
        <v>1816</v>
      </c>
      <c r="D19" s="742"/>
      <c r="E19" s="742"/>
      <c r="F19" s="742"/>
      <c r="G19" s="743"/>
      <c r="H19" s="755" t="s">
        <v>42</v>
      </c>
      <c r="I19" s="756"/>
      <c r="J19" s="757"/>
      <c r="K19" s="758" t="s">
        <v>1817</v>
      </c>
      <c r="L19" s="758"/>
      <c r="M19" s="758"/>
      <c r="N19" s="758"/>
      <c r="O19" s="759"/>
    </row>
    <row r="20" spans="1:15" ht="15.75" x14ac:dyDescent="0.25">
      <c r="A20" s="760" t="s">
        <v>44</v>
      </c>
      <c r="B20" s="761"/>
      <c r="C20" s="761"/>
      <c r="D20" s="761"/>
      <c r="E20" s="761"/>
      <c r="F20" s="762"/>
      <c r="G20" s="763" t="s">
        <v>45</v>
      </c>
      <c r="H20" s="763"/>
      <c r="I20" s="763"/>
      <c r="J20" s="763"/>
      <c r="K20" s="763"/>
      <c r="L20" s="763"/>
      <c r="M20" s="763"/>
      <c r="N20" s="763"/>
      <c r="O20" s="763"/>
    </row>
    <row r="21" spans="1:15" x14ac:dyDescent="0.25">
      <c r="A21" s="776"/>
      <c r="B21" s="777"/>
      <c r="C21" s="777"/>
      <c r="D21" s="777"/>
      <c r="E21" s="777"/>
      <c r="F21" s="777"/>
      <c r="G21" s="780"/>
      <c r="H21" s="780"/>
      <c r="I21" s="780"/>
      <c r="J21" s="780"/>
      <c r="K21" s="780"/>
      <c r="L21" s="780"/>
      <c r="M21" s="780"/>
      <c r="N21" s="780"/>
      <c r="O21" s="780"/>
    </row>
    <row r="22" spans="1:15" x14ac:dyDescent="0.25">
      <c r="A22" s="778"/>
      <c r="B22" s="779"/>
      <c r="C22" s="779"/>
      <c r="D22" s="779"/>
      <c r="E22" s="779"/>
      <c r="F22" s="779"/>
      <c r="G22" s="780"/>
      <c r="H22" s="780"/>
      <c r="I22" s="780"/>
      <c r="J22" s="780"/>
      <c r="K22" s="780"/>
      <c r="L22" s="780"/>
      <c r="M22" s="780"/>
      <c r="N22" s="780"/>
      <c r="O22" s="780"/>
    </row>
    <row r="23" spans="1:15" ht="15.75" x14ac:dyDescent="0.25">
      <c r="A23" s="760" t="s">
        <v>48</v>
      </c>
      <c r="B23" s="761"/>
      <c r="C23" s="761"/>
      <c r="D23" s="761"/>
      <c r="E23" s="761"/>
      <c r="F23" s="761"/>
      <c r="G23" s="763" t="s">
        <v>49</v>
      </c>
      <c r="H23" s="763"/>
      <c r="I23" s="763"/>
      <c r="J23" s="763"/>
      <c r="K23" s="763"/>
      <c r="L23" s="763"/>
      <c r="M23" s="763"/>
      <c r="N23" s="763"/>
      <c r="O23" s="763"/>
    </row>
    <row r="24" spans="1:15" x14ac:dyDescent="0.25">
      <c r="A24" s="781" t="s">
        <v>1818</v>
      </c>
      <c r="B24" s="781"/>
      <c r="C24" s="781"/>
      <c r="D24" s="781"/>
      <c r="E24" s="781"/>
      <c r="F24" s="781"/>
      <c r="G24" s="781" t="s">
        <v>1808</v>
      </c>
      <c r="H24" s="781"/>
      <c r="I24" s="781"/>
      <c r="J24" s="781"/>
      <c r="K24" s="781"/>
      <c r="L24" s="781"/>
      <c r="M24" s="781"/>
      <c r="N24" s="781"/>
      <c r="O24" s="781"/>
    </row>
    <row r="25" spans="1:15" x14ac:dyDescent="0.25">
      <c r="A25" s="781"/>
      <c r="B25" s="781"/>
      <c r="C25" s="781"/>
      <c r="D25" s="781"/>
      <c r="E25" s="781"/>
      <c r="F25" s="781"/>
      <c r="G25" s="781"/>
      <c r="H25" s="781"/>
      <c r="I25" s="781"/>
      <c r="J25" s="781"/>
      <c r="K25" s="781"/>
      <c r="L25" s="781"/>
      <c r="M25" s="781"/>
      <c r="N25" s="781"/>
      <c r="O25" s="781"/>
    </row>
    <row r="26" spans="1:15" ht="15.75" x14ac:dyDescent="0.25">
      <c r="A26" s="69"/>
      <c r="B26" s="70"/>
      <c r="C26" s="71"/>
      <c r="D26" s="71"/>
      <c r="E26" s="71"/>
      <c r="F26" s="71"/>
      <c r="G26" s="71"/>
      <c r="H26" s="71"/>
      <c r="I26" s="71"/>
      <c r="J26" s="71"/>
      <c r="K26" s="71"/>
      <c r="L26" s="71"/>
      <c r="M26" s="71"/>
      <c r="N26" s="71"/>
      <c r="O26" s="69"/>
    </row>
    <row r="27" spans="1:15" x14ac:dyDescent="0.25">
      <c r="A27" s="751" t="s">
        <v>15</v>
      </c>
      <c r="B27" s="751"/>
      <c r="C27" s="751"/>
      <c r="D27" s="751"/>
      <c r="E27" s="744" t="s">
        <v>1808</v>
      </c>
      <c r="F27" s="745"/>
      <c r="G27" s="745"/>
      <c r="H27" s="745"/>
      <c r="I27" s="746"/>
      <c r="J27" s="751" t="s">
        <v>17</v>
      </c>
      <c r="K27" s="751"/>
      <c r="L27" s="744" t="s">
        <v>1809</v>
      </c>
      <c r="M27" s="745"/>
      <c r="N27" s="745"/>
      <c r="O27" s="746"/>
    </row>
    <row r="28" spans="1:15" x14ac:dyDescent="0.25">
      <c r="A28" s="751"/>
      <c r="B28" s="751"/>
      <c r="C28" s="751"/>
      <c r="D28" s="751"/>
      <c r="E28" s="94"/>
      <c r="F28" s="95"/>
      <c r="G28" s="95"/>
      <c r="H28" s="95"/>
      <c r="I28" s="96"/>
      <c r="J28" s="751"/>
      <c r="K28" s="751"/>
      <c r="L28" s="744" t="s">
        <v>1810</v>
      </c>
      <c r="M28" s="745"/>
      <c r="N28" s="745"/>
      <c r="O28" s="746"/>
    </row>
    <row r="29" spans="1:15" x14ac:dyDescent="0.25">
      <c r="A29" s="751"/>
      <c r="B29" s="751"/>
      <c r="C29" s="751"/>
      <c r="D29" s="751"/>
      <c r="E29" s="744" t="s">
        <v>1811</v>
      </c>
      <c r="F29" s="745"/>
      <c r="G29" s="745"/>
      <c r="H29" s="745"/>
      <c r="I29" s="746"/>
      <c r="J29" s="751"/>
      <c r="K29" s="751"/>
      <c r="L29" s="744" t="s">
        <v>1812</v>
      </c>
      <c r="M29" s="745"/>
      <c r="N29" s="745"/>
      <c r="O29" s="746"/>
    </row>
    <row r="30" spans="1:15" ht="15.75" x14ac:dyDescent="0.25">
      <c r="A30" s="69"/>
      <c r="B30" s="70"/>
      <c r="C30" s="71"/>
      <c r="D30" s="71"/>
      <c r="E30" s="71"/>
      <c r="F30" s="71"/>
      <c r="G30" s="71"/>
      <c r="H30" s="71"/>
      <c r="I30" s="71"/>
      <c r="J30" s="71"/>
      <c r="K30" s="71"/>
      <c r="L30" s="71"/>
      <c r="M30" s="71"/>
      <c r="N30" s="71"/>
      <c r="O30" s="69"/>
    </row>
    <row r="31" spans="1:15" ht="15.75" x14ac:dyDescent="0.25">
      <c r="A31" s="69"/>
      <c r="B31" s="70"/>
      <c r="C31" s="71"/>
      <c r="D31" s="71"/>
      <c r="E31" s="71"/>
      <c r="F31" s="71"/>
      <c r="G31" s="71"/>
      <c r="H31" s="71"/>
      <c r="I31" s="71"/>
      <c r="J31" s="71"/>
      <c r="K31" s="71"/>
      <c r="L31" s="71"/>
      <c r="M31" s="71"/>
      <c r="N31" s="71"/>
      <c r="O31" s="69"/>
    </row>
    <row r="32" spans="1:15" ht="63" x14ac:dyDescent="0.25">
      <c r="A32" s="72" t="s">
        <v>23</v>
      </c>
      <c r="B32" s="74" t="s">
        <v>24</v>
      </c>
      <c r="C32" s="72" t="s">
        <v>25</v>
      </c>
      <c r="D32" s="72" t="s">
        <v>26</v>
      </c>
      <c r="E32" s="72" t="s">
        <v>105</v>
      </c>
      <c r="F32" s="764" t="s">
        <v>28</v>
      </c>
      <c r="G32" s="764"/>
      <c r="H32" s="764" t="s">
        <v>29</v>
      </c>
      <c r="I32" s="764"/>
      <c r="J32" s="74" t="s">
        <v>30</v>
      </c>
      <c r="K32" s="764" t="s">
        <v>31</v>
      </c>
      <c r="L32" s="764"/>
      <c r="M32" s="765" t="s">
        <v>32</v>
      </c>
      <c r="N32" s="766"/>
      <c r="O32" s="767"/>
    </row>
    <row r="33" spans="1:15" ht="60" x14ac:dyDescent="0.25">
      <c r="A33" s="75" t="s">
        <v>33</v>
      </c>
      <c r="B33" s="76">
        <v>40</v>
      </c>
      <c r="C33" s="78" t="s">
        <v>1813</v>
      </c>
      <c r="D33" s="78" t="s">
        <v>35</v>
      </c>
      <c r="E33" s="78" t="s">
        <v>249</v>
      </c>
      <c r="F33" s="1685" t="s">
        <v>1814</v>
      </c>
      <c r="G33" s="768"/>
      <c r="H33" s="782" t="s">
        <v>1815</v>
      </c>
      <c r="I33" s="759"/>
      <c r="J33" s="80">
        <v>1</v>
      </c>
      <c r="K33" s="771" t="s">
        <v>698</v>
      </c>
      <c r="L33" s="771"/>
      <c r="M33" s="772"/>
      <c r="N33" s="772"/>
      <c r="O33" s="772"/>
    </row>
    <row r="34" spans="1:15" ht="15.75" x14ac:dyDescent="0.25">
      <c r="A34" s="752" t="s">
        <v>40</v>
      </c>
      <c r="B34" s="753"/>
      <c r="C34" s="754" t="s">
        <v>1816</v>
      </c>
      <c r="D34" s="742"/>
      <c r="E34" s="742"/>
      <c r="F34" s="742"/>
      <c r="G34" s="743"/>
      <c r="H34" s="755" t="s">
        <v>42</v>
      </c>
      <c r="I34" s="756"/>
      <c r="J34" s="757"/>
      <c r="K34" s="758" t="s">
        <v>1817</v>
      </c>
      <c r="L34" s="758"/>
      <c r="M34" s="758"/>
      <c r="N34" s="758"/>
      <c r="O34" s="759"/>
    </row>
    <row r="35" spans="1:15" ht="15.75" x14ac:dyDescent="0.25">
      <c r="A35" s="1686"/>
      <c r="B35" s="1687"/>
      <c r="C35" s="1687"/>
      <c r="D35" s="1687"/>
      <c r="E35" s="1687"/>
      <c r="F35" s="1687"/>
      <c r="G35" s="1687"/>
      <c r="H35" s="1687"/>
      <c r="I35" s="1687"/>
      <c r="J35" s="1687"/>
      <c r="K35" s="1687"/>
      <c r="L35" s="1687"/>
      <c r="M35" s="1687"/>
      <c r="N35" s="1687"/>
      <c r="O35" s="1688"/>
    </row>
    <row r="36" spans="1:15" ht="31.5" x14ac:dyDescent="0.25">
      <c r="A36" s="67" t="s">
        <v>14</v>
      </c>
      <c r="B36" s="747" t="s">
        <v>1819</v>
      </c>
      <c r="C36" s="748"/>
      <c r="D36" s="748"/>
      <c r="E36" s="748"/>
      <c r="F36" s="748"/>
      <c r="G36" s="748"/>
      <c r="H36" s="748"/>
      <c r="I36" s="748"/>
      <c r="J36" s="748"/>
      <c r="K36" s="748"/>
      <c r="L36" s="748"/>
      <c r="M36" s="748"/>
      <c r="N36" s="748"/>
      <c r="O36" s="749"/>
    </row>
    <row r="37" spans="1:15" ht="15.75" x14ac:dyDescent="0.25">
      <c r="A37" s="69"/>
      <c r="B37" s="70"/>
      <c r="C37" s="71"/>
      <c r="D37" s="71"/>
      <c r="E37" s="71"/>
      <c r="F37" s="71"/>
      <c r="G37" s="71"/>
      <c r="H37" s="71"/>
      <c r="I37" s="71"/>
      <c r="J37" s="71"/>
      <c r="K37" s="71"/>
      <c r="L37" s="71"/>
      <c r="M37" s="71"/>
      <c r="N37" s="71"/>
      <c r="O37" s="69"/>
    </row>
    <row r="38" spans="1:15" x14ac:dyDescent="0.25">
      <c r="A38" s="751" t="s">
        <v>15</v>
      </c>
      <c r="B38" s="751"/>
      <c r="C38" s="751"/>
      <c r="D38" s="751"/>
      <c r="E38" s="744" t="s">
        <v>1808</v>
      </c>
      <c r="F38" s="745"/>
      <c r="G38" s="745"/>
      <c r="H38" s="745"/>
      <c r="I38" s="746"/>
      <c r="J38" s="751" t="s">
        <v>17</v>
      </c>
      <c r="K38" s="751"/>
      <c r="L38" s="744"/>
      <c r="M38" s="745"/>
      <c r="N38" s="745"/>
      <c r="O38" s="746"/>
    </row>
    <row r="39" spans="1:15" x14ac:dyDescent="0.25">
      <c r="A39" s="751"/>
      <c r="B39" s="751"/>
      <c r="C39" s="751"/>
      <c r="D39" s="751"/>
      <c r="E39" s="94"/>
      <c r="F39" s="95"/>
      <c r="G39" s="95"/>
      <c r="H39" s="95"/>
      <c r="I39" s="96"/>
      <c r="J39" s="751"/>
      <c r="K39" s="751"/>
      <c r="L39" s="744"/>
      <c r="M39" s="745"/>
      <c r="N39" s="745"/>
      <c r="O39" s="746"/>
    </row>
    <row r="40" spans="1:15" x14ac:dyDescent="0.25">
      <c r="A40" s="751"/>
      <c r="B40" s="751"/>
      <c r="C40" s="751"/>
      <c r="D40" s="751"/>
      <c r="E40" s="744" t="s">
        <v>1811</v>
      </c>
      <c r="F40" s="745"/>
      <c r="G40" s="745"/>
      <c r="H40" s="745"/>
      <c r="I40" s="746"/>
      <c r="J40" s="751"/>
      <c r="K40" s="751"/>
      <c r="L40" s="744"/>
      <c r="M40" s="745"/>
      <c r="N40" s="745"/>
      <c r="O40" s="746"/>
    </row>
    <row r="41" spans="1:15" ht="15.75" x14ac:dyDescent="0.25">
      <c r="A41" s="69"/>
      <c r="B41" s="70"/>
      <c r="C41" s="71"/>
      <c r="D41" s="71"/>
      <c r="E41" s="71"/>
      <c r="F41" s="71"/>
      <c r="G41" s="71"/>
      <c r="H41" s="71"/>
      <c r="I41" s="71"/>
      <c r="J41" s="71"/>
      <c r="K41" s="71"/>
      <c r="L41" s="71"/>
      <c r="M41" s="71"/>
      <c r="N41" s="71"/>
      <c r="O41" s="69"/>
    </row>
    <row r="42" spans="1:15" ht="15.75" x14ac:dyDescent="0.25">
      <c r="A42" s="69"/>
      <c r="B42" s="70"/>
      <c r="C42" s="71"/>
      <c r="D42" s="71"/>
      <c r="E42" s="71"/>
      <c r="F42" s="71"/>
      <c r="G42" s="71"/>
      <c r="H42" s="71"/>
      <c r="I42" s="71"/>
      <c r="J42" s="71"/>
      <c r="K42" s="71"/>
      <c r="L42" s="71"/>
      <c r="M42" s="71"/>
      <c r="N42" s="71"/>
      <c r="O42" s="69"/>
    </row>
    <row r="43" spans="1:15" ht="63" x14ac:dyDescent="0.25">
      <c r="A43" s="72" t="s">
        <v>23</v>
      </c>
      <c r="B43" s="74" t="s">
        <v>24</v>
      </c>
      <c r="C43" s="72" t="s">
        <v>25</v>
      </c>
      <c r="D43" s="72" t="s">
        <v>26</v>
      </c>
      <c r="E43" s="72" t="s">
        <v>105</v>
      </c>
      <c r="F43" s="764" t="s">
        <v>28</v>
      </c>
      <c r="G43" s="764"/>
      <c r="H43" s="764" t="s">
        <v>29</v>
      </c>
      <c r="I43" s="764"/>
      <c r="J43" s="74" t="s">
        <v>30</v>
      </c>
      <c r="K43" s="764" t="s">
        <v>31</v>
      </c>
      <c r="L43" s="764"/>
      <c r="M43" s="765" t="s">
        <v>32</v>
      </c>
      <c r="N43" s="766"/>
      <c r="O43" s="767"/>
    </row>
    <row r="44" spans="1:15" ht="60" x14ac:dyDescent="0.25">
      <c r="A44" s="75" t="s">
        <v>33</v>
      </c>
      <c r="B44" s="76">
        <v>40</v>
      </c>
      <c r="C44" s="78" t="s">
        <v>1813</v>
      </c>
      <c r="D44" s="78" t="s">
        <v>35</v>
      </c>
      <c r="E44" s="78" t="s">
        <v>249</v>
      </c>
      <c r="F44" s="1685" t="s">
        <v>1814</v>
      </c>
      <c r="G44" s="768"/>
      <c r="H44" s="782" t="s">
        <v>1815</v>
      </c>
      <c r="I44" s="759"/>
      <c r="J44" s="80">
        <v>1</v>
      </c>
      <c r="K44" s="771" t="s">
        <v>698</v>
      </c>
      <c r="L44" s="771"/>
      <c r="M44" s="772"/>
      <c r="N44" s="772"/>
      <c r="O44" s="772"/>
    </row>
    <row r="45" spans="1:15" ht="15.75" x14ac:dyDescent="0.25">
      <c r="A45" s="752" t="s">
        <v>40</v>
      </c>
      <c r="B45" s="753"/>
      <c r="C45" s="754" t="s">
        <v>1816</v>
      </c>
      <c r="D45" s="742"/>
      <c r="E45" s="742"/>
      <c r="F45" s="742"/>
      <c r="G45" s="743"/>
      <c r="H45" s="755" t="s">
        <v>42</v>
      </c>
      <c r="I45" s="756"/>
      <c r="J45" s="757"/>
      <c r="K45" s="758" t="s">
        <v>1817</v>
      </c>
      <c r="L45" s="758"/>
      <c r="M45" s="758"/>
      <c r="N45" s="758"/>
      <c r="O45" s="759"/>
    </row>
    <row r="46" spans="1:15" ht="15.75" x14ac:dyDescent="0.25">
      <c r="A46" s="760" t="s">
        <v>44</v>
      </c>
      <c r="B46" s="761"/>
      <c r="C46" s="761"/>
      <c r="D46" s="761"/>
      <c r="E46" s="761"/>
      <c r="F46" s="762"/>
      <c r="G46" s="760" t="s">
        <v>45</v>
      </c>
      <c r="H46" s="761"/>
      <c r="I46" s="761"/>
      <c r="J46" s="761"/>
      <c r="K46" s="761"/>
      <c r="L46" s="761"/>
      <c r="M46" s="761"/>
      <c r="N46" s="761"/>
      <c r="O46" s="762"/>
    </row>
    <row r="47" spans="1:15" x14ac:dyDescent="0.25">
      <c r="A47" s="1596"/>
      <c r="B47" s="1597"/>
      <c r="C47" s="1597"/>
      <c r="D47" s="1597"/>
      <c r="E47" s="1597"/>
      <c r="F47" s="1598"/>
      <c r="G47" s="1596"/>
      <c r="H47" s="1597"/>
      <c r="I47" s="1597"/>
      <c r="J47" s="1597"/>
      <c r="K47" s="1597"/>
      <c r="L47" s="1597"/>
      <c r="M47" s="1597"/>
      <c r="N47" s="1597"/>
      <c r="O47" s="1598"/>
    </row>
    <row r="48" spans="1:15" x14ac:dyDescent="0.25">
      <c r="A48" s="1599"/>
      <c r="B48" s="1600"/>
      <c r="C48" s="1600"/>
      <c r="D48" s="1600"/>
      <c r="E48" s="1600"/>
      <c r="F48" s="1601"/>
      <c r="G48" s="1599"/>
      <c r="H48" s="1600"/>
      <c r="I48" s="1600"/>
      <c r="J48" s="1600"/>
      <c r="K48" s="1600"/>
      <c r="L48" s="1600"/>
      <c r="M48" s="1600"/>
      <c r="N48" s="1600"/>
      <c r="O48" s="1601"/>
    </row>
    <row r="49" spans="1:15" ht="15.75" x14ac:dyDescent="0.25">
      <c r="A49" s="760" t="s">
        <v>48</v>
      </c>
      <c r="B49" s="761"/>
      <c r="C49" s="761"/>
      <c r="D49" s="761"/>
      <c r="E49" s="761"/>
      <c r="F49" s="762"/>
      <c r="G49" s="760" t="s">
        <v>49</v>
      </c>
      <c r="H49" s="761"/>
      <c r="I49" s="761"/>
      <c r="J49" s="761"/>
      <c r="K49" s="761"/>
      <c r="L49" s="761"/>
      <c r="M49" s="761"/>
      <c r="N49" s="761"/>
      <c r="O49" s="762"/>
    </row>
    <row r="50" spans="1:15" ht="15.75" x14ac:dyDescent="0.25">
      <c r="A50" s="81" t="s">
        <v>48</v>
      </c>
      <c r="B50" s="82"/>
      <c r="C50" s="82"/>
      <c r="D50" s="82"/>
      <c r="E50" s="82"/>
      <c r="F50" s="82"/>
      <c r="G50" s="83" t="s">
        <v>49</v>
      </c>
      <c r="H50" s="83"/>
      <c r="I50" s="83"/>
      <c r="J50" s="83"/>
      <c r="K50" s="83"/>
      <c r="L50" s="83"/>
      <c r="M50" s="83"/>
      <c r="N50" s="83"/>
      <c r="O50" s="83"/>
    </row>
    <row r="51" spans="1:15" x14ac:dyDescent="0.25">
      <c r="A51" s="803" t="s">
        <v>1818</v>
      </c>
      <c r="B51" s="804"/>
      <c r="C51" s="804"/>
      <c r="D51" s="804"/>
      <c r="E51" s="804"/>
      <c r="F51" s="805"/>
      <c r="G51" s="803" t="s">
        <v>1808</v>
      </c>
      <c r="H51" s="804"/>
      <c r="I51" s="804"/>
      <c r="J51" s="804"/>
      <c r="K51" s="804"/>
      <c r="L51" s="804"/>
      <c r="M51" s="804"/>
      <c r="N51" s="804"/>
      <c r="O51" s="805"/>
    </row>
    <row r="52" spans="1:15" x14ac:dyDescent="0.25">
      <c r="A52" s="1682"/>
      <c r="B52" s="1683"/>
      <c r="C52" s="1683"/>
      <c r="D52" s="1683"/>
      <c r="E52" s="1683"/>
      <c r="F52" s="1684"/>
      <c r="G52" s="1682"/>
      <c r="H52" s="1683"/>
      <c r="I52" s="1683"/>
      <c r="J52" s="1683"/>
      <c r="K52" s="1683"/>
      <c r="L52" s="1683"/>
      <c r="M52" s="1683"/>
      <c r="N52" s="1683"/>
      <c r="O52" s="1684"/>
    </row>
    <row r="53" spans="1:15" x14ac:dyDescent="0.25">
      <c r="A53" s="806"/>
      <c r="B53" s="807"/>
      <c r="C53" s="807"/>
      <c r="D53" s="807"/>
      <c r="E53" s="807"/>
      <c r="F53" s="808"/>
      <c r="G53" s="806"/>
      <c r="H53" s="807"/>
      <c r="I53" s="807"/>
      <c r="J53" s="807"/>
      <c r="K53" s="807"/>
      <c r="L53" s="807"/>
      <c r="M53" s="807"/>
      <c r="N53" s="807"/>
      <c r="O53" s="808"/>
    </row>
    <row r="54" spans="1:15" x14ac:dyDescent="0.25">
      <c r="A54" s="100"/>
      <c r="B54" s="101"/>
      <c r="C54" s="101"/>
      <c r="D54" s="101"/>
      <c r="E54" s="101"/>
      <c r="F54" s="102"/>
      <c r="G54" s="100"/>
      <c r="H54" s="101"/>
      <c r="I54" s="101"/>
      <c r="J54" s="101"/>
      <c r="K54" s="101"/>
      <c r="L54" s="101"/>
      <c r="M54" s="101"/>
      <c r="N54" s="101"/>
      <c r="O54" s="102"/>
    </row>
    <row r="55" spans="1:15" ht="31.5" x14ac:dyDescent="0.25">
      <c r="A55" s="67" t="s">
        <v>14</v>
      </c>
      <c r="B55" s="747" t="s">
        <v>1820</v>
      </c>
      <c r="C55" s="748"/>
      <c r="D55" s="748"/>
      <c r="E55" s="748"/>
      <c r="F55" s="748"/>
      <c r="G55" s="748"/>
      <c r="H55" s="748"/>
      <c r="I55" s="748"/>
      <c r="J55" s="748"/>
      <c r="K55" s="748"/>
      <c r="L55" s="748"/>
      <c r="M55" s="748"/>
      <c r="N55" s="748"/>
      <c r="O55" s="749"/>
    </row>
    <row r="56" spans="1:15" ht="63" x14ac:dyDescent="0.25">
      <c r="A56" s="72" t="s">
        <v>23</v>
      </c>
      <c r="B56" s="74" t="s">
        <v>24</v>
      </c>
      <c r="C56" s="72" t="s">
        <v>25</v>
      </c>
      <c r="D56" s="72" t="s">
        <v>26</v>
      </c>
      <c r="E56" s="72" t="s">
        <v>105</v>
      </c>
      <c r="F56" s="764" t="s">
        <v>28</v>
      </c>
      <c r="G56" s="764"/>
      <c r="H56" s="764" t="s">
        <v>29</v>
      </c>
      <c r="I56" s="764"/>
      <c r="J56" s="74" t="s">
        <v>30</v>
      </c>
      <c r="K56" s="764" t="s">
        <v>31</v>
      </c>
      <c r="L56" s="764"/>
      <c r="M56" s="765" t="s">
        <v>32</v>
      </c>
      <c r="N56" s="766"/>
      <c r="O56" s="767"/>
    </row>
    <row r="57" spans="1:15" ht="47.25" x14ac:dyDescent="0.25">
      <c r="A57" s="75" t="s">
        <v>33</v>
      </c>
      <c r="B57" s="76">
        <v>20</v>
      </c>
      <c r="C57" s="78" t="s">
        <v>1821</v>
      </c>
      <c r="D57" s="78" t="s">
        <v>35</v>
      </c>
      <c r="E57" s="78" t="s">
        <v>249</v>
      </c>
      <c r="F57" s="768" t="s">
        <v>1822</v>
      </c>
      <c r="G57" s="768"/>
      <c r="H57" s="782" t="s">
        <v>1815</v>
      </c>
      <c r="I57" s="759"/>
      <c r="J57" s="80">
        <v>12</v>
      </c>
      <c r="K57" s="771" t="s">
        <v>218</v>
      </c>
      <c r="L57" s="771"/>
      <c r="M57" s="772" t="s">
        <v>1823</v>
      </c>
      <c r="N57" s="772"/>
      <c r="O57" s="772"/>
    </row>
    <row r="58" spans="1:15" ht="15.75" x14ac:dyDescent="0.25">
      <c r="A58" s="752" t="s">
        <v>40</v>
      </c>
      <c r="B58" s="753"/>
      <c r="C58" s="754" t="s">
        <v>1824</v>
      </c>
      <c r="D58" s="742"/>
      <c r="E58" s="742"/>
      <c r="F58" s="742"/>
      <c r="G58" s="743"/>
      <c r="H58" s="755" t="s">
        <v>42</v>
      </c>
      <c r="I58" s="756"/>
      <c r="J58" s="757"/>
      <c r="K58" s="758" t="s">
        <v>1825</v>
      </c>
      <c r="L58" s="758"/>
      <c r="M58" s="758"/>
      <c r="N58" s="758"/>
      <c r="O58" s="759"/>
    </row>
    <row r="59" spans="1:15" ht="15.75" x14ac:dyDescent="0.25">
      <c r="A59" s="760" t="s">
        <v>44</v>
      </c>
      <c r="B59" s="761"/>
      <c r="C59" s="761"/>
      <c r="D59" s="761"/>
      <c r="E59" s="761"/>
      <c r="F59" s="762"/>
      <c r="G59" s="763" t="s">
        <v>45</v>
      </c>
      <c r="H59" s="763"/>
      <c r="I59" s="763"/>
      <c r="J59" s="763"/>
      <c r="K59" s="763"/>
      <c r="L59" s="763"/>
      <c r="M59" s="763"/>
      <c r="N59" s="763"/>
      <c r="O59" s="763"/>
    </row>
    <row r="60" spans="1:15" x14ac:dyDescent="0.25">
      <c r="A60" s="776" t="s">
        <v>1826</v>
      </c>
      <c r="B60" s="777"/>
      <c r="C60" s="777"/>
      <c r="D60" s="777"/>
      <c r="E60" s="777"/>
      <c r="F60" s="777"/>
      <c r="G60" s="780" t="s">
        <v>1827</v>
      </c>
      <c r="H60" s="780"/>
      <c r="I60" s="780"/>
      <c r="J60" s="780"/>
      <c r="K60" s="780"/>
      <c r="L60" s="780"/>
      <c r="M60" s="780"/>
      <c r="N60" s="780"/>
      <c r="O60" s="780"/>
    </row>
    <row r="61" spans="1:15" x14ac:dyDescent="0.25">
      <c r="A61" s="778"/>
      <c r="B61" s="779"/>
      <c r="C61" s="779"/>
      <c r="D61" s="779"/>
      <c r="E61" s="779"/>
      <c r="F61" s="779"/>
      <c r="G61" s="780"/>
      <c r="H61" s="780"/>
      <c r="I61" s="780"/>
      <c r="J61" s="780"/>
      <c r="K61" s="780"/>
      <c r="L61" s="780"/>
      <c r="M61" s="780"/>
      <c r="N61" s="780"/>
      <c r="O61" s="780"/>
    </row>
    <row r="62" spans="1:15" ht="15.75" x14ac:dyDescent="0.25">
      <c r="A62" s="760" t="s">
        <v>48</v>
      </c>
      <c r="B62" s="761"/>
      <c r="C62" s="761"/>
      <c r="D62" s="761"/>
      <c r="E62" s="761"/>
      <c r="F62" s="761"/>
      <c r="G62" s="763" t="s">
        <v>49</v>
      </c>
      <c r="H62" s="763"/>
      <c r="I62" s="763"/>
      <c r="J62" s="763"/>
      <c r="K62" s="763"/>
      <c r="L62" s="763"/>
      <c r="M62" s="763"/>
      <c r="N62" s="763"/>
      <c r="O62" s="763"/>
    </row>
    <row r="63" spans="1:15" x14ac:dyDescent="0.25">
      <c r="A63" s="781" t="s">
        <v>1818</v>
      </c>
      <c r="B63" s="781"/>
      <c r="C63" s="781"/>
      <c r="D63" s="781"/>
      <c r="E63" s="781"/>
      <c r="F63" s="781"/>
      <c r="G63" s="781" t="s">
        <v>1808</v>
      </c>
      <c r="H63" s="781"/>
      <c r="I63" s="781"/>
      <c r="J63" s="781"/>
      <c r="K63" s="781"/>
      <c r="L63" s="781"/>
      <c r="M63" s="781"/>
      <c r="N63" s="781"/>
      <c r="O63" s="781"/>
    </row>
    <row r="64" spans="1:15" x14ac:dyDescent="0.25">
      <c r="A64" s="781"/>
      <c r="B64" s="781"/>
      <c r="C64" s="781"/>
      <c r="D64" s="781"/>
      <c r="E64" s="781"/>
      <c r="F64" s="781"/>
      <c r="G64" s="781"/>
      <c r="H64" s="781"/>
      <c r="I64" s="781"/>
      <c r="J64" s="781"/>
      <c r="K64" s="781"/>
      <c r="L64" s="781"/>
      <c r="M64" s="781"/>
      <c r="N64" s="781"/>
      <c r="O64" s="781"/>
    </row>
    <row r="65" spans="1:15" ht="15.75" x14ac:dyDescent="0.25">
      <c r="A65" s="63"/>
      <c r="B65" s="64"/>
      <c r="C65" s="70"/>
      <c r="D65" s="70"/>
      <c r="E65" s="70"/>
      <c r="F65" s="70"/>
      <c r="G65" s="70"/>
      <c r="H65" s="70"/>
      <c r="I65" s="70"/>
      <c r="J65" s="70"/>
      <c r="K65" s="70"/>
      <c r="L65" s="70"/>
      <c r="M65" s="70"/>
      <c r="N65" s="70"/>
      <c r="O65" s="63"/>
    </row>
    <row r="66" spans="1:15" ht="15.75" x14ac:dyDescent="0.25">
      <c r="A66" s="70"/>
      <c r="B66" s="70"/>
      <c r="C66" s="63"/>
      <c r="D66" s="752" t="s">
        <v>52</v>
      </c>
      <c r="E66" s="773"/>
      <c r="F66" s="773"/>
      <c r="G66" s="773"/>
      <c r="H66" s="773"/>
      <c r="I66" s="773"/>
      <c r="J66" s="773"/>
      <c r="K66" s="773"/>
      <c r="L66" s="773"/>
      <c r="M66" s="773"/>
      <c r="N66" s="773"/>
      <c r="O66" s="753"/>
    </row>
    <row r="67" spans="1:15" ht="15.75" x14ac:dyDescent="0.25">
      <c r="A67" s="63"/>
      <c r="B67" s="64"/>
      <c r="C67" s="70"/>
      <c r="D67" s="74" t="s">
        <v>53</v>
      </c>
      <c r="E67" s="74" t="s">
        <v>54</v>
      </c>
      <c r="F67" s="74" t="s">
        <v>55</v>
      </c>
      <c r="G67" s="74" t="s">
        <v>56</v>
      </c>
      <c r="H67" s="74" t="s">
        <v>57</v>
      </c>
      <c r="I67" s="74" t="s">
        <v>58</v>
      </c>
      <c r="J67" s="74" t="s">
        <v>59</v>
      </c>
      <c r="K67" s="74" t="s">
        <v>60</v>
      </c>
      <c r="L67" s="74" t="s">
        <v>61</v>
      </c>
      <c r="M67" s="74" t="s">
        <v>62</v>
      </c>
      <c r="N67" s="74" t="s">
        <v>63</v>
      </c>
      <c r="O67" s="74" t="s">
        <v>64</v>
      </c>
    </row>
    <row r="68" spans="1:15" ht="15.75" x14ac:dyDescent="0.25">
      <c r="A68" s="954" t="s">
        <v>65</v>
      </c>
      <c r="B68" s="954"/>
      <c r="C68" s="954"/>
      <c r="D68" s="179">
        <v>6</v>
      </c>
      <c r="E68" s="179">
        <v>4</v>
      </c>
      <c r="F68" s="179">
        <v>5</v>
      </c>
      <c r="G68" s="179">
        <v>5</v>
      </c>
      <c r="H68" s="179">
        <v>4</v>
      </c>
      <c r="I68" s="179">
        <v>4</v>
      </c>
      <c r="J68" s="179">
        <v>14</v>
      </c>
      <c r="K68" s="179">
        <v>5</v>
      </c>
      <c r="L68" s="179">
        <v>5</v>
      </c>
      <c r="M68" s="179">
        <v>6</v>
      </c>
      <c r="N68" s="179">
        <v>4</v>
      </c>
      <c r="O68" s="179">
        <v>7</v>
      </c>
    </row>
    <row r="69" spans="1:15" ht="15.75" x14ac:dyDescent="0.25">
      <c r="A69" s="955" t="s">
        <v>66</v>
      </c>
      <c r="B69" s="955"/>
      <c r="C69" s="955"/>
      <c r="D69" s="181">
        <v>6</v>
      </c>
      <c r="E69" s="181">
        <v>4</v>
      </c>
      <c r="F69" s="181">
        <v>5</v>
      </c>
      <c r="G69" s="181">
        <v>5</v>
      </c>
      <c r="H69" s="181">
        <v>4</v>
      </c>
      <c r="I69" s="181">
        <v>4</v>
      </c>
      <c r="J69" s="181">
        <v>13</v>
      </c>
      <c r="K69" s="181">
        <v>5</v>
      </c>
      <c r="L69" s="181"/>
      <c r="M69" s="181"/>
      <c r="N69" s="181"/>
      <c r="O69" s="181"/>
    </row>
    <row r="70" spans="1:15" x14ac:dyDescent="0.25">
      <c r="A70" s="1680" t="s">
        <v>1828</v>
      </c>
      <c r="B70" s="1681"/>
      <c r="C70" s="1681"/>
      <c r="D70" s="1681"/>
      <c r="E70" s="1681"/>
      <c r="F70" s="1681"/>
      <c r="G70" s="1681"/>
      <c r="H70" s="1681"/>
      <c r="I70" s="1681"/>
      <c r="J70" s="1681"/>
      <c r="K70" s="1681"/>
      <c r="L70" s="1681"/>
      <c r="M70" s="1681"/>
      <c r="N70" s="1681"/>
      <c r="O70" s="1681"/>
    </row>
    <row r="71" spans="1:15" x14ac:dyDescent="0.25">
      <c r="A71" s="1680"/>
      <c r="B71" s="1681"/>
      <c r="C71" s="1681"/>
      <c r="D71" s="1681"/>
      <c r="E71" s="1681"/>
      <c r="F71" s="1681"/>
      <c r="G71" s="1681"/>
      <c r="H71" s="1681"/>
      <c r="I71" s="1681"/>
      <c r="J71" s="1681"/>
      <c r="K71" s="1681"/>
      <c r="L71" s="1681"/>
      <c r="M71" s="1681"/>
      <c r="N71" s="1681"/>
      <c r="O71" s="1681"/>
    </row>
    <row r="72" spans="1:15" ht="31.5" x14ac:dyDescent="0.25">
      <c r="A72" s="67" t="s">
        <v>97</v>
      </c>
      <c r="B72" s="747" t="s">
        <v>1829</v>
      </c>
      <c r="C72" s="748"/>
      <c r="D72" s="748"/>
      <c r="E72" s="748"/>
      <c r="F72" s="748"/>
      <c r="G72" s="748"/>
      <c r="H72" s="748"/>
      <c r="I72" s="748"/>
      <c r="J72" s="749"/>
      <c r="K72" s="750" t="s">
        <v>13</v>
      </c>
      <c r="L72" s="750"/>
      <c r="M72" s="750"/>
      <c r="N72" s="750"/>
      <c r="O72" s="68">
        <v>0.5</v>
      </c>
    </row>
    <row r="73" spans="1:15" ht="15.75" x14ac:dyDescent="0.25">
      <c r="A73" s="502"/>
      <c r="B73" s="503"/>
      <c r="C73" s="504"/>
      <c r="D73" s="504"/>
      <c r="E73" s="504"/>
      <c r="F73" s="504"/>
      <c r="G73" s="504"/>
      <c r="H73" s="504"/>
      <c r="I73" s="504"/>
      <c r="J73" s="505"/>
      <c r="K73" s="506"/>
      <c r="L73" s="506"/>
      <c r="M73" s="507"/>
      <c r="N73" s="508"/>
      <c r="O73" s="509"/>
    </row>
    <row r="74" spans="1:15" ht="47.25" x14ac:dyDescent="0.25">
      <c r="A74" s="72" t="s">
        <v>23</v>
      </c>
      <c r="B74" s="74" t="s">
        <v>24</v>
      </c>
      <c r="C74" s="764" t="s">
        <v>25</v>
      </c>
      <c r="D74" s="764"/>
      <c r="E74" s="764"/>
      <c r="F74" s="764" t="s">
        <v>28</v>
      </c>
      <c r="G74" s="764"/>
      <c r="H74" s="764" t="s">
        <v>29</v>
      </c>
      <c r="I74" s="764"/>
      <c r="J74" s="74" t="s">
        <v>30</v>
      </c>
      <c r="K74" s="764" t="s">
        <v>31</v>
      </c>
      <c r="L74" s="764"/>
      <c r="M74" s="765" t="s">
        <v>32</v>
      </c>
      <c r="N74" s="766"/>
      <c r="O74" s="767"/>
    </row>
    <row r="75" spans="1:15" ht="63" x14ac:dyDescent="0.25">
      <c r="A75" s="75" t="s">
        <v>67</v>
      </c>
      <c r="B75" s="76">
        <v>30</v>
      </c>
      <c r="C75" s="754" t="s">
        <v>1830</v>
      </c>
      <c r="D75" s="742"/>
      <c r="E75" s="743"/>
      <c r="F75" s="754" t="s">
        <v>1831</v>
      </c>
      <c r="G75" s="743"/>
      <c r="H75" s="782" t="s">
        <v>70</v>
      </c>
      <c r="I75" s="759"/>
      <c r="J75" s="401">
        <v>1</v>
      </c>
      <c r="K75" s="771" t="s">
        <v>218</v>
      </c>
      <c r="L75" s="771"/>
      <c r="M75" s="772" t="s">
        <v>1832</v>
      </c>
      <c r="N75" s="772"/>
      <c r="O75" s="772"/>
    </row>
    <row r="76" spans="1:15" ht="15.75" x14ac:dyDescent="0.25">
      <c r="A76" s="752" t="s">
        <v>40</v>
      </c>
      <c r="B76" s="753"/>
      <c r="C76" s="754" t="s">
        <v>1833</v>
      </c>
      <c r="D76" s="742"/>
      <c r="E76" s="742"/>
      <c r="F76" s="742"/>
      <c r="G76" s="743"/>
      <c r="H76" s="783" t="s">
        <v>72</v>
      </c>
      <c r="I76" s="756"/>
      <c r="J76" s="757"/>
      <c r="K76" s="758"/>
      <c r="L76" s="758"/>
      <c r="M76" s="758"/>
      <c r="N76" s="758"/>
      <c r="O76" s="759"/>
    </row>
    <row r="77" spans="1:15" ht="15.75" x14ac:dyDescent="0.25">
      <c r="A77" s="760" t="s">
        <v>44</v>
      </c>
      <c r="B77" s="761"/>
      <c r="C77" s="761"/>
      <c r="D77" s="761"/>
      <c r="E77" s="761"/>
      <c r="F77" s="762"/>
      <c r="G77" s="763" t="s">
        <v>45</v>
      </c>
      <c r="H77" s="763"/>
      <c r="I77" s="763"/>
      <c r="J77" s="763"/>
      <c r="K77" s="763"/>
      <c r="L77" s="763"/>
      <c r="M77" s="763"/>
      <c r="N77" s="763"/>
      <c r="O77" s="763"/>
    </row>
    <row r="78" spans="1:15" x14ac:dyDescent="0.25">
      <c r="A78" s="776"/>
      <c r="B78" s="777"/>
      <c r="C78" s="777"/>
      <c r="D78" s="777"/>
      <c r="E78" s="777"/>
      <c r="F78" s="777"/>
      <c r="G78" s="780"/>
      <c r="H78" s="780"/>
      <c r="I78" s="780"/>
      <c r="J78" s="780"/>
      <c r="K78" s="780"/>
      <c r="L78" s="780"/>
      <c r="M78" s="780"/>
      <c r="N78" s="780"/>
      <c r="O78" s="780"/>
    </row>
    <row r="79" spans="1:15" x14ac:dyDescent="0.25">
      <c r="A79" s="778"/>
      <c r="B79" s="779"/>
      <c r="C79" s="779"/>
      <c r="D79" s="779"/>
      <c r="E79" s="779"/>
      <c r="F79" s="779"/>
      <c r="G79" s="780"/>
      <c r="H79" s="780"/>
      <c r="I79" s="780"/>
      <c r="J79" s="780"/>
      <c r="K79" s="780"/>
      <c r="L79" s="780"/>
      <c r="M79" s="780"/>
      <c r="N79" s="780"/>
      <c r="O79" s="780"/>
    </row>
    <row r="80" spans="1:15" ht="15.75" x14ac:dyDescent="0.25">
      <c r="A80" s="760" t="s">
        <v>48</v>
      </c>
      <c r="B80" s="761"/>
      <c r="C80" s="761"/>
      <c r="D80" s="761"/>
      <c r="E80" s="761"/>
      <c r="F80" s="761"/>
      <c r="G80" s="763" t="s">
        <v>49</v>
      </c>
      <c r="H80" s="763"/>
      <c r="I80" s="763"/>
      <c r="J80" s="763"/>
      <c r="K80" s="763"/>
      <c r="L80" s="763"/>
      <c r="M80" s="763"/>
      <c r="N80" s="763"/>
      <c r="O80" s="763"/>
    </row>
    <row r="81" spans="1:15" x14ac:dyDescent="0.25">
      <c r="A81" s="781"/>
      <c r="B81" s="781"/>
      <c r="C81" s="781"/>
      <c r="D81" s="781"/>
      <c r="E81" s="781"/>
      <c r="F81" s="781"/>
      <c r="G81" s="781"/>
      <c r="H81" s="781"/>
      <c r="I81" s="781"/>
      <c r="J81" s="781"/>
      <c r="K81" s="781"/>
      <c r="L81" s="781"/>
      <c r="M81" s="781"/>
      <c r="N81" s="781"/>
      <c r="O81" s="781"/>
    </row>
    <row r="82" spans="1:15" x14ac:dyDescent="0.25">
      <c r="A82" s="781"/>
      <c r="B82" s="781"/>
      <c r="C82" s="781"/>
      <c r="D82" s="781"/>
      <c r="E82" s="781"/>
      <c r="F82" s="781"/>
      <c r="G82" s="781"/>
      <c r="H82" s="781"/>
      <c r="I82" s="781"/>
      <c r="J82" s="781"/>
      <c r="K82" s="781"/>
      <c r="L82" s="781"/>
      <c r="M82" s="781"/>
      <c r="N82" s="781"/>
      <c r="O82" s="781"/>
    </row>
    <row r="83" spans="1:15" ht="15.75" x14ac:dyDescent="0.25">
      <c r="A83" s="63"/>
      <c r="B83" s="64"/>
      <c r="C83" s="70"/>
      <c r="D83" s="70"/>
      <c r="E83" s="70"/>
      <c r="F83" s="70"/>
      <c r="G83" s="70"/>
      <c r="H83" s="70"/>
      <c r="I83" s="70"/>
      <c r="J83" s="70"/>
      <c r="K83" s="70"/>
      <c r="L83" s="70"/>
      <c r="M83" s="70"/>
      <c r="N83" s="70"/>
      <c r="O83" s="63"/>
    </row>
    <row r="84" spans="1:15" ht="15.75" x14ac:dyDescent="0.25">
      <c r="A84" s="86" t="s">
        <v>76</v>
      </c>
      <c r="B84" s="86" t="s">
        <v>24</v>
      </c>
      <c r="C84" s="87"/>
      <c r="D84" s="74" t="s">
        <v>53</v>
      </c>
      <c r="E84" s="74" t="s">
        <v>54</v>
      </c>
      <c r="F84" s="74" t="s">
        <v>55</v>
      </c>
      <c r="G84" s="74" t="s">
        <v>56</v>
      </c>
      <c r="H84" s="74" t="s">
        <v>57</v>
      </c>
      <c r="I84" s="74" t="s">
        <v>58</v>
      </c>
      <c r="J84" s="74" t="s">
        <v>59</v>
      </c>
      <c r="K84" s="74" t="s">
        <v>60</v>
      </c>
      <c r="L84" s="74" t="s">
        <v>61</v>
      </c>
      <c r="M84" s="74" t="s">
        <v>62</v>
      </c>
      <c r="N84" s="74" t="s">
        <v>63</v>
      </c>
      <c r="O84" s="74" t="s">
        <v>64</v>
      </c>
    </row>
    <row r="85" spans="1:15" ht="31.5" x14ac:dyDescent="0.25">
      <c r="A85" s="784" t="s">
        <v>1834</v>
      </c>
      <c r="B85" s="768"/>
      <c r="C85" s="179" t="s">
        <v>65</v>
      </c>
      <c r="D85" s="179">
        <v>1</v>
      </c>
      <c r="E85" s="179">
        <v>1</v>
      </c>
      <c r="F85" s="179">
        <v>1</v>
      </c>
      <c r="G85" s="179">
        <v>1</v>
      </c>
      <c r="H85" s="179">
        <v>1</v>
      </c>
      <c r="I85" s="179">
        <v>1</v>
      </c>
      <c r="J85" s="179">
        <v>1</v>
      </c>
      <c r="K85" s="179">
        <v>1</v>
      </c>
      <c r="L85" s="179">
        <v>1</v>
      </c>
      <c r="M85" s="179">
        <v>1</v>
      </c>
      <c r="N85" s="179">
        <v>1</v>
      </c>
      <c r="O85" s="179">
        <v>1</v>
      </c>
    </row>
    <row r="86" spans="1:15" x14ac:dyDescent="0.25">
      <c r="A86" s="785"/>
      <c r="B86" s="768"/>
      <c r="C86" s="181" t="s">
        <v>66</v>
      </c>
      <c r="D86" s="181">
        <v>1</v>
      </c>
      <c r="E86" s="181">
        <v>1</v>
      </c>
      <c r="F86" s="181">
        <v>1</v>
      </c>
      <c r="G86" s="181">
        <v>1</v>
      </c>
      <c r="H86" s="181">
        <v>1</v>
      </c>
      <c r="I86" s="181">
        <v>1</v>
      </c>
      <c r="J86" s="181">
        <v>1</v>
      </c>
      <c r="K86" s="181">
        <v>1</v>
      </c>
      <c r="L86" s="181">
        <v>1</v>
      </c>
      <c r="M86" s="181"/>
      <c r="N86" s="181"/>
      <c r="O86" s="181"/>
    </row>
    <row r="87" spans="1:15" ht="31.5" x14ac:dyDescent="0.25">
      <c r="A87" s="1678" t="s">
        <v>1835</v>
      </c>
      <c r="B87" s="786"/>
      <c r="C87" s="179" t="s">
        <v>65</v>
      </c>
      <c r="D87" s="179">
        <v>1</v>
      </c>
      <c r="E87" s="179">
        <v>1</v>
      </c>
      <c r="F87" s="179">
        <v>1</v>
      </c>
      <c r="G87" s="179">
        <v>1</v>
      </c>
      <c r="H87" s="179">
        <v>1</v>
      </c>
      <c r="I87" s="179">
        <v>1</v>
      </c>
      <c r="J87" s="179">
        <v>1</v>
      </c>
      <c r="K87" s="179">
        <v>1</v>
      </c>
      <c r="L87" s="179">
        <v>1</v>
      </c>
      <c r="M87" s="179">
        <v>1</v>
      </c>
      <c r="N87" s="179">
        <v>1</v>
      </c>
      <c r="O87" s="179">
        <v>1</v>
      </c>
    </row>
    <row r="88" spans="1:15" x14ac:dyDescent="0.25">
      <c r="A88" s="1679"/>
      <c r="B88" s="787"/>
      <c r="C88" s="181" t="s">
        <v>66</v>
      </c>
      <c r="D88" s="181">
        <v>1</v>
      </c>
      <c r="E88" s="181">
        <v>1</v>
      </c>
      <c r="F88" s="181">
        <v>1</v>
      </c>
      <c r="G88" s="181">
        <v>1</v>
      </c>
      <c r="H88" s="181">
        <v>1</v>
      </c>
      <c r="I88" s="181">
        <v>1</v>
      </c>
      <c r="J88" s="181">
        <v>1</v>
      </c>
      <c r="K88" s="181">
        <v>1</v>
      </c>
      <c r="L88" s="181">
        <v>1</v>
      </c>
      <c r="M88" s="181"/>
      <c r="N88" s="181"/>
      <c r="O88" s="181"/>
    </row>
    <row r="89" spans="1:15" ht="31.5" x14ac:dyDescent="0.25">
      <c r="A89" s="1678" t="s">
        <v>1836</v>
      </c>
      <c r="B89" s="786"/>
      <c r="C89" s="179" t="s">
        <v>65</v>
      </c>
      <c r="D89" s="179">
        <v>1</v>
      </c>
      <c r="E89" s="179">
        <v>1</v>
      </c>
      <c r="F89" s="179">
        <v>1</v>
      </c>
      <c r="G89" s="179">
        <v>1</v>
      </c>
      <c r="H89" s="179">
        <v>1</v>
      </c>
      <c r="I89" s="179">
        <v>1</v>
      </c>
      <c r="J89" s="179">
        <v>1</v>
      </c>
      <c r="K89" s="179">
        <v>1</v>
      </c>
      <c r="L89" s="179">
        <v>1</v>
      </c>
      <c r="M89" s="179"/>
      <c r="N89" s="179"/>
      <c r="O89" s="179"/>
    </row>
    <row r="90" spans="1:15" x14ac:dyDescent="0.25">
      <c r="A90" s="1679"/>
      <c r="B90" s="787"/>
      <c r="C90" s="181" t="s">
        <v>66</v>
      </c>
      <c r="D90" s="181">
        <v>1</v>
      </c>
      <c r="E90" s="181">
        <v>1</v>
      </c>
      <c r="F90" s="181">
        <v>1</v>
      </c>
      <c r="G90" s="181">
        <v>1</v>
      </c>
      <c r="H90" s="181">
        <v>1</v>
      </c>
      <c r="I90" s="181">
        <v>1</v>
      </c>
      <c r="J90" s="181">
        <v>1</v>
      </c>
      <c r="K90" s="181">
        <v>1</v>
      </c>
      <c r="L90" s="181">
        <v>1</v>
      </c>
      <c r="M90" s="181"/>
      <c r="N90" s="181"/>
      <c r="O90" s="181"/>
    </row>
    <row r="91" spans="1:15" ht="45.75" x14ac:dyDescent="0.25">
      <c r="A91" s="510" t="s">
        <v>1837</v>
      </c>
      <c r="B91" s="78"/>
      <c r="C91" s="179" t="s">
        <v>65</v>
      </c>
      <c r="D91" s="179"/>
      <c r="E91" s="179"/>
      <c r="F91" s="179"/>
      <c r="G91" s="179">
        <v>1</v>
      </c>
      <c r="H91" s="179"/>
      <c r="I91" s="179"/>
      <c r="J91" s="179"/>
      <c r="K91" s="179">
        <v>1</v>
      </c>
      <c r="L91" s="179"/>
      <c r="M91" s="179"/>
      <c r="N91" s="179"/>
      <c r="O91" s="179">
        <v>1</v>
      </c>
    </row>
    <row r="92" spans="1:15" ht="15.75" x14ac:dyDescent="0.25">
      <c r="A92" s="511"/>
      <c r="B92" s="78"/>
      <c r="C92" s="181" t="s">
        <v>66</v>
      </c>
      <c r="D92" s="181"/>
      <c r="E92" s="181"/>
      <c r="F92" s="181"/>
      <c r="G92" s="181">
        <v>1</v>
      </c>
      <c r="H92" s="181"/>
      <c r="I92" s="181"/>
      <c r="J92" s="181"/>
      <c r="K92" s="181">
        <v>1</v>
      </c>
      <c r="L92" s="181"/>
      <c r="M92" s="181"/>
      <c r="N92" s="181"/>
      <c r="O92" s="181"/>
    </row>
    <row r="93" spans="1:15" ht="31.5" x14ac:dyDescent="0.25">
      <c r="A93" s="1676" t="s">
        <v>1838</v>
      </c>
      <c r="B93" s="768"/>
      <c r="C93" s="179" t="s">
        <v>65</v>
      </c>
      <c r="D93" s="179">
        <v>1</v>
      </c>
      <c r="E93" s="179">
        <v>1</v>
      </c>
      <c r="F93" s="179">
        <v>1</v>
      </c>
      <c r="G93" s="179">
        <v>1</v>
      </c>
      <c r="H93" s="179">
        <v>1</v>
      </c>
      <c r="I93" s="179">
        <v>1</v>
      </c>
      <c r="J93" s="179">
        <v>1</v>
      </c>
      <c r="K93" s="179">
        <v>1</v>
      </c>
      <c r="L93" s="179">
        <v>1</v>
      </c>
      <c r="M93" s="179"/>
      <c r="N93" s="179"/>
      <c r="O93" s="179">
        <v>1</v>
      </c>
    </row>
    <row r="94" spans="1:15" x14ac:dyDescent="0.25">
      <c r="A94" s="1677"/>
      <c r="B94" s="768"/>
      <c r="C94" s="181" t="s">
        <v>66</v>
      </c>
      <c r="D94" s="181">
        <v>1</v>
      </c>
      <c r="E94" s="181">
        <v>1</v>
      </c>
      <c r="F94" s="181">
        <v>1</v>
      </c>
      <c r="G94" s="181">
        <v>1</v>
      </c>
      <c r="H94" s="181">
        <v>1</v>
      </c>
      <c r="I94" s="181">
        <v>1</v>
      </c>
      <c r="J94" s="181">
        <v>1</v>
      </c>
      <c r="K94" s="181">
        <v>1</v>
      </c>
      <c r="L94" s="181">
        <v>1</v>
      </c>
      <c r="M94" s="181"/>
      <c r="N94" s="181"/>
      <c r="O94" s="181"/>
    </row>
    <row r="95" spans="1:15" ht="31.5" x14ac:dyDescent="0.25">
      <c r="A95" s="784" t="s">
        <v>1839</v>
      </c>
      <c r="B95" s="768"/>
      <c r="C95" s="179" t="s">
        <v>65</v>
      </c>
      <c r="D95" s="179"/>
      <c r="E95" s="179"/>
      <c r="F95" s="179"/>
      <c r="G95" s="179"/>
      <c r="H95" s="179"/>
      <c r="I95" s="179"/>
      <c r="J95" s="179">
        <v>1</v>
      </c>
      <c r="K95" s="179">
        <v>1</v>
      </c>
      <c r="L95" s="179"/>
      <c r="M95" s="179"/>
      <c r="N95" s="179"/>
      <c r="O95" s="179"/>
    </row>
    <row r="96" spans="1:15" x14ac:dyDescent="0.25">
      <c r="A96" s="785"/>
      <c r="B96" s="768"/>
      <c r="C96" s="181" t="s">
        <v>66</v>
      </c>
      <c r="D96" s="181"/>
      <c r="E96" s="181"/>
      <c r="F96" s="181"/>
      <c r="G96" s="181"/>
      <c r="H96" s="181"/>
      <c r="I96" s="181"/>
      <c r="J96" s="181">
        <v>1</v>
      </c>
      <c r="K96" s="181">
        <v>1</v>
      </c>
      <c r="L96" s="181"/>
      <c r="M96" s="181"/>
      <c r="N96" s="181"/>
      <c r="O96" s="181"/>
    </row>
    <row r="97" spans="1:15" ht="31.5" x14ac:dyDescent="0.25">
      <c r="A97" s="1676" t="s">
        <v>1840</v>
      </c>
      <c r="B97" s="768"/>
      <c r="C97" s="179" t="s">
        <v>65</v>
      </c>
      <c r="D97" s="179">
        <v>1</v>
      </c>
      <c r="E97" s="179">
        <v>1</v>
      </c>
      <c r="F97" s="179">
        <v>1</v>
      </c>
      <c r="G97" s="179">
        <v>1</v>
      </c>
      <c r="H97" s="179">
        <v>1</v>
      </c>
      <c r="I97" s="179">
        <v>1</v>
      </c>
      <c r="J97" s="179">
        <v>1</v>
      </c>
      <c r="K97" s="179">
        <v>1</v>
      </c>
      <c r="L97" s="179">
        <v>1</v>
      </c>
      <c r="M97" s="179">
        <v>1</v>
      </c>
      <c r="N97" s="179">
        <v>1</v>
      </c>
      <c r="O97" s="179">
        <v>1</v>
      </c>
    </row>
    <row r="98" spans="1:15" x14ac:dyDescent="0.25">
      <c r="A98" s="1677"/>
      <c r="B98" s="768"/>
      <c r="C98" s="181" t="s">
        <v>66</v>
      </c>
      <c r="D98" s="181">
        <v>1</v>
      </c>
      <c r="E98" s="181">
        <v>1</v>
      </c>
      <c r="F98" s="181">
        <v>1</v>
      </c>
      <c r="G98" s="181">
        <v>1</v>
      </c>
      <c r="H98" s="181">
        <v>1</v>
      </c>
      <c r="I98" s="181">
        <v>1</v>
      </c>
      <c r="J98" s="181">
        <v>1</v>
      </c>
      <c r="K98" s="181">
        <v>1</v>
      </c>
      <c r="L98" s="181">
        <v>1</v>
      </c>
      <c r="M98" s="181"/>
      <c r="N98" s="181"/>
      <c r="O98" s="181"/>
    </row>
    <row r="99" spans="1:15" ht="31.5" x14ac:dyDescent="0.25">
      <c r="A99" s="784" t="s">
        <v>1841</v>
      </c>
      <c r="B99" s="768"/>
      <c r="C99" s="179" t="s">
        <v>65</v>
      </c>
      <c r="D99" s="179">
        <v>1</v>
      </c>
      <c r="E99" s="179">
        <v>1</v>
      </c>
      <c r="F99" s="179">
        <v>1</v>
      </c>
      <c r="G99" s="179">
        <v>1</v>
      </c>
      <c r="H99" s="179">
        <v>1</v>
      </c>
      <c r="I99" s="179">
        <v>1</v>
      </c>
      <c r="J99" s="179">
        <v>1</v>
      </c>
      <c r="K99" s="179">
        <v>1</v>
      </c>
      <c r="L99" s="179">
        <v>1</v>
      </c>
      <c r="M99" s="179">
        <v>1</v>
      </c>
      <c r="N99" s="179">
        <v>1</v>
      </c>
      <c r="O99" s="179">
        <v>1</v>
      </c>
    </row>
    <row r="100" spans="1:15" x14ac:dyDescent="0.25">
      <c r="A100" s="785"/>
      <c r="B100" s="768"/>
      <c r="C100" s="181" t="s">
        <v>66</v>
      </c>
      <c r="D100" s="181">
        <v>1</v>
      </c>
      <c r="E100" s="181">
        <v>1</v>
      </c>
      <c r="F100" s="181">
        <v>1</v>
      </c>
      <c r="G100" s="181">
        <v>1</v>
      </c>
      <c r="H100" s="181">
        <v>1</v>
      </c>
      <c r="I100" s="181">
        <v>1</v>
      </c>
      <c r="J100" s="181">
        <v>1</v>
      </c>
      <c r="K100" s="181">
        <v>1</v>
      </c>
      <c r="L100" s="181">
        <v>1</v>
      </c>
      <c r="M100" s="181"/>
      <c r="N100" s="181"/>
      <c r="O100" s="181"/>
    </row>
    <row r="101" spans="1:15" ht="31.5" x14ac:dyDescent="0.25">
      <c r="A101" s="784" t="s">
        <v>1842</v>
      </c>
      <c r="B101" s="768"/>
      <c r="C101" s="179" t="s">
        <v>65</v>
      </c>
      <c r="D101" s="179">
        <v>1</v>
      </c>
      <c r="E101" s="179"/>
      <c r="F101" s="179"/>
      <c r="G101" s="179">
        <v>1</v>
      </c>
      <c r="H101" s="179"/>
      <c r="I101" s="179"/>
      <c r="J101" s="179">
        <v>1</v>
      </c>
      <c r="K101" s="179"/>
      <c r="L101" s="179"/>
      <c r="M101" s="179">
        <v>1</v>
      </c>
      <c r="N101" s="179"/>
      <c r="O101" s="179"/>
    </row>
    <row r="102" spans="1:15" x14ac:dyDescent="0.25">
      <c r="A102" s="785"/>
      <c r="B102" s="768"/>
      <c r="C102" s="181" t="s">
        <v>66</v>
      </c>
      <c r="D102" s="181">
        <v>1</v>
      </c>
      <c r="E102" s="181"/>
      <c r="F102" s="181"/>
      <c r="G102" s="181">
        <v>1</v>
      </c>
      <c r="H102" s="181"/>
      <c r="I102" s="181"/>
      <c r="J102" s="181">
        <v>1</v>
      </c>
      <c r="K102" s="181"/>
      <c r="L102" s="181"/>
      <c r="M102" s="181"/>
      <c r="N102" s="181"/>
      <c r="O102" s="181"/>
    </row>
    <row r="103" spans="1:15" ht="31.5" x14ac:dyDescent="0.25">
      <c r="A103" s="784" t="s">
        <v>1843</v>
      </c>
      <c r="B103" s="768"/>
      <c r="C103" s="179" t="s">
        <v>65</v>
      </c>
      <c r="D103" s="179">
        <v>1</v>
      </c>
      <c r="E103" s="179"/>
      <c r="F103" s="179"/>
      <c r="G103" s="179"/>
      <c r="H103" s="179"/>
      <c r="I103" s="179"/>
      <c r="J103" s="179">
        <v>1</v>
      </c>
      <c r="K103" s="179"/>
      <c r="L103" s="179"/>
      <c r="M103" s="179"/>
      <c r="N103" s="179"/>
      <c r="O103" s="179"/>
    </row>
    <row r="104" spans="1:15" x14ac:dyDescent="0.25">
      <c r="A104" s="785"/>
      <c r="B104" s="768"/>
      <c r="C104" s="181" t="s">
        <v>66</v>
      </c>
      <c r="D104" s="181">
        <v>1</v>
      </c>
      <c r="E104" s="181"/>
      <c r="F104" s="181"/>
      <c r="G104" s="181"/>
      <c r="H104" s="181"/>
      <c r="I104" s="181"/>
      <c r="J104" s="181">
        <v>1</v>
      </c>
      <c r="K104" s="181"/>
      <c r="L104" s="181"/>
      <c r="M104" s="181"/>
      <c r="N104" s="181"/>
      <c r="O104" s="181"/>
    </row>
    <row r="105" spans="1:15" ht="31.5" x14ac:dyDescent="0.25">
      <c r="A105" s="784" t="s">
        <v>1844</v>
      </c>
      <c r="B105" s="768"/>
      <c r="C105" s="179" t="s">
        <v>65</v>
      </c>
      <c r="D105" s="179">
        <v>1</v>
      </c>
      <c r="E105" s="179"/>
      <c r="F105" s="179"/>
      <c r="G105" s="179"/>
      <c r="H105" s="179"/>
      <c r="I105" s="179"/>
      <c r="J105" s="179"/>
      <c r="K105" s="179"/>
      <c r="L105" s="179"/>
      <c r="M105" s="179"/>
      <c r="N105" s="179"/>
      <c r="O105" s="179"/>
    </row>
    <row r="106" spans="1:15" x14ac:dyDescent="0.25">
      <c r="A106" s="785"/>
      <c r="B106" s="768"/>
      <c r="C106" s="181" t="s">
        <v>66</v>
      </c>
      <c r="D106" s="181">
        <v>1</v>
      </c>
      <c r="E106" s="181"/>
      <c r="F106" s="181"/>
      <c r="G106" s="181"/>
      <c r="H106" s="181"/>
      <c r="I106" s="181"/>
      <c r="J106" s="181"/>
      <c r="K106" s="181"/>
      <c r="L106" s="181"/>
      <c r="M106" s="181"/>
      <c r="N106" s="181"/>
      <c r="O106" s="181"/>
    </row>
    <row r="107" spans="1:15" ht="31.5" x14ac:dyDescent="0.25">
      <c r="A107" s="1676" t="s">
        <v>1845</v>
      </c>
      <c r="B107" s="768"/>
      <c r="C107" s="179" t="s">
        <v>65</v>
      </c>
      <c r="D107" s="179"/>
      <c r="E107" s="179"/>
      <c r="F107" s="179"/>
      <c r="G107" s="179"/>
      <c r="H107" s="179"/>
      <c r="I107" s="179"/>
      <c r="J107" s="179">
        <v>1</v>
      </c>
      <c r="K107" s="179"/>
      <c r="L107" s="179">
        <v>1</v>
      </c>
      <c r="M107" s="179"/>
      <c r="N107" s="179"/>
      <c r="O107" s="179"/>
    </row>
    <row r="108" spans="1:15" x14ac:dyDescent="0.25">
      <c r="A108" s="1677"/>
      <c r="B108" s="768"/>
      <c r="C108" s="181" t="s">
        <v>66</v>
      </c>
      <c r="D108" s="181"/>
      <c r="E108" s="181"/>
      <c r="F108" s="181"/>
      <c r="G108" s="181"/>
      <c r="H108" s="181"/>
      <c r="I108" s="181"/>
      <c r="J108" s="181">
        <v>1</v>
      </c>
      <c r="K108" s="181"/>
      <c r="L108" s="181">
        <v>1</v>
      </c>
      <c r="M108" s="181"/>
      <c r="N108" s="181"/>
      <c r="O108" s="181"/>
    </row>
    <row r="109" spans="1:15" ht="31.5" x14ac:dyDescent="0.25">
      <c r="A109" s="768" t="s">
        <v>1846</v>
      </c>
      <c r="B109" s="768"/>
      <c r="C109" s="179" t="s">
        <v>65</v>
      </c>
      <c r="D109" s="179"/>
      <c r="E109" s="179"/>
      <c r="F109" s="179"/>
      <c r="G109" s="179"/>
      <c r="H109" s="179"/>
      <c r="I109" s="179"/>
      <c r="J109" s="179">
        <v>1</v>
      </c>
      <c r="K109" s="179"/>
      <c r="L109" s="179"/>
      <c r="M109" s="179">
        <v>1</v>
      </c>
      <c r="N109" s="179"/>
      <c r="O109" s="179"/>
    </row>
    <row r="110" spans="1:15" x14ac:dyDescent="0.25">
      <c r="A110" s="768"/>
      <c r="B110" s="768"/>
      <c r="C110" s="181" t="s">
        <v>66</v>
      </c>
      <c r="D110" s="181"/>
      <c r="E110" s="181"/>
      <c r="F110" s="181"/>
      <c r="G110" s="181"/>
      <c r="H110" s="181"/>
      <c r="I110" s="181"/>
      <c r="J110" s="181">
        <v>1</v>
      </c>
      <c r="K110" s="181"/>
      <c r="L110" s="181"/>
      <c r="M110" s="181"/>
      <c r="N110" s="181"/>
      <c r="O110" s="181"/>
    </row>
    <row r="111" spans="1:15" ht="31.5" x14ac:dyDescent="0.25">
      <c r="A111" s="768" t="s">
        <v>1847</v>
      </c>
      <c r="B111" s="768"/>
      <c r="C111" s="179" t="s">
        <v>65</v>
      </c>
      <c r="D111" s="179"/>
      <c r="E111" s="179"/>
      <c r="F111" s="179"/>
      <c r="G111" s="179"/>
      <c r="H111" s="179"/>
      <c r="I111" s="179"/>
      <c r="J111" s="179">
        <v>1</v>
      </c>
      <c r="K111" s="179"/>
      <c r="L111" s="179"/>
      <c r="M111" s="179"/>
      <c r="N111" s="179"/>
      <c r="O111" s="179">
        <v>1</v>
      </c>
    </row>
    <row r="112" spans="1:15" x14ac:dyDescent="0.25">
      <c r="A112" s="768"/>
      <c r="B112" s="768"/>
      <c r="C112" s="181" t="s">
        <v>66</v>
      </c>
      <c r="D112" s="181"/>
      <c r="E112" s="181"/>
      <c r="F112" s="181"/>
      <c r="G112" s="181"/>
      <c r="H112" s="181"/>
      <c r="I112" s="181"/>
      <c r="J112" s="181">
        <v>1</v>
      </c>
      <c r="K112" s="181"/>
      <c r="L112" s="181"/>
      <c r="M112" s="181"/>
      <c r="N112" s="181"/>
      <c r="O112" s="181"/>
    </row>
    <row r="113" spans="1:15" ht="31.5" x14ac:dyDescent="0.25">
      <c r="A113" s="768" t="s">
        <v>1848</v>
      </c>
      <c r="B113" s="768"/>
      <c r="C113" s="179" t="s">
        <v>65</v>
      </c>
      <c r="D113" s="179"/>
      <c r="E113" s="179"/>
      <c r="F113" s="179"/>
      <c r="G113" s="179"/>
      <c r="H113" s="179"/>
      <c r="I113" s="179"/>
      <c r="J113" s="179">
        <v>1</v>
      </c>
      <c r="K113" s="179"/>
      <c r="L113" s="179"/>
      <c r="M113" s="179"/>
      <c r="N113" s="179"/>
      <c r="O113" s="179">
        <v>1</v>
      </c>
    </row>
    <row r="114" spans="1:15" x14ac:dyDescent="0.25">
      <c r="A114" s="768"/>
      <c r="B114" s="768"/>
      <c r="C114" s="181" t="s">
        <v>66</v>
      </c>
      <c r="D114" s="181"/>
      <c r="E114" s="181"/>
      <c r="F114" s="181"/>
      <c r="G114" s="181"/>
      <c r="H114" s="181"/>
      <c r="I114" s="181"/>
      <c r="J114" s="181">
        <v>0</v>
      </c>
      <c r="K114" s="181"/>
      <c r="L114" s="181"/>
      <c r="M114" s="181"/>
      <c r="N114" s="181"/>
      <c r="O114" s="181"/>
    </row>
    <row r="115" spans="1:15" ht="31.5" x14ac:dyDescent="0.25">
      <c r="A115" s="768"/>
      <c r="B115" s="768"/>
      <c r="C115" s="179" t="s">
        <v>65</v>
      </c>
      <c r="D115" s="179"/>
      <c r="E115" s="179"/>
      <c r="F115" s="179"/>
      <c r="G115" s="179"/>
      <c r="H115" s="179"/>
      <c r="I115" s="179"/>
      <c r="J115" s="179"/>
      <c r="K115" s="179"/>
      <c r="L115" s="179"/>
      <c r="M115" s="179"/>
      <c r="N115" s="179"/>
      <c r="O115" s="179"/>
    </row>
    <row r="116" spans="1:15" x14ac:dyDescent="0.25">
      <c r="A116" s="768"/>
      <c r="B116" s="768"/>
      <c r="C116" s="181" t="s">
        <v>66</v>
      </c>
      <c r="D116" s="181"/>
      <c r="E116" s="181"/>
      <c r="F116" s="181"/>
      <c r="G116" s="181"/>
      <c r="H116" s="181"/>
      <c r="I116" s="181"/>
      <c r="J116" s="181"/>
      <c r="K116" s="181"/>
      <c r="L116" s="181"/>
      <c r="M116" s="181"/>
      <c r="N116" s="181"/>
      <c r="O116" s="181"/>
    </row>
    <row r="117" spans="1:15" x14ac:dyDescent="0.25">
      <c r="A117" s="512"/>
      <c r="B117" s="512"/>
      <c r="C117" s="196"/>
      <c r="D117" s="196"/>
      <c r="E117" s="196"/>
      <c r="F117" s="196"/>
      <c r="G117" s="196"/>
      <c r="H117" s="196"/>
      <c r="I117" s="196"/>
      <c r="J117" s="196"/>
      <c r="K117" s="196"/>
      <c r="L117" s="196"/>
      <c r="M117" s="196"/>
      <c r="N117" s="196"/>
      <c r="O117" s="196"/>
    </row>
    <row r="118" spans="1:15" x14ac:dyDescent="0.25">
      <c r="A118" s="772" t="s">
        <v>1828</v>
      </c>
      <c r="B118" s="1669"/>
      <c r="C118" s="1670"/>
      <c r="D118" s="1670"/>
      <c r="E118" s="1670"/>
      <c r="F118" s="1670"/>
      <c r="G118" s="1670"/>
      <c r="H118" s="1670"/>
      <c r="I118" s="1670"/>
      <c r="J118" s="1670"/>
      <c r="K118" s="1670"/>
      <c r="L118" s="1670"/>
      <c r="M118" s="1670"/>
      <c r="N118" s="1670"/>
      <c r="O118" s="1671"/>
    </row>
    <row r="119" spans="1:15" x14ac:dyDescent="0.25">
      <c r="A119" s="772"/>
      <c r="B119" s="1672"/>
      <c r="C119" s="1673"/>
      <c r="D119" s="1673"/>
      <c r="E119" s="1673"/>
      <c r="F119" s="1673"/>
      <c r="G119" s="1673"/>
      <c r="H119" s="1673"/>
      <c r="I119" s="1673"/>
      <c r="J119" s="1673"/>
      <c r="K119" s="1673"/>
      <c r="L119" s="1673"/>
      <c r="M119" s="1673"/>
      <c r="N119" s="1673"/>
      <c r="O119" s="1674"/>
    </row>
    <row r="120" spans="1:15" ht="15.75" x14ac:dyDescent="0.25">
      <c r="A120" s="63"/>
      <c r="B120" s="64"/>
      <c r="C120" s="70"/>
      <c r="D120" s="70"/>
      <c r="E120" s="70"/>
      <c r="F120" s="70"/>
      <c r="G120" s="70"/>
      <c r="H120" s="70"/>
      <c r="I120" s="70"/>
      <c r="J120" s="70"/>
      <c r="K120" s="70"/>
      <c r="L120" s="70"/>
      <c r="M120" s="70"/>
      <c r="N120" s="70"/>
      <c r="O120" s="63"/>
    </row>
    <row r="121" spans="1:15" ht="31.5" x14ac:dyDescent="0.25">
      <c r="A121" s="75" t="s">
        <v>581</v>
      </c>
      <c r="B121" s="76">
        <v>30</v>
      </c>
      <c r="C121" s="754" t="s">
        <v>1849</v>
      </c>
      <c r="D121" s="742"/>
      <c r="E121" s="743"/>
      <c r="F121" s="1675" t="s">
        <v>1850</v>
      </c>
      <c r="G121" s="743"/>
      <c r="H121" s="782" t="s">
        <v>70</v>
      </c>
      <c r="I121" s="759"/>
      <c r="J121" s="401">
        <v>0.95</v>
      </c>
      <c r="K121" s="782" t="s">
        <v>698</v>
      </c>
      <c r="L121" s="759"/>
      <c r="M121" s="797" t="s">
        <v>1809</v>
      </c>
      <c r="N121" s="798"/>
      <c r="O121" s="799"/>
    </row>
    <row r="122" spans="1:15" ht="15.75" x14ac:dyDescent="0.25">
      <c r="A122" s="752" t="s">
        <v>40</v>
      </c>
      <c r="B122" s="753"/>
      <c r="C122" s="1663" t="s">
        <v>1851</v>
      </c>
      <c r="D122" s="1664"/>
      <c r="E122" s="1664"/>
      <c r="F122" s="1664"/>
      <c r="G122" s="1665"/>
      <c r="H122" s="755" t="s">
        <v>42</v>
      </c>
      <c r="I122" s="795"/>
      <c r="J122" s="796"/>
      <c r="K122" s="1666" t="s">
        <v>1852</v>
      </c>
      <c r="L122" s="1667"/>
      <c r="M122" s="1667"/>
      <c r="N122" s="1667"/>
      <c r="O122" s="1668"/>
    </row>
    <row r="123" spans="1:15" ht="15.75" x14ac:dyDescent="0.25">
      <c r="A123" s="760" t="s">
        <v>44</v>
      </c>
      <c r="B123" s="761"/>
      <c r="C123" s="761"/>
      <c r="D123" s="761"/>
      <c r="E123" s="761"/>
      <c r="F123" s="762"/>
      <c r="G123" s="763" t="s">
        <v>45</v>
      </c>
      <c r="H123" s="763"/>
      <c r="I123" s="763"/>
      <c r="J123" s="763"/>
      <c r="K123" s="763"/>
      <c r="L123" s="763"/>
      <c r="M123" s="763"/>
      <c r="N123" s="763"/>
      <c r="O123" s="763"/>
    </row>
    <row r="124" spans="1:15" x14ac:dyDescent="0.25">
      <c r="A124" s="879" t="s">
        <v>1853</v>
      </c>
      <c r="B124" s="970"/>
      <c r="C124" s="970"/>
      <c r="D124" s="970"/>
      <c r="E124" s="970"/>
      <c r="F124" s="970"/>
      <c r="G124" s="880" t="s">
        <v>1854</v>
      </c>
      <c r="H124" s="880"/>
      <c r="I124" s="880"/>
      <c r="J124" s="880"/>
      <c r="K124" s="880"/>
      <c r="L124" s="880"/>
      <c r="M124" s="880"/>
      <c r="N124" s="880"/>
      <c r="O124" s="880"/>
    </row>
    <row r="125" spans="1:15" x14ac:dyDescent="0.25">
      <c r="A125" s="971"/>
      <c r="B125" s="972"/>
      <c r="C125" s="972"/>
      <c r="D125" s="972"/>
      <c r="E125" s="972"/>
      <c r="F125" s="972"/>
      <c r="G125" s="880"/>
      <c r="H125" s="880"/>
      <c r="I125" s="880"/>
      <c r="J125" s="880"/>
      <c r="K125" s="880"/>
      <c r="L125" s="880"/>
      <c r="M125" s="880"/>
      <c r="N125" s="880"/>
      <c r="O125" s="880"/>
    </row>
    <row r="126" spans="1:15" ht="15.75" x14ac:dyDescent="0.25">
      <c r="A126" s="760" t="s">
        <v>48</v>
      </c>
      <c r="B126" s="761"/>
      <c r="C126" s="761"/>
      <c r="D126" s="761"/>
      <c r="E126" s="761"/>
      <c r="F126" s="761"/>
      <c r="G126" s="763" t="s">
        <v>49</v>
      </c>
      <c r="H126" s="763"/>
      <c r="I126" s="763"/>
      <c r="J126" s="763"/>
      <c r="K126" s="763"/>
      <c r="L126" s="763"/>
      <c r="M126" s="763"/>
      <c r="N126" s="763"/>
      <c r="O126" s="763"/>
    </row>
    <row r="127" spans="1:15" x14ac:dyDescent="0.25">
      <c r="A127" s="781" t="s">
        <v>1855</v>
      </c>
      <c r="B127" s="781"/>
      <c r="C127" s="781"/>
      <c r="D127" s="781"/>
      <c r="E127" s="781"/>
      <c r="F127" s="781"/>
      <c r="G127" s="781" t="s">
        <v>1808</v>
      </c>
      <c r="H127" s="781"/>
      <c r="I127" s="781"/>
      <c r="J127" s="781"/>
      <c r="K127" s="781"/>
      <c r="L127" s="781"/>
      <c r="M127" s="781"/>
      <c r="N127" s="781"/>
      <c r="O127" s="781"/>
    </row>
    <row r="128" spans="1:15" x14ac:dyDescent="0.25">
      <c r="A128" s="781"/>
      <c r="B128" s="781"/>
      <c r="C128" s="781"/>
      <c r="D128" s="781"/>
      <c r="E128" s="781"/>
      <c r="F128" s="781"/>
      <c r="G128" s="781"/>
      <c r="H128" s="781"/>
      <c r="I128" s="781"/>
      <c r="J128" s="781"/>
      <c r="K128" s="781"/>
      <c r="L128" s="781"/>
      <c r="M128" s="781"/>
      <c r="N128" s="781"/>
      <c r="O128" s="781"/>
    </row>
    <row r="129" spans="1:15" x14ac:dyDescent="0.25">
      <c r="A129" s="90"/>
      <c r="B129" s="90"/>
      <c r="C129" s="90"/>
      <c r="D129" s="91"/>
      <c r="E129" s="92"/>
      <c r="F129" s="92"/>
      <c r="G129" s="92"/>
      <c r="H129" s="92"/>
      <c r="I129" s="92"/>
      <c r="J129" s="92"/>
      <c r="K129" s="92"/>
      <c r="L129" s="92"/>
      <c r="M129" s="92"/>
      <c r="N129" s="92"/>
      <c r="O129" s="93"/>
    </row>
    <row r="130" spans="1:15" ht="15.75" x14ac:dyDescent="0.25">
      <c r="A130" s="70"/>
      <c r="B130" s="70"/>
      <c r="C130" s="63"/>
      <c r="D130" s="800" t="s">
        <v>95</v>
      </c>
      <c r="E130" s="773"/>
      <c r="F130" s="773"/>
      <c r="G130" s="773"/>
      <c r="H130" s="773"/>
      <c r="I130" s="773"/>
      <c r="J130" s="773"/>
      <c r="K130" s="773"/>
      <c r="L130" s="773"/>
      <c r="M130" s="773"/>
      <c r="N130" s="773"/>
      <c r="O130" s="753"/>
    </row>
    <row r="131" spans="1:15" ht="15.75" x14ac:dyDescent="0.25">
      <c r="A131" s="63"/>
      <c r="B131" s="64"/>
      <c r="C131" s="70"/>
      <c r="D131" s="74" t="s">
        <v>53</v>
      </c>
      <c r="E131" s="74" t="s">
        <v>54</v>
      </c>
      <c r="F131" s="74" t="s">
        <v>55</v>
      </c>
      <c r="G131" s="74" t="s">
        <v>56</v>
      </c>
      <c r="H131" s="74" t="s">
        <v>57</v>
      </c>
      <c r="I131" s="74" t="s">
        <v>58</v>
      </c>
      <c r="J131" s="74" t="s">
        <v>59</v>
      </c>
      <c r="K131" s="74" t="s">
        <v>60</v>
      </c>
      <c r="L131" s="74" t="s">
        <v>61</v>
      </c>
      <c r="M131" s="74" t="s">
        <v>62</v>
      </c>
      <c r="N131" s="74" t="s">
        <v>63</v>
      </c>
      <c r="O131" s="74" t="s">
        <v>64</v>
      </c>
    </row>
    <row r="132" spans="1:15" ht="15.75" x14ac:dyDescent="0.25">
      <c r="A132" s="954" t="s">
        <v>65</v>
      </c>
      <c r="B132" s="954"/>
      <c r="C132" s="954"/>
      <c r="D132" s="179"/>
      <c r="E132" s="179"/>
      <c r="F132" s="179"/>
      <c r="G132" s="179"/>
      <c r="H132" s="179"/>
      <c r="I132" s="179"/>
      <c r="J132" s="179"/>
      <c r="K132" s="179"/>
      <c r="L132" s="179"/>
      <c r="M132" s="179"/>
      <c r="N132" s="179"/>
      <c r="O132" s="193">
        <v>0.8</v>
      </c>
    </row>
    <row r="133" spans="1:15" ht="15.75" x14ac:dyDescent="0.25">
      <c r="A133" s="955" t="s">
        <v>66</v>
      </c>
      <c r="B133" s="955"/>
      <c r="C133" s="955"/>
      <c r="D133" s="181"/>
      <c r="E133" s="181"/>
      <c r="F133" s="181"/>
      <c r="G133" s="181"/>
      <c r="H133" s="181"/>
      <c r="I133" s="181"/>
      <c r="J133" s="181"/>
      <c r="K133" s="181"/>
      <c r="L133" s="181"/>
      <c r="M133" s="181"/>
      <c r="N133" s="181"/>
      <c r="O133" s="181"/>
    </row>
  </sheetData>
  <sheetProtection password="B4B1" sheet="1" objects="1" scenarios="1" selectLockedCells="1" selectUnlockedCells="1"/>
  <mergeCells count="186">
    <mergeCell ref="B1:O1"/>
    <mergeCell ref="B2:O2"/>
    <mergeCell ref="B3:O3"/>
    <mergeCell ref="B4:O4"/>
    <mergeCell ref="B5:O5"/>
    <mergeCell ref="B6:O6"/>
    <mergeCell ref="B8:J8"/>
    <mergeCell ref="K8:N8"/>
    <mergeCell ref="B10:O10"/>
    <mergeCell ref="A12:D14"/>
    <mergeCell ref="E12:I12"/>
    <mergeCell ref="J12:K14"/>
    <mergeCell ref="L12:O12"/>
    <mergeCell ref="L13:O13"/>
    <mergeCell ref="E14:I14"/>
    <mergeCell ref="L14:O14"/>
    <mergeCell ref="A19:B19"/>
    <mergeCell ref="C19:G19"/>
    <mergeCell ref="H19:J19"/>
    <mergeCell ref="K19:O19"/>
    <mergeCell ref="A20:F20"/>
    <mergeCell ref="G20:O20"/>
    <mergeCell ref="F17:G17"/>
    <mergeCell ref="H17:I17"/>
    <mergeCell ref="K17:L17"/>
    <mergeCell ref="M17:O17"/>
    <mergeCell ref="F18:G18"/>
    <mergeCell ref="H18:I18"/>
    <mergeCell ref="K18:L18"/>
    <mergeCell ref="M18:O18"/>
    <mergeCell ref="A27:D29"/>
    <mergeCell ref="E27:I27"/>
    <mergeCell ref="J27:K29"/>
    <mergeCell ref="L27:O27"/>
    <mergeCell ref="L28:O28"/>
    <mergeCell ref="E29:I29"/>
    <mergeCell ref="L29:O29"/>
    <mergeCell ref="A21:F22"/>
    <mergeCell ref="G21:O22"/>
    <mergeCell ref="A23:F23"/>
    <mergeCell ref="G23:O23"/>
    <mergeCell ref="A24:F25"/>
    <mergeCell ref="G24:O25"/>
    <mergeCell ref="A34:B34"/>
    <mergeCell ref="C34:G34"/>
    <mergeCell ref="H34:J34"/>
    <mergeCell ref="K34:O34"/>
    <mergeCell ref="A35:O35"/>
    <mergeCell ref="B36:O36"/>
    <mergeCell ref="F32:G32"/>
    <mergeCell ref="H32:I32"/>
    <mergeCell ref="K32:L32"/>
    <mergeCell ref="M32:O32"/>
    <mergeCell ref="F33:G33"/>
    <mergeCell ref="H33:I33"/>
    <mergeCell ref="K33:L33"/>
    <mergeCell ref="M33:O33"/>
    <mergeCell ref="F43:G43"/>
    <mergeCell ref="H43:I43"/>
    <mergeCell ref="K43:L43"/>
    <mergeCell ref="M43:O43"/>
    <mergeCell ref="F44:G44"/>
    <mergeCell ref="H44:I44"/>
    <mergeCell ref="K44:L44"/>
    <mergeCell ref="M44:O44"/>
    <mergeCell ref="A38:D40"/>
    <mergeCell ref="E38:I38"/>
    <mergeCell ref="J38:K40"/>
    <mergeCell ref="L38:O38"/>
    <mergeCell ref="L39:O39"/>
    <mergeCell ref="E40:I40"/>
    <mergeCell ref="L40:O40"/>
    <mergeCell ref="A47:F48"/>
    <mergeCell ref="G47:O48"/>
    <mergeCell ref="A49:F49"/>
    <mergeCell ref="G49:O49"/>
    <mergeCell ref="A51:F53"/>
    <mergeCell ref="G51:O53"/>
    <mergeCell ref="A45:B45"/>
    <mergeCell ref="C45:G45"/>
    <mergeCell ref="H45:J45"/>
    <mergeCell ref="K45:O45"/>
    <mergeCell ref="A46:F46"/>
    <mergeCell ref="G46:O46"/>
    <mergeCell ref="A58:B58"/>
    <mergeCell ref="C58:G58"/>
    <mergeCell ref="H58:J58"/>
    <mergeCell ref="K58:O58"/>
    <mergeCell ref="A59:F59"/>
    <mergeCell ref="G59:O59"/>
    <mergeCell ref="B55:O55"/>
    <mergeCell ref="F56:G56"/>
    <mergeCell ref="H56:I56"/>
    <mergeCell ref="K56:L56"/>
    <mergeCell ref="M56:O56"/>
    <mergeCell ref="F57:G57"/>
    <mergeCell ref="H57:I57"/>
    <mergeCell ref="K57:L57"/>
    <mergeCell ref="M57:O57"/>
    <mergeCell ref="D66:O66"/>
    <mergeCell ref="A68:C68"/>
    <mergeCell ref="A69:C69"/>
    <mergeCell ref="A70:A71"/>
    <mergeCell ref="B70:O71"/>
    <mergeCell ref="B72:J72"/>
    <mergeCell ref="K72:N72"/>
    <mergeCell ref="A60:F61"/>
    <mergeCell ref="G60:O61"/>
    <mergeCell ref="A62:F62"/>
    <mergeCell ref="G62:O62"/>
    <mergeCell ref="A63:F64"/>
    <mergeCell ref="G63:O64"/>
    <mergeCell ref="A76:B76"/>
    <mergeCell ref="C76:G76"/>
    <mergeCell ref="H76:J76"/>
    <mergeCell ref="K76:O76"/>
    <mergeCell ref="A77:F77"/>
    <mergeCell ref="G77:O77"/>
    <mergeCell ref="C74:E74"/>
    <mergeCell ref="F74:G74"/>
    <mergeCell ref="H74:I74"/>
    <mergeCell ref="K74:L74"/>
    <mergeCell ref="M74:O74"/>
    <mergeCell ref="C75:E75"/>
    <mergeCell ref="F75:G75"/>
    <mergeCell ref="H75:I75"/>
    <mergeCell ref="K75:L75"/>
    <mergeCell ref="M75:O75"/>
    <mergeCell ref="A85:A86"/>
    <mergeCell ref="B85:B86"/>
    <mergeCell ref="A87:A88"/>
    <mergeCell ref="B87:B88"/>
    <mergeCell ref="A89:A90"/>
    <mergeCell ref="B89:B90"/>
    <mergeCell ref="A78:F79"/>
    <mergeCell ref="G78:O79"/>
    <mergeCell ref="A80:F80"/>
    <mergeCell ref="G80:O80"/>
    <mergeCell ref="A81:F82"/>
    <mergeCell ref="G81:O82"/>
    <mergeCell ref="A99:A100"/>
    <mergeCell ref="B99:B100"/>
    <mergeCell ref="A101:A102"/>
    <mergeCell ref="B101:B102"/>
    <mergeCell ref="A103:A104"/>
    <mergeCell ref="B103:B104"/>
    <mergeCell ref="A93:A94"/>
    <mergeCell ref="B93:B94"/>
    <mergeCell ref="A95:A96"/>
    <mergeCell ref="B95:B96"/>
    <mergeCell ref="A97:A98"/>
    <mergeCell ref="B97:B98"/>
    <mergeCell ref="A111:A112"/>
    <mergeCell ref="B111:B112"/>
    <mergeCell ref="A113:A114"/>
    <mergeCell ref="B113:B114"/>
    <mergeCell ref="A115:A116"/>
    <mergeCell ref="B115:B116"/>
    <mergeCell ref="A105:A106"/>
    <mergeCell ref="B105:B106"/>
    <mergeCell ref="A107:A108"/>
    <mergeCell ref="B107:B108"/>
    <mergeCell ref="A109:A110"/>
    <mergeCell ref="B109:B110"/>
    <mergeCell ref="A122:B122"/>
    <mergeCell ref="C122:G122"/>
    <mergeCell ref="H122:J122"/>
    <mergeCell ref="K122:O122"/>
    <mergeCell ref="A123:F123"/>
    <mergeCell ref="G123:O123"/>
    <mergeCell ref="A118:A119"/>
    <mergeCell ref="B118:O119"/>
    <mergeCell ref="C121:E121"/>
    <mergeCell ref="F121:G121"/>
    <mergeCell ref="H121:I121"/>
    <mergeCell ref="K121:L121"/>
    <mergeCell ref="M121:O121"/>
    <mergeCell ref="D130:O130"/>
    <mergeCell ref="A132:C132"/>
    <mergeCell ref="A133:C133"/>
    <mergeCell ref="A124:F125"/>
    <mergeCell ref="G124:O125"/>
    <mergeCell ref="A126:F126"/>
    <mergeCell ref="G126:O126"/>
    <mergeCell ref="A127:F128"/>
    <mergeCell ref="G127:O128"/>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$EK$403:$EK$459</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87"/>
  <sheetViews>
    <sheetView workbookViewId="0">
      <selection activeCell="G21" sqref="G21:O21"/>
    </sheetView>
  </sheetViews>
  <sheetFormatPr baseColWidth="10" defaultRowHeight="15" x14ac:dyDescent="0.25"/>
  <sheetData>
    <row r="1" spans="1:15" ht="51" x14ac:dyDescent="0.25">
      <c r="A1" s="513" t="s">
        <v>0</v>
      </c>
      <c r="B1" s="1858" t="s">
        <v>1856</v>
      </c>
      <c r="C1" s="1859"/>
      <c r="D1" s="1859"/>
      <c r="E1" s="1859"/>
      <c r="F1" s="1859"/>
      <c r="G1" s="1859"/>
      <c r="H1" s="1859"/>
      <c r="I1" s="1859"/>
      <c r="J1" s="1859"/>
      <c r="K1" s="1859"/>
      <c r="L1" s="1859"/>
      <c r="M1" s="1859"/>
      <c r="N1" s="1859"/>
      <c r="O1" s="1860"/>
    </row>
    <row r="2" spans="1:15" x14ac:dyDescent="0.25">
      <c r="A2" s="513" t="s">
        <v>2</v>
      </c>
      <c r="B2" s="1861" t="s">
        <v>1857</v>
      </c>
      <c r="C2" s="1521"/>
      <c r="D2" s="1521"/>
      <c r="E2" s="1521"/>
      <c r="F2" s="1521"/>
      <c r="G2" s="1521"/>
      <c r="H2" s="1521"/>
      <c r="I2" s="1521"/>
      <c r="J2" s="1521"/>
      <c r="K2" s="1521"/>
      <c r="L2" s="1521"/>
      <c r="M2" s="1521"/>
      <c r="N2" s="1521"/>
      <c r="O2" s="1522"/>
    </row>
    <row r="3" spans="1:15" x14ac:dyDescent="0.25">
      <c r="A3" s="513" t="s">
        <v>3</v>
      </c>
      <c r="B3" s="1858" t="e">
        <f>VLOOKUP(B2,$DV$496:$EC$567,3,FALSE)</f>
        <v>#N/A</v>
      </c>
      <c r="C3" s="1859"/>
      <c r="D3" s="1859"/>
      <c r="E3" s="1859"/>
      <c r="F3" s="1859"/>
      <c r="G3" s="1859"/>
      <c r="H3" s="1859"/>
      <c r="I3" s="1859"/>
      <c r="J3" s="1859"/>
      <c r="K3" s="1859"/>
      <c r="L3" s="1859"/>
      <c r="M3" s="1859"/>
      <c r="N3" s="1859"/>
      <c r="O3" s="1860"/>
    </row>
    <row r="4" spans="1:15" x14ac:dyDescent="0.25">
      <c r="A4" s="513" t="s">
        <v>5</v>
      </c>
      <c r="B4" s="1858" t="e">
        <f>VLOOKUP(B2,$DV$496:$EE$567,4,FALSE)</f>
        <v>#N/A</v>
      </c>
      <c r="C4" s="1859"/>
      <c r="D4" s="1859"/>
      <c r="E4" s="1859"/>
      <c r="F4" s="1859"/>
      <c r="G4" s="1859"/>
      <c r="H4" s="1859"/>
      <c r="I4" s="1859"/>
      <c r="J4" s="1859"/>
      <c r="K4" s="1859"/>
      <c r="L4" s="1859"/>
      <c r="M4" s="1859"/>
      <c r="N4" s="1859"/>
      <c r="O4" s="1860"/>
    </row>
    <row r="5" spans="1:15" ht="25.5" x14ac:dyDescent="0.25">
      <c r="A5" s="514" t="s">
        <v>7</v>
      </c>
      <c r="B5" s="1858" t="e">
        <f>VLOOKUP(B2,$DV$496:$EE$567,5,FALSE)</f>
        <v>#N/A</v>
      </c>
      <c r="C5" s="1859"/>
      <c r="D5" s="1859"/>
      <c r="E5" s="1859"/>
      <c r="F5" s="1859"/>
      <c r="G5" s="1859"/>
      <c r="H5" s="1859"/>
      <c r="I5" s="1859"/>
      <c r="J5" s="1859"/>
      <c r="K5" s="1859"/>
      <c r="L5" s="1859"/>
      <c r="M5" s="1859"/>
      <c r="N5" s="1859"/>
      <c r="O5" s="1860"/>
    </row>
    <row r="6" spans="1:15" x14ac:dyDescent="0.25">
      <c r="A6" s="514" t="s">
        <v>9</v>
      </c>
      <c r="B6" s="1858" t="s">
        <v>1858</v>
      </c>
      <c r="C6" s="1859"/>
      <c r="D6" s="1859"/>
      <c r="E6" s="1859"/>
      <c r="F6" s="1859"/>
      <c r="G6" s="1859"/>
      <c r="H6" s="1859"/>
      <c r="I6" s="1859"/>
      <c r="J6" s="1859"/>
      <c r="K6" s="1859"/>
      <c r="L6" s="1859"/>
      <c r="M6" s="1859"/>
      <c r="N6" s="1859"/>
      <c r="O6" s="1860"/>
    </row>
    <row r="7" spans="1:15" x14ac:dyDescent="0.25">
      <c r="A7" s="515"/>
      <c r="B7" s="516"/>
      <c r="C7" s="517"/>
      <c r="D7" s="517"/>
      <c r="E7" s="517"/>
      <c r="F7" s="517"/>
      <c r="G7" s="517"/>
      <c r="H7" s="517"/>
      <c r="I7" s="517"/>
      <c r="J7" s="517"/>
      <c r="K7" s="517"/>
      <c r="L7" s="518"/>
      <c r="M7" s="518"/>
      <c r="N7" s="518"/>
      <c r="O7" s="515"/>
    </row>
    <row r="8" spans="1:15" ht="25.5" x14ac:dyDescent="0.25">
      <c r="A8" s="519" t="s">
        <v>11</v>
      </c>
      <c r="B8" s="1816" t="s">
        <v>1859</v>
      </c>
      <c r="C8" s="1817"/>
      <c r="D8" s="1817"/>
      <c r="E8" s="1817"/>
      <c r="F8" s="1817"/>
      <c r="G8" s="1817"/>
      <c r="H8" s="1817"/>
      <c r="I8" s="1817"/>
      <c r="J8" s="1818"/>
      <c r="K8" s="1819" t="s">
        <v>13</v>
      </c>
      <c r="L8" s="1819"/>
      <c r="M8" s="1819"/>
      <c r="N8" s="1819"/>
      <c r="O8" s="520">
        <v>0.25</v>
      </c>
    </row>
    <row r="9" spans="1:15" x14ac:dyDescent="0.25">
      <c r="A9" s="521"/>
      <c r="B9" s="522"/>
      <c r="C9" s="523"/>
      <c r="D9" s="523"/>
      <c r="E9" s="523"/>
      <c r="F9" s="523"/>
      <c r="G9" s="523"/>
      <c r="H9" s="523"/>
      <c r="I9" s="523"/>
      <c r="J9" s="523"/>
      <c r="K9" s="523"/>
      <c r="L9" s="523"/>
      <c r="M9" s="523"/>
      <c r="N9" s="523"/>
      <c r="O9" s="521"/>
    </row>
    <row r="10" spans="1:15" ht="25.5" x14ac:dyDescent="0.25">
      <c r="A10" s="519" t="s">
        <v>14</v>
      </c>
      <c r="B10" s="1816" t="s">
        <v>1859</v>
      </c>
      <c r="C10" s="1817"/>
      <c r="D10" s="1817"/>
      <c r="E10" s="1817"/>
      <c r="F10" s="1817"/>
      <c r="G10" s="1817"/>
      <c r="H10" s="1817"/>
      <c r="I10" s="1817"/>
      <c r="J10" s="1817"/>
      <c r="K10" s="1817"/>
      <c r="L10" s="1817"/>
      <c r="M10" s="1817"/>
      <c r="N10" s="1817"/>
      <c r="O10" s="1818"/>
    </row>
    <row r="11" spans="1:15" x14ac:dyDescent="0.25">
      <c r="A11" s="521"/>
      <c r="B11" s="522"/>
      <c r="C11" s="523"/>
      <c r="D11" s="523"/>
      <c r="E11" s="523"/>
      <c r="F11" s="523"/>
      <c r="G11" s="523"/>
      <c r="H11" s="523"/>
      <c r="I11" s="523"/>
      <c r="J11" s="523"/>
      <c r="K11" s="523"/>
      <c r="L11" s="523"/>
      <c r="M11" s="523"/>
      <c r="N11" s="523"/>
      <c r="O11" s="521"/>
    </row>
    <row r="12" spans="1:15" x14ac:dyDescent="0.25">
      <c r="A12" s="1848" t="s">
        <v>15</v>
      </c>
      <c r="B12" s="1848"/>
      <c r="C12" s="1848"/>
      <c r="D12" s="1848"/>
      <c r="E12" s="1849" t="s">
        <v>1860</v>
      </c>
      <c r="F12" s="1850"/>
      <c r="G12" s="1850"/>
      <c r="H12" s="1850"/>
      <c r="I12" s="1851"/>
      <c r="J12" s="1852" t="s">
        <v>17</v>
      </c>
      <c r="K12" s="1853"/>
      <c r="L12" s="1094" t="s">
        <v>1861</v>
      </c>
      <c r="M12" s="1521"/>
      <c r="N12" s="1521"/>
      <c r="O12" s="1522"/>
    </row>
    <row r="13" spans="1:15" x14ac:dyDescent="0.25">
      <c r="A13" s="1848"/>
      <c r="B13" s="1848"/>
      <c r="C13" s="1848"/>
      <c r="D13" s="1848"/>
      <c r="E13" s="1849" t="s">
        <v>1862</v>
      </c>
      <c r="F13" s="1850"/>
      <c r="G13" s="1850"/>
      <c r="H13" s="1850"/>
      <c r="I13" s="1851"/>
      <c r="J13" s="1854"/>
      <c r="K13" s="1855"/>
      <c r="L13" s="1094" t="s">
        <v>1863</v>
      </c>
      <c r="M13" s="1521"/>
      <c r="N13" s="1521"/>
      <c r="O13" s="1522"/>
    </row>
    <row r="14" spans="1:15" x14ac:dyDescent="0.25">
      <c r="A14" s="1848"/>
      <c r="B14" s="1848"/>
      <c r="C14" s="1848"/>
      <c r="D14" s="1848"/>
      <c r="E14" s="744"/>
      <c r="F14" s="745"/>
      <c r="G14" s="745"/>
      <c r="H14" s="745"/>
      <c r="I14" s="746"/>
      <c r="J14" s="1854"/>
      <c r="K14" s="1855"/>
      <c r="L14" s="1094" t="s">
        <v>1864</v>
      </c>
      <c r="M14" s="1521"/>
      <c r="N14" s="1521"/>
      <c r="O14" s="1522"/>
    </row>
    <row r="15" spans="1:15" x14ac:dyDescent="0.25">
      <c r="A15" s="1848"/>
      <c r="B15" s="1848"/>
      <c r="C15" s="1848"/>
      <c r="D15" s="1848"/>
      <c r="E15" s="744"/>
      <c r="F15" s="745"/>
      <c r="G15" s="745"/>
      <c r="H15" s="745"/>
      <c r="I15" s="746"/>
      <c r="J15" s="1854"/>
      <c r="K15" s="1855"/>
      <c r="L15" s="744"/>
      <c r="M15" s="745"/>
      <c r="N15" s="745"/>
      <c r="O15" s="746"/>
    </row>
    <row r="16" spans="1:15" x14ac:dyDescent="0.25">
      <c r="A16" s="1848"/>
      <c r="B16" s="1848"/>
      <c r="C16" s="1848"/>
      <c r="D16" s="1848"/>
      <c r="E16" s="744"/>
      <c r="F16" s="745"/>
      <c r="G16" s="745"/>
      <c r="H16" s="745"/>
      <c r="I16" s="746"/>
      <c r="J16" s="1856"/>
      <c r="K16" s="1857"/>
      <c r="L16" s="744"/>
      <c r="M16" s="745"/>
      <c r="N16" s="745"/>
      <c r="O16" s="746"/>
    </row>
    <row r="17" spans="1:15" x14ac:dyDescent="0.25">
      <c r="A17" s="521"/>
      <c r="B17" s="522"/>
      <c r="C17" s="523"/>
      <c r="D17" s="523"/>
      <c r="E17" s="523"/>
      <c r="F17" s="523"/>
      <c r="G17" s="523"/>
      <c r="H17" s="523"/>
      <c r="I17" s="523"/>
      <c r="J17" s="523"/>
      <c r="K17" s="523"/>
      <c r="L17" s="523"/>
      <c r="M17" s="523"/>
      <c r="N17" s="523"/>
      <c r="O17" s="521"/>
    </row>
    <row r="18" spans="1:15" ht="38.25" x14ac:dyDescent="0.25">
      <c r="A18" s="524" t="s">
        <v>23</v>
      </c>
      <c r="B18" s="525" t="s">
        <v>24</v>
      </c>
      <c r="C18" s="524" t="s">
        <v>25</v>
      </c>
      <c r="D18" s="524" t="s">
        <v>26</v>
      </c>
      <c r="E18" s="524" t="s">
        <v>105</v>
      </c>
      <c r="F18" s="1805" t="s">
        <v>28</v>
      </c>
      <c r="G18" s="1805"/>
      <c r="H18" s="1805" t="s">
        <v>29</v>
      </c>
      <c r="I18" s="1805"/>
      <c r="J18" s="525" t="s">
        <v>30</v>
      </c>
      <c r="K18" s="1805" t="s">
        <v>31</v>
      </c>
      <c r="L18" s="1805"/>
      <c r="M18" s="1806" t="s">
        <v>32</v>
      </c>
      <c r="N18" s="1807"/>
      <c r="O18" s="1808"/>
    </row>
    <row r="19" spans="1:15" ht="38.25" x14ac:dyDescent="0.25">
      <c r="A19" s="526" t="s">
        <v>33</v>
      </c>
      <c r="B19" s="527">
        <v>1</v>
      </c>
      <c r="C19" s="255" t="s">
        <v>1865</v>
      </c>
      <c r="D19" s="255" t="s">
        <v>35</v>
      </c>
      <c r="E19" s="418" t="s">
        <v>36</v>
      </c>
      <c r="F19" s="744" t="s">
        <v>1866</v>
      </c>
      <c r="G19" s="746"/>
      <c r="H19" s="1523" t="s">
        <v>413</v>
      </c>
      <c r="I19" s="1524"/>
      <c r="J19" s="426">
        <v>1</v>
      </c>
      <c r="K19" s="1525" t="s">
        <v>39</v>
      </c>
      <c r="L19" s="1525"/>
      <c r="M19" s="1526" t="s">
        <v>1867</v>
      </c>
      <c r="N19" s="1526"/>
      <c r="O19" s="1526"/>
    </row>
    <row r="20" spans="1:15" x14ac:dyDescent="0.25">
      <c r="A20" s="1800" t="s">
        <v>40</v>
      </c>
      <c r="B20" s="1802"/>
      <c r="C20" s="1094" t="s">
        <v>1868</v>
      </c>
      <c r="D20" s="1521"/>
      <c r="E20" s="1521"/>
      <c r="F20" s="1521"/>
      <c r="G20" s="1522"/>
      <c r="H20" s="1815" t="s">
        <v>42</v>
      </c>
      <c r="I20" s="1792"/>
      <c r="J20" s="1793"/>
      <c r="K20" s="1094" t="s">
        <v>1869</v>
      </c>
      <c r="L20" s="1521"/>
      <c r="M20" s="1521"/>
      <c r="N20" s="1521"/>
      <c r="O20" s="1522"/>
    </row>
    <row r="21" spans="1:15" x14ac:dyDescent="0.25">
      <c r="A21" s="1780" t="s">
        <v>44</v>
      </c>
      <c r="B21" s="1781"/>
      <c r="C21" s="1781"/>
      <c r="D21" s="1781"/>
      <c r="E21" s="1781"/>
      <c r="F21" s="1782"/>
      <c r="G21" s="1783" t="s">
        <v>45</v>
      </c>
      <c r="H21" s="1783"/>
      <c r="I21" s="1783"/>
      <c r="J21" s="1783"/>
      <c r="K21" s="1783"/>
      <c r="L21" s="1783"/>
      <c r="M21" s="1783"/>
      <c r="N21" s="1783"/>
      <c r="O21" s="1783"/>
    </row>
    <row r="22" spans="1:15" x14ac:dyDescent="0.25">
      <c r="A22" s="1720" t="s">
        <v>1870</v>
      </c>
      <c r="B22" s="1715"/>
      <c r="C22" s="1715"/>
      <c r="D22" s="1715"/>
      <c r="E22" s="1715"/>
      <c r="F22" s="1716"/>
      <c r="G22" s="1720" t="s">
        <v>1871</v>
      </c>
      <c r="H22" s="1784"/>
      <c r="I22" s="1784"/>
      <c r="J22" s="1784"/>
      <c r="K22" s="1784"/>
      <c r="L22" s="1784"/>
      <c r="M22" s="1784"/>
      <c r="N22" s="1784"/>
      <c r="O22" s="1785"/>
    </row>
    <row r="23" spans="1:15" x14ac:dyDescent="0.25">
      <c r="A23" s="1717"/>
      <c r="B23" s="1718"/>
      <c r="C23" s="1718"/>
      <c r="D23" s="1718"/>
      <c r="E23" s="1718"/>
      <c r="F23" s="1719"/>
      <c r="G23" s="1786"/>
      <c r="H23" s="1787"/>
      <c r="I23" s="1787"/>
      <c r="J23" s="1787"/>
      <c r="K23" s="1787"/>
      <c r="L23" s="1787"/>
      <c r="M23" s="1787"/>
      <c r="N23" s="1787"/>
      <c r="O23" s="1788"/>
    </row>
    <row r="24" spans="1:15" x14ac:dyDescent="0.25">
      <c r="A24" s="1780" t="s">
        <v>48</v>
      </c>
      <c r="B24" s="1781"/>
      <c r="C24" s="1781"/>
      <c r="D24" s="1781"/>
      <c r="E24" s="1781"/>
      <c r="F24" s="1781"/>
      <c r="G24" s="1783" t="s">
        <v>49</v>
      </c>
      <c r="H24" s="1783"/>
      <c r="I24" s="1783"/>
      <c r="J24" s="1783"/>
      <c r="K24" s="1783"/>
      <c r="L24" s="1783"/>
      <c r="M24" s="1783"/>
      <c r="N24" s="1783"/>
      <c r="O24" s="1783"/>
    </row>
    <row r="25" spans="1:15" x14ac:dyDescent="0.25">
      <c r="A25" s="1794" t="s">
        <v>1867</v>
      </c>
      <c r="B25" s="1795"/>
      <c r="C25" s="1795"/>
      <c r="D25" s="1795"/>
      <c r="E25" s="1795"/>
      <c r="F25" s="1796"/>
      <c r="G25" s="1714" t="s">
        <v>1872</v>
      </c>
      <c r="H25" s="1715"/>
      <c r="I25" s="1715"/>
      <c r="J25" s="1715"/>
      <c r="K25" s="1715"/>
      <c r="L25" s="1715"/>
      <c r="M25" s="1715"/>
      <c r="N25" s="1715"/>
      <c r="O25" s="1716"/>
    </row>
    <row r="26" spans="1:15" x14ac:dyDescent="0.25">
      <c r="A26" s="1797"/>
      <c r="B26" s="1798"/>
      <c r="C26" s="1798"/>
      <c r="D26" s="1798"/>
      <c r="E26" s="1798"/>
      <c r="F26" s="1799"/>
      <c r="G26" s="1717"/>
      <c r="H26" s="1718"/>
      <c r="I26" s="1718"/>
      <c r="J26" s="1718"/>
      <c r="K26" s="1718"/>
      <c r="L26" s="1718"/>
      <c r="M26" s="1718"/>
      <c r="N26" s="1718"/>
      <c r="O26" s="1719"/>
    </row>
    <row r="27" spans="1:15" x14ac:dyDescent="0.25">
      <c r="A27" s="515"/>
      <c r="B27" s="516"/>
      <c r="C27" s="522"/>
      <c r="D27" s="522"/>
      <c r="E27" s="522"/>
      <c r="F27" s="522"/>
      <c r="G27" s="522"/>
      <c r="H27" s="522"/>
      <c r="I27" s="522"/>
      <c r="J27" s="522"/>
      <c r="K27" s="522"/>
      <c r="L27" s="522"/>
      <c r="M27" s="522"/>
      <c r="N27" s="522"/>
      <c r="O27" s="515"/>
    </row>
    <row r="28" spans="1:15" x14ac:dyDescent="0.25">
      <c r="A28" s="522"/>
      <c r="B28" s="522"/>
      <c r="C28" s="515"/>
      <c r="D28" s="1800" t="s">
        <v>52</v>
      </c>
      <c r="E28" s="1801"/>
      <c r="F28" s="1801"/>
      <c r="G28" s="1801"/>
      <c r="H28" s="1801"/>
      <c r="I28" s="1801"/>
      <c r="J28" s="1801"/>
      <c r="K28" s="1801"/>
      <c r="L28" s="1801"/>
      <c r="M28" s="1801"/>
      <c r="N28" s="1801"/>
      <c r="O28" s="1802"/>
    </row>
    <row r="29" spans="1:15" x14ac:dyDescent="0.25">
      <c r="A29" s="515"/>
      <c r="B29" s="516"/>
      <c r="C29" s="522"/>
      <c r="D29" s="525" t="s">
        <v>53</v>
      </c>
      <c r="E29" s="525" t="s">
        <v>54</v>
      </c>
      <c r="F29" s="525" t="s">
        <v>55</v>
      </c>
      <c r="G29" s="525" t="s">
        <v>56</v>
      </c>
      <c r="H29" s="525" t="s">
        <v>57</v>
      </c>
      <c r="I29" s="525" t="s">
        <v>58</v>
      </c>
      <c r="J29" s="525" t="s">
        <v>59</v>
      </c>
      <c r="K29" s="525" t="s">
        <v>60</v>
      </c>
      <c r="L29" s="525" t="s">
        <v>61</v>
      </c>
      <c r="M29" s="525" t="s">
        <v>62</v>
      </c>
      <c r="N29" s="525" t="s">
        <v>63</v>
      </c>
      <c r="O29" s="525" t="s">
        <v>64</v>
      </c>
    </row>
    <row r="30" spans="1:15" x14ac:dyDescent="0.25">
      <c r="A30" s="1846" t="s">
        <v>65</v>
      </c>
      <c r="B30" s="1846"/>
      <c r="C30" s="1846"/>
      <c r="D30" s="434">
        <v>0</v>
      </c>
      <c r="E30" s="434">
        <v>1</v>
      </c>
      <c r="F30" s="434">
        <v>7</v>
      </c>
      <c r="G30" s="434">
        <v>16</v>
      </c>
      <c r="H30" s="434">
        <v>21</v>
      </c>
      <c r="I30" s="434">
        <v>24</v>
      </c>
      <c r="J30" s="434">
        <v>28</v>
      </c>
      <c r="K30" s="434">
        <v>39</v>
      </c>
      <c r="L30" s="434">
        <v>43</v>
      </c>
      <c r="M30" s="434">
        <v>45</v>
      </c>
      <c r="N30" s="434">
        <v>49</v>
      </c>
      <c r="O30" s="434">
        <v>49</v>
      </c>
    </row>
    <row r="31" spans="1:15" x14ac:dyDescent="0.25">
      <c r="A31" s="1847" t="s">
        <v>66</v>
      </c>
      <c r="B31" s="1847"/>
      <c r="C31" s="1847"/>
      <c r="D31" s="435">
        <v>0</v>
      </c>
      <c r="E31" s="435">
        <v>0</v>
      </c>
      <c r="F31" s="435">
        <v>3</v>
      </c>
      <c r="G31" s="435">
        <v>9</v>
      </c>
      <c r="H31" s="435">
        <v>11</v>
      </c>
      <c r="I31" s="435">
        <v>15</v>
      </c>
      <c r="J31" s="435">
        <v>17</v>
      </c>
      <c r="K31" s="435">
        <v>23</v>
      </c>
      <c r="L31" s="435">
        <v>32</v>
      </c>
      <c r="M31" s="435"/>
      <c r="N31" s="435"/>
      <c r="O31" s="435"/>
    </row>
    <row r="32" spans="1:15" x14ac:dyDescent="0.25">
      <c r="A32" s="515"/>
      <c r="B32" s="516"/>
      <c r="C32" s="517"/>
      <c r="D32" s="517"/>
      <c r="E32" s="517"/>
      <c r="F32" s="517"/>
      <c r="G32" s="517"/>
      <c r="H32" s="517"/>
      <c r="I32" s="517"/>
      <c r="J32" s="517"/>
      <c r="K32" s="517"/>
      <c r="L32" s="518"/>
      <c r="M32" s="518"/>
      <c r="N32" s="518"/>
      <c r="O32" s="515"/>
    </row>
    <row r="33" spans="1:15" ht="25.5" x14ac:dyDescent="0.25">
      <c r="A33" s="524" t="s">
        <v>23</v>
      </c>
      <c r="B33" s="525" t="s">
        <v>24</v>
      </c>
      <c r="C33" s="1805" t="s">
        <v>25</v>
      </c>
      <c r="D33" s="1805"/>
      <c r="E33" s="1805"/>
      <c r="F33" s="1805" t="s">
        <v>28</v>
      </c>
      <c r="G33" s="1805"/>
      <c r="H33" s="1805" t="s">
        <v>29</v>
      </c>
      <c r="I33" s="1805"/>
      <c r="J33" s="525" t="s">
        <v>30</v>
      </c>
      <c r="K33" s="1805" t="s">
        <v>31</v>
      </c>
      <c r="L33" s="1805"/>
      <c r="M33" s="1806" t="s">
        <v>32</v>
      </c>
      <c r="N33" s="1807"/>
      <c r="O33" s="1808"/>
    </row>
    <row r="34" spans="1:15" ht="25.5" x14ac:dyDescent="0.25">
      <c r="A34" s="526" t="s">
        <v>67</v>
      </c>
      <c r="B34" s="527">
        <v>1</v>
      </c>
      <c r="C34" s="1094" t="s">
        <v>1865</v>
      </c>
      <c r="D34" s="1521"/>
      <c r="E34" s="1522"/>
      <c r="F34" s="1094" t="s">
        <v>1873</v>
      </c>
      <c r="G34" s="1522"/>
      <c r="H34" s="1523" t="s">
        <v>413</v>
      </c>
      <c r="I34" s="1524"/>
      <c r="J34" s="426">
        <v>1</v>
      </c>
      <c r="K34" s="1525" t="s">
        <v>39</v>
      </c>
      <c r="L34" s="1525"/>
      <c r="M34" s="1526" t="s">
        <v>1867</v>
      </c>
      <c r="N34" s="1526"/>
      <c r="O34" s="1526"/>
    </row>
    <row r="35" spans="1:15" x14ac:dyDescent="0.25">
      <c r="A35" s="1800" t="s">
        <v>40</v>
      </c>
      <c r="B35" s="1802"/>
      <c r="C35" s="1094" t="s">
        <v>1868</v>
      </c>
      <c r="D35" s="1521"/>
      <c r="E35" s="1521"/>
      <c r="F35" s="1521"/>
      <c r="G35" s="1522"/>
      <c r="H35" s="1791" t="s">
        <v>72</v>
      </c>
      <c r="I35" s="1792"/>
      <c r="J35" s="1793"/>
      <c r="K35" s="1094" t="s">
        <v>1874</v>
      </c>
      <c r="L35" s="1521"/>
      <c r="M35" s="1521"/>
      <c r="N35" s="1521"/>
      <c r="O35" s="1522"/>
    </row>
    <row r="36" spans="1:15" x14ac:dyDescent="0.25">
      <c r="A36" s="1780" t="s">
        <v>44</v>
      </c>
      <c r="B36" s="1781"/>
      <c r="C36" s="1781"/>
      <c r="D36" s="1781"/>
      <c r="E36" s="1781"/>
      <c r="F36" s="1782"/>
      <c r="G36" s="1783" t="s">
        <v>45</v>
      </c>
      <c r="H36" s="1783"/>
      <c r="I36" s="1783"/>
      <c r="J36" s="1783"/>
      <c r="K36" s="1783"/>
      <c r="L36" s="1783"/>
      <c r="M36" s="1783"/>
      <c r="N36" s="1783"/>
      <c r="O36" s="1783"/>
    </row>
    <row r="37" spans="1:15" x14ac:dyDescent="0.25">
      <c r="A37" s="1720" t="s">
        <v>1875</v>
      </c>
      <c r="B37" s="1715"/>
      <c r="C37" s="1715"/>
      <c r="D37" s="1715"/>
      <c r="E37" s="1715"/>
      <c r="F37" s="1716"/>
      <c r="G37" s="1720" t="s">
        <v>1871</v>
      </c>
      <c r="H37" s="1784"/>
      <c r="I37" s="1784"/>
      <c r="J37" s="1784"/>
      <c r="K37" s="1784"/>
      <c r="L37" s="1784"/>
      <c r="M37" s="1784"/>
      <c r="N37" s="1784"/>
      <c r="O37" s="1785"/>
    </row>
    <row r="38" spans="1:15" x14ac:dyDescent="0.25">
      <c r="A38" s="1717"/>
      <c r="B38" s="1718"/>
      <c r="C38" s="1718"/>
      <c r="D38" s="1718"/>
      <c r="E38" s="1718"/>
      <c r="F38" s="1719"/>
      <c r="G38" s="1786"/>
      <c r="H38" s="1787"/>
      <c r="I38" s="1787"/>
      <c r="J38" s="1787"/>
      <c r="K38" s="1787"/>
      <c r="L38" s="1787"/>
      <c r="M38" s="1787"/>
      <c r="N38" s="1787"/>
      <c r="O38" s="1788"/>
    </row>
    <row r="39" spans="1:15" x14ac:dyDescent="0.25">
      <c r="A39" s="1780" t="s">
        <v>48</v>
      </c>
      <c r="B39" s="1781"/>
      <c r="C39" s="1781"/>
      <c r="D39" s="1781"/>
      <c r="E39" s="1781"/>
      <c r="F39" s="1781"/>
      <c r="G39" s="1783" t="s">
        <v>49</v>
      </c>
      <c r="H39" s="1783"/>
      <c r="I39" s="1783"/>
      <c r="J39" s="1783"/>
      <c r="K39" s="1783"/>
      <c r="L39" s="1783"/>
      <c r="M39" s="1783"/>
      <c r="N39" s="1783"/>
      <c r="O39" s="1783"/>
    </row>
    <row r="40" spans="1:15" x14ac:dyDescent="0.25">
      <c r="A40" s="1714" t="s">
        <v>1867</v>
      </c>
      <c r="B40" s="1715"/>
      <c r="C40" s="1715"/>
      <c r="D40" s="1715"/>
      <c r="E40" s="1715"/>
      <c r="F40" s="1716"/>
      <c r="G40" s="1714" t="s">
        <v>1876</v>
      </c>
      <c r="H40" s="1715"/>
      <c r="I40" s="1715"/>
      <c r="J40" s="1715"/>
      <c r="K40" s="1715"/>
      <c r="L40" s="1715"/>
      <c r="M40" s="1715"/>
      <c r="N40" s="1715"/>
      <c r="O40" s="1716"/>
    </row>
    <row r="41" spans="1:15" x14ac:dyDescent="0.25">
      <c r="A41" s="1717"/>
      <c r="B41" s="1718"/>
      <c r="C41" s="1718"/>
      <c r="D41" s="1718"/>
      <c r="E41" s="1718"/>
      <c r="F41" s="1719"/>
      <c r="G41" s="1717"/>
      <c r="H41" s="1718"/>
      <c r="I41" s="1718"/>
      <c r="J41" s="1718"/>
      <c r="K41" s="1718"/>
      <c r="L41" s="1718"/>
      <c r="M41" s="1718"/>
      <c r="N41" s="1718"/>
      <c r="O41" s="1719"/>
    </row>
    <row r="42" spans="1:15" x14ac:dyDescent="0.25">
      <c r="A42" s="515"/>
      <c r="B42" s="516"/>
      <c r="C42" s="522"/>
      <c r="D42" s="522"/>
      <c r="E42" s="522"/>
      <c r="F42" s="522"/>
      <c r="G42" s="522"/>
      <c r="H42" s="522"/>
      <c r="I42" s="522"/>
      <c r="J42" s="522"/>
      <c r="K42" s="522"/>
      <c r="L42" s="522"/>
      <c r="M42" s="522"/>
      <c r="N42" s="522"/>
      <c r="O42" s="515"/>
    </row>
    <row r="43" spans="1:15" x14ac:dyDescent="0.25">
      <c r="A43" s="528" t="s">
        <v>76</v>
      </c>
      <c r="B43" s="528" t="s">
        <v>24</v>
      </c>
      <c r="C43" s="529"/>
      <c r="D43" s="525" t="s">
        <v>53</v>
      </c>
      <c r="E43" s="525" t="s">
        <v>54</v>
      </c>
      <c r="F43" s="525" t="s">
        <v>55</v>
      </c>
      <c r="G43" s="525" t="s">
        <v>56</v>
      </c>
      <c r="H43" s="525" t="s">
        <v>57</v>
      </c>
      <c r="I43" s="525" t="s">
        <v>58</v>
      </c>
      <c r="J43" s="525" t="s">
        <v>59</v>
      </c>
      <c r="K43" s="525" t="s">
        <v>60</v>
      </c>
      <c r="L43" s="525" t="s">
        <v>61</v>
      </c>
      <c r="M43" s="525" t="s">
        <v>62</v>
      </c>
      <c r="N43" s="525" t="s">
        <v>63</v>
      </c>
      <c r="O43" s="525" t="s">
        <v>64</v>
      </c>
    </row>
    <row r="44" spans="1:15" ht="25.5" x14ac:dyDescent="0.25">
      <c r="A44" s="1274" t="s">
        <v>1877</v>
      </c>
      <c r="B44" s="1829">
        <v>2.129</v>
      </c>
      <c r="C44" s="530" t="s">
        <v>65</v>
      </c>
      <c r="D44" s="434"/>
      <c r="E44" s="434"/>
      <c r="F44" s="434"/>
      <c r="G44" s="434"/>
      <c r="H44" s="434"/>
      <c r="I44" s="434"/>
      <c r="J44" s="434"/>
      <c r="K44" s="434"/>
      <c r="L44" s="434"/>
      <c r="M44" s="434"/>
      <c r="N44" s="434">
        <v>1</v>
      </c>
      <c r="O44" s="434"/>
    </row>
    <row r="45" spans="1:15" x14ac:dyDescent="0.25">
      <c r="A45" s="1275"/>
      <c r="B45" s="1822"/>
      <c r="C45" s="531" t="s">
        <v>66</v>
      </c>
      <c r="D45" s="435"/>
      <c r="E45" s="435"/>
      <c r="F45" s="435"/>
      <c r="G45" s="435"/>
      <c r="H45" s="435"/>
      <c r="I45" s="435"/>
      <c r="J45" s="435"/>
      <c r="K45" s="435"/>
      <c r="L45" s="435"/>
      <c r="M45" s="435"/>
      <c r="N45" s="435"/>
      <c r="O45" s="435"/>
    </row>
    <row r="46" spans="1:15" ht="25.5" x14ac:dyDescent="0.25">
      <c r="A46" s="1842" t="s">
        <v>1878</v>
      </c>
      <c r="B46" s="1829">
        <v>2.129</v>
      </c>
      <c r="C46" s="530" t="s">
        <v>65</v>
      </c>
      <c r="D46" s="434"/>
      <c r="E46" s="434"/>
      <c r="F46" s="434"/>
      <c r="G46" s="434"/>
      <c r="H46" s="434"/>
      <c r="I46" s="434"/>
      <c r="J46" s="434">
        <v>1</v>
      </c>
      <c r="K46" s="434"/>
      <c r="L46" s="434"/>
      <c r="M46" s="434"/>
      <c r="N46" s="434"/>
      <c r="O46" s="434"/>
    </row>
    <row r="47" spans="1:15" x14ac:dyDescent="0.25">
      <c r="A47" s="1843"/>
      <c r="B47" s="1822"/>
      <c r="C47" s="532" t="s">
        <v>66</v>
      </c>
      <c r="D47" s="435"/>
      <c r="E47" s="435"/>
      <c r="F47" s="435"/>
      <c r="G47" s="435"/>
      <c r="H47" s="435"/>
      <c r="I47" s="435"/>
      <c r="J47" s="533"/>
      <c r="K47" s="435"/>
      <c r="L47" s="435"/>
      <c r="M47" s="435"/>
      <c r="N47" s="435"/>
      <c r="O47" s="435"/>
    </row>
    <row r="48" spans="1:15" ht="25.5" x14ac:dyDescent="0.25">
      <c r="A48" s="1836" t="s">
        <v>1879</v>
      </c>
      <c r="B48" s="1829">
        <v>2.129</v>
      </c>
      <c r="C48" s="530" t="s">
        <v>65</v>
      </c>
      <c r="D48" s="434"/>
      <c r="E48" s="434"/>
      <c r="F48" s="434"/>
      <c r="G48" s="434"/>
      <c r="H48" s="434"/>
      <c r="I48" s="434"/>
      <c r="J48" s="434"/>
      <c r="K48" s="434">
        <v>1</v>
      </c>
      <c r="L48" s="434"/>
      <c r="M48" s="434"/>
      <c r="N48" s="434"/>
      <c r="O48" s="434"/>
    </row>
    <row r="49" spans="1:15" x14ac:dyDescent="0.25">
      <c r="A49" s="1708"/>
      <c r="B49" s="1822"/>
      <c r="C49" s="531" t="s">
        <v>66</v>
      </c>
      <c r="D49" s="435"/>
      <c r="E49" s="435"/>
      <c r="F49" s="435"/>
      <c r="G49" s="435"/>
      <c r="H49" s="435"/>
      <c r="I49" s="435"/>
      <c r="J49" s="435"/>
      <c r="K49" s="534">
        <v>1</v>
      </c>
      <c r="L49" s="435"/>
      <c r="M49" s="435"/>
      <c r="N49" s="435"/>
      <c r="O49" s="435"/>
    </row>
    <row r="50" spans="1:15" ht="25.5" x14ac:dyDescent="0.25">
      <c r="A50" s="1836" t="s">
        <v>1880</v>
      </c>
      <c r="B50" s="1829">
        <v>2.129</v>
      </c>
      <c r="C50" s="530" t="s">
        <v>65</v>
      </c>
      <c r="D50" s="434"/>
      <c r="E50" s="434"/>
      <c r="F50" s="434"/>
      <c r="G50" s="434"/>
      <c r="H50" s="434"/>
      <c r="I50" s="434"/>
      <c r="J50" s="434"/>
      <c r="K50" s="434"/>
      <c r="L50" s="434"/>
      <c r="M50" s="434"/>
      <c r="N50" s="434">
        <v>1</v>
      </c>
      <c r="O50" s="434"/>
    </row>
    <row r="51" spans="1:15" x14ac:dyDescent="0.25">
      <c r="A51" s="1837"/>
      <c r="B51" s="1822"/>
      <c r="C51" s="531" t="s">
        <v>66</v>
      </c>
      <c r="D51" s="435"/>
      <c r="E51" s="435"/>
      <c r="F51" s="435"/>
      <c r="G51" s="435"/>
      <c r="H51" s="435"/>
      <c r="I51" s="435"/>
      <c r="J51" s="435"/>
      <c r="K51" s="435"/>
      <c r="L51" s="435"/>
      <c r="M51" s="435"/>
      <c r="N51" s="435"/>
      <c r="O51" s="435"/>
    </row>
    <row r="52" spans="1:15" ht="25.5" x14ac:dyDescent="0.25">
      <c r="A52" s="1707" t="s">
        <v>1881</v>
      </c>
      <c r="B52" s="1829">
        <v>2.129</v>
      </c>
      <c r="C52" s="530" t="s">
        <v>65</v>
      </c>
      <c r="D52" s="434"/>
      <c r="E52" s="434"/>
      <c r="F52" s="434"/>
      <c r="G52" s="434"/>
      <c r="H52" s="434"/>
      <c r="I52" s="434"/>
      <c r="J52" s="434"/>
      <c r="K52" s="434">
        <v>1</v>
      </c>
      <c r="L52" s="434"/>
      <c r="M52" s="434"/>
      <c r="N52" s="434"/>
      <c r="O52" s="434"/>
    </row>
    <row r="53" spans="1:15" x14ac:dyDescent="0.25">
      <c r="A53" s="1708"/>
      <c r="B53" s="1822"/>
      <c r="C53" s="531" t="s">
        <v>66</v>
      </c>
      <c r="D53" s="435"/>
      <c r="E53" s="435"/>
      <c r="F53" s="435"/>
      <c r="G53" s="435"/>
      <c r="H53" s="435"/>
      <c r="I53" s="435"/>
      <c r="J53" s="435"/>
      <c r="K53" s="534">
        <v>1</v>
      </c>
      <c r="L53" s="435"/>
      <c r="M53" s="435"/>
      <c r="N53" s="435"/>
      <c r="O53" s="435"/>
    </row>
    <row r="54" spans="1:15" ht="25.5" x14ac:dyDescent="0.25">
      <c r="A54" s="1836" t="s">
        <v>1882</v>
      </c>
      <c r="B54" s="1829">
        <v>2.129</v>
      </c>
      <c r="C54" s="530" t="s">
        <v>65</v>
      </c>
      <c r="D54" s="434"/>
      <c r="E54" s="434"/>
      <c r="F54" s="434"/>
      <c r="G54" s="434">
        <v>1</v>
      </c>
      <c r="H54" s="434"/>
      <c r="I54" s="434"/>
      <c r="J54" s="434"/>
      <c r="K54" s="434"/>
      <c r="L54" s="434"/>
      <c r="M54" s="434"/>
      <c r="N54" s="434"/>
      <c r="O54" s="434"/>
    </row>
    <row r="55" spans="1:15" x14ac:dyDescent="0.25">
      <c r="A55" s="1708"/>
      <c r="B55" s="1822"/>
      <c r="C55" s="531" t="s">
        <v>66</v>
      </c>
      <c r="D55" s="435"/>
      <c r="E55" s="435"/>
      <c r="F55" s="435"/>
      <c r="G55" s="435"/>
      <c r="H55" s="435">
        <v>1</v>
      </c>
      <c r="I55" s="435"/>
      <c r="J55" s="435"/>
      <c r="K55" s="435"/>
      <c r="L55" s="435"/>
      <c r="M55" s="435"/>
      <c r="N55" s="435"/>
      <c r="O55" s="435"/>
    </row>
    <row r="56" spans="1:15" ht="25.5" x14ac:dyDescent="0.25">
      <c r="A56" s="1707" t="s">
        <v>1883</v>
      </c>
      <c r="B56" s="1829">
        <v>2.129</v>
      </c>
      <c r="C56" s="530" t="s">
        <v>65</v>
      </c>
      <c r="D56" s="434"/>
      <c r="E56" s="434"/>
      <c r="F56" s="434"/>
      <c r="G56" s="434"/>
      <c r="H56" s="434">
        <v>1</v>
      </c>
      <c r="I56" s="434"/>
      <c r="J56" s="434"/>
      <c r="K56" s="434"/>
      <c r="L56" s="434"/>
      <c r="M56" s="434"/>
      <c r="N56" s="434"/>
      <c r="O56" s="434"/>
    </row>
    <row r="57" spans="1:15" x14ac:dyDescent="0.25">
      <c r="A57" s="1708"/>
      <c r="B57" s="1822"/>
      <c r="C57" s="531" t="s">
        <v>66</v>
      </c>
      <c r="D57" s="435"/>
      <c r="E57" s="435"/>
      <c r="F57" s="435"/>
      <c r="G57" s="435"/>
      <c r="H57" s="435"/>
      <c r="I57" s="435"/>
      <c r="J57" s="435"/>
      <c r="K57" s="435">
        <v>1</v>
      </c>
      <c r="L57" s="435"/>
      <c r="M57" s="435"/>
      <c r="N57" s="435"/>
      <c r="O57" s="435"/>
    </row>
    <row r="58" spans="1:15" ht="25.5" x14ac:dyDescent="0.25">
      <c r="A58" s="1836" t="s">
        <v>1884</v>
      </c>
      <c r="B58" s="1829">
        <v>2.129</v>
      </c>
      <c r="C58" s="530" t="s">
        <v>65</v>
      </c>
      <c r="D58" s="434"/>
      <c r="E58" s="434"/>
      <c r="F58" s="434"/>
      <c r="G58" s="434"/>
      <c r="H58" s="434"/>
      <c r="I58" s="434">
        <v>1</v>
      </c>
      <c r="J58" s="434"/>
      <c r="K58" s="434"/>
      <c r="L58" s="434"/>
      <c r="M58" s="434"/>
      <c r="N58" s="434"/>
      <c r="O58" s="434"/>
    </row>
    <row r="59" spans="1:15" x14ac:dyDescent="0.25">
      <c r="A59" s="1708"/>
      <c r="B59" s="1822"/>
      <c r="C59" s="531" t="s">
        <v>66</v>
      </c>
      <c r="D59" s="435"/>
      <c r="E59" s="435"/>
      <c r="F59" s="435"/>
      <c r="G59" s="435"/>
      <c r="H59" s="435"/>
      <c r="I59" s="435"/>
      <c r="J59" s="435"/>
      <c r="K59" s="435"/>
      <c r="L59" s="435">
        <v>1</v>
      </c>
      <c r="M59" s="435"/>
      <c r="N59" s="435"/>
      <c r="O59" s="435"/>
    </row>
    <row r="60" spans="1:15" ht="25.5" x14ac:dyDescent="0.25">
      <c r="A60" s="1772" t="s">
        <v>1885</v>
      </c>
      <c r="B60" s="1829">
        <v>2.129</v>
      </c>
      <c r="C60" s="530" t="s">
        <v>65</v>
      </c>
      <c r="D60" s="434"/>
      <c r="E60" s="434"/>
      <c r="F60" s="434">
        <v>1</v>
      </c>
      <c r="G60" s="434"/>
      <c r="H60" s="434"/>
      <c r="I60" s="434"/>
      <c r="J60" s="434"/>
      <c r="K60" s="434"/>
      <c r="L60" s="434"/>
      <c r="M60" s="434"/>
      <c r="N60" s="434"/>
      <c r="O60" s="434"/>
    </row>
    <row r="61" spans="1:15" x14ac:dyDescent="0.25">
      <c r="A61" s="1773"/>
      <c r="B61" s="1822"/>
      <c r="C61" s="531" t="s">
        <v>66</v>
      </c>
      <c r="D61" s="435"/>
      <c r="E61" s="435"/>
      <c r="F61" s="435"/>
      <c r="G61" s="435">
        <v>1</v>
      </c>
      <c r="H61" s="435">
        <v>1</v>
      </c>
      <c r="I61" s="435"/>
      <c r="J61" s="435"/>
      <c r="K61" s="435"/>
      <c r="L61" s="435"/>
      <c r="M61" s="435"/>
      <c r="N61" s="435"/>
      <c r="O61" s="435"/>
    </row>
    <row r="62" spans="1:15" ht="25.5" x14ac:dyDescent="0.25">
      <c r="A62" s="1844" t="s">
        <v>1886</v>
      </c>
      <c r="B62" s="535"/>
      <c r="C62" s="530" t="s">
        <v>65</v>
      </c>
      <c r="D62" s="434"/>
      <c r="E62" s="434"/>
      <c r="F62" s="434"/>
      <c r="G62" s="434"/>
      <c r="H62" s="434">
        <v>1</v>
      </c>
      <c r="I62" s="434"/>
      <c r="J62" s="434"/>
      <c r="K62" s="434"/>
      <c r="L62" s="434"/>
      <c r="M62" s="434"/>
      <c r="N62" s="434"/>
      <c r="O62" s="434"/>
    </row>
    <row r="63" spans="1:15" x14ac:dyDescent="0.25">
      <c r="A63" s="1845"/>
      <c r="B63" s="535"/>
      <c r="C63" s="531" t="s">
        <v>66</v>
      </c>
      <c r="D63" s="435"/>
      <c r="E63" s="435"/>
      <c r="F63" s="435"/>
      <c r="G63" s="435"/>
      <c r="H63" s="435"/>
      <c r="I63" s="435"/>
      <c r="J63" s="435">
        <v>1</v>
      </c>
      <c r="K63" s="435"/>
      <c r="L63" s="435"/>
      <c r="M63" s="435"/>
      <c r="N63" s="435"/>
      <c r="O63" s="435"/>
    </row>
    <row r="64" spans="1:15" ht="25.5" x14ac:dyDescent="0.25">
      <c r="A64" s="1834" t="s">
        <v>1887</v>
      </c>
      <c r="B64" s="1829">
        <v>2.129</v>
      </c>
      <c r="C64" s="530" t="s">
        <v>65</v>
      </c>
      <c r="D64" s="434"/>
      <c r="E64" s="434"/>
      <c r="F64" s="434"/>
      <c r="G64" s="434"/>
      <c r="H64" s="434"/>
      <c r="I64" s="434"/>
      <c r="J64" s="434"/>
      <c r="K64" s="434"/>
      <c r="L64" s="434">
        <v>1</v>
      </c>
      <c r="M64" s="434"/>
      <c r="N64" s="434"/>
      <c r="O64" s="434"/>
    </row>
    <row r="65" spans="1:15" x14ac:dyDescent="0.25">
      <c r="A65" s="1275"/>
      <c r="B65" s="1822"/>
      <c r="C65" s="531" t="s">
        <v>66</v>
      </c>
      <c r="D65" s="435"/>
      <c r="E65" s="435"/>
      <c r="F65" s="435"/>
      <c r="G65" s="435"/>
      <c r="H65" s="435"/>
      <c r="I65" s="435"/>
      <c r="J65" s="435"/>
      <c r="K65" s="435"/>
      <c r="L65" s="533"/>
      <c r="M65" s="435"/>
      <c r="N65" s="435"/>
      <c r="O65" s="435"/>
    </row>
    <row r="66" spans="1:15" ht="25.5" x14ac:dyDescent="0.25">
      <c r="A66" s="1834" t="s">
        <v>1888</v>
      </c>
      <c r="B66" s="1829">
        <v>2.129</v>
      </c>
      <c r="C66" s="530" t="s">
        <v>65</v>
      </c>
      <c r="D66" s="434"/>
      <c r="E66" s="434"/>
      <c r="F66" s="434"/>
      <c r="G66" s="434">
        <v>1</v>
      </c>
      <c r="H66" s="434"/>
      <c r="I66" s="434"/>
      <c r="J66" s="434"/>
      <c r="K66" s="434"/>
      <c r="L66" s="434"/>
      <c r="M66" s="434"/>
      <c r="N66" s="434"/>
      <c r="O66" s="434"/>
    </row>
    <row r="67" spans="1:15" x14ac:dyDescent="0.25">
      <c r="A67" s="1275"/>
      <c r="B67" s="1822"/>
      <c r="C67" s="531" t="s">
        <v>66</v>
      </c>
      <c r="D67" s="435"/>
      <c r="E67" s="435"/>
      <c r="F67" s="435"/>
      <c r="G67" s="435"/>
      <c r="H67" s="435"/>
      <c r="I67" s="435"/>
      <c r="J67" s="435"/>
      <c r="K67" s="435">
        <v>1</v>
      </c>
      <c r="L67" s="435"/>
      <c r="M67" s="435"/>
      <c r="N67" s="435"/>
      <c r="O67" s="435"/>
    </row>
    <row r="68" spans="1:15" ht="25.5" x14ac:dyDescent="0.25">
      <c r="A68" s="1834" t="s">
        <v>1889</v>
      </c>
      <c r="B68" s="1829">
        <v>2.129</v>
      </c>
      <c r="C68" s="530" t="s">
        <v>65</v>
      </c>
      <c r="D68" s="434"/>
      <c r="E68" s="434"/>
      <c r="F68" s="434"/>
      <c r="G68" s="434"/>
      <c r="H68" s="434"/>
      <c r="I68" s="434"/>
      <c r="J68" s="434"/>
      <c r="K68" s="434"/>
      <c r="L68" s="434"/>
      <c r="M68" s="434">
        <v>1</v>
      </c>
      <c r="N68" s="434"/>
      <c r="O68" s="434"/>
    </row>
    <row r="69" spans="1:15" x14ac:dyDescent="0.25">
      <c r="A69" s="1275"/>
      <c r="B69" s="1822"/>
      <c r="C69" s="531" t="s">
        <v>66</v>
      </c>
      <c r="D69" s="435"/>
      <c r="E69" s="435"/>
      <c r="F69" s="435"/>
      <c r="G69" s="435"/>
      <c r="H69" s="435"/>
      <c r="I69" s="435"/>
      <c r="J69" s="435"/>
      <c r="K69" s="435"/>
      <c r="L69" s="435"/>
      <c r="M69" s="435"/>
      <c r="N69" s="435"/>
      <c r="O69" s="435"/>
    </row>
    <row r="70" spans="1:15" ht="25.5" x14ac:dyDescent="0.25">
      <c r="A70" s="1834" t="s">
        <v>1890</v>
      </c>
      <c r="B70" s="1829">
        <v>2.129</v>
      </c>
      <c r="C70" s="530" t="s">
        <v>65</v>
      </c>
      <c r="D70" s="434"/>
      <c r="E70" s="434"/>
      <c r="F70" s="434">
        <v>1</v>
      </c>
      <c r="G70" s="434"/>
      <c r="H70" s="434"/>
      <c r="I70" s="434"/>
      <c r="J70" s="434"/>
      <c r="K70" s="434"/>
      <c r="L70" s="434"/>
      <c r="M70" s="434"/>
      <c r="N70" s="434"/>
      <c r="O70" s="434"/>
    </row>
    <row r="71" spans="1:15" x14ac:dyDescent="0.25">
      <c r="A71" s="1275"/>
      <c r="B71" s="1822"/>
      <c r="C71" s="531" t="s">
        <v>66</v>
      </c>
      <c r="D71" s="435"/>
      <c r="E71" s="435"/>
      <c r="F71" s="435">
        <v>1</v>
      </c>
      <c r="G71" s="435"/>
      <c r="H71" s="435"/>
      <c r="I71" s="435"/>
      <c r="J71" s="435"/>
      <c r="K71" s="435"/>
      <c r="L71" s="435"/>
      <c r="M71" s="435"/>
      <c r="N71" s="435"/>
      <c r="O71" s="435"/>
    </row>
    <row r="72" spans="1:15" ht="25.5" x14ac:dyDescent="0.25">
      <c r="A72" s="1834" t="s">
        <v>1891</v>
      </c>
      <c r="B72" s="1829">
        <v>2.129</v>
      </c>
      <c r="C72" s="530" t="s">
        <v>65</v>
      </c>
      <c r="D72" s="434"/>
      <c r="E72" s="434"/>
      <c r="F72" s="434"/>
      <c r="G72" s="434"/>
      <c r="H72" s="434"/>
      <c r="I72" s="434"/>
      <c r="J72" s="434"/>
      <c r="K72" s="434">
        <v>1</v>
      </c>
      <c r="L72" s="434"/>
      <c r="M72" s="434"/>
      <c r="N72" s="434"/>
      <c r="O72" s="434"/>
    </row>
    <row r="73" spans="1:15" x14ac:dyDescent="0.25">
      <c r="A73" s="1275"/>
      <c r="B73" s="1822"/>
      <c r="C73" s="531" t="s">
        <v>66</v>
      </c>
      <c r="D73" s="435"/>
      <c r="E73" s="435"/>
      <c r="F73" s="435"/>
      <c r="G73" s="435"/>
      <c r="H73" s="435"/>
      <c r="I73" s="435"/>
      <c r="J73" s="435"/>
      <c r="K73" s="533"/>
      <c r="L73" s="435"/>
      <c r="M73" s="435"/>
      <c r="N73" s="435"/>
      <c r="O73" s="435"/>
    </row>
    <row r="74" spans="1:15" ht="25.5" x14ac:dyDescent="0.25">
      <c r="A74" s="1834" t="s">
        <v>1892</v>
      </c>
      <c r="B74" s="1829">
        <v>2.129</v>
      </c>
      <c r="C74" s="530" t="s">
        <v>65</v>
      </c>
      <c r="D74" s="434"/>
      <c r="E74" s="434"/>
      <c r="F74" s="434"/>
      <c r="G74" s="434"/>
      <c r="H74" s="434"/>
      <c r="I74" s="434"/>
      <c r="J74" s="434">
        <v>1</v>
      </c>
      <c r="K74" s="434"/>
      <c r="L74" s="434"/>
      <c r="M74" s="434"/>
      <c r="N74" s="434"/>
      <c r="O74" s="434"/>
    </row>
    <row r="75" spans="1:15" x14ac:dyDescent="0.25">
      <c r="A75" s="1275"/>
      <c r="B75" s="1822"/>
      <c r="C75" s="531" t="s">
        <v>66</v>
      </c>
      <c r="D75" s="435"/>
      <c r="E75" s="435"/>
      <c r="F75" s="435"/>
      <c r="G75" s="435"/>
      <c r="H75" s="435"/>
      <c r="I75" s="435"/>
      <c r="J75" s="435"/>
      <c r="K75" s="435"/>
      <c r="L75" s="435">
        <v>1</v>
      </c>
      <c r="M75" s="435"/>
      <c r="N75" s="435"/>
      <c r="O75" s="435"/>
    </row>
    <row r="76" spans="1:15" ht="25.5" x14ac:dyDescent="0.25">
      <c r="A76" s="1834" t="s">
        <v>1893</v>
      </c>
      <c r="B76" s="1829">
        <v>2.129</v>
      </c>
      <c r="C76" s="530" t="s">
        <v>65</v>
      </c>
      <c r="D76" s="434"/>
      <c r="E76" s="434"/>
      <c r="F76" s="434"/>
      <c r="G76" s="434"/>
      <c r="H76" s="434"/>
      <c r="I76" s="434"/>
      <c r="J76" s="434"/>
      <c r="K76" s="434">
        <v>1</v>
      </c>
      <c r="L76" s="434"/>
      <c r="M76" s="434"/>
      <c r="N76" s="434"/>
      <c r="O76" s="434"/>
    </row>
    <row r="77" spans="1:15" x14ac:dyDescent="0.25">
      <c r="A77" s="1835"/>
      <c r="B77" s="1822"/>
      <c r="C77" s="531" t="s">
        <v>66</v>
      </c>
      <c r="D77" s="435"/>
      <c r="E77" s="435"/>
      <c r="F77" s="435"/>
      <c r="G77" s="435"/>
      <c r="H77" s="435"/>
      <c r="I77" s="435"/>
      <c r="J77" s="435"/>
      <c r="K77" s="533"/>
      <c r="L77" s="435"/>
      <c r="M77" s="435"/>
      <c r="N77" s="435"/>
      <c r="O77" s="435"/>
    </row>
    <row r="78" spans="1:15" ht="25.5" x14ac:dyDescent="0.25">
      <c r="A78" s="1274" t="s">
        <v>1894</v>
      </c>
      <c r="B78" s="1829">
        <v>2.129</v>
      </c>
      <c r="C78" s="530" t="s">
        <v>65</v>
      </c>
      <c r="D78" s="434"/>
      <c r="E78" s="434"/>
      <c r="F78" s="434"/>
      <c r="G78" s="434"/>
      <c r="H78" s="434"/>
      <c r="I78" s="434"/>
      <c r="J78" s="434"/>
      <c r="K78" s="434">
        <v>1</v>
      </c>
      <c r="L78" s="434"/>
      <c r="M78" s="434"/>
      <c r="N78" s="434"/>
      <c r="O78" s="434"/>
    </row>
    <row r="79" spans="1:15" x14ac:dyDescent="0.25">
      <c r="A79" s="1275"/>
      <c r="B79" s="1822"/>
      <c r="C79" s="531" t="s">
        <v>66</v>
      </c>
      <c r="D79" s="435"/>
      <c r="E79" s="435"/>
      <c r="F79" s="435"/>
      <c r="G79" s="435"/>
      <c r="H79" s="435"/>
      <c r="I79" s="435"/>
      <c r="J79" s="435"/>
      <c r="K79" s="435"/>
      <c r="L79" s="435">
        <v>1</v>
      </c>
      <c r="M79" s="435"/>
      <c r="N79" s="435"/>
      <c r="O79" s="435"/>
    </row>
    <row r="80" spans="1:15" ht="25.5" x14ac:dyDescent="0.25">
      <c r="A80" s="1834" t="s">
        <v>1895</v>
      </c>
      <c r="B80" s="1829">
        <v>2.129</v>
      </c>
      <c r="C80" s="530" t="s">
        <v>65</v>
      </c>
      <c r="D80" s="434"/>
      <c r="E80" s="434"/>
      <c r="F80" s="434"/>
      <c r="G80" s="434"/>
      <c r="H80" s="434"/>
      <c r="I80" s="434"/>
      <c r="J80" s="434"/>
      <c r="K80" s="434">
        <v>1</v>
      </c>
      <c r="L80" s="434"/>
      <c r="M80" s="434"/>
      <c r="N80" s="434"/>
      <c r="O80" s="434"/>
    </row>
    <row r="81" spans="1:15" x14ac:dyDescent="0.25">
      <c r="A81" s="1835"/>
      <c r="B81" s="1822"/>
      <c r="C81" s="531" t="s">
        <v>66</v>
      </c>
      <c r="D81" s="435"/>
      <c r="E81" s="435"/>
      <c r="F81" s="435"/>
      <c r="G81" s="435"/>
      <c r="H81" s="435"/>
      <c r="I81" s="435"/>
      <c r="J81" s="435"/>
      <c r="K81" s="533"/>
      <c r="L81" s="435"/>
      <c r="M81" s="435"/>
      <c r="N81" s="435"/>
      <c r="O81" s="435"/>
    </row>
    <row r="82" spans="1:15" ht="25.5" x14ac:dyDescent="0.25">
      <c r="A82" s="1830" t="s">
        <v>1896</v>
      </c>
      <c r="B82" s="1829">
        <v>2.129</v>
      </c>
      <c r="C82" s="530" t="s">
        <v>65</v>
      </c>
      <c r="D82" s="434"/>
      <c r="E82" s="434"/>
      <c r="F82" s="434"/>
      <c r="G82" s="434">
        <v>1</v>
      </c>
      <c r="H82" s="434"/>
      <c r="I82" s="434"/>
      <c r="J82" s="434"/>
      <c r="K82" s="434"/>
      <c r="L82" s="434"/>
      <c r="M82" s="434"/>
      <c r="N82" s="434"/>
      <c r="O82" s="434"/>
    </row>
    <row r="83" spans="1:15" x14ac:dyDescent="0.25">
      <c r="A83" s="1831"/>
      <c r="B83" s="1822"/>
      <c r="C83" s="531" t="s">
        <v>66</v>
      </c>
      <c r="D83" s="435"/>
      <c r="E83" s="435"/>
      <c r="F83" s="435"/>
      <c r="G83" s="435">
        <v>1</v>
      </c>
      <c r="H83" s="435"/>
      <c r="I83" s="435"/>
      <c r="J83" s="435"/>
      <c r="K83" s="435"/>
      <c r="L83" s="435"/>
      <c r="M83" s="435"/>
      <c r="N83" s="435"/>
      <c r="O83" s="435"/>
    </row>
    <row r="84" spans="1:15" ht="25.5" x14ac:dyDescent="0.25">
      <c r="A84" s="1842" t="s">
        <v>1897</v>
      </c>
      <c r="B84" s="1829">
        <v>2.129</v>
      </c>
      <c r="C84" s="530" t="s">
        <v>65</v>
      </c>
      <c r="D84" s="434"/>
      <c r="E84" s="434"/>
      <c r="F84" s="434"/>
      <c r="G84" s="434"/>
      <c r="H84" s="434">
        <v>1</v>
      </c>
      <c r="I84" s="434"/>
      <c r="J84" s="434"/>
      <c r="K84" s="434"/>
      <c r="L84" s="434"/>
      <c r="M84" s="434"/>
      <c r="N84" s="434"/>
      <c r="O84" s="434"/>
    </row>
    <row r="85" spans="1:15" x14ac:dyDescent="0.25">
      <c r="A85" s="1843"/>
      <c r="B85" s="1822"/>
      <c r="C85" s="531" t="s">
        <v>66</v>
      </c>
      <c r="D85" s="435"/>
      <c r="E85" s="435"/>
      <c r="F85" s="435"/>
      <c r="G85" s="435"/>
      <c r="H85" s="435"/>
      <c r="I85" s="435"/>
      <c r="J85" s="435"/>
      <c r="K85" s="435">
        <v>1</v>
      </c>
      <c r="L85" s="435"/>
      <c r="M85" s="435"/>
      <c r="N85" s="435"/>
      <c r="O85" s="435"/>
    </row>
    <row r="86" spans="1:15" ht="25.5" x14ac:dyDescent="0.25">
      <c r="A86" s="1832" t="s">
        <v>1898</v>
      </c>
      <c r="B86" s="1829">
        <v>2.129</v>
      </c>
      <c r="C86" s="530" t="s">
        <v>65</v>
      </c>
      <c r="D86" s="434"/>
      <c r="E86" s="434"/>
      <c r="F86" s="434">
        <v>1</v>
      </c>
      <c r="G86" s="434"/>
      <c r="H86" s="434"/>
      <c r="I86" s="434"/>
      <c r="J86" s="434"/>
      <c r="K86" s="434"/>
      <c r="L86" s="434"/>
      <c r="M86" s="434"/>
      <c r="N86" s="434"/>
      <c r="O86" s="434"/>
    </row>
    <row r="87" spans="1:15" x14ac:dyDescent="0.25">
      <c r="A87" s="1833"/>
      <c r="B87" s="1822"/>
      <c r="C87" s="531" t="s">
        <v>66</v>
      </c>
      <c r="D87" s="435"/>
      <c r="E87" s="435"/>
      <c r="F87" s="435"/>
      <c r="G87" s="435"/>
      <c r="H87" s="435"/>
      <c r="I87" s="435">
        <v>1</v>
      </c>
      <c r="J87" s="435"/>
      <c r="K87" s="435"/>
      <c r="L87" s="435"/>
      <c r="M87" s="435"/>
      <c r="N87" s="435"/>
      <c r="O87" s="435"/>
    </row>
    <row r="88" spans="1:15" ht="25.5" x14ac:dyDescent="0.25">
      <c r="A88" s="1832" t="s">
        <v>1899</v>
      </c>
      <c r="B88" s="1829">
        <v>2.129</v>
      </c>
      <c r="C88" s="530" t="s">
        <v>65</v>
      </c>
      <c r="D88" s="434"/>
      <c r="E88" s="434"/>
      <c r="F88" s="434"/>
      <c r="G88" s="434"/>
      <c r="H88" s="434"/>
      <c r="I88" s="434">
        <v>1</v>
      </c>
      <c r="J88" s="434"/>
      <c r="K88" s="434"/>
      <c r="L88" s="434"/>
      <c r="M88" s="434"/>
      <c r="N88" s="434"/>
      <c r="O88" s="434"/>
    </row>
    <row r="89" spans="1:15" x14ac:dyDescent="0.25">
      <c r="A89" s="1833"/>
      <c r="B89" s="1822"/>
      <c r="C89" s="531" t="s">
        <v>66</v>
      </c>
      <c r="D89" s="435"/>
      <c r="E89" s="435"/>
      <c r="F89" s="435"/>
      <c r="G89" s="435"/>
      <c r="H89" s="435"/>
      <c r="I89" s="435"/>
      <c r="J89" s="435"/>
      <c r="K89" s="435"/>
      <c r="L89" s="435"/>
      <c r="M89" s="435"/>
      <c r="N89" s="435"/>
      <c r="O89" s="435"/>
    </row>
    <row r="90" spans="1:15" ht="25.5" x14ac:dyDescent="0.25">
      <c r="A90" s="1840" t="s">
        <v>1900</v>
      </c>
      <c r="B90" s="1829">
        <v>2.129</v>
      </c>
      <c r="C90" s="530" t="s">
        <v>65</v>
      </c>
      <c r="D90" s="434"/>
      <c r="E90" s="434"/>
      <c r="F90" s="434"/>
      <c r="G90" s="434">
        <v>1</v>
      </c>
      <c r="H90" s="434"/>
      <c r="I90" s="434"/>
      <c r="J90" s="434"/>
      <c r="K90" s="434"/>
      <c r="L90" s="434"/>
      <c r="M90" s="434"/>
      <c r="N90" s="434"/>
      <c r="O90" s="434"/>
    </row>
    <row r="91" spans="1:15" x14ac:dyDescent="0.25">
      <c r="A91" s="1841"/>
      <c r="B91" s="1822"/>
      <c r="C91" s="531" t="s">
        <v>66</v>
      </c>
      <c r="D91" s="435"/>
      <c r="E91" s="435"/>
      <c r="F91" s="435"/>
      <c r="G91" s="435">
        <v>1</v>
      </c>
      <c r="H91" s="435"/>
      <c r="I91" s="435"/>
      <c r="J91" s="435"/>
      <c r="K91" s="435"/>
      <c r="L91" s="435"/>
      <c r="M91" s="435"/>
      <c r="N91" s="435"/>
      <c r="O91" s="435"/>
    </row>
    <row r="92" spans="1:15" ht="25.5" x14ac:dyDescent="0.25">
      <c r="A92" s="1836" t="s">
        <v>1901</v>
      </c>
      <c r="B92" s="1829">
        <v>2.129</v>
      </c>
      <c r="C92" s="530" t="s">
        <v>65</v>
      </c>
      <c r="D92" s="434"/>
      <c r="E92" s="434"/>
      <c r="F92" s="434"/>
      <c r="G92" s="434">
        <v>1</v>
      </c>
      <c r="H92" s="434"/>
      <c r="I92" s="434"/>
      <c r="J92" s="434"/>
      <c r="K92" s="434"/>
      <c r="L92" s="434"/>
      <c r="M92" s="434"/>
      <c r="N92" s="434"/>
      <c r="O92" s="434"/>
    </row>
    <row r="93" spans="1:15" x14ac:dyDescent="0.25">
      <c r="A93" s="1837"/>
      <c r="B93" s="1822"/>
      <c r="C93" s="531" t="s">
        <v>66</v>
      </c>
      <c r="D93" s="435"/>
      <c r="E93" s="435"/>
      <c r="F93" s="435"/>
      <c r="G93" s="533"/>
      <c r="H93" s="435"/>
      <c r="I93" s="435"/>
      <c r="J93" s="435"/>
      <c r="K93" s="435"/>
      <c r="L93" s="435"/>
      <c r="M93" s="435"/>
      <c r="N93" s="435"/>
      <c r="O93" s="435"/>
    </row>
    <row r="94" spans="1:15" ht="25.5" x14ac:dyDescent="0.25">
      <c r="A94" s="1772" t="s">
        <v>1902</v>
      </c>
      <c r="B94" s="1829">
        <v>2.129</v>
      </c>
      <c r="C94" s="530" t="s">
        <v>65</v>
      </c>
      <c r="D94" s="434"/>
      <c r="E94" s="434"/>
      <c r="F94" s="434"/>
      <c r="G94" s="434"/>
      <c r="H94" s="434"/>
      <c r="I94" s="434"/>
      <c r="J94" s="434"/>
      <c r="K94" s="434">
        <v>1</v>
      </c>
      <c r="L94" s="434"/>
      <c r="M94" s="434"/>
      <c r="N94" s="434"/>
      <c r="O94" s="434"/>
    </row>
    <row r="95" spans="1:15" x14ac:dyDescent="0.25">
      <c r="A95" s="1773"/>
      <c r="B95" s="1822"/>
      <c r="C95" s="531" t="s">
        <v>66</v>
      </c>
      <c r="D95" s="435"/>
      <c r="E95" s="435"/>
      <c r="F95" s="435"/>
      <c r="G95" s="435"/>
      <c r="H95" s="435"/>
      <c r="I95" s="435"/>
      <c r="J95" s="435"/>
      <c r="K95" s="435"/>
      <c r="L95" s="435">
        <v>1</v>
      </c>
      <c r="M95" s="435"/>
      <c r="N95" s="435"/>
      <c r="O95" s="435"/>
    </row>
    <row r="96" spans="1:15" ht="25.5" x14ac:dyDescent="0.25">
      <c r="A96" s="1834" t="s">
        <v>1903</v>
      </c>
      <c r="B96" s="1829">
        <v>2.129</v>
      </c>
      <c r="C96" s="530" t="s">
        <v>65</v>
      </c>
      <c r="D96" s="434"/>
      <c r="E96" s="434"/>
      <c r="F96" s="434"/>
      <c r="G96" s="434"/>
      <c r="H96" s="434"/>
      <c r="I96" s="434"/>
      <c r="J96" s="434"/>
      <c r="K96" s="434"/>
      <c r="L96" s="434">
        <v>1</v>
      </c>
      <c r="M96" s="434"/>
      <c r="N96" s="434"/>
      <c r="O96" s="434"/>
    </row>
    <row r="97" spans="1:15" x14ac:dyDescent="0.25">
      <c r="A97" s="1835"/>
      <c r="B97" s="1822"/>
      <c r="C97" s="531" t="s">
        <v>66</v>
      </c>
      <c r="D97" s="435"/>
      <c r="E97" s="435"/>
      <c r="F97" s="435"/>
      <c r="G97" s="435"/>
      <c r="H97" s="435"/>
      <c r="I97" s="435"/>
      <c r="J97" s="435"/>
      <c r="K97" s="435"/>
      <c r="L97" s="533"/>
      <c r="M97" s="435"/>
      <c r="N97" s="435"/>
      <c r="O97" s="435"/>
    </row>
    <row r="98" spans="1:15" ht="25.5" x14ac:dyDescent="0.25">
      <c r="A98" s="1836" t="s">
        <v>1904</v>
      </c>
      <c r="B98" s="1829">
        <v>2.129</v>
      </c>
      <c r="C98" s="530" t="s">
        <v>65</v>
      </c>
      <c r="D98" s="434"/>
      <c r="E98" s="434">
        <v>1</v>
      </c>
      <c r="F98" s="434"/>
      <c r="G98" s="434"/>
      <c r="H98" s="434"/>
      <c r="I98" s="434"/>
      <c r="J98" s="434"/>
      <c r="K98" s="434"/>
      <c r="L98" s="434"/>
      <c r="M98" s="434"/>
      <c r="N98" s="434"/>
      <c r="O98" s="434"/>
    </row>
    <row r="99" spans="1:15" x14ac:dyDescent="0.25">
      <c r="A99" s="1837"/>
      <c r="B99" s="1822"/>
      <c r="C99" s="531" t="s">
        <v>66</v>
      </c>
      <c r="D99" s="435"/>
      <c r="E99" s="435"/>
      <c r="F99" s="435">
        <v>1</v>
      </c>
      <c r="G99" s="435"/>
      <c r="H99" s="435"/>
      <c r="I99" s="435"/>
      <c r="J99" s="435"/>
      <c r="K99" s="435"/>
      <c r="L99" s="435"/>
      <c r="M99" s="435"/>
      <c r="N99" s="435"/>
      <c r="O99" s="435"/>
    </row>
    <row r="100" spans="1:15" ht="25.5" x14ac:dyDescent="0.25">
      <c r="A100" s="1832" t="s">
        <v>1905</v>
      </c>
      <c r="B100" s="1829">
        <v>2.129</v>
      </c>
      <c r="C100" s="530" t="s">
        <v>65</v>
      </c>
      <c r="D100" s="434"/>
      <c r="E100" s="434"/>
      <c r="F100" s="434"/>
      <c r="G100" s="434"/>
      <c r="H100" s="434"/>
      <c r="I100" s="434"/>
      <c r="J100" s="434">
        <v>1</v>
      </c>
      <c r="K100" s="434"/>
      <c r="L100" s="434"/>
      <c r="M100" s="434"/>
      <c r="N100" s="434"/>
      <c r="O100" s="434"/>
    </row>
    <row r="101" spans="1:15" x14ac:dyDescent="0.25">
      <c r="A101" s="1833"/>
      <c r="B101" s="1822"/>
      <c r="C101" s="531" t="s">
        <v>66</v>
      </c>
      <c r="D101" s="435"/>
      <c r="E101" s="435"/>
      <c r="F101" s="435"/>
      <c r="G101" s="435"/>
      <c r="H101" s="435"/>
      <c r="I101" s="435"/>
      <c r="J101" s="435"/>
      <c r="K101" s="435"/>
      <c r="L101" s="435">
        <v>1</v>
      </c>
      <c r="M101" s="435"/>
      <c r="N101" s="435"/>
      <c r="O101" s="435"/>
    </row>
    <row r="102" spans="1:15" ht="25.5" x14ac:dyDescent="0.25">
      <c r="A102" s="1838" t="s">
        <v>1906</v>
      </c>
      <c r="B102" s="1829">
        <v>2.129</v>
      </c>
      <c r="C102" s="530" t="s">
        <v>65</v>
      </c>
      <c r="D102" s="434"/>
      <c r="E102" s="434"/>
      <c r="F102" s="434"/>
      <c r="G102" s="434">
        <v>1</v>
      </c>
      <c r="H102" s="434"/>
      <c r="I102" s="434"/>
      <c r="J102" s="434"/>
      <c r="K102" s="434">
        <v>1</v>
      </c>
      <c r="L102" s="434"/>
      <c r="M102" s="434"/>
      <c r="N102" s="434"/>
      <c r="O102" s="434"/>
    </row>
    <row r="103" spans="1:15" x14ac:dyDescent="0.25">
      <c r="A103" s="1839"/>
      <c r="B103" s="1822"/>
      <c r="C103" s="531" t="s">
        <v>66</v>
      </c>
      <c r="D103" s="435"/>
      <c r="E103" s="435"/>
      <c r="F103" s="435"/>
      <c r="G103" s="435">
        <v>1</v>
      </c>
      <c r="H103" s="435"/>
      <c r="I103" s="435"/>
      <c r="J103" s="435"/>
      <c r="K103" s="534">
        <v>1</v>
      </c>
      <c r="L103" s="435"/>
      <c r="M103" s="435"/>
      <c r="N103" s="435"/>
      <c r="O103" s="435"/>
    </row>
    <row r="104" spans="1:15" ht="25.5" x14ac:dyDescent="0.25">
      <c r="A104" s="1707" t="s">
        <v>1907</v>
      </c>
      <c r="B104" s="1829">
        <v>2.129</v>
      </c>
      <c r="C104" s="530" t="s">
        <v>65</v>
      </c>
      <c r="D104" s="434"/>
      <c r="E104" s="434"/>
      <c r="F104" s="434">
        <v>1</v>
      </c>
      <c r="G104" s="434">
        <v>1</v>
      </c>
      <c r="H104" s="434"/>
      <c r="I104" s="434"/>
      <c r="J104" s="434"/>
      <c r="K104" s="434"/>
      <c r="L104" s="434"/>
      <c r="M104" s="434"/>
      <c r="N104" s="434"/>
      <c r="O104" s="434"/>
    </row>
    <row r="105" spans="1:15" x14ac:dyDescent="0.25">
      <c r="A105" s="1708"/>
      <c r="B105" s="1822"/>
      <c r="C105" s="531" t="s">
        <v>66</v>
      </c>
      <c r="D105" s="435"/>
      <c r="E105" s="435"/>
      <c r="F105" s="435">
        <v>1</v>
      </c>
      <c r="G105" s="435">
        <v>1</v>
      </c>
      <c r="H105" s="435"/>
      <c r="I105" s="435"/>
      <c r="J105" s="435"/>
      <c r="K105" s="435"/>
      <c r="L105" s="435"/>
      <c r="M105" s="435"/>
      <c r="N105" s="435"/>
      <c r="O105" s="435"/>
    </row>
    <row r="106" spans="1:15" ht="25.5" x14ac:dyDescent="0.25">
      <c r="A106" s="1707" t="s">
        <v>1908</v>
      </c>
      <c r="B106" s="1829">
        <v>2.129</v>
      </c>
      <c r="C106" s="530" t="s">
        <v>65</v>
      </c>
      <c r="D106" s="434"/>
      <c r="E106" s="434"/>
      <c r="F106" s="434">
        <v>1</v>
      </c>
      <c r="G106" s="434"/>
      <c r="H106" s="434"/>
      <c r="I106" s="434"/>
      <c r="J106" s="434"/>
      <c r="K106" s="434"/>
      <c r="L106" s="434"/>
      <c r="M106" s="434"/>
      <c r="N106" s="434"/>
      <c r="O106" s="434"/>
    </row>
    <row r="107" spans="1:15" x14ac:dyDescent="0.25">
      <c r="A107" s="1708"/>
      <c r="B107" s="1822"/>
      <c r="C107" s="531" t="s">
        <v>66</v>
      </c>
      <c r="D107" s="435"/>
      <c r="E107" s="435"/>
      <c r="F107" s="435"/>
      <c r="G107" s="435">
        <v>1</v>
      </c>
      <c r="H107" s="435"/>
      <c r="I107" s="435"/>
      <c r="J107" s="435"/>
      <c r="K107" s="435"/>
      <c r="L107" s="435"/>
      <c r="M107" s="435"/>
      <c r="N107" s="435"/>
      <c r="O107" s="435"/>
    </row>
    <row r="108" spans="1:15" ht="25.5" x14ac:dyDescent="0.25">
      <c r="A108" s="1707" t="s">
        <v>1909</v>
      </c>
      <c r="B108" s="1829">
        <v>2.129</v>
      </c>
      <c r="C108" s="530" t="s">
        <v>65</v>
      </c>
      <c r="D108" s="434"/>
      <c r="E108" s="434"/>
      <c r="F108" s="434"/>
      <c r="G108" s="434">
        <v>1</v>
      </c>
      <c r="H108" s="434"/>
      <c r="I108" s="434"/>
      <c r="J108" s="434"/>
      <c r="K108" s="434"/>
      <c r="L108" s="434"/>
      <c r="M108" s="434"/>
      <c r="N108" s="434"/>
      <c r="O108" s="434"/>
    </row>
    <row r="109" spans="1:15" x14ac:dyDescent="0.25">
      <c r="A109" s="1708"/>
      <c r="B109" s="1822"/>
      <c r="C109" s="531" t="s">
        <v>66</v>
      </c>
      <c r="D109" s="435"/>
      <c r="E109" s="435"/>
      <c r="F109" s="435"/>
      <c r="G109" s="435"/>
      <c r="H109" s="435"/>
      <c r="I109" s="435">
        <v>1</v>
      </c>
      <c r="J109" s="435"/>
      <c r="K109" s="435"/>
      <c r="L109" s="435"/>
      <c r="M109" s="435"/>
      <c r="N109" s="435"/>
      <c r="O109" s="435"/>
    </row>
    <row r="110" spans="1:15" ht="25.5" x14ac:dyDescent="0.25">
      <c r="A110" s="1707" t="s">
        <v>1910</v>
      </c>
      <c r="B110" s="1829">
        <v>2.129</v>
      </c>
      <c r="C110" s="530" t="s">
        <v>65</v>
      </c>
      <c r="D110" s="434"/>
      <c r="E110" s="434"/>
      <c r="F110" s="434"/>
      <c r="G110" s="434"/>
      <c r="H110" s="434">
        <v>1</v>
      </c>
      <c r="I110" s="434"/>
      <c r="J110" s="434"/>
      <c r="K110" s="434"/>
      <c r="L110" s="434"/>
      <c r="M110" s="434"/>
      <c r="N110" s="434"/>
      <c r="O110" s="434"/>
    </row>
    <row r="111" spans="1:15" x14ac:dyDescent="0.25">
      <c r="A111" s="1708"/>
      <c r="B111" s="1822"/>
      <c r="C111" s="531" t="s">
        <v>66</v>
      </c>
      <c r="D111" s="435"/>
      <c r="E111" s="435"/>
      <c r="F111" s="435"/>
      <c r="G111" s="435"/>
      <c r="H111" s="435"/>
      <c r="I111" s="435"/>
      <c r="J111" s="435">
        <v>1</v>
      </c>
      <c r="K111" s="435"/>
      <c r="L111" s="435"/>
      <c r="M111" s="435"/>
      <c r="N111" s="435"/>
      <c r="O111" s="435"/>
    </row>
    <row r="112" spans="1:15" ht="25.5" x14ac:dyDescent="0.25">
      <c r="A112" s="1707" t="s">
        <v>1911</v>
      </c>
      <c r="B112" s="1829">
        <v>2.129</v>
      </c>
      <c r="C112" s="530" t="s">
        <v>65</v>
      </c>
      <c r="D112" s="434"/>
      <c r="E112" s="434"/>
      <c r="F112" s="434"/>
      <c r="G112" s="434"/>
      <c r="H112" s="434"/>
      <c r="I112" s="434">
        <v>1</v>
      </c>
      <c r="J112" s="434"/>
      <c r="K112" s="434"/>
      <c r="L112" s="434"/>
      <c r="M112" s="434"/>
      <c r="N112" s="434"/>
      <c r="O112" s="434"/>
    </row>
    <row r="113" spans="1:15" x14ac:dyDescent="0.25">
      <c r="A113" s="1708"/>
      <c r="B113" s="1822"/>
      <c r="C113" s="531" t="s">
        <v>66</v>
      </c>
      <c r="D113" s="435"/>
      <c r="E113" s="435"/>
      <c r="F113" s="435"/>
      <c r="G113" s="435"/>
      <c r="H113" s="435"/>
      <c r="I113" s="435">
        <v>1</v>
      </c>
      <c r="J113" s="435"/>
      <c r="K113" s="435"/>
      <c r="L113" s="435"/>
      <c r="M113" s="435"/>
      <c r="N113" s="435"/>
      <c r="O113" s="435"/>
    </row>
    <row r="114" spans="1:15" ht="25.5" x14ac:dyDescent="0.25">
      <c r="A114" s="1707" t="s">
        <v>1912</v>
      </c>
      <c r="B114" s="1829">
        <v>2.129</v>
      </c>
      <c r="C114" s="530" t="s">
        <v>65</v>
      </c>
      <c r="D114" s="434"/>
      <c r="E114" s="434"/>
      <c r="F114" s="434"/>
      <c r="G114" s="434"/>
      <c r="H114" s="434"/>
      <c r="I114" s="434"/>
      <c r="J114" s="434"/>
      <c r="K114" s="434">
        <v>1</v>
      </c>
      <c r="L114" s="434"/>
      <c r="M114" s="434"/>
      <c r="N114" s="434"/>
      <c r="O114" s="434"/>
    </row>
    <row r="115" spans="1:15" x14ac:dyDescent="0.25">
      <c r="A115" s="1708"/>
      <c r="B115" s="1822"/>
      <c r="C115" s="531" t="s">
        <v>66</v>
      </c>
      <c r="D115" s="435"/>
      <c r="E115" s="435"/>
      <c r="F115" s="435"/>
      <c r="G115" s="435"/>
      <c r="H115" s="435"/>
      <c r="I115" s="435"/>
      <c r="J115" s="435"/>
      <c r="K115" s="435"/>
      <c r="L115" s="435">
        <v>1</v>
      </c>
      <c r="M115" s="435"/>
      <c r="N115" s="435"/>
      <c r="O115" s="435"/>
    </row>
    <row r="116" spans="1:15" ht="25.5" x14ac:dyDescent="0.25">
      <c r="A116" s="1772" t="s">
        <v>1913</v>
      </c>
      <c r="B116" s="1829">
        <v>2.129</v>
      </c>
      <c r="C116" s="530" t="s">
        <v>65</v>
      </c>
      <c r="D116" s="434"/>
      <c r="E116" s="434"/>
      <c r="F116" s="434"/>
      <c r="G116" s="434"/>
      <c r="H116" s="434"/>
      <c r="I116" s="434"/>
      <c r="J116" s="434"/>
      <c r="K116" s="434"/>
      <c r="L116" s="434">
        <v>1</v>
      </c>
      <c r="M116" s="434"/>
      <c r="N116" s="434"/>
      <c r="O116" s="434"/>
    </row>
    <row r="117" spans="1:15" x14ac:dyDescent="0.25">
      <c r="A117" s="1773"/>
      <c r="B117" s="1822"/>
      <c r="C117" s="531" t="s">
        <v>66</v>
      </c>
      <c r="D117" s="435"/>
      <c r="E117" s="435"/>
      <c r="F117" s="435"/>
      <c r="G117" s="435"/>
      <c r="H117" s="435"/>
      <c r="I117" s="435"/>
      <c r="J117" s="435"/>
      <c r="K117" s="435"/>
      <c r="L117" s="533"/>
      <c r="M117" s="435"/>
      <c r="N117" s="435"/>
      <c r="O117" s="435"/>
    </row>
    <row r="118" spans="1:15" ht="25.5" x14ac:dyDescent="0.25">
      <c r="A118" s="1707" t="s">
        <v>1914</v>
      </c>
      <c r="B118" s="1829">
        <v>2.129</v>
      </c>
      <c r="C118" s="530" t="s">
        <v>65</v>
      </c>
      <c r="D118" s="434"/>
      <c r="E118" s="434"/>
      <c r="F118" s="434"/>
      <c r="G118" s="434"/>
      <c r="H118" s="434"/>
      <c r="I118" s="434"/>
      <c r="J118" s="434"/>
      <c r="K118" s="434"/>
      <c r="L118" s="536">
        <v>1</v>
      </c>
      <c r="M118" s="434"/>
      <c r="N118" s="434"/>
      <c r="O118" s="434"/>
    </row>
    <row r="119" spans="1:15" x14ac:dyDescent="0.25">
      <c r="A119" s="1708"/>
      <c r="B119" s="1822"/>
      <c r="C119" s="531" t="s">
        <v>66</v>
      </c>
      <c r="D119" s="435"/>
      <c r="E119" s="435"/>
      <c r="F119" s="435"/>
      <c r="G119" s="435"/>
      <c r="H119" s="435"/>
      <c r="I119" s="435"/>
      <c r="J119" s="435"/>
      <c r="K119" s="435"/>
      <c r="L119" s="537">
        <v>1</v>
      </c>
      <c r="M119" s="435"/>
      <c r="N119" s="435"/>
      <c r="O119" s="435"/>
    </row>
    <row r="120" spans="1:15" ht="25.5" x14ac:dyDescent="0.25">
      <c r="A120" s="1834" t="s">
        <v>1915</v>
      </c>
      <c r="B120" s="1829">
        <v>2.129</v>
      </c>
      <c r="C120" s="530" t="s">
        <v>65</v>
      </c>
      <c r="D120" s="434"/>
      <c r="E120" s="434"/>
      <c r="F120" s="434"/>
      <c r="G120" s="434"/>
      <c r="H120" s="434"/>
      <c r="I120" s="434"/>
      <c r="J120" s="434"/>
      <c r="K120" s="434"/>
      <c r="L120" s="434"/>
      <c r="M120" s="434"/>
      <c r="N120" s="434">
        <v>1</v>
      </c>
      <c r="O120" s="434"/>
    </row>
    <row r="121" spans="1:15" x14ac:dyDescent="0.25">
      <c r="A121" s="1835"/>
      <c r="B121" s="1822"/>
      <c r="C121" s="531" t="s">
        <v>66</v>
      </c>
      <c r="D121" s="435"/>
      <c r="E121" s="435"/>
      <c r="F121" s="435"/>
      <c r="G121" s="435"/>
      <c r="H121" s="435"/>
      <c r="I121" s="435"/>
      <c r="J121" s="435"/>
      <c r="K121" s="435"/>
      <c r="L121" s="435"/>
      <c r="M121" s="435"/>
      <c r="N121" s="435"/>
      <c r="O121" s="435"/>
    </row>
    <row r="122" spans="1:15" ht="25.5" x14ac:dyDescent="0.25">
      <c r="A122" s="1832" t="s">
        <v>1916</v>
      </c>
      <c r="B122" s="1829">
        <v>2.129</v>
      </c>
      <c r="C122" s="530" t="s">
        <v>65</v>
      </c>
      <c r="D122" s="434"/>
      <c r="E122" s="434"/>
      <c r="F122" s="434"/>
      <c r="G122" s="434"/>
      <c r="H122" s="434"/>
      <c r="I122" s="434"/>
      <c r="J122" s="434"/>
      <c r="K122" s="434"/>
      <c r="L122" s="434"/>
      <c r="M122" s="434"/>
      <c r="N122" s="434">
        <v>1</v>
      </c>
      <c r="O122" s="434"/>
    </row>
    <row r="123" spans="1:15" x14ac:dyDescent="0.25">
      <c r="A123" s="1833"/>
      <c r="B123" s="1822"/>
      <c r="C123" s="531" t="s">
        <v>66</v>
      </c>
      <c r="D123" s="435"/>
      <c r="E123" s="435"/>
      <c r="F123" s="435"/>
      <c r="G123" s="435"/>
      <c r="H123" s="435"/>
      <c r="I123" s="435"/>
      <c r="J123" s="435"/>
      <c r="K123" s="435"/>
      <c r="L123" s="435"/>
      <c r="M123" s="435"/>
      <c r="N123" s="435"/>
      <c r="O123" s="435"/>
    </row>
    <row r="124" spans="1:15" ht="25.5" x14ac:dyDescent="0.25">
      <c r="A124" s="1830" t="s">
        <v>1917</v>
      </c>
      <c r="B124" s="1829">
        <v>2.129</v>
      </c>
      <c r="C124" s="530" t="s">
        <v>65</v>
      </c>
      <c r="D124" s="434"/>
      <c r="E124" s="434"/>
      <c r="F124" s="434"/>
      <c r="G124" s="434"/>
      <c r="H124" s="434">
        <v>1</v>
      </c>
      <c r="I124" s="434"/>
      <c r="J124" s="434"/>
      <c r="K124" s="434"/>
      <c r="L124" s="434"/>
      <c r="M124" s="434"/>
      <c r="N124" s="434"/>
      <c r="O124" s="434"/>
    </row>
    <row r="125" spans="1:15" x14ac:dyDescent="0.25">
      <c r="A125" s="1831"/>
      <c r="B125" s="1822"/>
      <c r="C125" s="531" t="s">
        <v>66</v>
      </c>
      <c r="D125" s="435"/>
      <c r="E125" s="435"/>
      <c r="F125" s="435"/>
      <c r="G125" s="435"/>
      <c r="H125" s="435"/>
      <c r="I125" s="435"/>
      <c r="J125" s="435"/>
      <c r="K125" s="435"/>
      <c r="L125" s="435">
        <v>1</v>
      </c>
      <c r="M125" s="435"/>
      <c r="N125" s="435"/>
      <c r="O125" s="435"/>
    </row>
    <row r="126" spans="1:15" ht="25.5" x14ac:dyDescent="0.25">
      <c r="A126" s="1830" t="s">
        <v>1918</v>
      </c>
      <c r="B126" s="1829">
        <v>2.129</v>
      </c>
      <c r="C126" s="530" t="s">
        <v>65</v>
      </c>
      <c r="D126" s="434"/>
      <c r="E126" s="434"/>
      <c r="F126" s="434"/>
      <c r="G126" s="434">
        <v>1</v>
      </c>
      <c r="H126" s="434"/>
      <c r="I126" s="434"/>
      <c r="J126" s="434"/>
      <c r="K126" s="434"/>
      <c r="L126" s="434"/>
      <c r="M126" s="434"/>
      <c r="N126" s="434"/>
      <c r="O126" s="434"/>
    </row>
    <row r="127" spans="1:15" x14ac:dyDescent="0.25">
      <c r="A127" s="1831"/>
      <c r="B127" s="1822"/>
      <c r="C127" s="531" t="s">
        <v>66</v>
      </c>
      <c r="D127" s="435"/>
      <c r="E127" s="435"/>
      <c r="F127" s="435"/>
      <c r="G127" s="435"/>
      <c r="H127" s="435"/>
      <c r="I127" s="435"/>
      <c r="J127" s="435"/>
      <c r="K127" s="435"/>
      <c r="L127" s="435">
        <v>1</v>
      </c>
      <c r="M127" s="435"/>
      <c r="N127" s="435"/>
      <c r="O127" s="435"/>
    </row>
    <row r="128" spans="1:15" ht="25.5" x14ac:dyDescent="0.25">
      <c r="A128" s="1830" t="s">
        <v>1919</v>
      </c>
      <c r="B128" s="1829">
        <v>2.129</v>
      </c>
      <c r="C128" s="530" t="s">
        <v>65</v>
      </c>
      <c r="D128" s="434"/>
      <c r="E128" s="434"/>
      <c r="F128" s="434">
        <v>1</v>
      </c>
      <c r="G128" s="434"/>
      <c r="H128" s="434"/>
      <c r="I128" s="434"/>
      <c r="J128" s="434"/>
      <c r="K128" s="434"/>
      <c r="L128" s="434"/>
      <c r="M128" s="434"/>
      <c r="N128" s="434"/>
      <c r="O128" s="434"/>
    </row>
    <row r="129" spans="1:15" x14ac:dyDescent="0.25">
      <c r="A129" s="1831"/>
      <c r="B129" s="1822"/>
      <c r="C129" s="531" t="s">
        <v>66</v>
      </c>
      <c r="D129" s="435"/>
      <c r="E129" s="435"/>
      <c r="F129" s="435"/>
      <c r="G129" s="435"/>
      <c r="H129" s="435"/>
      <c r="I129" s="435">
        <v>1</v>
      </c>
      <c r="J129" s="435"/>
      <c r="K129" s="435"/>
      <c r="L129" s="435"/>
      <c r="M129" s="435"/>
      <c r="N129" s="435"/>
      <c r="O129" s="435"/>
    </row>
    <row r="130" spans="1:15" ht="25.5" x14ac:dyDescent="0.25">
      <c r="A130" s="1274" t="s">
        <v>1920</v>
      </c>
      <c r="B130" s="1829">
        <v>2.129</v>
      </c>
      <c r="C130" s="530" t="s">
        <v>65</v>
      </c>
      <c r="D130" s="434"/>
      <c r="E130" s="434"/>
      <c r="F130" s="434"/>
      <c r="G130" s="434"/>
      <c r="H130" s="434"/>
      <c r="I130" s="434"/>
      <c r="J130" s="434"/>
      <c r="K130" s="434">
        <v>1</v>
      </c>
      <c r="L130" s="434"/>
      <c r="M130" s="434"/>
      <c r="N130" s="434"/>
      <c r="O130" s="434"/>
    </row>
    <row r="131" spans="1:15" x14ac:dyDescent="0.25">
      <c r="A131" s="1275"/>
      <c r="B131" s="1822"/>
      <c r="C131" s="531" t="s">
        <v>66</v>
      </c>
      <c r="D131" s="435"/>
      <c r="E131" s="435"/>
      <c r="F131" s="435"/>
      <c r="G131" s="435"/>
      <c r="H131" s="435"/>
      <c r="I131" s="435"/>
      <c r="J131" s="435"/>
      <c r="K131" s="533"/>
      <c r="L131" s="435"/>
      <c r="M131" s="435"/>
      <c r="N131" s="435"/>
      <c r="O131" s="435"/>
    </row>
    <row r="132" spans="1:15" ht="25.5" x14ac:dyDescent="0.25">
      <c r="A132" s="1274" t="s">
        <v>1921</v>
      </c>
      <c r="B132" s="1829">
        <v>2.129</v>
      </c>
      <c r="C132" s="530" t="s">
        <v>65</v>
      </c>
      <c r="D132" s="434"/>
      <c r="E132" s="434"/>
      <c r="F132" s="434"/>
      <c r="G132" s="434"/>
      <c r="H132" s="434"/>
      <c r="I132" s="434"/>
      <c r="J132" s="434"/>
      <c r="K132" s="434">
        <v>1</v>
      </c>
      <c r="L132" s="434"/>
      <c r="M132" s="434"/>
      <c r="N132" s="434"/>
      <c r="O132" s="434"/>
    </row>
    <row r="133" spans="1:15" x14ac:dyDescent="0.25">
      <c r="A133" s="1275"/>
      <c r="B133" s="1822"/>
      <c r="C133" s="531" t="s">
        <v>66</v>
      </c>
      <c r="D133" s="435"/>
      <c r="E133" s="435"/>
      <c r="F133" s="435"/>
      <c r="G133" s="435"/>
      <c r="H133" s="435"/>
      <c r="I133" s="435"/>
      <c r="J133" s="435"/>
      <c r="K133" s="533"/>
      <c r="L133" s="435"/>
      <c r="M133" s="435"/>
      <c r="N133" s="435"/>
      <c r="O133" s="435"/>
    </row>
    <row r="134" spans="1:15" ht="25.5" x14ac:dyDescent="0.25">
      <c r="A134" s="1828" t="s">
        <v>1922</v>
      </c>
      <c r="B134" s="1829">
        <v>2.129</v>
      </c>
      <c r="C134" s="530" t="s">
        <v>65</v>
      </c>
      <c r="D134" s="434"/>
      <c r="E134" s="434"/>
      <c r="F134" s="434"/>
      <c r="G134" s="434"/>
      <c r="H134" s="434"/>
      <c r="I134" s="434"/>
      <c r="J134" s="434">
        <v>1</v>
      </c>
      <c r="K134" s="434"/>
      <c r="L134" s="434"/>
      <c r="M134" s="434"/>
      <c r="N134" s="434"/>
      <c r="O134" s="434"/>
    </row>
    <row r="135" spans="1:15" x14ac:dyDescent="0.25">
      <c r="A135" s="1828"/>
      <c r="B135" s="1822"/>
      <c r="C135" s="531" t="s">
        <v>66</v>
      </c>
      <c r="D135" s="435"/>
      <c r="E135" s="435"/>
      <c r="F135" s="435"/>
      <c r="G135" s="435"/>
      <c r="H135" s="435"/>
      <c r="I135" s="435"/>
      <c r="J135" s="533"/>
      <c r="K135" s="435"/>
      <c r="L135" s="435"/>
      <c r="M135" s="435"/>
      <c r="N135" s="435"/>
      <c r="O135" s="435"/>
    </row>
    <row r="136" spans="1:15" ht="25.5" x14ac:dyDescent="0.25">
      <c r="A136" s="1274" t="s">
        <v>1923</v>
      </c>
      <c r="B136" s="1829">
        <v>2.129</v>
      </c>
      <c r="C136" s="530" t="s">
        <v>65</v>
      </c>
      <c r="D136" s="434"/>
      <c r="E136" s="434"/>
      <c r="F136" s="434"/>
      <c r="G136" s="434"/>
      <c r="H136" s="434"/>
      <c r="I136" s="434"/>
      <c r="J136" s="434"/>
      <c r="K136" s="434"/>
      <c r="L136" s="434"/>
      <c r="M136" s="434">
        <v>1</v>
      </c>
      <c r="N136" s="434"/>
      <c r="O136" s="434"/>
    </row>
    <row r="137" spans="1:15" x14ac:dyDescent="0.25">
      <c r="A137" s="1275"/>
      <c r="B137" s="1822"/>
      <c r="C137" s="531" t="s">
        <v>66</v>
      </c>
      <c r="D137" s="435"/>
      <c r="E137" s="435"/>
      <c r="F137" s="435"/>
      <c r="G137" s="435"/>
      <c r="H137" s="435"/>
      <c r="I137" s="435"/>
      <c r="J137" s="435"/>
      <c r="K137" s="435"/>
      <c r="L137" s="435"/>
      <c r="M137" s="435"/>
      <c r="N137" s="435"/>
      <c r="O137" s="435"/>
    </row>
    <row r="138" spans="1:15" ht="25.5" x14ac:dyDescent="0.25">
      <c r="A138" s="538" t="s">
        <v>1924</v>
      </c>
      <c r="B138" s="539">
        <f>SUM(B44:B137)</f>
        <v>97.934000000000054</v>
      </c>
      <c r="C138" s="540"/>
      <c r="D138" s="541">
        <f>+D44+D46+D48+D50+D52+D54+D56+D58+D60+D62+D64+D66+D68+D70+D72+D74+D76+D78+D80+D82+D84+D86+D88+D90+D92+D94+D96+D98+D100+D102+D104+D106+D108+D110+D112+D114+D116+D118+D120+D122+D124+D126+D128+D130+D132+D134+D136</f>
        <v>0</v>
      </c>
      <c r="E138" s="541">
        <f t="shared" ref="E138:O139" si="0">+E44+E46+E48+E50+E52+E54+E56+E58+E60+E62+E64+E66+E68+E70+E72+E74+E76+E78+E80+E82+E84+E86+E88+E90+E92+E94+E96+E98+E100+E102+E104+E106+E108+E110+E112+E114+E116+E118+E120+E122+E124+E126+E128+E130+E132+E134+E136</f>
        <v>1</v>
      </c>
      <c r="F138" s="541">
        <f t="shared" si="0"/>
        <v>6</v>
      </c>
      <c r="G138" s="541">
        <f t="shared" si="0"/>
        <v>9</v>
      </c>
      <c r="H138" s="541">
        <f t="shared" si="0"/>
        <v>5</v>
      </c>
      <c r="I138" s="541">
        <f t="shared" si="0"/>
        <v>3</v>
      </c>
      <c r="J138" s="541">
        <f t="shared" si="0"/>
        <v>4</v>
      </c>
      <c r="K138" s="541">
        <f t="shared" si="0"/>
        <v>11</v>
      </c>
      <c r="L138" s="541">
        <f t="shared" si="0"/>
        <v>4</v>
      </c>
      <c r="M138" s="541">
        <f t="shared" si="0"/>
        <v>2</v>
      </c>
      <c r="N138" s="541">
        <f t="shared" si="0"/>
        <v>4</v>
      </c>
      <c r="O138" s="541">
        <f t="shared" si="0"/>
        <v>0</v>
      </c>
    </row>
    <row r="139" spans="1:15" ht="25.5" x14ac:dyDescent="0.25">
      <c r="A139" s="542" t="s">
        <v>1925</v>
      </c>
      <c r="B139" s="542"/>
      <c r="C139" s="542"/>
      <c r="D139" s="543">
        <f>+D45+D47+D49+D51+D53+D55+D57+D59+D61+D63+D65+D67+D69+D71+D73+D75+D77+D79+D81+D83+D85+D87+D89+D91+D93+D95+D97+D99+D101+D103+D105+D107+D109+D111+D113+D115+D117+D119+D121+D123+D125+D127+D129+D131+D133+D135+D137</f>
        <v>0</v>
      </c>
      <c r="E139" s="543">
        <f t="shared" si="0"/>
        <v>0</v>
      </c>
      <c r="F139" s="543">
        <f t="shared" si="0"/>
        <v>3</v>
      </c>
      <c r="G139" s="543">
        <f t="shared" si="0"/>
        <v>6</v>
      </c>
      <c r="H139" s="543">
        <f t="shared" si="0"/>
        <v>2</v>
      </c>
      <c r="I139" s="543">
        <f t="shared" si="0"/>
        <v>4</v>
      </c>
      <c r="J139" s="543">
        <f t="shared" si="0"/>
        <v>2</v>
      </c>
      <c r="K139" s="543">
        <f t="shared" si="0"/>
        <v>6</v>
      </c>
      <c r="L139" s="543">
        <f t="shared" si="0"/>
        <v>9</v>
      </c>
      <c r="M139" s="543">
        <f t="shared" si="0"/>
        <v>0</v>
      </c>
      <c r="N139" s="543">
        <f t="shared" si="0"/>
        <v>0</v>
      </c>
      <c r="O139" s="543">
        <f t="shared" si="0"/>
        <v>0</v>
      </c>
    </row>
    <row r="140" spans="1:15" x14ac:dyDescent="0.25">
      <c r="A140" s="544"/>
      <c r="B140" s="544"/>
      <c r="C140" s="545"/>
      <c r="D140" s="545"/>
      <c r="E140" s="545"/>
      <c r="F140" s="545"/>
      <c r="G140" s="545"/>
      <c r="H140" s="545"/>
      <c r="I140" s="545"/>
      <c r="J140" s="545"/>
      <c r="K140" s="545"/>
      <c r="L140" s="545"/>
      <c r="M140" s="545"/>
      <c r="N140" s="545"/>
      <c r="O140" s="545"/>
    </row>
    <row r="141" spans="1:15" ht="25.5" x14ac:dyDescent="0.25">
      <c r="A141" s="519" t="s">
        <v>97</v>
      </c>
      <c r="B141" s="1816" t="s">
        <v>1926</v>
      </c>
      <c r="C141" s="1817"/>
      <c r="D141" s="1817"/>
      <c r="E141" s="1817"/>
      <c r="F141" s="1817"/>
      <c r="G141" s="1817"/>
      <c r="H141" s="1817"/>
      <c r="I141" s="1817"/>
      <c r="J141" s="1818"/>
      <c r="K141" s="1819" t="s">
        <v>13</v>
      </c>
      <c r="L141" s="1819"/>
      <c r="M141" s="1819"/>
      <c r="N141" s="1819"/>
      <c r="O141" s="520">
        <v>0.1</v>
      </c>
    </row>
    <row r="142" spans="1:15" x14ac:dyDescent="0.25">
      <c r="A142" s="521"/>
      <c r="B142" s="522"/>
      <c r="C142" s="523"/>
      <c r="D142" s="523"/>
      <c r="E142" s="523"/>
      <c r="F142" s="523"/>
      <c r="G142" s="523"/>
      <c r="H142" s="523"/>
      <c r="I142" s="523"/>
      <c r="J142" s="523"/>
      <c r="K142" s="523"/>
      <c r="L142" s="523"/>
      <c r="M142" s="523"/>
      <c r="N142" s="523"/>
      <c r="O142" s="521"/>
    </row>
    <row r="143" spans="1:15" ht="25.5" x14ac:dyDescent="0.25">
      <c r="A143" s="519" t="s">
        <v>14</v>
      </c>
      <c r="B143" s="1816" t="s">
        <v>1926</v>
      </c>
      <c r="C143" s="1817"/>
      <c r="D143" s="1817"/>
      <c r="E143" s="1817"/>
      <c r="F143" s="1817"/>
      <c r="G143" s="1817"/>
      <c r="H143" s="1817"/>
      <c r="I143" s="1817"/>
      <c r="J143" s="1817"/>
      <c r="K143" s="1817"/>
      <c r="L143" s="1817"/>
      <c r="M143" s="1817"/>
      <c r="N143" s="1817"/>
      <c r="O143" s="1818"/>
    </row>
    <row r="144" spans="1:15" x14ac:dyDescent="0.25">
      <c r="A144" s="521"/>
      <c r="B144" s="522"/>
      <c r="C144" s="523"/>
      <c r="D144" s="523"/>
      <c r="E144" s="523"/>
      <c r="F144" s="523"/>
      <c r="G144" s="523"/>
      <c r="H144" s="523"/>
      <c r="I144" s="523"/>
      <c r="J144" s="523"/>
      <c r="K144" s="523"/>
      <c r="L144" s="523"/>
      <c r="M144" s="523"/>
      <c r="N144" s="523"/>
      <c r="O144" s="521"/>
    </row>
    <row r="145" spans="1:15" x14ac:dyDescent="0.25">
      <c r="A145" s="1820" t="s">
        <v>15</v>
      </c>
      <c r="B145" s="1820"/>
      <c r="C145" s="1820"/>
      <c r="D145" s="1820"/>
      <c r="E145" s="1094" t="s">
        <v>1860</v>
      </c>
      <c r="F145" s="1521"/>
      <c r="G145" s="1521"/>
      <c r="H145" s="1521"/>
      <c r="I145" s="1522"/>
      <c r="J145" s="1820" t="s">
        <v>17</v>
      </c>
      <c r="K145" s="1820"/>
      <c r="L145" s="1094" t="s">
        <v>1861</v>
      </c>
      <c r="M145" s="1521"/>
      <c r="N145" s="1521"/>
      <c r="O145" s="1522"/>
    </row>
    <row r="146" spans="1:15" x14ac:dyDescent="0.25">
      <c r="A146" s="1820"/>
      <c r="B146" s="1820"/>
      <c r="C146" s="1820"/>
      <c r="D146" s="1820"/>
      <c r="E146" s="744"/>
      <c r="F146" s="745"/>
      <c r="G146" s="745"/>
      <c r="H146" s="745"/>
      <c r="I146" s="746"/>
      <c r="J146" s="1820"/>
      <c r="K146" s="1820"/>
      <c r="L146" s="744"/>
      <c r="M146" s="745"/>
      <c r="N146" s="745"/>
      <c r="O146" s="746"/>
    </row>
    <row r="147" spans="1:15" x14ac:dyDescent="0.25">
      <c r="A147" s="1820"/>
      <c r="B147" s="1820"/>
      <c r="C147" s="1820"/>
      <c r="D147" s="1820"/>
      <c r="E147" s="744"/>
      <c r="F147" s="745"/>
      <c r="G147" s="745"/>
      <c r="H147" s="745"/>
      <c r="I147" s="746"/>
      <c r="J147" s="1820"/>
      <c r="K147" s="1820"/>
      <c r="L147" s="744"/>
      <c r="M147" s="745"/>
      <c r="N147" s="745"/>
      <c r="O147" s="746"/>
    </row>
    <row r="148" spans="1:15" x14ac:dyDescent="0.25">
      <c r="A148" s="1820"/>
      <c r="B148" s="1820"/>
      <c r="C148" s="1820"/>
      <c r="D148" s="1820"/>
      <c r="E148" s="744"/>
      <c r="F148" s="745"/>
      <c r="G148" s="745"/>
      <c r="H148" s="745"/>
      <c r="I148" s="746"/>
      <c r="J148" s="1820"/>
      <c r="K148" s="1820"/>
      <c r="L148" s="744"/>
      <c r="M148" s="745"/>
      <c r="N148" s="745"/>
      <c r="O148" s="746"/>
    </row>
    <row r="149" spans="1:15" x14ac:dyDescent="0.25">
      <c r="A149" s="1820"/>
      <c r="B149" s="1820"/>
      <c r="C149" s="1820"/>
      <c r="D149" s="1820"/>
      <c r="E149" s="744"/>
      <c r="F149" s="745"/>
      <c r="G149" s="745"/>
      <c r="H149" s="745"/>
      <c r="I149" s="746"/>
      <c r="J149" s="1820"/>
      <c r="K149" s="1820"/>
      <c r="L149" s="744"/>
      <c r="M149" s="745"/>
      <c r="N149" s="745"/>
      <c r="O149" s="746"/>
    </row>
    <row r="150" spans="1:15" x14ac:dyDescent="0.25">
      <c r="A150" s="521"/>
      <c r="B150" s="522"/>
      <c r="C150" s="523"/>
      <c r="D150" s="523"/>
      <c r="E150" s="523"/>
      <c r="F150" s="523"/>
      <c r="G150" s="523"/>
      <c r="H150" s="523"/>
      <c r="I150" s="523"/>
      <c r="J150" s="523"/>
      <c r="K150" s="523"/>
      <c r="L150" s="523"/>
      <c r="M150" s="523"/>
      <c r="N150" s="523"/>
      <c r="O150" s="521"/>
    </row>
    <row r="151" spans="1:15" x14ac:dyDescent="0.25">
      <c r="A151" s="521"/>
      <c r="B151" s="522"/>
      <c r="C151" s="523"/>
      <c r="D151" s="523"/>
      <c r="E151" s="523"/>
      <c r="F151" s="523"/>
      <c r="G151" s="523"/>
      <c r="H151" s="523"/>
      <c r="I151" s="523"/>
      <c r="J151" s="523"/>
      <c r="K151" s="523"/>
      <c r="L151" s="523"/>
      <c r="M151" s="523"/>
      <c r="N151" s="523"/>
      <c r="O151" s="521"/>
    </row>
    <row r="152" spans="1:15" ht="38.25" x14ac:dyDescent="0.25">
      <c r="A152" s="524" t="s">
        <v>23</v>
      </c>
      <c r="B152" s="525" t="s">
        <v>24</v>
      </c>
      <c r="C152" s="524" t="s">
        <v>25</v>
      </c>
      <c r="D152" s="524" t="s">
        <v>26</v>
      </c>
      <c r="E152" s="524" t="s">
        <v>105</v>
      </c>
      <c r="F152" s="1805" t="s">
        <v>28</v>
      </c>
      <c r="G152" s="1805"/>
      <c r="H152" s="1805" t="s">
        <v>29</v>
      </c>
      <c r="I152" s="1805"/>
      <c r="J152" s="525" t="s">
        <v>30</v>
      </c>
      <c r="K152" s="1805" t="s">
        <v>31</v>
      </c>
      <c r="L152" s="1805"/>
      <c r="M152" s="1806" t="s">
        <v>32</v>
      </c>
      <c r="N152" s="1807"/>
      <c r="O152" s="1808"/>
    </row>
    <row r="153" spans="1:15" ht="76.5" x14ac:dyDescent="0.25">
      <c r="A153" s="526" t="s">
        <v>33</v>
      </c>
      <c r="B153" s="527">
        <v>1</v>
      </c>
      <c r="C153" s="255" t="s">
        <v>1927</v>
      </c>
      <c r="D153" s="255" t="s">
        <v>35</v>
      </c>
      <c r="E153" s="418" t="s">
        <v>36</v>
      </c>
      <c r="F153" s="1094" t="s">
        <v>1928</v>
      </c>
      <c r="G153" s="1522"/>
      <c r="H153" s="1826" t="s">
        <v>1929</v>
      </c>
      <c r="I153" s="1827"/>
      <c r="J153" s="426">
        <v>1</v>
      </c>
      <c r="K153" s="1525" t="s">
        <v>39</v>
      </c>
      <c r="L153" s="1525"/>
      <c r="M153" s="1526" t="s">
        <v>1867</v>
      </c>
      <c r="N153" s="1526"/>
      <c r="O153" s="1526"/>
    </row>
    <row r="154" spans="1:15" x14ac:dyDescent="0.25">
      <c r="A154" s="1800" t="s">
        <v>40</v>
      </c>
      <c r="B154" s="1802"/>
      <c r="C154" s="1094"/>
      <c r="D154" s="1521"/>
      <c r="E154" s="1521"/>
      <c r="F154" s="1521"/>
      <c r="G154" s="1522"/>
      <c r="H154" s="1815" t="s">
        <v>42</v>
      </c>
      <c r="I154" s="1792"/>
      <c r="J154" s="1793"/>
      <c r="K154" s="1821"/>
      <c r="L154" s="1821"/>
      <c r="M154" s="1821"/>
      <c r="N154" s="1821"/>
      <c r="O154" s="1524"/>
    </row>
    <row r="155" spans="1:15" x14ac:dyDescent="0.25">
      <c r="A155" s="1780" t="s">
        <v>44</v>
      </c>
      <c r="B155" s="1781"/>
      <c r="C155" s="1781"/>
      <c r="D155" s="1781"/>
      <c r="E155" s="1781"/>
      <c r="F155" s="1782"/>
      <c r="G155" s="1783" t="s">
        <v>45</v>
      </c>
      <c r="H155" s="1783"/>
      <c r="I155" s="1783"/>
      <c r="J155" s="1783"/>
      <c r="K155" s="1783"/>
      <c r="L155" s="1783"/>
      <c r="M155" s="1783"/>
      <c r="N155" s="1783"/>
      <c r="O155" s="1783"/>
    </row>
    <row r="156" spans="1:15" x14ac:dyDescent="0.25">
      <c r="A156" s="1714" t="s">
        <v>1930</v>
      </c>
      <c r="B156" s="1715"/>
      <c r="C156" s="1715"/>
      <c r="D156" s="1715"/>
      <c r="E156" s="1715"/>
      <c r="F156" s="1716"/>
      <c r="G156" s="1809" t="s">
        <v>1931</v>
      </c>
      <c r="H156" s="1810"/>
      <c r="I156" s="1810"/>
      <c r="J156" s="1810"/>
      <c r="K156" s="1810"/>
      <c r="L156" s="1810"/>
      <c r="M156" s="1810"/>
      <c r="N156" s="1810"/>
      <c r="O156" s="1811"/>
    </row>
    <row r="157" spans="1:15" x14ac:dyDescent="0.25">
      <c r="A157" s="1717"/>
      <c r="B157" s="1718"/>
      <c r="C157" s="1718"/>
      <c r="D157" s="1718"/>
      <c r="E157" s="1718"/>
      <c r="F157" s="1719"/>
      <c r="G157" s="1812"/>
      <c r="H157" s="1813"/>
      <c r="I157" s="1813"/>
      <c r="J157" s="1813"/>
      <c r="K157" s="1813"/>
      <c r="L157" s="1813"/>
      <c r="M157" s="1813"/>
      <c r="N157" s="1813"/>
      <c r="O157" s="1814"/>
    </row>
    <row r="158" spans="1:15" x14ac:dyDescent="0.25">
      <c r="A158" s="1780" t="s">
        <v>48</v>
      </c>
      <c r="B158" s="1781"/>
      <c r="C158" s="1781"/>
      <c r="D158" s="1781"/>
      <c r="E158" s="1781"/>
      <c r="F158" s="1781"/>
      <c r="G158" s="1783" t="s">
        <v>49</v>
      </c>
      <c r="H158" s="1783"/>
      <c r="I158" s="1783"/>
      <c r="J158" s="1783"/>
      <c r="K158" s="1783"/>
      <c r="L158" s="1783"/>
      <c r="M158" s="1783"/>
      <c r="N158" s="1783"/>
      <c r="O158" s="1783"/>
    </row>
    <row r="159" spans="1:15" x14ac:dyDescent="0.25">
      <c r="A159" s="1794" t="s">
        <v>1867</v>
      </c>
      <c r="B159" s="1795"/>
      <c r="C159" s="1795"/>
      <c r="D159" s="1795"/>
      <c r="E159" s="1795"/>
      <c r="F159" s="1796"/>
      <c r="G159" s="1794" t="s">
        <v>1876</v>
      </c>
      <c r="H159" s="1795"/>
      <c r="I159" s="1795"/>
      <c r="J159" s="1795"/>
      <c r="K159" s="1795"/>
      <c r="L159" s="1795"/>
      <c r="M159" s="1795"/>
      <c r="N159" s="1795"/>
      <c r="O159" s="1796"/>
    </row>
    <row r="160" spans="1:15" x14ac:dyDescent="0.25">
      <c r="A160" s="1797"/>
      <c r="B160" s="1798"/>
      <c r="C160" s="1798"/>
      <c r="D160" s="1798"/>
      <c r="E160" s="1798"/>
      <c r="F160" s="1799"/>
      <c r="G160" s="1797"/>
      <c r="H160" s="1798"/>
      <c r="I160" s="1798"/>
      <c r="J160" s="1798"/>
      <c r="K160" s="1798"/>
      <c r="L160" s="1798"/>
      <c r="M160" s="1798"/>
      <c r="N160" s="1798"/>
      <c r="O160" s="1799"/>
    </row>
    <row r="161" spans="1:15" x14ac:dyDescent="0.25">
      <c r="A161" s="515"/>
      <c r="B161" s="516"/>
      <c r="C161" s="522"/>
      <c r="D161" s="522"/>
      <c r="E161" s="522"/>
      <c r="F161" s="522"/>
      <c r="G161" s="522"/>
      <c r="H161" s="522"/>
      <c r="I161" s="522"/>
      <c r="J161" s="522"/>
      <c r="K161" s="522"/>
      <c r="L161" s="522"/>
      <c r="M161" s="522"/>
      <c r="N161" s="522"/>
      <c r="O161" s="515"/>
    </row>
    <row r="162" spans="1:15" x14ac:dyDescent="0.25">
      <c r="A162" s="522"/>
      <c r="B162" s="522"/>
      <c r="C162" s="515"/>
      <c r="D162" s="1800" t="s">
        <v>52</v>
      </c>
      <c r="E162" s="1801"/>
      <c r="F162" s="1801"/>
      <c r="G162" s="1801"/>
      <c r="H162" s="1801"/>
      <c r="I162" s="1801"/>
      <c r="J162" s="1801"/>
      <c r="K162" s="1801"/>
      <c r="L162" s="1801"/>
      <c r="M162" s="1801"/>
      <c r="N162" s="1801"/>
      <c r="O162" s="1802"/>
    </row>
    <row r="163" spans="1:15" x14ac:dyDescent="0.25">
      <c r="A163" s="515"/>
      <c r="B163" s="516"/>
      <c r="C163" s="522"/>
      <c r="D163" s="525" t="s">
        <v>53</v>
      </c>
      <c r="E163" s="525" t="s">
        <v>54</v>
      </c>
      <c r="F163" s="525" t="s">
        <v>55</v>
      </c>
      <c r="G163" s="525" t="s">
        <v>56</v>
      </c>
      <c r="H163" s="525" t="s">
        <v>57</v>
      </c>
      <c r="I163" s="525" t="s">
        <v>58</v>
      </c>
      <c r="J163" s="525" t="s">
        <v>59</v>
      </c>
      <c r="K163" s="525" t="s">
        <v>60</v>
      </c>
      <c r="L163" s="525" t="s">
        <v>61</v>
      </c>
      <c r="M163" s="525" t="s">
        <v>62</v>
      </c>
      <c r="N163" s="525" t="s">
        <v>63</v>
      </c>
      <c r="O163" s="525" t="s">
        <v>64</v>
      </c>
    </row>
    <row r="164" spans="1:15" x14ac:dyDescent="0.25">
      <c r="A164" s="1803" t="s">
        <v>65</v>
      </c>
      <c r="B164" s="1803"/>
      <c r="C164" s="1803"/>
      <c r="D164" s="434">
        <v>2</v>
      </c>
      <c r="E164" s="434">
        <v>4</v>
      </c>
      <c r="F164" s="434">
        <v>6</v>
      </c>
      <c r="G164" s="434">
        <v>8</v>
      </c>
      <c r="H164" s="434">
        <v>10</v>
      </c>
      <c r="I164" s="434">
        <v>12</v>
      </c>
      <c r="J164" s="434">
        <v>14</v>
      </c>
      <c r="K164" s="434">
        <v>16</v>
      </c>
      <c r="L164" s="434">
        <v>18</v>
      </c>
      <c r="M164" s="434">
        <v>20</v>
      </c>
      <c r="N164" s="434">
        <v>22</v>
      </c>
      <c r="O164" s="434">
        <v>24</v>
      </c>
    </row>
    <row r="165" spans="1:15" x14ac:dyDescent="0.25">
      <c r="A165" s="1804" t="s">
        <v>66</v>
      </c>
      <c r="B165" s="1804"/>
      <c r="C165" s="1804"/>
      <c r="D165" s="435">
        <v>2</v>
      </c>
      <c r="E165" s="435">
        <v>7</v>
      </c>
      <c r="F165" s="435">
        <v>9</v>
      </c>
      <c r="G165" s="435">
        <v>10</v>
      </c>
      <c r="H165" s="435">
        <v>13</v>
      </c>
      <c r="I165" s="435">
        <v>15</v>
      </c>
      <c r="J165" s="435">
        <v>18</v>
      </c>
      <c r="K165" s="435">
        <v>19</v>
      </c>
      <c r="L165" s="435">
        <v>22</v>
      </c>
      <c r="M165" s="435"/>
      <c r="N165" s="435"/>
      <c r="O165" s="435"/>
    </row>
    <row r="166" spans="1:15" x14ac:dyDescent="0.25">
      <c r="A166" s="515"/>
      <c r="B166" s="516"/>
      <c r="C166" s="517"/>
      <c r="D166" s="517"/>
      <c r="E166" s="517"/>
      <c r="F166" s="517"/>
      <c r="G166" s="517"/>
      <c r="H166" s="517"/>
      <c r="I166" s="517"/>
      <c r="J166" s="517"/>
      <c r="K166" s="517"/>
      <c r="L166" s="518"/>
      <c r="M166" s="518"/>
      <c r="N166" s="518"/>
      <c r="O166" s="515"/>
    </row>
    <row r="167" spans="1:15" ht="25.5" x14ac:dyDescent="0.25">
      <c r="A167" s="524" t="s">
        <v>23</v>
      </c>
      <c r="B167" s="525" t="s">
        <v>24</v>
      </c>
      <c r="C167" s="1805" t="s">
        <v>25</v>
      </c>
      <c r="D167" s="1805"/>
      <c r="E167" s="1805"/>
      <c r="F167" s="1805" t="s">
        <v>28</v>
      </c>
      <c r="G167" s="1805"/>
      <c r="H167" s="1805" t="s">
        <v>29</v>
      </c>
      <c r="I167" s="1805"/>
      <c r="J167" s="525" t="s">
        <v>30</v>
      </c>
      <c r="K167" s="1805" t="s">
        <v>31</v>
      </c>
      <c r="L167" s="1805"/>
      <c r="M167" s="1806" t="s">
        <v>32</v>
      </c>
      <c r="N167" s="1807"/>
      <c r="O167" s="1808"/>
    </row>
    <row r="168" spans="1:15" ht="25.5" x14ac:dyDescent="0.25">
      <c r="A168" s="526" t="s">
        <v>67</v>
      </c>
      <c r="B168" s="527">
        <v>1</v>
      </c>
      <c r="C168" s="1094" t="s">
        <v>1932</v>
      </c>
      <c r="D168" s="1521"/>
      <c r="E168" s="1522"/>
      <c r="F168" s="744" t="s">
        <v>1866</v>
      </c>
      <c r="G168" s="746"/>
      <c r="H168" s="1523" t="s">
        <v>413</v>
      </c>
      <c r="I168" s="1524"/>
      <c r="J168" s="426">
        <v>1</v>
      </c>
      <c r="K168" s="1525" t="s">
        <v>39</v>
      </c>
      <c r="L168" s="1525"/>
      <c r="M168" s="1526" t="s">
        <v>1867</v>
      </c>
      <c r="N168" s="1526"/>
      <c r="O168" s="1526"/>
    </row>
    <row r="169" spans="1:15" x14ac:dyDescent="0.25">
      <c r="A169" s="1789" t="s">
        <v>40</v>
      </c>
      <c r="B169" s="1790"/>
      <c r="C169" s="1094" t="s">
        <v>1933</v>
      </c>
      <c r="D169" s="1521"/>
      <c r="E169" s="1521"/>
      <c r="F169" s="1521"/>
      <c r="G169" s="1522"/>
      <c r="H169" s="1791" t="s">
        <v>72</v>
      </c>
      <c r="I169" s="1792"/>
      <c r="J169" s="1793"/>
      <c r="K169" s="1823" t="s">
        <v>1934</v>
      </c>
      <c r="L169" s="1824"/>
      <c r="M169" s="1824"/>
      <c r="N169" s="1824"/>
      <c r="O169" s="1825"/>
    </row>
    <row r="170" spans="1:15" x14ac:dyDescent="0.25">
      <c r="A170" s="1780" t="s">
        <v>44</v>
      </c>
      <c r="B170" s="1781"/>
      <c r="C170" s="1781"/>
      <c r="D170" s="1781"/>
      <c r="E170" s="1781"/>
      <c r="F170" s="1782"/>
      <c r="G170" s="1783" t="s">
        <v>45</v>
      </c>
      <c r="H170" s="1783"/>
      <c r="I170" s="1783"/>
      <c r="J170" s="1783"/>
      <c r="K170" s="1783"/>
      <c r="L170" s="1783"/>
      <c r="M170" s="1783"/>
      <c r="N170" s="1783"/>
      <c r="O170" s="1783"/>
    </row>
    <row r="171" spans="1:15" x14ac:dyDescent="0.25">
      <c r="A171" s="1720" t="s">
        <v>1935</v>
      </c>
      <c r="B171" s="1715"/>
      <c r="C171" s="1715"/>
      <c r="D171" s="1715"/>
      <c r="E171" s="1715"/>
      <c r="F171" s="1716"/>
      <c r="G171" s="1720" t="s">
        <v>1936</v>
      </c>
      <c r="H171" s="1784"/>
      <c r="I171" s="1784"/>
      <c r="J171" s="1784"/>
      <c r="K171" s="1784"/>
      <c r="L171" s="1784"/>
      <c r="M171" s="1784"/>
      <c r="N171" s="1784"/>
      <c r="O171" s="1785"/>
    </row>
    <row r="172" spans="1:15" x14ac:dyDescent="0.25">
      <c r="A172" s="1717"/>
      <c r="B172" s="1718"/>
      <c r="C172" s="1718"/>
      <c r="D172" s="1718"/>
      <c r="E172" s="1718"/>
      <c r="F172" s="1719"/>
      <c r="G172" s="1786"/>
      <c r="H172" s="1787"/>
      <c r="I172" s="1787"/>
      <c r="J172" s="1787"/>
      <c r="K172" s="1787"/>
      <c r="L172" s="1787"/>
      <c r="M172" s="1787"/>
      <c r="N172" s="1787"/>
      <c r="O172" s="1788"/>
    </row>
    <row r="173" spans="1:15" x14ac:dyDescent="0.25">
      <c r="A173" s="1780" t="s">
        <v>48</v>
      </c>
      <c r="B173" s="1781"/>
      <c r="C173" s="1781"/>
      <c r="D173" s="1781"/>
      <c r="E173" s="1781"/>
      <c r="F173" s="1781"/>
      <c r="G173" s="1783" t="s">
        <v>49</v>
      </c>
      <c r="H173" s="1783"/>
      <c r="I173" s="1783"/>
      <c r="J173" s="1783"/>
      <c r="K173" s="1783"/>
      <c r="L173" s="1783"/>
      <c r="M173" s="1783"/>
      <c r="N173" s="1783"/>
      <c r="O173" s="1783"/>
    </row>
    <row r="174" spans="1:15" x14ac:dyDescent="0.25">
      <c r="A174" s="1774" t="s">
        <v>1867</v>
      </c>
      <c r="B174" s="1775"/>
      <c r="C174" s="1775"/>
      <c r="D174" s="1775"/>
      <c r="E174" s="1775"/>
      <c r="F174" s="1776"/>
      <c r="G174" s="1777" t="s">
        <v>1876</v>
      </c>
      <c r="H174" s="1778"/>
      <c r="I174" s="1778"/>
      <c r="J174" s="1778"/>
      <c r="K174" s="1778"/>
      <c r="L174" s="1778"/>
      <c r="M174" s="1778"/>
      <c r="N174" s="1778"/>
      <c r="O174" s="1779"/>
    </row>
    <row r="175" spans="1:15" x14ac:dyDescent="0.25">
      <c r="A175" s="515"/>
      <c r="B175" s="516"/>
      <c r="C175" s="522"/>
      <c r="D175" s="522"/>
      <c r="E175" s="522"/>
      <c r="F175" s="522"/>
      <c r="G175" s="522"/>
      <c r="H175" s="522"/>
      <c r="I175" s="522"/>
      <c r="J175" s="522"/>
      <c r="K175" s="522"/>
      <c r="L175" s="522"/>
      <c r="M175" s="522"/>
      <c r="N175" s="522"/>
      <c r="O175" s="515"/>
    </row>
    <row r="176" spans="1:15" x14ac:dyDescent="0.25">
      <c r="A176" s="528" t="s">
        <v>76</v>
      </c>
      <c r="B176" s="528" t="s">
        <v>24</v>
      </c>
      <c r="C176" s="529"/>
      <c r="D176" s="525" t="s">
        <v>53</v>
      </c>
      <c r="E176" s="525" t="s">
        <v>54</v>
      </c>
      <c r="F176" s="525" t="s">
        <v>55</v>
      </c>
      <c r="G176" s="525" t="s">
        <v>56</v>
      </c>
      <c r="H176" s="525" t="s">
        <v>57</v>
      </c>
      <c r="I176" s="525" t="s">
        <v>58</v>
      </c>
      <c r="J176" s="525" t="s">
        <v>59</v>
      </c>
      <c r="K176" s="525" t="s">
        <v>60</v>
      </c>
      <c r="L176" s="525" t="s">
        <v>61</v>
      </c>
      <c r="M176" s="525" t="s">
        <v>62</v>
      </c>
      <c r="N176" s="525" t="s">
        <v>63</v>
      </c>
      <c r="O176" s="525" t="s">
        <v>64</v>
      </c>
    </row>
    <row r="177" spans="1:15" ht="25.5" x14ac:dyDescent="0.25">
      <c r="A177" s="1274" t="s">
        <v>1937</v>
      </c>
      <c r="B177" s="1769">
        <v>0.5</v>
      </c>
      <c r="C177" s="530" t="s">
        <v>65</v>
      </c>
      <c r="D177" s="434">
        <v>1</v>
      </c>
      <c r="E177" s="434">
        <v>1</v>
      </c>
      <c r="F177" s="434">
        <v>1</v>
      </c>
      <c r="G177" s="434">
        <v>1</v>
      </c>
      <c r="H177" s="434">
        <v>1</v>
      </c>
      <c r="I177" s="434">
        <v>1</v>
      </c>
      <c r="J177" s="434">
        <v>1</v>
      </c>
      <c r="K177" s="434">
        <v>1</v>
      </c>
      <c r="L177" s="434">
        <v>1</v>
      </c>
      <c r="M177" s="434">
        <v>1</v>
      </c>
      <c r="N177" s="434">
        <v>1</v>
      </c>
      <c r="O177" s="434">
        <v>1</v>
      </c>
    </row>
    <row r="178" spans="1:15" x14ac:dyDescent="0.25">
      <c r="A178" s="1275"/>
      <c r="B178" s="1822"/>
      <c r="C178" s="531" t="s">
        <v>66</v>
      </c>
      <c r="D178" s="435">
        <v>1</v>
      </c>
      <c r="E178" s="435">
        <v>1</v>
      </c>
      <c r="F178" s="435">
        <v>1</v>
      </c>
      <c r="G178" s="435">
        <v>1</v>
      </c>
      <c r="H178" s="435">
        <v>1</v>
      </c>
      <c r="I178" s="435">
        <v>1</v>
      </c>
      <c r="J178" s="435">
        <v>1</v>
      </c>
      <c r="K178" s="435">
        <v>1</v>
      </c>
      <c r="L178" s="435">
        <v>1</v>
      </c>
      <c r="M178" s="435"/>
      <c r="N178" s="435"/>
      <c r="O178" s="435"/>
    </row>
    <row r="179" spans="1:15" ht="25.5" x14ac:dyDescent="0.25">
      <c r="A179" s="1274" t="s">
        <v>1938</v>
      </c>
      <c r="B179" s="1769">
        <v>0.5</v>
      </c>
      <c r="C179" s="530" t="s">
        <v>65</v>
      </c>
      <c r="D179" s="434">
        <v>1</v>
      </c>
      <c r="E179" s="434">
        <v>1</v>
      </c>
      <c r="F179" s="434">
        <v>1</v>
      </c>
      <c r="G179" s="434">
        <v>1</v>
      </c>
      <c r="H179" s="434">
        <v>1</v>
      </c>
      <c r="I179" s="434">
        <v>1</v>
      </c>
      <c r="J179" s="434">
        <v>1</v>
      </c>
      <c r="K179" s="434">
        <v>1</v>
      </c>
      <c r="L179" s="434">
        <v>1</v>
      </c>
      <c r="M179" s="434">
        <v>1</v>
      </c>
      <c r="N179" s="434">
        <v>1</v>
      </c>
      <c r="O179" s="434">
        <v>1</v>
      </c>
    </row>
    <row r="180" spans="1:15" x14ac:dyDescent="0.25">
      <c r="A180" s="1275"/>
      <c r="B180" s="1822"/>
      <c r="C180" s="531" t="s">
        <v>66</v>
      </c>
      <c r="D180" s="435">
        <v>1</v>
      </c>
      <c r="E180" s="435">
        <v>4</v>
      </c>
      <c r="F180" s="435">
        <v>1</v>
      </c>
      <c r="G180" s="435">
        <v>0</v>
      </c>
      <c r="H180" s="435">
        <v>2</v>
      </c>
      <c r="I180" s="435">
        <v>1</v>
      </c>
      <c r="J180" s="435">
        <v>2</v>
      </c>
      <c r="K180" s="435">
        <v>0</v>
      </c>
      <c r="L180" s="435">
        <v>2</v>
      </c>
      <c r="M180" s="435"/>
      <c r="N180" s="435"/>
      <c r="O180" s="435"/>
    </row>
    <row r="181" spans="1:15" ht="25.5" x14ac:dyDescent="0.25">
      <c r="A181" s="538" t="s">
        <v>1924</v>
      </c>
      <c r="B181" s="546">
        <f>SUM(B177:B180)</f>
        <v>1</v>
      </c>
      <c r="C181" s="540"/>
      <c r="D181" s="541">
        <f>+D177+D179</f>
        <v>2</v>
      </c>
      <c r="E181" s="541">
        <f t="shared" ref="E181:O182" si="1">+E177+E179</f>
        <v>2</v>
      </c>
      <c r="F181" s="541">
        <f t="shared" si="1"/>
        <v>2</v>
      </c>
      <c r="G181" s="541">
        <f t="shared" si="1"/>
        <v>2</v>
      </c>
      <c r="H181" s="541">
        <f t="shared" si="1"/>
        <v>2</v>
      </c>
      <c r="I181" s="541">
        <f t="shared" si="1"/>
        <v>2</v>
      </c>
      <c r="J181" s="541">
        <f t="shared" si="1"/>
        <v>2</v>
      </c>
      <c r="K181" s="541">
        <f t="shared" si="1"/>
        <v>2</v>
      </c>
      <c r="L181" s="541">
        <f t="shared" si="1"/>
        <v>2</v>
      </c>
      <c r="M181" s="541">
        <f t="shared" si="1"/>
        <v>2</v>
      </c>
      <c r="N181" s="541">
        <f t="shared" si="1"/>
        <v>2</v>
      </c>
      <c r="O181" s="541">
        <f t="shared" si="1"/>
        <v>2</v>
      </c>
    </row>
    <row r="182" spans="1:15" ht="25.5" x14ac:dyDescent="0.25">
      <c r="A182" s="542" t="s">
        <v>1925</v>
      </c>
      <c r="B182" s="542"/>
      <c r="C182" s="542"/>
      <c r="D182" s="543">
        <f>+D178+D180</f>
        <v>2</v>
      </c>
      <c r="E182" s="543">
        <v>5</v>
      </c>
      <c r="F182" s="543">
        <f t="shared" si="1"/>
        <v>2</v>
      </c>
      <c r="G182" s="543">
        <f t="shared" si="1"/>
        <v>1</v>
      </c>
      <c r="H182" s="543">
        <f>+H178+H180</f>
        <v>3</v>
      </c>
      <c r="I182" s="543">
        <f>+I178+I180</f>
        <v>2</v>
      </c>
      <c r="J182" s="543">
        <f>+J178+J180</f>
        <v>3</v>
      </c>
      <c r="K182" s="543">
        <f>+K178+K180</f>
        <v>1</v>
      </c>
      <c r="L182" s="543">
        <f>+L178+L180</f>
        <v>3</v>
      </c>
      <c r="M182" s="543"/>
      <c r="N182" s="543"/>
      <c r="O182" s="543"/>
    </row>
    <row r="183" spans="1:15" x14ac:dyDescent="0.25">
      <c r="A183" s="544"/>
      <c r="B183" s="544"/>
      <c r="C183" s="545"/>
      <c r="D183" s="545"/>
      <c r="E183" s="545"/>
      <c r="F183" s="545"/>
      <c r="G183" s="545"/>
      <c r="H183" s="545"/>
      <c r="I183" s="545"/>
      <c r="J183" s="545"/>
      <c r="K183" s="545"/>
      <c r="L183" s="545"/>
      <c r="M183" s="545"/>
      <c r="N183" s="545"/>
      <c r="O183" s="545"/>
    </row>
    <row r="184" spans="1:15" ht="25.5" x14ac:dyDescent="0.25">
      <c r="A184" s="519" t="s">
        <v>114</v>
      </c>
      <c r="B184" s="1816" t="s">
        <v>1939</v>
      </c>
      <c r="C184" s="1817"/>
      <c r="D184" s="1817"/>
      <c r="E184" s="1817"/>
      <c r="F184" s="1817"/>
      <c r="G184" s="1817"/>
      <c r="H184" s="1817"/>
      <c r="I184" s="1817"/>
      <c r="J184" s="1818"/>
      <c r="K184" s="1819" t="s">
        <v>13</v>
      </c>
      <c r="L184" s="1819"/>
      <c r="M184" s="1819"/>
      <c r="N184" s="1819"/>
      <c r="O184" s="520">
        <v>0.25</v>
      </c>
    </row>
    <row r="185" spans="1:15" x14ac:dyDescent="0.25">
      <c r="A185" s="521"/>
      <c r="B185" s="522"/>
      <c r="C185" s="523"/>
      <c r="D185" s="523"/>
      <c r="E185" s="523"/>
      <c r="F185" s="523"/>
      <c r="G185" s="523"/>
      <c r="H185" s="523"/>
      <c r="I185" s="523"/>
      <c r="J185" s="523"/>
      <c r="K185" s="523"/>
      <c r="L185" s="523"/>
      <c r="M185" s="523"/>
      <c r="N185" s="523"/>
      <c r="O185" s="521"/>
    </row>
    <row r="186" spans="1:15" ht="25.5" x14ac:dyDescent="0.25">
      <c r="A186" s="519" t="s">
        <v>14</v>
      </c>
      <c r="B186" s="1816" t="s">
        <v>1939</v>
      </c>
      <c r="C186" s="1817"/>
      <c r="D186" s="1817"/>
      <c r="E186" s="1817"/>
      <c r="F186" s="1817"/>
      <c r="G186" s="1817"/>
      <c r="H186" s="1817"/>
      <c r="I186" s="1817"/>
      <c r="J186" s="1817"/>
      <c r="K186" s="1817"/>
      <c r="L186" s="1817"/>
      <c r="M186" s="1817"/>
      <c r="N186" s="1817"/>
      <c r="O186" s="1818"/>
    </row>
    <row r="187" spans="1:15" x14ac:dyDescent="0.25">
      <c r="A187" s="521"/>
      <c r="B187" s="522"/>
      <c r="C187" s="523"/>
      <c r="D187" s="523"/>
      <c r="E187" s="523"/>
      <c r="F187" s="523"/>
      <c r="G187" s="523"/>
      <c r="H187" s="523"/>
      <c r="I187" s="523"/>
      <c r="J187" s="523"/>
      <c r="K187" s="523"/>
      <c r="L187" s="523"/>
      <c r="M187" s="523"/>
      <c r="N187" s="523"/>
      <c r="O187" s="521"/>
    </row>
    <row r="188" spans="1:15" x14ac:dyDescent="0.25">
      <c r="A188" s="1820" t="s">
        <v>15</v>
      </c>
      <c r="B188" s="1820"/>
      <c r="C188" s="1820"/>
      <c r="D188" s="1820"/>
      <c r="E188" s="1094" t="s">
        <v>1940</v>
      </c>
      <c r="F188" s="1521"/>
      <c r="G188" s="1521"/>
      <c r="H188" s="1521"/>
      <c r="I188" s="1522"/>
      <c r="J188" s="1820" t="s">
        <v>17</v>
      </c>
      <c r="K188" s="1820"/>
      <c r="L188" s="1094" t="s">
        <v>1941</v>
      </c>
      <c r="M188" s="1521"/>
      <c r="N188" s="1521"/>
      <c r="O188" s="1522"/>
    </row>
    <row r="189" spans="1:15" x14ac:dyDescent="0.25">
      <c r="A189" s="1820"/>
      <c r="B189" s="1820"/>
      <c r="C189" s="1820"/>
      <c r="D189" s="1820"/>
      <c r="E189" s="744"/>
      <c r="F189" s="745"/>
      <c r="G189" s="745"/>
      <c r="H189" s="745"/>
      <c r="I189" s="746"/>
      <c r="J189" s="1820"/>
      <c r="K189" s="1820"/>
      <c r="L189" s="744"/>
      <c r="M189" s="745"/>
      <c r="N189" s="745"/>
      <c r="O189" s="746"/>
    </row>
    <row r="190" spans="1:15" x14ac:dyDescent="0.25">
      <c r="A190" s="1820"/>
      <c r="B190" s="1820"/>
      <c r="C190" s="1820"/>
      <c r="D190" s="1820"/>
      <c r="E190" s="744"/>
      <c r="F190" s="745"/>
      <c r="G190" s="745"/>
      <c r="H190" s="745"/>
      <c r="I190" s="746"/>
      <c r="J190" s="1820"/>
      <c r="K190" s="1820"/>
      <c r="L190" s="744"/>
      <c r="M190" s="745"/>
      <c r="N190" s="745"/>
      <c r="O190" s="746"/>
    </row>
    <row r="191" spans="1:15" x14ac:dyDescent="0.25">
      <c r="A191" s="1820"/>
      <c r="B191" s="1820"/>
      <c r="C191" s="1820"/>
      <c r="D191" s="1820"/>
      <c r="E191" s="744"/>
      <c r="F191" s="745"/>
      <c r="G191" s="745"/>
      <c r="H191" s="745"/>
      <c r="I191" s="746"/>
      <c r="J191" s="1820"/>
      <c r="K191" s="1820"/>
      <c r="L191" s="744"/>
      <c r="M191" s="745"/>
      <c r="N191" s="745"/>
      <c r="O191" s="746"/>
    </row>
    <row r="192" spans="1:15" x14ac:dyDescent="0.25">
      <c r="A192" s="1820"/>
      <c r="B192" s="1820"/>
      <c r="C192" s="1820"/>
      <c r="D192" s="1820"/>
      <c r="E192" s="744"/>
      <c r="F192" s="745"/>
      <c r="G192" s="745"/>
      <c r="H192" s="745"/>
      <c r="I192" s="746"/>
      <c r="J192" s="1820"/>
      <c r="K192" s="1820"/>
      <c r="L192" s="744"/>
      <c r="M192" s="745"/>
      <c r="N192" s="745"/>
      <c r="O192" s="746"/>
    </row>
    <row r="193" spans="1:15" x14ac:dyDescent="0.25">
      <c r="A193" s="521"/>
      <c r="B193" s="522"/>
      <c r="C193" s="523"/>
      <c r="D193" s="523"/>
      <c r="E193" s="523"/>
      <c r="F193" s="523"/>
      <c r="G193" s="523"/>
      <c r="H193" s="523"/>
      <c r="I193" s="523"/>
      <c r="J193" s="523"/>
      <c r="K193" s="523"/>
      <c r="L193" s="523"/>
      <c r="M193" s="523"/>
      <c r="N193" s="523"/>
      <c r="O193" s="521"/>
    </row>
    <row r="194" spans="1:15" x14ac:dyDescent="0.25">
      <c r="A194" s="521"/>
      <c r="B194" s="522"/>
      <c r="C194" s="523"/>
      <c r="D194" s="523"/>
      <c r="E194" s="523"/>
      <c r="F194" s="523"/>
      <c r="G194" s="523"/>
      <c r="H194" s="523"/>
      <c r="I194" s="523"/>
      <c r="J194" s="523"/>
      <c r="K194" s="523"/>
      <c r="L194" s="523"/>
      <c r="M194" s="523"/>
      <c r="N194" s="523"/>
      <c r="O194" s="521"/>
    </row>
    <row r="195" spans="1:15" ht="38.25" x14ac:dyDescent="0.25">
      <c r="A195" s="524" t="s">
        <v>23</v>
      </c>
      <c r="B195" s="525" t="s">
        <v>24</v>
      </c>
      <c r="C195" s="524" t="s">
        <v>25</v>
      </c>
      <c r="D195" s="524" t="s">
        <v>26</v>
      </c>
      <c r="E195" s="524" t="s">
        <v>105</v>
      </c>
      <c r="F195" s="1805" t="s">
        <v>28</v>
      </c>
      <c r="G195" s="1805"/>
      <c r="H195" s="1805" t="s">
        <v>29</v>
      </c>
      <c r="I195" s="1805"/>
      <c r="J195" s="525" t="s">
        <v>30</v>
      </c>
      <c r="K195" s="1805" t="s">
        <v>31</v>
      </c>
      <c r="L195" s="1805"/>
      <c r="M195" s="1806" t="s">
        <v>32</v>
      </c>
      <c r="N195" s="1807"/>
      <c r="O195" s="1808"/>
    </row>
    <row r="196" spans="1:15" ht="102" x14ac:dyDescent="0.25">
      <c r="A196" s="526" t="s">
        <v>33</v>
      </c>
      <c r="B196" s="527">
        <v>1</v>
      </c>
      <c r="C196" s="255" t="s">
        <v>1942</v>
      </c>
      <c r="D196" s="255" t="s">
        <v>35</v>
      </c>
      <c r="E196" s="418" t="s">
        <v>36</v>
      </c>
      <c r="F196" s="744" t="s">
        <v>1866</v>
      </c>
      <c r="G196" s="746"/>
      <c r="H196" s="1523" t="s">
        <v>413</v>
      </c>
      <c r="I196" s="1524"/>
      <c r="J196" s="426">
        <v>1</v>
      </c>
      <c r="K196" s="1526" t="s">
        <v>1943</v>
      </c>
      <c r="L196" s="1525"/>
      <c r="M196" s="1526" t="s">
        <v>1867</v>
      </c>
      <c r="N196" s="1526"/>
      <c r="O196" s="1526"/>
    </row>
    <row r="197" spans="1:15" x14ac:dyDescent="0.25">
      <c r="A197" s="1800" t="s">
        <v>40</v>
      </c>
      <c r="B197" s="1802"/>
      <c r="C197" s="1094"/>
      <c r="D197" s="1521"/>
      <c r="E197" s="1521"/>
      <c r="F197" s="1521"/>
      <c r="G197" s="1522"/>
      <c r="H197" s="1815" t="s">
        <v>42</v>
      </c>
      <c r="I197" s="1792"/>
      <c r="J197" s="1793"/>
      <c r="K197" s="1821"/>
      <c r="L197" s="1821"/>
      <c r="M197" s="1821"/>
      <c r="N197" s="1821"/>
      <c r="O197" s="1524"/>
    </row>
    <row r="198" spans="1:15" x14ac:dyDescent="0.25">
      <c r="A198" s="1780" t="s">
        <v>44</v>
      </c>
      <c r="B198" s="1781"/>
      <c r="C198" s="1781"/>
      <c r="D198" s="1781"/>
      <c r="E198" s="1781"/>
      <c r="F198" s="1782"/>
      <c r="G198" s="1783" t="s">
        <v>45</v>
      </c>
      <c r="H198" s="1783"/>
      <c r="I198" s="1783"/>
      <c r="J198" s="1783"/>
      <c r="K198" s="1783"/>
      <c r="L198" s="1783"/>
      <c r="M198" s="1783"/>
      <c r="N198" s="1783"/>
      <c r="O198" s="1783"/>
    </row>
    <row r="199" spans="1:15" x14ac:dyDescent="0.25">
      <c r="A199" s="1714" t="s">
        <v>1944</v>
      </c>
      <c r="B199" s="1715"/>
      <c r="C199" s="1715"/>
      <c r="D199" s="1715"/>
      <c r="E199" s="1715"/>
      <c r="F199" s="1716"/>
      <c r="G199" s="1809" t="s">
        <v>1945</v>
      </c>
      <c r="H199" s="1810"/>
      <c r="I199" s="1810"/>
      <c r="J199" s="1810"/>
      <c r="K199" s="1810"/>
      <c r="L199" s="1810"/>
      <c r="M199" s="1810"/>
      <c r="N199" s="1810"/>
      <c r="O199" s="1811"/>
    </row>
    <row r="200" spans="1:15" x14ac:dyDescent="0.25">
      <c r="A200" s="1717"/>
      <c r="B200" s="1718"/>
      <c r="C200" s="1718"/>
      <c r="D200" s="1718"/>
      <c r="E200" s="1718"/>
      <c r="F200" s="1719"/>
      <c r="G200" s="1812"/>
      <c r="H200" s="1813"/>
      <c r="I200" s="1813"/>
      <c r="J200" s="1813"/>
      <c r="K200" s="1813"/>
      <c r="L200" s="1813"/>
      <c r="M200" s="1813"/>
      <c r="N200" s="1813"/>
      <c r="O200" s="1814"/>
    </row>
    <row r="201" spans="1:15" x14ac:dyDescent="0.25">
      <c r="A201" s="1780" t="s">
        <v>48</v>
      </c>
      <c r="B201" s="1781"/>
      <c r="C201" s="1781"/>
      <c r="D201" s="1781"/>
      <c r="E201" s="1781"/>
      <c r="F201" s="1781"/>
      <c r="G201" s="1783" t="s">
        <v>49</v>
      </c>
      <c r="H201" s="1783"/>
      <c r="I201" s="1783"/>
      <c r="J201" s="1783"/>
      <c r="K201" s="1783"/>
      <c r="L201" s="1783"/>
      <c r="M201" s="1783"/>
      <c r="N201" s="1783"/>
      <c r="O201" s="1783"/>
    </row>
    <row r="202" spans="1:15" x14ac:dyDescent="0.25">
      <c r="A202" s="1794" t="s">
        <v>1867</v>
      </c>
      <c r="B202" s="1795"/>
      <c r="C202" s="1795"/>
      <c r="D202" s="1795"/>
      <c r="E202" s="1795"/>
      <c r="F202" s="1796"/>
      <c r="G202" s="1794" t="s">
        <v>1876</v>
      </c>
      <c r="H202" s="1795"/>
      <c r="I202" s="1795"/>
      <c r="J202" s="1795"/>
      <c r="K202" s="1795"/>
      <c r="L202" s="1795"/>
      <c r="M202" s="1795"/>
      <c r="N202" s="1795"/>
      <c r="O202" s="1796"/>
    </row>
    <row r="203" spans="1:15" x14ac:dyDescent="0.25">
      <c r="A203" s="1797"/>
      <c r="B203" s="1798"/>
      <c r="C203" s="1798"/>
      <c r="D203" s="1798"/>
      <c r="E203" s="1798"/>
      <c r="F203" s="1799"/>
      <c r="G203" s="1797"/>
      <c r="H203" s="1798"/>
      <c r="I203" s="1798"/>
      <c r="J203" s="1798"/>
      <c r="K203" s="1798"/>
      <c r="L203" s="1798"/>
      <c r="M203" s="1798"/>
      <c r="N203" s="1798"/>
      <c r="O203" s="1799"/>
    </row>
    <row r="204" spans="1:15" x14ac:dyDescent="0.25">
      <c r="A204" s="515"/>
      <c r="B204" s="516"/>
      <c r="C204" s="522"/>
      <c r="D204" s="522"/>
      <c r="E204" s="522"/>
      <c r="F204" s="522"/>
      <c r="G204" s="522"/>
      <c r="H204" s="522"/>
      <c r="I204" s="522"/>
      <c r="J204" s="522"/>
      <c r="K204" s="522"/>
      <c r="L204" s="522"/>
      <c r="M204" s="522"/>
      <c r="N204" s="522"/>
      <c r="O204" s="515"/>
    </row>
    <row r="205" spans="1:15" x14ac:dyDescent="0.25">
      <c r="A205" s="522"/>
      <c r="B205" s="522"/>
      <c r="C205" s="515"/>
      <c r="D205" s="1800" t="s">
        <v>52</v>
      </c>
      <c r="E205" s="1801"/>
      <c r="F205" s="1801"/>
      <c r="G205" s="1801"/>
      <c r="H205" s="1801"/>
      <c r="I205" s="1801"/>
      <c r="J205" s="1801"/>
      <c r="K205" s="1801"/>
      <c r="L205" s="1801"/>
      <c r="M205" s="1801"/>
      <c r="N205" s="1801"/>
      <c r="O205" s="1802"/>
    </row>
    <row r="206" spans="1:15" x14ac:dyDescent="0.25">
      <c r="A206" s="515"/>
      <c r="B206" s="516"/>
      <c r="C206" s="522"/>
      <c r="D206" s="525" t="s">
        <v>53</v>
      </c>
      <c r="E206" s="525" t="s">
        <v>54</v>
      </c>
      <c r="F206" s="525" t="s">
        <v>55</v>
      </c>
      <c r="G206" s="525" t="s">
        <v>56</v>
      </c>
      <c r="H206" s="525" t="s">
        <v>57</v>
      </c>
      <c r="I206" s="525" t="s">
        <v>58</v>
      </c>
      <c r="J206" s="525" t="s">
        <v>59</v>
      </c>
      <c r="K206" s="525" t="s">
        <v>60</v>
      </c>
      <c r="L206" s="525" t="s">
        <v>61</v>
      </c>
      <c r="M206" s="525" t="s">
        <v>62</v>
      </c>
      <c r="N206" s="525" t="s">
        <v>63</v>
      </c>
      <c r="O206" s="525" t="s">
        <v>64</v>
      </c>
    </row>
    <row r="207" spans="1:15" x14ac:dyDescent="0.25">
      <c r="A207" s="1803" t="s">
        <v>65</v>
      </c>
      <c r="B207" s="1803"/>
      <c r="C207" s="1803"/>
      <c r="D207" s="434">
        <v>3</v>
      </c>
      <c r="E207" s="434">
        <v>5</v>
      </c>
      <c r="F207" s="434">
        <v>5</v>
      </c>
      <c r="G207" s="434">
        <v>6</v>
      </c>
      <c r="H207" s="434">
        <v>8</v>
      </c>
      <c r="I207" s="434">
        <v>8</v>
      </c>
      <c r="J207" s="434">
        <v>11</v>
      </c>
      <c r="K207" s="434">
        <v>13</v>
      </c>
      <c r="L207" s="434">
        <v>13</v>
      </c>
      <c r="M207" s="434">
        <v>14</v>
      </c>
      <c r="N207" s="434">
        <v>16</v>
      </c>
      <c r="O207" s="434">
        <v>16</v>
      </c>
    </row>
    <row r="208" spans="1:15" x14ac:dyDescent="0.25">
      <c r="A208" s="1804" t="s">
        <v>66</v>
      </c>
      <c r="B208" s="1804"/>
      <c r="C208" s="1804"/>
      <c r="D208" s="435">
        <v>3</v>
      </c>
      <c r="E208" s="435">
        <v>5</v>
      </c>
      <c r="F208" s="435">
        <v>5</v>
      </c>
      <c r="G208" s="435">
        <v>6</v>
      </c>
      <c r="H208" s="435">
        <v>8</v>
      </c>
      <c r="I208" s="435">
        <v>8</v>
      </c>
      <c r="J208" s="435">
        <v>11</v>
      </c>
      <c r="K208" s="435">
        <v>13</v>
      </c>
      <c r="L208" s="435">
        <v>13</v>
      </c>
      <c r="M208" s="435"/>
      <c r="N208" s="435"/>
      <c r="O208" s="435"/>
    </row>
    <row r="209" spans="1:15" x14ac:dyDescent="0.25">
      <c r="A209" s="515"/>
      <c r="B209" s="516"/>
      <c r="C209" s="517"/>
      <c r="D209" s="517"/>
      <c r="E209" s="517"/>
      <c r="F209" s="517"/>
      <c r="G209" s="517"/>
      <c r="H209" s="517"/>
      <c r="I209" s="517"/>
      <c r="J209" s="517"/>
      <c r="K209" s="517"/>
      <c r="L209" s="518"/>
      <c r="M209" s="518"/>
      <c r="N209" s="518"/>
      <c r="O209" s="515"/>
    </row>
    <row r="210" spans="1:15" ht="25.5" x14ac:dyDescent="0.25">
      <c r="A210" s="524" t="s">
        <v>23</v>
      </c>
      <c r="B210" s="525" t="s">
        <v>24</v>
      </c>
      <c r="C210" s="1805" t="s">
        <v>25</v>
      </c>
      <c r="D210" s="1805"/>
      <c r="E210" s="1805"/>
      <c r="F210" s="1805" t="s">
        <v>28</v>
      </c>
      <c r="G210" s="1805"/>
      <c r="H210" s="1805" t="s">
        <v>29</v>
      </c>
      <c r="I210" s="1805"/>
      <c r="J210" s="525" t="s">
        <v>30</v>
      </c>
      <c r="K210" s="1805" t="s">
        <v>31</v>
      </c>
      <c r="L210" s="1805"/>
      <c r="M210" s="1806" t="s">
        <v>32</v>
      </c>
      <c r="N210" s="1807"/>
      <c r="O210" s="1808"/>
    </row>
    <row r="211" spans="1:15" ht="25.5" x14ac:dyDescent="0.25">
      <c r="A211" s="526" t="s">
        <v>67</v>
      </c>
      <c r="B211" s="527">
        <v>1</v>
      </c>
      <c r="C211" s="1094" t="s">
        <v>1946</v>
      </c>
      <c r="D211" s="1521"/>
      <c r="E211" s="1522"/>
      <c r="F211" s="744" t="s">
        <v>1866</v>
      </c>
      <c r="G211" s="746"/>
      <c r="H211" s="1523" t="s">
        <v>413</v>
      </c>
      <c r="I211" s="1524"/>
      <c r="J211" s="426">
        <v>1</v>
      </c>
      <c r="K211" s="1526" t="s">
        <v>1943</v>
      </c>
      <c r="L211" s="1525"/>
      <c r="M211" s="1526" t="s">
        <v>1867</v>
      </c>
      <c r="N211" s="1526"/>
      <c r="O211" s="1526"/>
    </row>
    <row r="212" spans="1:15" x14ac:dyDescent="0.25">
      <c r="A212" s="1789" t="s">
        <v>40</v>
      </c>
      <c r="B212" s="1790"/>
      <c r="C212" s="1094" t="s">
        <v>1947</v>
      </c>
      <c r="D212" s="1521"/>
      <c r="E212" s="1521"/>
      <c r="F212" s="1521"/>
      <c r="G212" s="1522"/>
      <c r="H212" s="1791" t="s">
        <v>72</v>
      </c>
      <c r="I212" s="1792"/>
      <c r="J212" s="1793"/>
      <c r="K212" s="1094" t="s">
        <v>1948</v>
      </c>
      <c r="L212" s="1521"/>
      <c r="M212" s="1521"/>
      <c r="N212" s="1521"/>
      <c r="O212" s="1522"/>
    </row>
    <row r="213" spans="1:15" x14ac:dyDescent="0.25">
      <c r="A213" s="1780" t="s">
        <v>44</v>
      </c>
      <c r="B213" s="1781"/>
      <c r="C213" s="1781"/>
      <c r="D213" s="1781"/>
      <c r="E213" s="1781"/>
      <c r="F213" s="1782"/>
      <c r="G213" s="1783" t="s">
        <v>45</v>
      </c>
      <c r="H213" s="1783"/>
      <c r="I213" s="1783"/>
      <c r="J213" s="1783"/>
      <c r="K213" s="1783"/>
      <c r="L213" s="1783"/>
      <c r="M213" s="1783"/>
      <c r="N213" s="1783"/>
      <c r="O213" s="1783"/>
    </row>
    <row r="214" spans="1:15" x14ac:dyDescent="0.25">
      <c r="A214" s="1720" t="s">
        <v>1944</v>
      </c>
      <c r="B214" s="1715"/>
      <c r="C214" s="1715"/>
      <c r="D214" s="1715"/>
      <c r="E214" s="1715"/>
      <c r="F214" s="1716"/>
      <c r="G214" s="1720" t="s">
        <v>1945</v>
      </c>
      <c r="H214" s="1784"/>
      <c r="I214" s="1784"/>
      <c r="J214" s="1784"/>
      <c r="K214" s="1784"/>
      <c r="L214" s="1784"/>
      <c r="M214" s="1784"/>
      <c r="N214" s="1784"/>
      <c r="O214" s="1785"/>
    </row>
    <row r="215" spans="1:15" x14ac:dyDescent="0.25">
      <c r="A215" s="1717"/>
      <c r="B215" s="1718"/>
      <c r="C215" s="1718"/>
      <c r="D215" s="1718"/>
      <c r="E215" s="1718"/>
      <c r="F215" s="1719"/>
      <c r="G215" s="1786"/>
      <c r="H215" s="1787"/>
      <c r="I215" s="1787"/>
      <c r="J215" s="1787"/>
      <c r="K215" s="1787"/>
      <c r="L215" s="1787"/>
      <c r="M215" s="1787"/>
      <c r="N215" s="1787"/>
      <c r="O215" s="1788"/>
    </row>
    <row r="216" spans="1:15" x14ac:dyDescent="0.25">
      <c r="A216" s="1780" t="s">
        <v>48</v>
      </c>
      <c r="B216" s="1781"/>
      <c r="C216" s="1781"/>
      <c r="D216" s="1781"/>
      <c r="E216" s="1781"/>
      <c r="F216" s="1781"/>
      <c r="G216" s="1783" t="s">
        <v>49</v>
      </c>
      <c r="H216" s="1783"/>
      <c r="I216" s="1783"/>
      <c r="J216" s="1783"/>
      <c r="K216" s="1783"/>
      <c r="L216" s="1783"/>
      <c r="M216" s="1783"/>
      <c r="N216" s="1783"/>
      <c r="O216" s="1783"/>
    </row>
    <row r="217" spans="1:15" x14ac:dyDescent="0.25">
      <c r="A217" s="1774" t="s">
        <v>1867</v>
      </c>
      <c r="B217" s="1775"/>
      <c r="C217" s="1775"/>
      <c r="D217" s="1775"/>
      <c r="E217" s="1775"/>
      <c r="F217" s="1776"/>
      <c r="G217" s="1777" t="s">
        <v>1876</v>
      </c>
      <c r="H217" s="1778"/>
      <c r="I217" s="1778"/>
      <c r="J217" s="1778"/>
      <c r="K217" s="1778"/>
      <c r="L217" s="1778"/>
      <c r="M217" s="1778"/>
      <c r="N217" s="1778"/>
      <c r="O217" s="1779"/>
    </row>
    <row r="218" spans="1:15" x14ac:dyDescent="0.25">
      <c r="A218" s="515"/>
      <c r="B218" s="516"/>
      <c r="C218" s="522"/>
      <c r="D218" s="522"/>
      <c r="E218" s="522"/>
      <c r="F218" s="522"/>
      <c r="G218" s="522"/>
      <c r="H218" s="522"/>
      <c r="I218" s="522"/>
      <c r="J218" s="522"/>
      <c r="K218" s="522"/>
      <c r="L218" s="522"/>
      <c r="M218" s="522"/>
      <c r="N218" s="522"/>
      <c r="O218" s="515"/>
    </row>
    <row r="219" spans="1:15" x14ac:dyDescent="0.25">
      <c r="A219" s="528" t="s">
        <v>76</v>
      </c>
      <c r="B219" s="528" t="s">
        <v>24</v>
      </c>
      <c r="C219" s="529"/>
      <c r="D219" s="525" t="s">
        <v>53</v>
      </c>
      <c r="E219" s="525" t="s">
        <v>54</v>
      </c>
      <c r="F219" s="525" t="s">
        <v>55</v>
      </c>
      <c r="G219" s="525" t="s">
        <v>56</v>
      </c>
      <c r="H219" s="525" t="s">
        <v>57</v>
      </c>
      <c r="I219" s="525" t="s">
        <v>58</v>
      </c>
      <c r="J219" s="525" t="s">
        <v>59</v>
      </c>
      <c r="K219" s="525" t="s">
        <v>60</v>
      </c>
      <c r="L219" s="525" t="s">
        <v>61</v>
      </c>
      <c r="M219" s="525" t="s">
        <v>62</v>
      </c>
      <c r="N219" s="525" t="s">
        <v>63</v>
      </c>
      <c r="O219" s="525" t="s">
        <v>64</v>
      </c>
    </row>
    <row r="220" spans="1:15" ht="25.5" x14ac:dyDescent="0.25">
      <c r="A220" s="1707" t="s">
        <v>1949</v>
      </c>
      <c r="B220" s="1769">
        <v>0.25</v>
      </c>
      <c r="C220" s="530" t="s">
        <v>65</v>
      </c>
      <c r="D220" s="434">
        <v>1</v>
      </c>
      <c r="E220" s="434"/>
      <c r="F220" s="434"/>
      <c r="G220" s="434"/>
      <c r="H220" s="434"/>
      <c r="I220" s="434"/>
      <c r="J220" s="434">
        <v>1</v>
      </c>
      <c r="K220" s="434"/>
      <c r="L220" s="434"/>
      <c r="M220" s="434"/>
      <c r="N220" s="434"/>
      <c r="O220" s="434"/>
    </row>
    <row r="221" spans="1:15" x14ac:dyDescent="0.25">
      <c r="A221" s="1708"/>
      <c r="B221" s="1770"/>
      <c r="C221" s="531" t="s">
        <v>66</v>
      </c>
      <c r="D221" s="435">
        <v>1</v>
      </c>
      <c r="E221" s="435"/>
      <c r="F221" s="435"/>
      <c r="G221" s="435"/>
      <c r="H221" s="435"/>
      <c r="I221" s="435"/>
      <c r="J221" s="435">
        <v>1</v>
      </c>
      <c r="K221" s="435"/>
      <c r="L221" s="435"/>
      <c r="M221" s="435"/>
      <c r="N221" s="435"/>
      <c r="O221" s="435"/>
    </row>
    <row r="222" spans="1:15" ht="25.5" x14ac:dyDescent="0.25">
      <c r="A222" s="1274" t="s">
        <v>1950</v>
      </c>
      <c r="B222" s="1769">
        <v>0.25</v>
      </c>
      <c r="C222" s="530" t="s">
        <v>65</v>
      </c>
      <c r="D222" s="434"/>
      <c r="E222" s="434">
        <v>1</v>
      </c>
      <c r="F222" s="434"/>
      <c r="G222" s="434"/>
      <c r="H222" s="434">
        <v>1</v>
      </c>
      <c r="I222" s="434"/>
      <c r="J222" s="434"/>
      <c r="K222" s="434">
        <v>1</v>
      </c>
      <c r="L222" s="434"/>
      <c r="M222" s="434"/>
      <c r="N222" s="434">
        <v>1</v>
      </c>
      <c r="O222" s="434"/>
    </row>
    <row r="223" spans="1:15" x14ac:dyDescent="0.25">
      <c r="A223" s="1275"/>
      <c r="B223" s="1770"/>
      <c r="C223" s="531" t="s">
        <v>66</v>
      </c>
      <c r="D223" s="435"/>
      <c r="E223" s="435">
        <v>1</v>
      </c>
      <c r="F223" s="435"/>
      <c r="G223" s="435"/>
      <c r="H223" s="435">
        <v>1</v>
      </c>
      <c r="I223" s="435"/>
      <c r="J223" s="435"/>
      <c r="K223" s="435">
        <v>1</v>
      </c>
      <c r="L223" s="435"/>
      <c r="M223" s="435"/>
      <c r="N223" s="435"/>
      <c r="O223" s="435"/>
    </row>
    <row r="224" spans="1:15" ht="25.5" x14ac:dyDescent="0.25">
      <c r="A224" s="1274" t="s">
        <v>1951</v>
      </c>
      <c r="B224" s="1769">
        <v>0.2</v>
      </c>
      <c r="C224" s="530" t="s">
        <v>65</v>
      </c>
      <c r="D224" s="434">
        <v>1</v>
      </c>
      <c r="E224" s="434"/>
      <c r="F224" s="434"/>
      <c r="G224" s="434"/>
      <c r="H224" s="434"/>
      <c r="I224" s="434"/>
      <c r="J224" s="434">
        <v>1</v>
      </c>
      <c r="K224" s="434"/>
      <c r="L224" s="434"/>
      <c r="M224" s="434"/>
      <c r="N224" s="434"/>
      <c r="O224" s="434"/>
    </row>
    <row r="225" spans="1:15" x14ac:dyDescent="0.25">
      <c r="A225" s="1275"/>
      <c r="B225" s="1770"/>
      <c r="C225" s="531" t="s">
        <v>66</v>
      </c>
      <c r="D225" s="435">
        <v>1</v>
      </c>
      <c r="E225" s="435"/>
      <c r="F225" s="435"/>
      <c r="G225" s="435"/>
      <c r="H225" s="435"/>
      <c r="I225" s="435"/>
      <c r="J225" s="435">
        <v>1</v>
      </c>
      <c r="K225" s="435"/>
      <c r="L225" s="435"/>
      <c r="M225" s="435"/>
      <c r="N225" s="435"/>
      <c r="O225" s="435"/>
    </row>
    <row r="226" spans="1:15" ht="25.5" x14ac:dyDescent="0.25">
      <c r="A226" s="1274" t="s">
        <v>1952</v>
      </c>
      <c r="B226" s="1769">
        <v>0.2</v>
      </c>
      <c r="C226" s="530" t="s">
        <v>65</v>
      </c>
      <c r="D226" s="434"/>
      <c r="E226" s="434">
        <v>1</v>
      </c>
      <c r="F226" s="434"/>
      <c r="G226" s="434"/>
      <c r="H226" s="434">
        <v>1</v>
      </c>
      <c r="I226" s="434"/>
      <c r="J226" s="434"/>
      <c r="K226" s="434">
        <v>1</v>
      </c>
      <c r="L226" s="434"/>
      <c r="M226" s="434"/>
      <c r="N226" s="434">
        <v>1</v>
      </c>
      <c r="O226" s="434"/>
    </row>
    <row r="227" spans="1:15" x14ac:dyDescent="0.25">
      <c r="A227" s="1275"/>
      <c r="B227" s="1770"/>
      <c r="C227" s="531" t="s">
        <v>66</v>
      </c>
      <c r="D227" s="435"/>
      <c r="E227" s="435">
        <v>1</v>
      </c>
      <c r="F227" s="435"/>
      <c r="G227" s="435"/>
      <c r="H227" s="435">
        <v>1</v>
      </c>
      <c r="I227" s="435"/>
      <c r="J227" s="435"/>
      <c r="K227" s="435">
        <v>1</v>
      </c>
      <c r="L227" s="435"/>
      <c r="M227" s="435"/>
      <c r="N227" s="435"/>
      <c r="O227" s="435"/>
    </row>
    <row r="228" spans="1:15" ht="25.5" x14ac:dyDescent="0.25">
      <c r="A228" s="1274" t="s">
        <v>1953</v>
      </c>
      <c r="B228" s="1769">
        <v>0.1</v>
      </c>
      <c r="C228" s="530" t="s">
        <v>65</v>
      </c>
      <c r="D228" s="434">
        <v>1</v>
      </c>
      <c r="E228" s="434"/>
      <c r="F228" s="434"/>
      <c r="G228" s="434">
        <v>1</v>
      </c>
      <c r="H228" s="434"/>
      <c r="I228" s="434"/>
      <c r="J228" s="434">
        <v>1</v>
      </c>
      <c r="K228" s="434"/>
      <c r="L228" s="434"/>
      <c r="M228" s="434">
        <v>1</v>
      </c>
      <c r="N228" s="434"/>
      <c r="O228" s="434"/>
    </row>
    <row r="229" spans="1:15" x14ac:dyDescent="0.25">
      <c r="A229" s="1275"/>
      <c r="B229" s="1770"/>
      <c r="C229" s="531" t="s">
        <v>66</v>
      </c>
      <c r="D229" s="435">
        <v>1</v>
      </c>
      <c r="E229" s="435"/>
      <c r="F229" s="435"/>
      <c r="G229" s="435">
        <v>1</v>
      </c>
      <c r="H229" s="435"/>
      <c r="I229" s="435"/>
      <c r="J229" s="435">
        <v>1</v>
      </c>
      <c r="K229" s="435"/>
      <c r="L229" s="435"/>
      <c r="M229" s="435"/>
      <c r="N229" s="435"/>
      <c r="O229" s="435"/>
    </row>
    <row r="230" spans="1:15" ht="25.5" x14ac:dyDescent="0.25">
      <c r="A230" s="538" t="s">
        <v>1924</v>
      </c>
      <c r="B230" s="546">
        <f>SUM(B220:B229)</f>
        <v>0.99999999999999989</v>
      </c>
      <c r="C230" s="540"/>
      <c r="D230" s="541">
        <f t="shared" ref="D230:O231" si="2">+D220+D222+D224+D226+D228</f>
        <v>3</v>
      </c>
      <c r="E230" s="541">
        <f t="shared" si="2"/>
        <v>2</v>
      </c>
      <c r="F230" s="541">
        <f t="shared" si="2"/>
        <v>0</v>
      </c>
      <c r="G230" s="541">
        <f t="shared" si="2"/>
        <v>1</v>
      </c>
      <c r="H230" s="541">
        <f t="shared" si="2"/>
        <v>2</v>
      </c>
      <c r="I230" s="541">
        <f t="shared" si="2"/>
        <v>0</v>
      </c>
      <c r="J230" s="541">
        <f t="shared" si="2"/>
        <v>3</v>
      </c>
      <c r="K230" s="541">
        <f t="shared" si="2"/>
        <v>2</v>
      </c>
      <c r="L230" s="541">
        <f t="shared" si="2"/>
        <v>0</v>
      </c>
      <c r="M230" s="541">
        <f t="shared" si="2"/>
        <v>1</v>
      </c>
      <c r="N230" s="541">
        <f t="shared" si="2"/>
        <v>2</v>
      </c>
      <c r="O230" s="541">
        <f t="shared" si="2"/>
        <v>0</v>
      </c>
    </row>
    <row r="231" spans="1:15" ht="25.5" x14ac:dyDescent="0.25">
      <c r="A231" s="542" t="s">
        <v>1925</v>
      </c>
      <c r="B231" s="542"/>
      <c r="C231" s="542"/>
      <c r="D231" s="543">
        <f>+D221+D223+D225+D227+D229</f>
        <v>3</v>
      </c>
      <c r="E231" s="543">
        <f t="shared" si="2"/>
        <v>2</v>
      </c>
      <c r="F231" s="543">
        <f t="shared" si="2"/>
        <v>0</v>
      </c>
      <c r="G231" s="543">
        <f t="shared" si="2"/>
        <v>1</v>
      </c>
      <c r="H231" s="543">
        <f t="shared" si="2"/>
        <v>2</v>
      </c>
      <c r="I231" s="543">
        <f t="shared" si="2"/>
        <v>0</v>
      </c>
      <c r="J231" s="543">
        <f t="shared" si="2"/>
        <v>3</v>
      </c>
      <c r="K231" s="543">
        <f t="shared" si="2"/>
        <v>2</v>
      </c>
      <c r="L231" s="543">
        <f t="shared" si="2"/>
        <v>0</v>
      </c>
      <c r="M231" s="543">
        <f t="shared" si="2"/>
        <v>0</v>
      </c>
      <c r="N231" s="543">
        <f t="shared" si="2"/>
        <v>0</v>
      </c>
      <c r="O231" s="543">
        <f t="shared" si="2"/>
        <v>0</v>
      </c>
    </row>
    <row r="232" spans="1:15" x14ac:dyDescent="0.25">
      <c r="A232" s="547"/>
      <c r="B232" s="548"/>
      <c r="C232" s="547"/>
      <c r="D232" s="547"/>
      <c r="E232" s="547"/>
      <c r="F232" s="547"/>
      <c r="G232" s="547"/>
      <c r="H232" s="547"/>
      <c r="I232" s="547"/>
      <c r="J232" s="547"/>
      <c r="K232" s="547"/>
      <c r="L232" s="547"/>
      <c r="M232" s="548"/>
      <c r="N232" s="548"/>
      <c r="O232" s="547"/>
    </row>
    <row r="233" spans="1:15" ht="25.5" x14ac:dyDescent="0.25">
      <c r="A233" s="519" t="s">
        <v>131</v>
      </c>
      <c r="B233" s="1816" t="s">
        <v>1954</v>
      </c>
      <c r="C233" s="1817"/>
      <c r="D233" s="1817"/>
      <c r="E233" s="1817"/>
      <c r="F233" s="1817"/>
      <c r="G233" s="1817"/>
      <c r="H233" s="1817"/>
      <c r="I233" s="1817"/>
      <c r="J233" s="1818"/>
      <c r="K233" s="1819" t="s">
        <v>13</v>
      </c>
      <c r="L233" s="1819"/>
      <c r="M233" s="1819"/>
      <c r="N233" s="1819"/>
      <c r="O233" s="520">
        <v>0.25</v>
      </c>
    </row>
    <row r="234" spans="1:15" x14ac:dyDescent="0.25">
      <c r="A234" s="521"/>
      <c r="B234" s="522"/>
      <c r="C234" s="523"/>
      <c r="D234" s="523"/>
      <c r="E234" s="523"/>
      <c r="F234" s="523"/>
      <c r="G234" s="523"/>
      <c r="H234" s="523"/>
      <c r="I234" s="523"/>
      <c r="J234" s="523"/>
      <c r="K234" s="523"/>
      <c r="L234" s="523"/>
      <c r="M234" s="523"/>
      <c r="N234" s="523"/>
      <c r="O234" s="521"/>
    </row>
    <row r="235" spans="1:15" ht="25.5" x14ac:dyDescent="0.25">
      <c r="A235" s="519" t="s">
        <v>14</v>
      </c>
      <c r="B235" s="1816" t="s">
        <v>1954</v>
      </c>
      <c r="C235" s="1817"/>
      <c r="D235" s="1817"/>
      <c r="E235" s="1817"/>
      <c r="F235" s="1817"/>
      <c r="G235" s="1817"/>
      <c r="H235" s="1817"/>
      <c r="I235" s="1817"/>
      <c r="J235" s="1817"/>
      <c r="K235" s="1817"/>
      <c r="L235" s="1817"/>
      <c r="M235" s="1817"/>
      <c r="N235" s="1817"/>
      <c r="O235" s="1818"/>
    </row>
    <row r="236" spans="1:15" x14ac:dyDescent="0.25">
      <c r="A236" s="521"/>
      <c r="B236" s="522"/>
      <c r="C236" s="523"/>
      <c r="D236" s="523"/>
      <c r="E236" s="523"/>
      <c r="F236" s="523"/>
      <c r="G236" s="523"/>
      <c r="H236" s="523"/>
      <c r="I236" s="523"/>
      <c r="J236" s="523"/>
      <c r="K236" s="523"/>
      <c r="L236" s="523"/>
      <c r="M236" s="523"/>
      <c r="N236" s="523"/>
      <c r="O236" s="521"/>
    </row>
    <row r="237" spans="1:15" x14ac:dyDescent="0.25">
      <c r="A237" s="1820" t="s">
        <v>15</v>
      </c>
      <c r="B237" s="1820"/>
      <c r="C237" s="1820"/>
      <c r="D237" s="1820"/>
      <c r="E237" s="1094" t="s">
        <v>1860</v>
      </c>
      <c r="F237" s="1521"/>
      <c r="G237" s="1521"/>
      <c r="H237" s="1521"/>
      <c r="I237" s="1522"/>
      <c r="J237" s="1820" t="s">
        <v>17</v>
      </c>
      <c r="K237" s="1820"/>
      <c r="L237" s="1094" t="s">
        <v>1861</v>
      </c>
      <c r="M237" s="1521"/>
      <c r="N237" s="1521"/>
      <c r="O237" s="1522"/>
    </row>
    <row r="238" spans="1:15" x14ac:dyDescent="0.25">
      <c r="A238" s="1820"/>
      <c r="B238" s="1820"/>
      <c r="C238" s="1820"/>
      <c r="D238" s="1820"/>
      <c r="E238" s="1094" t="s">
        <v>1862</v>
      </c>
      <c r="F238" s="1521"/>
      <c r="G238" s="1521"/>
      <c r="H238" s="1521"/>
      <c r="I238" s="1522"/>
      <c r="J238" s="1820"/>
      <c r="K238" s="1820"/>
      <c r="L238" s="1094" t="s">
        <v>1863</v>
      </c>
      <c r="M238" s="1521"/>
      <c r="N238" s="1521"/>
      <c r="O238" s="1522"/>
    </row>
    <row r="239" spans="1:15" x14ac:dyDescent="0.25">
      <c r="A239" s="1820"/>
      <c r="B239" s="1820"/>
      <c r="C239" s="1820"/>
      <c r="D239" s="1820"/>
      <c r="E239" s="744"/>
      <c r="F239" s="745"/>
      <c r="G239" s="745"/>
      <c r="H239" s="745"/>
      <c r="I239" s="746"/>
      <c r="J239" s="1820"/>
      <c r="K239" s="1820"/>
      <c r="L239" s="1094" t="s">
        <v>1864</v>
      </c>
      <c r="M239" s="1521"/>
      <c r="N239" s="1521"/>
      <c r="O239" s="1522"/>
    </row>
    <row r="240" spans="1:15" x14ac:dyDescent="0.25">
      <c r="A240" s="1820"/>
      <c r="B240" s="1820"/>
      <c r="C240" s="1820"/>
      <c r="D240" s="1820"/>
      <c r="E240" s="744"/>
      <c r="F240" s="745"/>
      <c r="G240" s="745"/>
      <c r="H240" s="745"/>
      <c r="I240" s="746"/>
      <c r="J240" s="1820"/>
      <c r="K240" s="1820"/>
      <c r="L240" s="744"/>
      <c r="M240" s="745"/>
      <c r="N240" s="745"/>
      <c r="O240" s="746"/>
    </row>
    <row r="241" spans="1:15" x14ac:dyDescent="0.25">
      <c r="A241" s="1820"/>
      <c r="B241" s="1820"/>
      <c r="C241" s="1820"/>
      <c r="D241" s="1820"/>
      <c r="E241" s="744"/>
      <c r="F241" s="745"/>
      <c r="G241" s="745"/>
      <c r="H241" s="745"/>
      <c r="I241" s="746"/>
      <c r="J241" s="1820"/>
      <c r="K241" s="1820"/>
      <c r="L241" s="744"/>
      <c r="M241" s="745"/>
      <c r="N241" s="745"/>
      <c r="O241" s="746"/>
    </row>
    <row r="242" spans="1:15" x14ac:dyDescent="0.25">
      <c r="A242" s="521"/>
      <c r="B242" s="522"/>
      <c r="C242" s="523"/>
      <c r="D242" s="523"/>
      <c r="E242" s="523"/>
      <c r="F242" s="523"/>
      <c r="G242" s="523"/>
      <c r="H242" s="523"/>
      <c r="I242" s="523"/>
      <c r="J242" s="523"/>
      <c r="K242" s="523"/>
      <c r="L242" s="523"/>
      <c r="M242" s="523"/>
      <c r="N242" s="523"/>
      <c r="O242" s="521"/>
    </row>
    <row r="243" spans="1:15" x14ac:dyDescent="0.25">
      <c r="A243" s="521"/>
      <c r="B243" s="522"/>
      <c r="C243" s="523"/>
      <c r="D243" s="523"/>
      <c r="E243" s="523"/>
      <c r="F243" s="523"/>
      <c r="G243" s="523"/>
      <c r="H243" s="523"/>
      <c r="I243" s="523"/>
      <c r="J243" s="523"/>
      <c r="K243" s="523"/>
      <c r="L243" s="523"/>
      <c r="M243" s="523"/>
      <c r="N243" s="523"/>
      <c r="O243" s="521"/>
    </row>
    <row r="244" spans="1:15" ht="38.25" x14ac:dyDescent="0.25">
      <c r="A244" s="524" t="s">
        <v>23</v>
      </c>
      <c r="B244" s="525" t="s">
        <v>24</v>
      </c>
      <c r="C244" s="524" t="s">
        <v>25</v>
      </c>
      <c r="D244" s="524" t="s">
        <v>26</v>
      </c>
      <c r="E244" s="524" t="s">
        <v>105</v>
      </c>
      <c r="F244" s="1805" t="s">
        <v>28</v>
      </c>
      <c r="G244" s="1805"/>
      <c r="H244" s="1805" t="s">
        <v>29</v>
      </c>
      <c r="I244" s="1805"/>
      <c r="J244" s="525" t="s">
        <v>30</v>
      </c>
      <c r="K244" s="1805" t="s">
        <v>31</v>
      </c>
      <c r="L244" s="1805"/>
      <c r="M244" s="1806" t="s">
        <v>32</v>
      </c>
      <c r="N244" s="1807"/>
      <c r="O244" s="1808"/>
    </row>
    <row r="245" spans="1:15" ht="108" x14ac:dyDescent="0.25">
      <c r="A245" s="526" t="s">
        <v>33</v>
      </c>
      <c r="B245" s="527">
        <v>1</v>
      </c>
      <c r="C245" s="243" t="s">
        <v>1955</v>
      </c>
      <c r="D245" s="255" t="s">
        <v>35</v>
      </c>
      <c r="E245" s="418" t="s">
        <v>36</v>
      </c>
      <c r="F245" s="744" t="s">
        <v>1866</v>
      </c>
      <c r="G245" s="746"/>
      <c r="H245" s="1523" t="s">
        <v>413</v>
      </c>
      <c r="I245" s="1524"/>
      <c r="J245" s="426">
        <v>1</v>
      </c>
      <c r="K245" s="1525" t="s">
        <v>39</v>
      </c>
      <c r="L245" s="1525"/>
      <c r="M245" s="1526" t="s">
        <v>1867</v>
      </c>
      <c r="N245" s="1526"/>
      <c r="O245" s="1526"/>
    </row>
    <row r="246" spans="1:15" x14ac:dyDescent="0.25">
      <c r="A246" s="1800" t="s">
        <v>40</v>
      </c>
      <c r="B246" s="1802"/>
      <c r="C246" s="1094" t="s">
        <v>1956</v>
      </c>
      <c r="D246" s="1521"/>
      <c r="E246" s="1521"/>
      <c r="F246" s="1521"/>
      <c r="G246" s="1522"/>
      <c r="H246" s="1815" t="s">
        <v>42</v>
      </c>
      <c r="I246" s="1792"/>
      <c r="J246" s="1793"/>
      <c r="K246" s="1094" t="s">
        <v>1957</v>
      </c>
      <c r="L246" s="1521"/>
      <c r="M246" s="1521"/>
      <c r="N246" s="1521"/>
      <c r="O246" s="1522"/>
    </row>
    <row r="247" spans="1:15" x14ac:dyDescent="0.25">
      <c r="A247" s="1780" t="s">
        <v>44</v>
      </c>
      <c r="B247" s="1781"/>
      <c r="C247" s="1781"/>
      <c r="D247" s="1781"/>
      <c r="E247" s="1781"/>
      <c r="F247" s="1782"/>
      <c r="G247" s="1783" t="s">
        <v>45</v>
      </c>
      <c r="H247" s="1783"/>
      <c r="I247" s="1783"/>
      <c r="J247" s="1783"/>
      <c r="K247" s="1783"/>
      <c r="L247" s="1783"/>
      <c r="M247" s="1783"/>
      <c r="N247" s="1783"/>
      <c r="O247" s="1783"/>
    </row>
    <row r="248" spans="1:15" x14ac:dyDescent="0.25">
      <c r="A248" s="1714" t="s">
        <v>1958</v>
      </c>
      <c r="B248" s="1715"/>
      <c r="C248" s="1715"/>
      <c r="D248" s="1715"/>
      <c r="E248" s="1715"/>
      <c r="F248" s="1716"/>
      <c r="G248" s="1809" t="s">
        <v>1959</v>
      </c>
      <c r="H248" s="1810"/>
      <c r="I248" s="1810"/>
      <c r="J248" s="1810"/>
      <c r="K248" s="1810"/>
      <c r="L248" s="1810"/>
      <c r="M248" s="1810"/>
      <c r="N248" s="1810"/>
      <c r="O248" s="1811"/>
    </row>
    <row r="249" spans="1:15" x14ac:dyDescent="0.25">
      <c r="A249" s="1717"/>
      <c r="B249" s="1718"/>
      <c r="C249" s="1718"/>
      <c r="D249" s="1718"/>
      <c r="E249" s="1718"/>
      <c r="F249" s="1719"/>
      <c r="G249" s="1812"/>
      <c r="H249" s="1813"/>
      <c r="I249" s="1813"/>
      <c r="J249" s="1813"/>
      <c r="K249" s="1813"/>
      <c r="L249" s="1813"/>
      <c r="M249" s="1813"/>
      <c r="N249" s="1813"/>
      <c r="O249" s="1814"/>
    </row>
    <row r="250" spans="1:15" x14ac:dyDescent="0.25">
      <c r="A250" s="1780" t="s">
        <v>48</v>
      </c>
      <c r="B250" s="1781"/>
      <c r="C250" s="1781"/>
      <c r="D250" s="1781"/>
      <c r="E250" s="1781"/>
      <c r="F250" s="1781"/>
      <c r="G250" s="1783" t="s">
        <v>49</v>
      </c>
      <c r="H250" s="1783"/>
      <c r="I250" s="1783"/>
      <c r="J250" s="1783"/>
      <c r="K250" s="1783"/>
      <c r="L250" s="1783"/>
      <c r="M250" s="1783"/>
      <c r="N250" s="1783"/>
      <c r="O250" s="1783"/>
    </row>
    <row r="251" spans="1:15" x14ac:dyDescent="0.25">
      <c r="A251" s="1794" t="s">
        <v>1867</v>
      </c>
      <c r="B251" s="1795"/>
      <c r="C251" s="1795"/>
      <c r="D251" s="1795"/>
      <c r="E251" s="1795"/>
      <c r="F251" s="1796"/>
      <c r="G251" s="1794" t="s">
        <v>1876</v>
      </c>
      <c r="H251" s="1795"/>
      <c r="I251" s="1795"/>
      <c r="J251" s="1795"/>
      <c r="K251" s="1795"/>
      <c r="L251" s="1795"/>
      <c r="M251" s="1795"/>
      <c r="N251" s="1795"/>
      <c r="O251" s="1796"/>
    </row>
    <row r="252" spans="1:15" x14ac:dyDescent="0.25">
      <c r="A252" s="1797"/>
      <c r="B252" s="1798"/>
      <c r="C252" s="1798"/>
      <c r="D252" s="1798"/>
      <c r="E252" s="1798"/>
      <c r="F252" s="1799"/>
      <c r="G252" s="1797"/>
      <c r="H252" s="1798"/>
      <c r="I252" s="1798"/>
      <c r="J252" s="1798"/>
      <c r="K252" s="1798"/>
      <c r="L252" s="1798"/>
      <c r="M252" s="1798"/>
      <c r="N252" s="1798"/>
      <c r="O252" s="1799"/>
    </row>
    <row r="253" spans="1:15" x14ac:dyDescent="0.25">
      <c r="A253" s="515"/>
      <c r="B253" s="516"/>
      <c r="C253" s="522"/>
      <c r="D253" s="522"/>
      <c r="E253" s="522"/>
      <c r="F253" s="522"/>
      <c r="G253" s="522"/>
      <c r="H253" s="522"/>
      <c r="I253" s="522"/>
      <c r="J253" s="522"/>
      <c r="K253" s="522"/>
      <c r="L253" s="522"/>
      <c r="M253" s="522"/>
      <c r="N253" s="522"/>
      <c r="O253" s="515"/>
    </row>
    <row r="254" spans="1:15" x14ac:dyDescent="0.25">
      <c r="A254" s="522"/>
      <c r="B254" s="522"/>
      <c r="C254" s="515"/>
      <c r="D254" s="1800" t="s">
        <v>52</v>
      </c>
      <c r="E254" s="1801"/>
      <c r="F254" s="1801"/>
      <c r="G254" s="1801"/>
      <c r="H254" s="1801"/>
      <c r="I254" s="1801"/>
      <c r="J254" s="1801"/>
      <c r="K254" s="1801"/>
      <c r="L254" s="1801"/>
      <c r="M254" s="1801"/>
      <c r="N254" s="1801"/>
      <c r="O254" s="1802"/>
    </row>
    <row r="255" spans="1:15" x14ac:dyDescent="0.25">
      <c r="A255" s="515"/>
      <c r="B255" s="516"/>
      <c r="C255" s="522"/>
      <c r="D255" s="525" t="s">
        <v>53</v>
      </c>
      <c r="E255" s="525" t="s">
        <v>54</v>
      </c>
      <c r="F255" s="525" t="s">
        <v>55</v>
      </c>
      <c r="G255" s="525" t="s">
        <v>56</v>
      </c>
      <c r="H255" s="525" t="s">
        <v>57</v>
      </c>
      <c r="I255" s="525" t="s">
        <v>58</v>
      </c>
      <c r="J255" s="525" t="s">
        <v>59</v>
      </c>
      <c r="K255" s="525" t="s">
        <v>60</v>
      </c>
      <c r="L255" s="525" t="s">
        <v>61</v>
      </c>
      <c r="M255" s="525" t="s">
        <v>62</v>
      </c>
      <c r="N255" s="525" t="s">
        <v>63</v>
      </c>
      <c r="O255" s="525" t="s">
        <v>64</v>
      </c>
    </row>
    <row r="256" spans="1:15" x14ac:dyDescent="0.25">
      <c r="A256" s="1803" t="s">
        <v>65</v>
      </c>
      <c r="B256" s="1803"/>
      <c r="C256" s="1803"/>
      <c r="D256" s="434">
        <v>10</v>
      </c>
      <c r="E256" s="434">
        <v>17</v>
      </c>
      <c r="F256" s="434">
        <v>22</v>
      </c>
      <c r="G256" s="434">
        <v>27</v>
      </c>
      <c r="H256" s="434">
        <v>31</v>
      </c>
      <c r="I256" s="434">
        <v>32</v>
      </c>
      <c r="J256" s="434">
        <v>43</v>
      </c>
      <c r="K256" s="434">
        <v>45</v>
      </c>
      <c r="L256" s="434">
        <v>47</v>
      </c>
      <c r="M256" s="434">
        <v>54</v>
      </c>
      <c r="N256" s="434">
        <v>60</v>
      </c>
      <c r="O256" s="434">
        <v>61</v>
      </c>
    </row>
    <row r="257" spans="1:15" x14ac:dyDescent="0.25">
      <c r="A257" s="1804" t="s">
        <v>66</v>
      </c>
      <c r="B257" s="1804"/>
      <c r="C257" s="1804"/>
      <c r="D257" s="435">
        <v>6</v>
      </c>
      <c r="E257" s="435">
        <v>16</v>
      </c>
      <c r="F257" s="435">
        <v>21</v>
      </c>
      <c r="G257" s="435">
        <v>26</v>
      </c>
      <c r="H257" s="435">
        <v>32</v>
      </c>
      <c r="I257" s="435">
        <v>34</v>
      </c>
      <c r="J257" s="435">
        <v>41</v>
      </c>
      <c r="K257" s="435">
        <v>45</v>
      </c>
      <c r="L257" s="435">
        <v>49</v>
      </c>
      <c r="M257" s="435"/>
      <c r="N257" s="435"/>
      <c r="O257" s="435"/>
    </row>
    <row r="258" spans="1:15" x14ac:dyDescent="0.25">
      <c r="A258" s="515"/>
      <c r="B258" s="516"/>
      <c r="C258" s="517"/>
      <c r="D258" s="517"/>
      <c r="E258" s="517"/>
      <c r="F258" s="517"/>
      <c r="G258" s="517"/>
      <c r="H258" s="517"/>
      <c r="I258" s="517"/>
      <c r="J258" s="517"/>
      <c r="K258" s="517"/>
      <c r="L258" s="518"/>
      <c r="M258" s="518"/>
      <c r="N258" s="518"/>
      <c r="O258" s="515"/>
    </row>
    <row r="259" spans="1:15" ht="25.5" x14ac:dyDescent="0.25">
      <c r="A259" s="524" t="s">
        <v>23</v>
      </c>
      <c r="B259" s="525" t="s">
        <v>24</v>
      </c>
      <c r="C259" s="1805" t="s">
        <v>25</v>
      </c>
      <c r="D259" s="1805"/>
      <c r="E259" s="1805"/>
      <c r="F259" s="1805" t="s">
        <v>28</v>
      </c>
      <c r="G259" s="1805"/>
      <c r="H259" s="1805" t="s">
        <v>29</v>
      </c>
      <c r="I259" s="1805"/>
      <c r="J259" s="525" t="s">
        <v>30</v>
      </c>
      <c r="K259" s="1805" t="s">
        <v>31</v>
      </c>
      <c r="L259" s="1805"/>
      <c r="M259" s="1806" t="s">
        <v>32</v>
      </c>
      <c r="N259" s="1807"/>
      <c r="O259" s="1808"/>
    </row>
    <row r="260" spans="1:15" ht="25.5" x14ac:dyDescent="0.25">
      <c r="A260" s="526" t="s">
        <v>67</v>
      </c>
      <c r="B260" s="527">
        <v>1</v>
      </c>
      <c r="C260" s="1094" t="s">
        <v>1960</v>
      </c>
      <c r="D260" s="1521"/>
      <c r="E260" s="1522"/>
      <c r="F260" s="1094" t="s">
        <v>1961</v>
      </c>
      <c r="G260" s="1522"/>
      <c r="H260" s="1523" t="s">
        <v>70</v>
      </c>
      <c r="I260" s="1524"/>
      <c r="J260" s="426">
        <v>1</v>
      </c>
      <c r="K260" s="1525" t="s">
        <v>39</v>
      </c>
      <c r="L260" s="1525"/>
      <c r="M260" s="1526" t="s">
        <v>1867</v>
      </c>
      <c r="N260" s="1526"/>
      <c r="O260" s="1526"/>
    </row>
    <row r="261" spans="1:15" x14ac:dyDescent="0.25">
      <c r="A261" s="1789" t="s">
        <v>40</v>
      </c>
      <c r="B261" s="1790"/>
      <c r="C261" s="1094" t="s">
        <v>1956</v>
      </c>
      <c r="D261" s="1521"/>
      <c r="E261" s="1521"/>
      <c r="F261" s="1521"/>
      <c r="G261" s="1522"/>
      <c r="H261" s="1791" t="s">
        <v>72</v>
      </c>
      <c r="I261" s="1792"/>
      <c r="J261" s="1793"/>
      <c r="K261" s="1094" t="s">
        <v>1962</v>
      </c>
      <c r="L261" s="1521"/>
      <c r="M261" s="1521"/>
      <c r="N261" s="1521"/>
      <c r="O261" s="1522"/>
    </row>
    <row r="262" spans="1:15" x14ac:dyDescent="0.25">
      <c r="A262" s="1780" t="s">
        <v>44</v>
      </c>
      <c r="B262" s="1781"/>
      <c r="C262" s="1781"/>
      <c r="D262" s="1781"/>
      <c r="E262" s="1781"/>
      <c r="F262" s="1782"/>
      <c r="G262" s="1783" t="s">
        <v>45</v>
      </c>
      <c r="H262" s="1783"/>
      <c r="I262" s="1783"/>
      <c r="J262" s="1783"/>
      <c r="K262" s="1783"/>
      <c r="L262" s="1783"/>
      <c r="M262" s="1783"/>
      <c r="N262" s="1783"/>
      <c r="O262" s="1783"/>
    </row>
    <row r="263" spans="1:15" x14ac:dyDescent="0.25">
      <c r="A263" s="1720" t="s">
        <v>1960</v>
      </c>
      <c r="B263" s="1715"/>
      <c r="C263" s="1715"/>
      <c r="D263" s="1715"/>
      <c r="E263" s="1715"/>
      <c r="F263" s="1716"/>
      <c r="G263" s="1720" t="s">
        <v>1963</v>
      </c>
      <c r="H263" s="1784"/>
      <c r="I263" s="1784"/>
      <c r="J263" s="1784"/>
      <c r="K263" s="1784"/>
      <c r="L263" s="1784"/>
      <c r="M263" s="1784"/>
      <c r="N263" s="1784"/>
      <c r="O263" s="1785"/>
    </row>
    <row r="264" spans="1:15" x14ac:dyDescent="0.25">
      <c r="A264" s="1717"/>
      <c r="B264" s="1718"/>
      <c r="C264" s="1718"/>
      <c r="D264" s="1718"/>
      <c r="E264" s="1718"/>
      <c r="F264" s="1719"/>
      <c r="G264" s="1786"/>
      <c r="H264" s="1787"/>
      <c r="I264" s="1787"/>
      <c r="J264" s="1787"/>
      <c r="K264" s="1787"/>
      <c r="L264" s="1787"/>
      <c r="M264" s="1787"/>
      <c r="N264" s="1787"/>
      <c r="O264" s="1788"/>
    </row>
    <row r="265" spans="1:15" x14ac:dyDescent="0.25">
      <c r="A265" s="1780" t="s">
        <v>48</v>
      </c>
      <c r="B265" s="1781"/>
      <c r="C265" s="1781"/>
      <c r="D265" s="1781"/>
      <c r="E265" s="1781"/>
      <c r="F265" s="1781"/>
      <c r="G265" s="1783" t="s">
        <v>49</v>
      </c>
      <c r="H265" s="1783"/>
      <c r="I265" s="1783"/>
      <c r="J265" s="1783"/>
      <c r="K265" s="1783"/>
      <c r="L265" s="1783"/>
      <c r="M265" s="1783"/>
      <c r="N265" s="1783"/>
      <c r="O265" s="1783"/>
    </row>
    <row r="266" spans="1:15" x14ac:dyDescent="0.25">
      <c r="A266" s="1774" t="s">
        <v>1867</v>
      </c>
      <c r="B266" s="1775"/>
      <c r="C266" s="1775"/>
      <c r="D266" s="1775"/>
      <c r="E266" s="1775"/>
      <c r="F266" s="1776"/>
      <c r="G266" s="1777" t="s">
        <v>1876</v>
      </c>
      <c r="H266" s="1778"/>
      <c r="I266" s="1778"/>
      <c r="J266" s="1778"/>
      <c r="K266" s="1778"/>
      <c r="L266" s="1778"/>
      <c r="M266" s="1778"/>
      <c r="N266" s="1778"/>
      <c r="O266" s="1779"/>
    </row>
    <row r="267" spans="1:15" x14ac:dyDescent="0.25">
      <c r="A267" s="515"/>
      <c r="B267" s="516"/>
      <c r="C267" s="522"/>
      <c r="D267" s="522"/>
      <c r="E267" s="522"/>
      <c r="F267" s="522"/>
      <c r="G267" s="522"/>
      <c r="H267" s="522"/>
      <c r="I267" s="522"/>
      <c r="J267" s="522"/>
      <c r="K267" s="522"/>
      <c r="L267" s="522"/>
      <c r="M267" s="522"/>
      <c r="N267" s="522"/>
      <c r="O267" s="515"/>
    </row>
    <row r="268" spans="1:15" x14ac:dyDescent="0.25">
      <c r="A268" s="528" t="s">
        <v>76</v>
      </c>
      <c r="B268" s="528" t="s">
        <v>24</v>
      </c>
      <c r="C268" s="529"/>
      <c r="D268" s="525" t="s">
        <v>53</v>
      </c>
      <c r="E268" s="525" t="s">
        <v>54</v>
      </c>
      <c r="F268" s="525" t="s">
        <v>55</v>
      </c>
      <c r="G268" s="525" t="s">
        <v>56</v>
      </c>
      <c r="H268" s="525" t="s">
        <v>57</v>
      </c>
      <c r="I268" s="525" t="s">
        <v>58</v>
      </c>
      <c r="J268" s="525" t="s">
        <v>59</v>
      </c>
      <c r="K268" s="525" t="s">
        <v>60</v>
      </c>
      <c r="L268" s="525" t="s">
        <v>61</v>
      </c>
      <c r="M268" s="525" t="s">
        <v>62</v>
      </c>
      <c r="N268" s="525" t="s">
        <v>63</v>
      </c>
      <c r="O268" s="525" t="s">
        <v>64</v>
      </c>
    </row>
    <row r="269" spans="1:15" ht="25.5" x14ac:dyDescent="0.25">
      <c r="A269" s="1707" t="s">
        <v>1964</v>
      </c>
      <c r="B269" s="1769">
        <v>3.85E-2</v>
      </c>
      <c r="C269" s="530" t="s">
        <v>65</v>
      </c>
      <c r="D269" s="434">
        <v>1</v>
      </c>
      <c r="E269" s="434"/>
      <c r="F269" s="434"/>
      <c r="G269" s="434"/>
      <c r="H269" s="434"/>
      <c r="I269" s="434"/>
      <c r="J269" s="434"/>
      <c r="K269" s="434"/>
      <c r="L269" s="434"/>
      <c r="M269" s="434"/>
      <c r="N269" s="434"/>
      <c r="O269" s="434"/>
    </row>
    <row r="270" spans="1:15" x14ac:dyDescent="0.25">
      <c r="A270" s="1708"/>
      <c r="B270" s="1770"/>
      <c r="C270" s="531" t="s">
        <v>66</v>
      </c>
      <c r="D270" s="435">
        <v>1</v>
      </c>
      <c r="E270" s="435"/>
      <c r="F270" s="435"/>
      <c r="G270" s="435"/>
      <c r="H270" s="435"/>
      <c r="I270" s="435"/>
      <c r="J270" s="435"/>
      <c r="K270" s="435"/>
      <c r="L270" s="435"/>
      <c r="M270" s="435"/>
      <c r="N270" s="435"/>
      <c r="O270" s="435"/>
    </row>
    <row r="271" spans="1:15" ht="25.5" x14ac:dyDescent="0.25">
      <c r="A271" s="1707" t="s">
        <v>1965</v>
      </c>
      <c r="B271" s="1769">
        <v>3.85E-2</v>
      </c>
      <c r="C271" s="530" t="s">
        <v>65</v>
      </c>
      <c r="D271" s="434"/>
      <c r="E271" s="434">
        <v>1</v>
      </c>
      <c r="F271" s="434"/>
      <c r="G271" s="434"/>
      <c r="H271" s="434"/>
      <c r="I271" s="434"/>
      <c r="J271" s="434">
        <v>1</v>
      </c>
      <c r="K271" s="434"/>
      <c r="L271" s="434"/>
      <c r="M271" s="434"/>
      <c r="N271" s="434"/>
      <c r="O271" s="434"/>
    </row>
    <row r="272" spans="1:15" x14ac:dyDescent="0.25">
      <c r="A272" s="1708"/>
      <c r="B272" s="1770"/>
      <c r="C272" s="531" t="s">
        <v>66</v>
      </c>
      <c r="D272" s="435"/>
      <c r="E272" s="435">
        <v>1</v>
      </c>
      <c r="F272" s="435"/>
      <c r="G272" s="435"/>
      <c r="H272" s="435"/>
      <c r="I272" s="435"/>
      <c r="J272" s="435"/>
      <c r="K272" s="435"/>
      <c r="L272" s="537">
        <v>1</v>
      </c>
      <c r="M272" s="435"/>
      <c r="N272" s="435"/>
      <c r="O272" s="435"/>
    </row>
    <row r="273" spans="1:15" ht="25.5" x14ac:dyDescent="0.25">
      <c r="A273" s="1707" t="s">
        <v>1966</v>
      </c>
      <c r="B273" s="1769">
        <v>3.85E-2</v>
      </c>
      <c r="C273" s="530" t="s">
        <v>65</v>
      </c>
      <c r="D273" s="434">
        <v>1</v>
      </c>
      <c r="E273" s="434"/>
      <c r="F273" s="434"/>
      <c r="G273" s="434">
        <v>1</v>
      </c>
      <c r="H273" s="434"/>
      <c r="I273" s="434"/>
      <c r="J273" s="434">
        <v>1</v>
      </c>
      <c r="K273" s="434"/>
      <c r="L273" s="434"/>
      <c r="M273" s="434">
        <v>1</v>
      </c>
      <c r="N273" s="434"/>
      <c r="O273" s="434"/>
    </row>
    <row r="274" spans="1:15" x14ac:dyDescent="0.25">
      <c r="A274" s="1708"/>
      <c r="B274" s="1770"/>
      <c r="C274" s="531" t="s">
        <v>66</v>
      </c>
      <c r="D274" s="435">
        <v>1</v>
      </c>
      <c r="E274" s="435"/>
      <c r="F274" s="435"/>
      <c r="G274" s="435">
        <v>1</v>
      </c>
      <c r="H274" s="435"/>
      <c r="I274" s="435"/>
      <c r="J274" s="435">
        <v>1</v>
      </c>
      <c r="K274" s="435"/>
      <c r="L274" s="435"/>
      <c r="M274" s="435"/>
      <c r="N274" s="435"/>
      <c r="O274" s="435"/>
    </row>
    <row r="275" spans="1:15" ht="25.5" x14ac:dyDescent="0.25">
      <c r="A275" s="1707" t="s">
        <v>1967</v>
      </c>
      <c r="B275" s="1769">
        <v>3.85E-2</v>
      </c>
      <c r="C275" s="530" t="s">
        <v>65</v>
      </c>
      <c r="D275" s="434">
        <v>1</v>
      </c>
      <c r="E275" s="434"/>
      <c r="F275" s="434">
        <v>1</v>
      </c>
      <c r="G275" s="434"/>
      <c r="H275" s="434">
        <v>1</v>
      </c>
      <c r="I275" s="434"/>
      <c r="J275" s="434">
        <v>1</v>
      </c>
      <c r="K275" s="434"/>
      <c r="L275" s="434">
        <v>1</v>
      </c>
      <c r="M275" s="434"/>
      <c r="N275" s="434">
        <v>1</v>
      </c>
      <c r="O275" s="434"/>
    </row>
    <row r="276" spans="1:15" x14ac:dyDescent="0.25">
      <c r="A276" s="1708"/>
      <c r="B276" s="1770"/>
      <c r="C276" s="531" t="s">
        <v>66</v>
      </c>
      <c r="D276" s="435">
        <v>1</v>
      </c>
      <c r="E276" s="435"/>
      <c r="F276" s="435">
        <v>1</v>
      </c>
      <c r="G276" s="435"/>
      <c r="H276" s="435">
        <v>1</v>
      </c>
      <c r="I276" s="435">
        <v>1</v>
      </c>
      <c r="J276" s="435"/>
      <c r="K276" s="435"/>
      <c r="L276" s="435">
        <v>1</v>
      </c>
      <c r="M276" s="435"/>
      <c r="N276" s="435"/>
      <c r="O276" s="435"/>
    </row>
    <row r="277" spans="1:15" ht="25.5" x14ac:dyDescent="0.25">
      <c r="A277" s="1707" t="s">
        <v>1968</v>
      </c>
      <c r="B277" s="1769">
        <v>3.85E-2</v>
      </c>
      <c r="C277" s="530" t="s">
        <v>65</v>
      </c>
      <c r="D277" s="434">
        <v>1</v>
      </c>
      <c r="E277" s="434"/>
      <c r="F277" s="434"/>
      <c r="G277" s="434"/>
      <c r="H277" s="434"/>
      <c r="I277" s="434"/>
      <c r="J277" s="434"/>
      <c r="K277" s="434"/>
      <c r="L277" s="434"/>
      <c r="M277" s="434"/>
      <c r="N277" s="434"/>
      <c r="O277" s="434"/>
    </row>
    <row r="278" spans="1:15" x14ac:dyDescent="0.25">
      <c r="A278" s="1708"/>
      <c r="B278" s="1770"/>
      <c r="C278" s="531" t="s">
        <v>66</v>
      </c>
      <c r="D278" s="435">
        <v>1</v>
      </c>
      <c r="E278" s="435"/>
      <c r="F278" s="435"/>
      <c r="G278" s="435"/>
      <c r="H278" s="435"/>
      <c r="I278" s="435"/>
      <c r="J278" s="435"/>
      <c r="K278" s="435"/>
      <c r="L278" s="435"/>
      <c r="M278" s="435"/>
      <c r="N278" s="435"/>
      <c r="O278" s="435"/>
    </row>
    <row r="279" spans="1:15" ht="25.5" x14ac:dyDescent="0.25">
      <c r="A279" s="1707" t="s">
        <v>1969</v>
      </c>
      <c r="B279" s="1769">
        <v>3.85E-2</v>
      </c>
      <c r="C279" s="530" t="s">
        <v>65</v>
      </c>
      <c r="D279" s="434"/>
      <c r="E279" s="434">
        <v>1</v>
      </c>
      <c r="F279" s="434"/>
      <c r="G279" s="434"/>
      <c r="H279" s="434"/>
      <c r="I279" s="434"/>
      <c r="J279" s="434"/>
      <c r="K279" s="434"/>
      <c r="L279" s="434"/>
      <c r="M279" s="434"/>
      <c r="N279" s="434"/>
      <c r="O279" s="434"/>
    </row>
    <row r="280" spans="1:15" x14ac:dyDescent="0.25">
      <c r="A280" s="1708"/>
      <c r="B280" s="1770"/>
      <c r="C280" s="531" t="s">
        <v>66</v>
      </c>
      <c r="D280" s="435"/>
      <c r="E280" s="435">
        <v>1</v>
      </c>
      <c r="F280" s="435"/>
      <c r="G280" s="435"/>
      <c r="H280" s="435"/>
      <c r="I280" s="435"/>
      <c r="J280" s="435"/>
      <c r="K280" s="435"/>
      <c r="L280" s="435"/>
      <c r="M280" s="435"/>
      <c r="N280" s="435"/>
      <c r="O280" s="435"/>
    </row>
    <row r="281" spans="1:15" ht="25.5" x14ac:dyDescent="0.25">
      <c r="A281" s="1707" t="s">
        <v>1970</v>
      </c>
      <c r="B281" s="1769">
        <v>3.85E-2</v>
      </c>
      <c r="C281" s="530" t="s">
        <v>65</v>
      </c>
      <c r="D281" s="434"/>
      <c r="E281" s="434"/>
      <c r="F281" s="434">
        <v>1</v>
      </c>
      <c r="G281" s="434"/>
      <c r="H281" s="434"/>
      <c r="I281" s="434"/>
      <c r="J281" s="434">
        <v>1</v>
      </c>
      <c r="K281" s="434"/>
      <c r="L281" s="434"/>
      <c r="M281" s="434"/>
      <c r="N281" s="434">
        <v>1</v>
      </c>
      <c r="O281" s="434"/>
    </row>
    <row r="282" spans="1:15" x14ac:dyDescent="0.25">
      <c r="A282" s="1708"/>
      <c r="B282" s="1770"/>
      <c r="C282" s="531" t="s">
        <v>66</v>
      </c>
      <c r="D282" s="435"/>
      <c r="E282" s="435"/>
      <c r="F282" s="435">
        <v>1</v>
      </c>
      <c r="G282" s="435"/>
      <c r="H282" s="435"/>
      <c r="I282" s="435"/>
      <c r="J282" s="435">
        <v>1</v>
      </c>
      <c r="K282" s="435"/>
      <c r="L282" s="435"/>
      <c r="M282" s="435"/>
      <c r="N282" s="435"/>
      <c r="O282" s="435"/>
    </row>
    <row r="283" spans="1:15" ht="25.5" x14ac:dyDescent="0.25">
      <c r="A283" s="1707" t="s">
        <v>1971</v>
      </c>
      <c r="B283" s="1769">
        <v>3.85E-2</v>
      </c>
      <c r="C283" s="530" t="s">
        <v>65</v>
      </c>
      <c r="D283" s="434"/>
      <c r="E283" s="434"/>
      <c r="F283" s="434">
        <v>1</v>
      </c>
      <c r="G283" s="434"/>
      <c r="H283" s="434"/>
      <c r="I283" s="434"/>
      <c r="J283" s="434"/>
      <c r="K283" s="434"/>
      <c r="L283" s="434"/>
      <c r="M283" s="434"/>
      <c r="N283" s="434"/>
      <c r="O283" s="434"/>
    </row>
    <row r="284" spans="1:15" x14ac:dyDescent="0.25">
      <c r="A284" s="1708"/>
      <c r="B284" s="1770"/>
      <c r="C284" s="531" t="s">
        <v>66</v>
      </c>
      <c r="D284" s="435"/>
      <c r="E284" s="435"/>
      <c r="F284" s="435"/>
      <c r="G284" s="435"/>
      <c r="H284" s="435">
        <v>1</v>
      </c>
      <c r="I284" s="435"/>
      <c r="J284" s="435"/>
      <c r="K284" s="435"/>
      <c r="L284" s="435"/>
      <c r="M284" s="435"/>
      <c r="N284" s="435"/>
      <c r="O284" s="435"/>
    </row>
    <row r="285" spans="1:15" ht="25.5" x14ac:dyDescent="0.25">
      <c r="A285" s="1707" t="s">
        <v>1972</v>
      </c>
      <c r="B285" s="1769">
        <v>3.85E-2</v>
      </c>
      <c r="C285" s="530" t="s">
        <v>65</v>
      </c>
      <c r="D285" s="434"/>
      <c r="E285" s="434">
        <v>1</v>
      </c>
      <c r="F285" s="434"/>
      <c r="G285" s="434"/>
      <c r="H285" s="434"/>
      <c r="I285" s="434"/>
      <c r="J285" s="434"/>
      <c r="K285" s="434"/>
      <c r="L285" s="434"/>
      <c r="M285" s="434"/>
      <c r="N285" s="434"/>
      <c r="O285" s="434"/>
    </row>
    <row r="286" spans="1:15" x14ac:dyDescent="0.25">
      <c r="A286" s="1708"/>
      <c r="B286" s="1770"/>
      <c r="C286" s="531" t="s">
        <v>66</v>
      </c>
      <c r="D286" s="435"/>
      <c r="E286" s="435">
        <v>1</v>
      </c>
      <c r="F286" s="435"/>
      <c r="G286" s="435"/>
      <c r="H286" s="435"/>
      <c r="I286" s="435"/>
      <c r="J286" s="435"/>
      <c r="K286" s="435"/>
      <c r="L286" s="435"/>
      <c r="M286" s="435"/>
      <c r="N286" s="435"/>
      <c r="O286" s="435"/>
    </row>
    <row r="287" spans="1:15" ht="25.5" x14ac:dyDescent="0.25">
      <c r="A287" s="1707" t="s">
        <v>1973</v>
      </c>
      <c r="B287" s="1769">
        <v>3.85E-2</v>
      </c>
      <c r="C287" s="530" t="s">
        <v>65</v>
      </c>
      <c r="D287" s="434">
        <v>1</v>
      </c>
      <c r="E287" s="434">
        <v>1</v>
      </c>
      <c r="F287" s="434">
        <v>1</v>
      </c>
      <c r="G287" s="434">
        <v>1</v>
      </c>
      <c r="H287" s="434">
        <v>1</v>
      </c>
      <c r="I287" s="434">
        <v>1</v>
      </c>
      <c r="J287" s="434">
        <v>1</v>
      </c>
      <c r="K287" s="434">
        <v>1</v>
      </c>
      <c r="L287" s="434">
        <v>1</v>
      </c>
      <c r="M287" s="434">
        <v>1</v>
      </c>
      <c r="N287" s="434">
        <v>1</v>
      </c>
      <c r="O287" s="434">
        <v>1</v>
      </c>
    </row>
    <row r="288" spans="1:15" x14ac:dyDescent="0.25">
      <c r="A288" s="1708"/>
      <c r="B288" s="1770"/>
      <c r="C288" s="531" t="s">
        <v>66</v>
      </c>
      <c r="D288" s="435">
        <v>1</v>
      </c>
      <c r="E288" s="435">
        <v>2</v>
      </c>
      <c r="F288" s="435">
        <v>1</v>
      </c>
      <c r="G288" s="435">
        <v>1</v>
      </c>
      <c r="H288" s="435">
        <v>1</v>
      </c>
      <c r="I288" s="435">
        <v>1</v>
      </c>
      <c r="J288" s="435">
        <v>1</v>
      </c>
      <c r="K288" s="435">
        <v>1</v>
      </c>
      <c r="L288" s="435">
        <v>1</v>
      </c>
      <c r="M288" s="435"/>
      <c r="N288" s="435"/>
      <c r="O288" s="435"/>
    </row>
    <row r="289" spans="1:15" ht="25.5" x14ac:dyDescent="0.25">
      <c r="A289" s="1772" t="s">
        <v>1974</v>
      </c>
      <c r="B289" s="1769">
        <v>3.85E-2</v>
      </c>
      <c r="C289" s="530" t="s">
        <v>65</v>
      </c>
      <c r="D289" s="434">
        <v>1</v>
      </c>
      <c r="E289" s="434"/>
      <c r="F289" s="434"/>
      <c r="G289" s="434">
        <v>1</v>
      </c>
      <c r="H289" s="434"/>
      <c r="I289" s="434"/>
      <c r="J289" s="434">
        <v>1</v>
      </c>
      <c r="K289" s="434"/>
      <c r="L289" s="434"/>
      <c r="M289" s="434">
        <v>1</v>
      </c>
      <c r="N289" s="434"/>
      <c r="O289" s="434"/>
    </row>
    <row r="290" spans="1:15" x14ac:dyDescent="0.25">
      <c r="A290" s="1773"/>
      <c r="B290" s="1770"/>
      <c r="C290" s="531" t="s">
        <v>66</v>
      </c>
      <c r="D290" s="435">
        <v>1</v>
      </c>
      <c r="E290" s="435"/>
      <c r="F290" s="435"/>
      <c r="G290" s="435">
        <v>1</v>
      </c>
      <c r="H290" s="435"/>
      <c r="I290" s="435"/>
      <c r="J290" s="435">
        <v>1</v>
      </c>
      <c r="K290" s="435"/>
      <c r="L290" s="435"/>
      <c r="M290" s="435"/>
      <c r="N290" s="435"/>
      <c r="O290" s="435"/>
    </row>
    <row r="291" spans="1:15" ht="25.5" x14ac:dyDescent="0.25">
      <c r="A291" s="1707" t="s">
        <v>1975</v>
      </c>
      <c r="B291" s="1769">
        <v>3.85E-2</v>
      </c>
      <c r="C291" s="530" t="s">
        <v>65</v>
      </c>
      <c r="D291" s="434">
        <v>1</v>
      </c>
      <c r="E291" s="434"/>
      <c r="F291" s="434"/>
      <c r="G291" s="434"/>
      <c r="H291" s="434"/>
      <c r="I291" s="434"/>
      <c r="J291" s="434"/>
      <c r="K291" s="434"/>
      <c r="L291" s="434"/>
      <c r="M291" s="434"/>
      <c r="N291" s="434"/>
      <c r="O291" s="434"/>
    </row>
    <row r="292" spans="1:15" x14ac:dyDescent="0.25">
      <c r="A292" s="1708"/>
      <c r="B292" s="1770"/>
      <c r="C292" s="531" t="s">
        <v>66</v>
      </c>
      <c r="D292" s="435"/>
      <c r="E292" s="435">
        <v>1</v>
      </c>
      <c r="F292" s="435"/>
      <c r="G292" s="435"/>
      <c r="H292" s="435"/>
      <c r="I292" s="435"/>
      <c r="J292" s="435"/>
      <c r="K292" s="435"/>
      <c r="L292" s="435"/>
      <c r="M292" s="435"/>
      <c r="N292" s="435"/>
      <c r="O292" s="435"/>
    </row>
    <row r="293" spans="1:15" ht="25.5" x14ac:dyDescent="0.25">
      <c r="A293" s="1707" t="s">
        <v>1976</v>
      </c>
      <c r="B293" s="1769">
        <v>3.85E-2</v>
      </c>
      <c r="C293" s="530" t="s">
        <v>65</v>
      </c>
      <c r="D293" s="434">
        <v>1</v>
      </c>
      <c r="E293" s="434"/>
      <c r="F293" s="434"/>
      <c r="G293" s="434"/>
      <c r="H293" s="434"/>
      <c r="I293" s="434"/>
      <c r="J293" s="434">
        <v>1</v>
      </c>
      <c r="K293" s="434"/>
      <c r="L293" s="434"/>
      <c r="M293" s="434"/>
      <c r="N293" s="434"/>
      <c r="O293" s="434"/>
    </row>
    <row r="294" spans="1:15" x14ac:dyDescent="0.25">
      <c r="A294" s="1708"/>
      <c r="B294" s="1770"/>
      <c r="C294" s="531" t="s">
        <v>66</v>
      </c>
      <c r="D294" s="435"/>
      <c r="E294" s="435">
        <v>1</v>
      </c>
      <c r="F294" s="435"/>
      <c r="G294" s="435"/>
      <c r="H294" s="435"/>
      <c r="I294" s="435"/>
      <c r="J294" s="534"/>
      <c r="K294" s="435">
        <v>1</v>
      </c>
      <c r="L294" s="435"/>
      <c r="M294" s="435"/>
      <c r="N294" s="435"/>
      <c r="O294" s="435"/>
    </row>
    <row r="295" spans="1:15" ht="25.5" x14ac:dyDescent="0.25">
      <c r="A295" s="1707" t="s">
        <v>1977</v>
      </c>
      <c r="B295" s="1769">
        <v>3.85E-2</v>
      </c>
      <c r="C295" s="530" t="s">
        <v>65</v>
      </c>
      <c r="D295" s="434">
        <v>1</v>
      </c>
      <c r="E295" s="434"/>
      <c r="F295" s="434"/>
      <c r="G295" s="434"/>
      <c r="H295" s="434"/>
      <c r="I295" s="434"/>
      <c r="J295" s="434">
        <v>1</v>
      </c>
      <c r="K295" s="434"/>
      <c r="L295" s="434"/>
      <c r="M295" s="434"/>
      <c r="N295" s="434"/>
      <c r="O295" s="434"/>
    </row>
    <row r="296" spans="1:15" x14ac:dyDescent="0.25">
      <c r="A296" s="1708"/>
      <c r="B296" s="1770"/>
      <c r="C296" s="531" t="s">
        <v>66</v>
      </c>
      <c r="D296" s="435"/>
      <c r="E296" s="435">
        <v>1</v>
      </c>
      <c r="F296" s="435"/>
      <c r="G296" s="435"/>
      <c r="H296" s="435"/>
      <c r="I296" s="435"/>
      <c r="J296" s="435">
        <v>1</v>
      </c>
      <c r="K296" s="435"/>
      <c r="L296" s="435"/>
      <c r="M296" s="435"/>
      <c r="N296" s="435"/>
      <c r="O296" s="435"/>
    </row>
    <row r="297" spans="1:15" ht="25.5" x14ac:dyDescent="0.25">
      <c r="A297" s="1707" t="s">
        <v>1978</v>
      </c>
      <c r="B297" s="1769">
        <v>3.85E-2</v>
      </c>
      <c r="C297" s="530" t="s">
        <v>65</v>
      </c>
      <c r="D297" s="434"/>
      <c r="E297" s="434">
        <v>1</v>
      </c>
      <c r="F297" s="434"/>
      <c r="G297" s="434"/>
      <c r="H297" s="434"/>
      <c r="I297" s="434"/>
      <c r="J297" s="434">
        <v>1</v>
      </c>
      <c r="K297" s="434"/>
      <c r="L297" s="434"/>
      <c r="M297" s="434"/>
      <c r="N297" s="434"/>
      <c r="O297" s="434"/>
    </row>
    <row r="298" spans="1:15" x14ac:dyDescent="0.25">
      <c r="A298" s="1708"/>
      <c r="B298" s="1770"/>
      <c r="C298" s="531" t="s">
        <v>66</v>
      </c>
      <c r="D298" s="435"/>
      <c r="E298" s="435"/>
      <c r="F298" s="435">
        <v>1</v>
      </c>
      <c r="G298" s="435"/>
      <c r="H298" s="435"/>
      <c r="I298" s="435"/>
      <c r="J298" s="435"/>
      <c r="K298" s="435">
        <v>1</v>
      </c>
      <c r="L298" s="435"/>
      <c r="M298" s="435"/>
      <c r="N298" s="435"/>
      <c r="O298" s="435"/>
    </row>
    <row r="299" spans="1:15" ht="25.5" x14ac:dyDescent="0.25">
      <c r="A299" s="1707" t="s">
        <v>1979</v>
      </c>
      <c r="B299" s="1769">
        <v>3.85E-2</v>
      </c>
      <c r="C299" s="530" t="s">
        <v>65</v>
      </c>
      <c r="D299" s="434"/>
      <c r="E299" s="434"/>
      <c r="F299" s="434">
        <v>1</v>
      </c>
      <c r="G299" s="434"/>
      <c r="H299" s="434"/>
      <c r="I299" s="434"/>
      <c r="J299" s="434"/>
      <c r="K299" s="434"/>
      <c r="L299" s="434"/>
      <c r="M299" s="434"/>
      <c r="N299" s="434"/>
      <c r="O299" s="434"/>
    </row>
    <row r="300" spans="1:15" x14ac:dyDescent="0.25">
      <c r="A300" s="1708"/>
      <c r="B300" s="1770"/>
      <c r="C300" s="531" t="s">
        <v>66</v>
      </c>
      <c r="D300" s="435"/>
      <c r="E300" s="435"/>
      <c r="F300" s="435">
        <v>1</v>
      </c>
      <c r="G300" s="435"/>
      <c r="H300" s="435"/>
      <c r="I300" s="435"/>
      <c r="J300" s="435"/>
      <c r="K300" s="435"/>
      <c r="L300" s="435"/>
      <c r="M300" s="435"/>
      <c r="N300" s="435"/>
      <c r="O300" s="435"/>
    </row>
    <row r="301" spans="1:15" ht="25.5" x14ac:dyDescent="0.25">
      <c r="A301" s="1707" t="s">
        <v>1980</v>
      </c>
      <c r="B301" s="1769">
        <v>3.85E-2</v>
      </c>
      <c r="C301" s="530" t="s">
        <v>65</v>
      </c>
      <c r="D301" s="434"/>
      <c r="E301" s="434">
        <v>1</v>
      </c>
      <c r="F301" s="434"/>
      <c r="G301" s="434">
        <v>1</v>
      </c>
      <c r="H301" s="434"/>
      <c r="I301" s="434"/>
      <c r="J301" s="434">
        <v>1</v>
      </c>
      <c r="K301" s="434"/>
      <c r="L301" s="434"/>
      <c r="M301" s="434">
        <v>1</v>
      </c>
      <c r="N301" s="434"/>
      <c r="O301" s="434"/>
    </row>
    <row r="302" spans="1:15" x14ac:dyDescent="0.25">
      <c r="A302" s="1708"/>
      <c r="B302" s="1770"/>
      <c r="C302" s="531" t="s">
        <v>66</v>
      </c>
      <c r="D302" s="435"/>
      <c r="E302" s="435">
        <v>1</v>
      </c>
      <c r="F302" s="435"/>
      <c r="G302" s="435">
        <v>1</v>
      </c>
      <c r="H302" s="435"/>
      <c r="I302" s="435"/>
      <c r="J302" s="435">
        <v>1</v>
      </c>
      <c r="K302" s="435"/>
      <c r="L302" s="435"/>
      <c r="M302" s="435"/>
      <c r="N302" s="435"/>
      <c r="O302" s="435"/>
    </row>
    <row r="303" spans="1:15" ht="25.5" x14ac:dyDescent="0.25">
      <c r="A303" s="1707" t="s">
        <v>1981</v>
      </c>
      <c r="B303" s="1769">
        <v>3.85E-2</v>
      </c>
      <c r="C303" s="530" t="s">
        <v>65</v>
      </c>
      <c r="D303" s="434"/>
      <c r="E303" s="434"/>
      <c r="F303" s="434"/>
      <c r="G303" s="434"/>
      <c r="H303" s="434"/>
      <c r="I303" s="434"/>
      <c r="J303" s="434"/>
      <c r="K303" s="434"/>
      <c r="L303" s="434"/>
      <c r="M303" s="434">
        <v>1</v>
      </c>
      <c r="N303" s="434"/>
      <c r="O303" s="434"/>
    </row>
    <row r="304" spans="1:15" x14ac:dyDescent="0.25">
      <c r="A304" s="1708"/>
      <c r="B304" s="1770"/>
      <c r="C304" s="531" t="s">
        <v>66</v>
      </c>
      <c r="D304" s="435"/>
      <c r="E304" s="435"/>
      <c r="F304" s="435"/>
      <c r="G304" s="435"/>
      <c r="H304" s="435"/>
      <c r="I304" s="435"/>
      <c r="J304" s="435"/>
      <c r="K304" s="435"/>
      <c r="L304" s="435"/>
      <c r="M304" s="435"/>
      <c r="N304" s="435"/>
      <c r="O304" s="435"/>
    </row>
    <row r="305" spans="1:15" ht="25.5" x14ac:dyDescent="0.25">
      <c r="A305" s="1707" t="s">
        <v>1982</v>
      </c>
      <c r="B305" s="1769">
        <v>3.85E-2</v>
      </c>
      <c r="C305" s="530" t="s">
        <v>65</v>
      </c>
      <c r="D305" s="434"/>
      <c r="E305" s="434"/>
      <c r="F305" s="434"/>
      <c r="G305" s="434"/>
      <c r="H305" s="434"/>
      <c r="I305" s="434"/>
      <c r="J305" s="434"/>
      <c r="K305" s="434"/>
      <c r="L305" s="434"/>
      <c r="M305" s="434">
        <v>1</v>
      </c>
      <c r="N305" s="434"/>
      <c r="O305" s="434"/>
    </row>
    <row r="306" spans="1:15" x14ac:dyDescent="0.25">
      <c r="A306" s="1708"/>
      <c r="B306" s="1770"/>
      <c r="C306" s="531" t="s">
        <v>66</v>
      </c>
      <c r="D306" s="435"/>
      <c r="E306" s="435"/>
      <c r="F306" s="435"/>
      <c r="G306" s="435"/>
      <c r="H306" s="435"/>
      <c r="I306" s="435"/>
      <c r="J306" s="435"/>
      <c r="K306" s="435"/>
      <c r="L306" s="435"/>
      <c r="M306" s="435"/>
      <c r="N306" s="435"/>
      <c r="O306" s="435"/>
    </row>
    <row r="307" spans="1:15" ht="25.5" x14ac:dyDescent="0.25">
      <c r="A307" s="1707" t="s">
        <v>1983</v>
      </c>
      <c r="B307" s="1769">
        <v>3.85E-2</v>
      </c>
      <c r="C307" s="530" t="s">
        <v>65</v>
      </c>
      <c r="D307" s="434"/>
      <c r="E307" s="434"/>
      <c r="F307" s="434"/>
      <c r="G307" s="434"/>
      <c r="H307" s="434"/>
      <c r="I307" s="434"/>
      <c r="J307" s="434"/>
      <c r="K307" s="434">
        <v>1</v>
      </c>
      <c r="L307" s="434"/>
      <c r="M307" s="434"/>
      <c r="N307" s="434"/>
      <c r="O307" s="434"/>
    </row>
    <row r="308" spans="1:15" x14ac:dyDescent="0.25">
      <c r="A308" s="1708"/>
      <c r="B308" s="1770"/>
      <c r="C308" s="531" t="s">
        <v>66</v>
      </c>
      <c r="D308" s="435"/>
      <c r="E308" s="435"/>
      <c r="F308" s="435"/>
      <c r="G308" s="435"/>
      <c r="H308" s="435"/>
      <c r="I308" s="435"/>
      <c r="J308" s="435"/>
      <c r="K308" s="534">
        <v>1</v>
      </c>
      <c r="L308" s="435"/>
      <c r="M308" s="435"/>
      <c r="N308" s="435"/>
      <c r="O308" s="435"/>
    </row>
    <row r="309" spans="1:15" ht="25.5" x14ac:dyDescent="0.25">
      <c r="A309" s="1707" t="s">
        <v>1984</v>
      </c>
      <c r="B309" s="1769">
        <v>3.85E-2</v>
      </c>
      <c r="C309" s="530" t="s">
        <v>65</v>
      </c>
      <c r="D309" s="434">
        <v>1</v>
      </c>
      <c r="E309" s="434"/>
      <c r="F309" s="434"/>
      <c r="G309" s="434">
        <v>1</v>
      </c>
      <c r="H309" s="434"/>
      <c r="I309" s="434"/>
      <c r="J309" s="434">
        <v>1</v>
      </c>
      <c r="K309" s="434"/>
      <c r="L309" s="434"/>
      <c r="M309" s="434">
        <v>1</v>
      </c>
      <c r="N309" s="434"/>
      <c r="O309" s="434"/>
    </row>
    <row r="310" spans="1:15" x14ac:dyDescent="0.25">
      <c r="A310" s="1708"/>
      <c r="B310" s="1770"/>
      <c r="C310" s="531" t="s">
        <v>66</v>
      </c>
      <c r="D310" s="435"/>
      <c r="E310" s="435">
        <v>1</v>
      </c>
      <c r="F310" s="435"/>
      <c r="G310" s="435"/>
      <c r="H310" s="435">
        <v>1</v>
      </c>
      <c r="I310" s="435"/>
      <c r="J310" s="435">
        <v>1</v>
      </c>
      <c r="K310" s="435"/>
      <c r="L310" s="435"/>
      <c r="M310" s="435"/>
      <c r="N310" s="435"/>
      <c r="O310" s="435"/>
    </row>
    <row r="311" spans="1:15" ht="25.5" x14ac:dyDescent="0.25">
      <c r="A311" s="1707" t="s">
        <v>1985</v>
      </c>
      <c r="B311" s="1769">
        <v>3.85E-2</v>
      </c>
      <c r="C311" s="530" t="s">
        <v>65</v>
      </c>
      <c r="D311" s="434"/>
      <c r="E311" s="434"/>
      <c r="F311" s="434"/>
      <c r="G311" s="434"/>
      <c r="H311" s="434"/>
      <c r="I311" s="434"/>
      <c r="J311" s="434"/>
      <c r="K311" s="434"/>
      <c r="L311" s="434"/>
      <c r="M311" s="434"/>
      <c r="N311" s="536">
        <v>1</v>
      </c>
      <c r="O311" s="434"/>
    </row>
    <row r="312" spans="1:15" x14ac:dyDescent="0.25">
      <c r="A312" s="1708"/>
      <c r="B312" s="1770"/>
      <c r="C312" s="531" t="s">
        <v>66</v>
      </c>
      <c r="D312" s="435"/>
      <c r="E312" s="435"/>
      <c r="F312" s="435"/>
      <c r="G312" s="435"/>
      <c r="H312" s="435"/>
      <c r="I312" s="435"/>
      <c r="J312" s="435"/>
      <c r="K312" s="435"/>
      <c r="L312" s="537">
        <v>1</v>
      </c>
      <c r="M312" s="435"/>
      <c r="N312" s="435"/>
      <c r="O312" s="435"/>
    </row>
    <row r="313" spans="1:15" ht="25.5" x14ac:dyDescent="0.25">
      <c r="A313" s="1707" t="s">
        <v>1986</v>
      </c>
      <c r="B313" s="1769">
        <v>3.85E-2</v>
      </c>
      <c r="C313" s="530" t="s">
        <v>65</v>
      </c>
      <c r="D313" s="434"/>
      <c r="E313" s="434"/>
      <c r="F313" s="434"/>
      <c r="G313" s="434"/>
      <c r="H313" s="434">
        <v>1</v>
      </c>
      <c r="I313" s="434"/>
      <c r="J313" s="434"/>
      <c r="K313" s="434"/>
      <c r="L313" s="434"/>
      <c r="M313" s="434"/>
      <c r="N313" s="434">
        <v>1</v>
      </c>
      <c r="O313" s="434"/>
    </row>
    <row r="314" spans="1:15" x14ac:dyDescent="0.25">
      <c r="A314" s="1708"/>
      <c r="B314" s="1770"/>
      <c r="C314" s="531" t="s">
        <v>66</v>
      </c>
      <c r="D314" s="435"/>
      <c r="E314" s="435"/>
      <c r="F314" s="435"/>
      <c r="G314" s="435"/>
      <c r="H314" s="435">
        <v>1</v>
      </c>
      <c r="I314" s="435"/>
      <c r="J314" s="435"/>
      <c r="K314" s="435"/>
      <c r="L314" s="435"/>
      <c r="M314" s="435"/>
      <c r="N314" s="435"/>
      <c r="O314" s="435"/>
    </row>
    <row r="315" spans="1:15" ht="25.5" x14ac:dyDescent="0.25">
      <c r="A315" s="1707" t="s">
        <v>1987</v>
      </c>
      <c r="B315" s="1769">
        <v>3.85E-2</v>
      </c>
      <c r="C315" s="530" t="s">
        <v>65</v>
      </c>
      <c r="D315" s="434"/>
      <c r="E315" s="434"/>
      <c r="F315" s="434"/>
      <c r="G315" s="434"/>
      <c r="H315" s="434">
        <v>1</v>
      </c>
      <c r="I315" s="434"/>
      <c r="J315" s="434"/>
      <c r="K315" s="434"/>
      <c r="L315" s="434">
        <v>1</v>
      </c>
      <c r="M315" s="434"/>
      <c r="N315" s="434"/>
      <c r="O315" s="434"/>
    </row>
    <row r="316" spans="1:15" x14ac:dyDescent="0.25">
      <c r="A316" s="1708"/>
      <c r="B316" s="1770"/>
      <c r="C316" s="531" t="s">
        <v>66</v>
      </c>
      <c r="D316" s="435"/>
      <c r="E316" s="435"/>
      <c r="F316" s="435"/>
      <c r="G316" s="435"/>
      <c r="H316" s="435">
        <v>1</v>
      </c>
      <c r="I316" s="435"/>
      <c r="J316" s="435"/>
      <c r="K316" s="435"/>
      <c r="L316" s="537">
        <v>1</v>
      </c>
      <c r="M316" s="435"/>
      <c r="N316" s="435"/>
      <c r="O316" s="435"/>
    </row>
    <row r="317" spans="1:15" ht="25.5" x14ac:dyDescent="0.25">
      <c r="A317" s="1707" t="s">
        <v>1988</v>
      </c>
      <c r="B317" s="1769">
        <v>3.85E-2</v>
      </c>
      <c r="C317" s="530" t="s">
        <v>65</v>
      </c>
      <c r="D317" s="434"/>
      <c r="E317" s="434">
        <v>1</v>
      </c>
      <c r="F317" s="434"/>
      <c r="G317" s="434"/>
      <c r="H317" s="434"/>
      <c r="I317" s="434"/>
      <c r="J317" s="434"/>
      <c r="K317" s="434"/>
      <c r="L317" s="434"/>
      <c r="M317" s="434"/>
      <c r="N317" s="434">
        <v>1</v>
      </c>
      <c r="O317" s="434"/>
    </row>
    <row r="318" spans="1:15" x14ac:dyDescent="0.25">
      <c r="A318" s="1708"/>
      <c r="B318" s="1770"/>
      <c r="C318" s="549" t="s">
        <v>66</v>
      </c>
      <c r="D318" s="435"/>
      <c r="E318" s="435"/>
      <c r="F318" s="435"/>
      <c r="G318" s="435">
        <v>1</v>
      </c>
      <c r="H318" s="435"/>
      <c r="I318" s="435"/>
      <c r="J318" s="435"/>
      <c r="K318" s="435"/>
      <c r="L318" s="435"/>
      <c r="M318" s="435"/>
      <c r="N318" s="435"/>
      <c r="O318" s="435"/>
    </row>
    <row r="319" spans="1:15" ht="25.5" x14ac:dyDescent="0.25">
      <c r="A319" s="538" t="s">
        <v>1924</v>
      </c>
      <c r="B319" s="550">
        <v>1</v>
      </c>
      <c r="C319" s="540"/>
      <c r="D319" s="541">
        <f t="shared" ref="D319:I320" si="3">+D269+D271+D273+D275+D277+D279+D281+D283+D285+D287+D289+D291+D293+D295+D297+D299+D301+D303+D305+D307+D309+D311+D313+D315+D317</f>
        <v>10</v>
      </c>
      <c r="E319" s="541">
        <f t="shared" si="3"/>
        <v>7</v>
      </c>
      <c r="F319" s="541">
        <f t="shared" si="3"/>
        <v>5</v>
      </c>
      <c r="G319" s="541">
        <f t="shared" si="3"/>
        <v>5</v>
      </c>
      <c r="H319" s="541">
        <f t="shared" si="3"/>
        <v>4</v>
      </c>
      <c r="I319" s="541">
        <f t="shared" ref="I319:O320" si="4">+I269+I271+I273+I275+I277+I279+I281+I283+I285+I287+I289+I291+I293+I295+I297+I299+I301+I303+I305+I307+I309+I311+I313+I317</f>
        <v>1</v>
      </c>
      <c r="J319" s="541">
        <f t="shared" si="4"/>
        <v>11</v>
      </c>
      <c r="K319" s="541">
        <f t="shared" si="4"/>
        <v>2</v>
      </c>
      <c r="L319" s="541">
        <f t="shared" si="4"/>
        <v>2</v>
      </c>
      <c r="M319" s="541">
        <f t="shared" si="4"/>
        <v>7</v>
      </c>
      <c r="N319" s="541">
        <f t="shared" si="4"/>
        <v>6</v>
      </c>
      <c r="O319" s="541">
        <f t="shared" si="4"/>
        <v>1</v>
      </c>
    </row>
    <row r="320" spans="1:15" ht="25.5" x14ac:dyDescent="0.25">
      <c r="A320" s="542" t="s">
        <v>1925</v>
      </c>
      <c r="B320" s="542"/>
      <c r="C320" s="542"/>
      <c r="D320" s="543">
        <f t="shared" si="3"/>
        <v>6</v>
      </c>
      <c r="E320" s="543">
        <f t="shared" si="3"/>
        <v>10</v>
      </c>
      <c r="F320" s="543">
        <f t="shared" si="3"/>
        <v>5</v>
      </c>
      <c r="G320" s="543">
        <f t="shared" si="3"/>
        <v>5</v>
      </c>
      <c r="H320" s="543">
        <f t="shared" si="3"/>
        <v>6</v>
      </c>
      <c r="I320" s="543">
        <f t="shared" si="3"/>
        <v>2</v>
      </c>
      <c r="J320" s="543">
        <f t="shared" si="4"/>
        <v>7</v>
      </c>
      <c r="K320" s="543">
        <f t="shared" si="4"/>
        <v>4</v>
      </c>
      <c r="L320" s="543">
        <f t="shared" si="4"/>
        <v>4</v>
      </c>
      <c r="M320" s="543">
        <f t="shared" si="4"/>
        <v>0</v>
      </c>
      <c r="N320" s="543">
        <f t="shared" si="4"/>
        <v>0</v>
      </c>
      <c r="O320" s="543">
        <f t="shared" si="4"/>
        <v>0</v>
      </c>
    </row>
    <row r="321" spans="1:15" x14ac:dyDescent="0.25">
      <c r="A321" s="551"/>
      <c r="B321" s="551"/>
      <c r="C321" s="551"/>
      <c r="D321" s="552"/>
      <c r="E321" s="552"/>
      <c r="F321" s="552"/>
      <c r="G321" s="552"/>
      <c r="H321" s="552"/>
      <c r="I321" s="552"/>
      <c r="J321" s="552"/>
      <c r="K321" s="552"/>
      <c r="L321" s="552"/>
      <c r="M321" s="552"/>
      <c r="N321" s="552"/>
      <c r="O321" s="552"/>
    </row>
    <row r="322" spans="1:15" ht="31.5" x14ac:dyDescent="0.25">
      <c r="A322" s="553" t="s">
        <v>141</v>
      </c>
      <c r="B322" s="1765" t="s">
        <v>1989</v>
      </c>
      <c r="C322" s="1766"/>
      <c r="D322" s="1766"/>
      <c r="E322" s="1766"/>
      <c r="F322" s="1766"/>
      <c r="G322" s="1766"/>
      <c r="H322" s="1766"/>
      <c r="I322" s="1766"/>
      <c r="J322" s="1766"/>
      <c r="K322" s="1771" t="s">
        <v>13</v>
      </c>
      <c r="L322" s="1771"/>
      <c r="M322" s="1771"/>
      <c r="N322" s="1771"/>
      <c r="O322" s="520">
        <v>0.15</v>
      </c>
    </row>
    <row r="323" spans="1:15" ht="15.75" x14ac:dyDescent="0.25">
      <c r="A323" s="554"/>
      <c r="B323" s="555"/>
      <c r="C323" s="556"/>
      <c r="D323" s="556"/>
      <c r="E323" s="556"/>
      <c r="F323" s="556"/>
      <c r="G323" s="556"/>
      <c r="H323" s="556"/>
      <c r="I323" s="556"/>
      <c r="J323" s="556"/>
      <c r="K323" s="556"/>
      <c r="L323" s="556"/>
      <c r="M323" s="556"/>
      <c r="N323" s="556"/>
      <c r="O323" s="554"/>
    </row>
    <row r="324" spans="1:15" ht="31.5" x14ac:dyDescent="0.25">
      <c r="A324" s="553" t="s">
        <v>14</v>
      </c>
      <c r="B324" s="1765" t="s">
        <v>1989</v>
      </c>
      <c r="C324" s="1766"/>
      <c r="D324" s="1766"/>
      <c r="E324" s="1766"/>
      <c r="F324" s="1766"/>
      <c r="G324" s="1766"/>
      <c r="H324" s="1766"/>
      <c r="I324" s="1766"/>
      <c r="J324" s="1766"/>
      <c r="K324" s="1766"/>
      <c r="L324" s="1766"/>
      <c r="M324" s="1766"/>
      <c r="N324" s="1766"/>
      <c r="O324" s="1767"/>
    </row>
    <row r="325" spans="1:15" ht="15.75" x14ac:dyDescent="0.25">
      <c r="A325" s="554"/>
      <c r="B325" s="555"/>
      <c r="C325" s="556"/>
      <c r="D325" s="556"/>
      <c r="E325" s="556"/>
      <c r="F325" s="556"/>
      <c r="G325" s="556"/>
      <c r="H325" s="556"/>
      <c r="I325" s="556"/>
      <c r="J325" s="556"/>
      <c r="K325" s="556"/>
      <c r="L325" s="556"/>
      <c r="M325" s="556"/>
      <c r="N325" s="556"/>
      <c r="O325" s="554"/>
    </row>
    <row r="326" spans="1:15" x14ac:dyDescent="0.25">
      <c r="A326" s="1768" t="s">
        <v>15</v>
      </c>
      <c r="B326" s="1768"/>
      <c r="C326" s="1768"/>
      <c r="D326" s="1768"/>
      <c r="E326" s="1740" t="s">
        <v>1860</v>
      </c>
      <c r="F326" s="1741"/>
      <c r="G326" s="1741"/>
      <c r="H326" s="1741"/>
      <c r="I326" s="1742"/>
      <c r="J326" s="1768" t="s">
        <v>17</v>
      </c>
      <c r="K326" s="1768"/>
      <c r="L326" s="1740" t="s">
        <v>1861</v>
      </c>
      <c r="M326" s="1741"/>
      <c r="N326" s="1741"/>
      <c r="O326" s="1742"/>
    </row>
    <row r="327" spans="1:15" x14ac:dyDescent="0.25">
      <c r="A327" s="1768"/>
      <c r="B327" s="1768"/>
      <c r="C327" s="1768"/>
      <c r="D327" s="1768"/>
      <c r="E327" s="1740" t="s">
        <v>1862</v>
      </c>
      <c r="F327" s="1741"/>
      <c r="G327" s="1741"/>
      <c r="H327" s="1741"/>
      <c r="I327" s="1742"/>
      <c r="J327" s="1768"/>
      <c r="K327" s="1768"/>
      <c r="L327" s="1740" t="s">
        <v>1863</v>
      </c>
      <c r="M327" s="1741"/>
      <c r="N327" s="1741"/>
      <c r="O327" s="1742"/>
    </row>
    <row r="328" spans="1:15" x14ac:dyDescent="0.25">
      <c r="A328" s="1768"/>
      <c r="B328" s="1768"/>
      <c r="C328" s="1768"/>
      <c r="D328" s="1768"/>
      <c r="E328" s="1762"/>
      <c r="F328" s="1763"/>
      <c r="G328" s="1763"/>
      <c r="H328" s="1763"/>
      <c r="I328" s="1764"/>
      <c r="J328" s="1768"/>
      <c r="K328" s="1768"/>
      <c r="L328" s="1740" t="s">
        <v>1864</v>
      </c>
      <c r="M328" s="1741"/>
      <c r="N328" s="1741"/>
      <c r="O328" s="1742"/>
    </row>
    <row r="329" spans="1:15" x14ac:dyDescent="0.25">
      <c r="A329" s="1768"/>
      <c r="B329" s="1768"/>
      <c r="C329" s="1768"/>
      <c r="D329" s="1768"/>
      <c r="E329" s="1762"/>
      <c r="F329" s="1763"/>
      <c r="G329" s="1763"/>
      <c r="H329" s="1763"/>
      <c r="I329" s="1764"/>
      <c r="J329" s="1768"/>
      <c r="K329" s="1768"/>
      <c r="L329" s="1762"/>
      <c r="M329" s="1763"/>
      <c r="N329" s="1763"/>
      <c r="O329" s="1764"/>
    </row>
    <row r="330" spans="1:15" x14ac:dyDescent="0.25">
      <c r="A330" s="1768"/>
      <c r="B330" s="1768"/>
      <c r="C330" s="1768"/>
      <c r="D330" s="1768"/>
      <c r="E330" s="1762"/>
      <c r="F330" s="1763"/>
      <c r="G330" s="1763"/>
      <c r="H330" s="1763"/>
      <c r="I330" s="1764"/>
      <c r="J330" s="1768"/>
      <c r="K330" s="1768"/>
      <c r="L330" s="1762"/>
      <c r="M330" s="1763"/>
      <c r="N330" s="1763"/>
      <c r="O330" s="1764"/>
    </row>
    <row r="331" spans="1:15" ht="15.75" x14ac:dyDescent="0.25">
      <c r="A331" s="554"/>
      <c r="B331" s="555"/>
      <c r="C331" s="556"/>
      <c r="D331" s="556"/>
      <c r="E331" s="556"/>
      <c r="F331" s="556"/>
      <c r="G331" s="556"/>
      <c r="H331" s="556"/>
      <c r="I331" s="556"/>
      <c r="J331" s="556"/>
      <c r="K331" s="556"/>
      <c r="L331" s="556"/>
      <c r="M331" s="556"/>
      <c r="N331" s="556"/>
      <c r="O331" s="554"/>
    </row>
    <row r="332" spans="1:15" ht="63" x14ac:dyDescent="0.25">
      <c r="A332" s="557" t="s">
        <v>23</v>
      </c>
      <c r="B332" s="558" t="s">
        <v>24</v>
      </c>
      <c r="C332" s="557" t="s">
        <v>25</v>
      </c>
      <c r="D332" s="557" t="s">
        <v>26</v>
      </c>
      <c r="E332" s="557" t="s">
        <v>105</v>
      </c>
      <c r="F332" s="1743" t="s">
        <v>28</v>
      </c>
      <c r="G332" s="1743"/>
      <c r="H332" s="1743" t="s">
        <v>29</v>
      </c>
      <c r="I332" s="1743"/>
      <c r="J332" s="558" t="s">
        <v>30</v>
      </c>
      <c r="K332" s="1743" t="s">
        <v>31</v>
      </c>
      <c r="L332" s="1743"/>
      <c r="M332" s="1744" t="s">
        <v>32</v>
      </c>
      <c r="N332" s="1745"/>
      <c r="O332" s="1746"/>
    </row>
    <row r="333" spans="1:15" ht="38.25" x14ac:dyDescent="0.25">
      <c r="A333" s="559" t="s">
        <v>33</v>
      </c>
      <c r="B333" s="560">
        <v>0.5</v>
      </c>
      <c r="C333" s="561" t="s">
        <v>1990</v>
      </c>
      <c r="D333" s="561" t="s">
        <v>35</v>
      </c>
      <c r="E333" s="562" t="s">
        <v>36</v>
      </c>
      <c r="F333" s="1740" t="s">
        <v>1991</v>
      </c>
      <c r="G333" s="1742"/>
      <c r="H333" s="1749" t="s">
        <v>70</v>
      </c>
      <c r="I333" s="1750"/>
      <c r="J333" s="563">
        <v>1</v>
      </c>
      <c r="K333" s="1751" t="s">
        <v>39</v>
      </c>
      <c r="L333" s="1751"/>
      <c r="M333" s="1759" t="s">
        <v>1867</v>
      </c>
      <c r="N333" s="1760"/>
      <c r="O333" s="1761"/>
    </row>
    <row r="334" spans="1:15" x14ac:dyDescent="0.25">
      <c r="A334" s="1732" t="s">
        <v>40</v>
      </c>
      <c r="B334" s="1733"/>
      <c r="C334" s="1734" t="s">
        <v>1992</v>
      </c>
      <c r="D334" s="1735"/>
      <c r="E334" s="1735"/>
      <c r="F334" s="1735"/>
      <c r="G334" s="1736"/>
      <c r="H334" s="1737" t="s">
        <v>42</v>
      </c>
      <c r="I334" s="1738"/>
      <c r="J334" s="1739"/>
      <c r="K334" s="1740" t="s">
        <v>1993</v>
      </c>
      <c r="L334" s="1741"/>
      <c r="M334" s="1741"/>
      <c r="N334" s="1741"/>
      <c r="O334" s="1742"/>
    </row>
    <row r="335" spans="1:15" ht="15.75" x14ac:dyDescent="0.25">
      <c r="A335" s="760" t="s">
        <v>44</v>
      </c>
      <c r="B335" s="761"/>
      <c r="C335" s="761"/>
      <c r="D335" s="761"/>
      <c r="E335" s="761"/>
      <c r="F335" s="762"/>
      <c r="G335" s="763" t="s">
        <v>45</v>
      </c>
      <c r="H335" s="763"/>
      <c r="I335" s="763"/>
      <c r="J335" s="763"/>
      <c r="K335" s="763"/>
      <c r="L335" s="763"/>
      <c r="M335" s="763"/>
      <c r="N335" s="763"/>
      <c r="O335" s="763"/>
    </row>
    <row r="336" spans="1:15" x14ac:dyDescent="0.25">
      <c r="A336" s="1714" t="s">
        <v>1994</v>
      </c>
      <c r="B336" s="1715"/>
      <c r="C336" s="1715"/>
      <c r="D336" s="1715"/>
      <c r="E336" s="1715"/>
      <c r="F336" s="1716"/>
      <c r="G336" s="1607" t="s">
        <v>1995</v>
      </c>
      <c r="H336" s="1754"/>
      <c r="I336" s="1754"/>
      <c r="J336" s="1754"/>
      <c r="K336" s="1754"/>
      <c r="L336" s="1754"/>
      <c r="M336" s="1754"/>
      <c r="N336" s="1754"/>
      <c r="O336" s="1755"/>
    </row>
    <row r="337" spans="1:15" x14ac:dyDescent="0.25">
      <c r="A337" s="1717"/>
      <c r="B337" s="1718"/>
      <c r="C337" s="1718"/>
      <c r="D337" s="1718"/>
      <c r="E337" s="1718"/>
      <c r="F337" s="1719"/>
      <c r="G337" s="1756"/>
      <c r="H337" s="1757"/>
      <c r="I337" s="1757"/>
      <c r="J337" s="1757"/>
      <c r="K337" s="1757"/>
      <c r="L337" s="1757"/>
      <c r="M337" s="1757"/>
      <c r="N337" s="1757"/>
      <c r="O337" s="1758"/>
    </row>
    <row r="338" spans="1:15" ht="15.75" x14ac:dyDescent="0.25">
      <c r="A338" s="760" t="s">
        <v>48</v>
      </c>
      <c r="B338" s="761"/>
      <c r="C338" s="761"/>
      <c r="D338" s="761"/>
      <c r="E338" s="761"/>
      <c r="F338" s="761"/>
      <c r="G338" s="763" t="s">
        <v>49</v>
      </c>
      <c r="H338" s="763"/>
      <c r="I338" s="763"/>
      <c r="J338" s="763"/>
      <c r="K338" s="763"/>
      <c r="L338" s="763"/>
      <c r="M338" s="763"/>
      <c r="N338" s="763"/>
      <c r="O338" s="763"/>
    </row>
    <row r="339" spans="1:15" x14ac:dyDescent="0.25">
      <c r="A339" s="1726" t="s">
        <v>1996</v>
      </c>
      <c r="B339" s="1727"/>
      <c r="C339" s="1727"/>
      <c r="D339" s="1727"/>
      <c r="E339" s="1727"/>
      <c r="F339" s="1728"/>
      <c r="G339" s="1753" t="s">
        <v>1876</v>
      </c>
      <c r="H339" s="1608"/>
      <c r="I339" s="1608"/>
      <c r="J339" s="1608"/>
      <c r="K339" s="1608"/>
      <c r="L339" s="1608"/>
      <c r="M339" s="1608"/>
      <c r="N339" s="1608"/>
      <c r="O339" s="1609"/>
    </row>
    <row r="340" spans="1:15" x14ac:dyDescent="0.25">
      <c r="A340" s="1729"/>
      <c r="B340" s="1730"/>
      <c r="C340" s="1730"/>
      <c r="D340" s="1730"/>
      <c r="E340" s="1730"/>
      <c r="F340" s="1731"/>
      <c r="G340" s="1610"/>
      <c r="H340" s="1611"/>
      <c r="I340" s="1611"/>
      <c r="J340" s="1611"/>
      <c r="K340" s="1611"/>
      <c r="L340" s="1611"/>
      <c r="M340" s="1611"/>
      <c r="N340" s="1611"/>
      <c r="O340" s="1612"/>
    </row>
    <row r="341" spans="1:15" ht="15.75" x14ac:dyDescent="0.25">
      <c r="A341" s="564"/>
      <c r="B341" s="565"/>
      <c r="C341" s="555"/>
      <c r="D341" s="555"/>
      <c r="E341" s="555"/>
      <c r="F341" s="555"/>
      <c r="G341" s="555"/>
      <c r="H341" s="555"/>
      <c r="I341" s="555"/>
      <c r="J341" s="555"/>
      <c r="K341" s="555"/>
      <c r="L341" s="555"/>
      <c r="M341" s="555"/>
      <c r="N341" s="555"/>
      <c r="O341" s="564"/>
    </row>
    <row r="342" spans="1:15" ht="15.75" x14ac:dyDescent="0.25">
      <c r="A342" s="555"/>
      <c r="B342" s="555"/>
      <c r="C342" s="564"/>
      <c r="D342" s="1702" t="s">
        <v>52</v>
      </c>
      <c r="E342" s="1703"/>
      <c r="F342" s="1703"/>
      <c r="G342" s="1703"/>
      <c r="H342" s="1703"/>
      <c r="I342" s="1703"/>
      <c r="J342" s="1703"/>
      <c r="K342" s="1703"/>
      <c r="L342" s="1703"/>
      <c r="M342" s="1703"/>
      <c r="N342" s="1703"/>
      <c r="O342" s="1704"/>
    </row>
    <row r="343" spans="1:15" ht="15.75" x14ac:dyDescent="0.25">
      <c r="A343" s="564"/>
      <c r="B343" s="565"/>
      <c r="C343" s="555"/>
      <c r="D343" s="558" t="s">
        <v>53</v>
      </c>
      <c r="E343" s="558" t="s">
        <v>54</v>
      </c>
      <c r="F343" s="558" t="s">
        <v>55</v>
      </c>
      <c r="G343" s="558" t="s">
        <v>56</v>
      </c>
      <c r="H343" s="558" t="s">
        <v>57</v>
      </c>
      <c r="I343" s="558" t="s">
        <v>58</v>
      </c>
      <c r="J343" s="558" t="s">
        <v>59</v>
      </c>
      <c r="K343" s="558" t="s">
        <v>60</v>
      </c>
      <c r="L343" s="558" t="s">
        <v>61</v>
      </c>
      <c r="M343" s="558" t="s">
        <v>62</v>
      </c>
      <c r="N343" s="558" t="s">
        <v>63</v>
      </c>
      <c r="O343" s="558" t="s">
        <v>64</v>
      </c>
    </row>
    <row r="344" spans="1:15" ht="15.75" x14ac:dyDescent="0.25">
      <c r="A344" s="1705" t="s">
        <v>65</v>
      </c>
      <c r="B344" s="1705"/>
      <c r="C344" s="1705"/>
      <c r="D344" s="434">
        <v>1</v>
      </c>
      <c r="E344" s="434">
        <v>2</v>
      </c>
      <c r="F344" s="434">
        <v>3</v>
      </c>
      <c r="G344" s="434">
        <v>4</v>
      </c>
      <c r="H344" s="434">
        <v>5</v>
      </c>
      <c r="I344" s="434">
        <v>6</v>
      </c>
      <c r="J344" s="434">
        <v>7</v>
      </c>
      <c r="K344" s="434">
        <v>8</v>
      </c>
      <c r="L344" s="434">
        <v>9</v>
      </c>
      <c r="M344" s="434">
        <v>10</v>
      </c>
      <c r="N344" s="434">
        <v>11</v>
      </c>
      <c r="O344" s="434">
        <v>12</v>
      </c>
    </row>
    <row r="345" spans="1:15" ht="15.75" x14ac:dyDescent="0.25">
      <c r="A345" s="1706" t="s">
        <v>66</v>
      </c>
      <c r="B345" s="1706"/>
      <c r="C345" s="1706"/>
      <c r="D345" s="435">
        <v>6</v>
      </c>
      <c r="E345" s="435">
        <v>13</v>
      </c>
      <c r="F345" s="435">
        <v>17</v>
      </c>
      <c r="G345" s="435">
        <v>23</v>
      </c>
      <c r="H345" s="435">
        <v>29</v>
      </c>
      <c r="I345" s="435">
        <v>36</v>
      </c>
      <c r="J345" s="435">
        <v>42</v>
      </c>
      <c r="K345" s="435">
        <v>46</v>
      </c>
      <c r="L345" s="435">
        <v>51</v>
      </c>
      <c r="M345" s="435"/>
      <c r="N345" s="435"/>
      <c r="O345" s="435"/>
    </row>
    <row r="346" spans="1:15" ht="15.75" x14ac:dyDescent="0.25">
      <c r="A346" s="566"/>
      <c r="B346" s="566"/>
      <c r="C346" s="566"/>
      <c r="D346" s="494"/>
      <c r="E346" s="494"/>
      <c r="F346" s="494"/>
      <c r="G346" s="494"/>
      <c r="H346" s="494"/>
      <c r="I346" s="494"/>
      <c r="J346" s="494"/>
      <c r="K346" s="494"/>
      <c r="L346" s="494"/>
      <c r="M346" s="494"/>
      <c r="N346" s="494"/>
      <c r="O346" s="494"/>
    </row>
    <row r="347" spans="1:15" x14ac:dyDescent="0.25">
      <c r="A347" s="528" t="s">
        <v>76</v>
      </c>
      <c r="B347" s="528" t="s">
        <v>24</v>
      </c>
      <c r="C347" s="529"/>
      <c r="D347" s="525" t="s">
        <v>53</v>
      </c>
      <c r="E347" s="525" t="s">
        <v>54</v>
      </c>
      <c r="F347" s="525" t="s">
        <v>55</v>
      </c>
      <c r="G347" s="525" t="s">
        <v>56</v>
      </c>
      <c r="H347" s="525" t="s">
        <v>57</v>
      </c>
      <c r="I347" s="525" t="s">
        <v>58</v>
      </c>
      <c r="J347" s="525" t="s">
        <v>59</v>
      </c>
      <c r="K347" s="525" t="s">
        <v>60</v>
      </c>
      <c r="L347" s="525" t="s">
        <v>61</v>
      </c>
      <c r="M347" s="525" t="s">
        <v>62</v>
      </c>
      <c r="N347" s="525" t="s">
        <v>63</v>
      </c>
      <c r="O347" s="525" t="s">
        <v>64</v>
      </c>
    </row>
    <row r="348" spans="1:15" ht="25.5" x14ac:dyDescent="0.25">
      <c r="A348" s="1707" t="s">
        <v>1997</v>
      </c>
      <c r="B348" s="1709">
        <v>0.5</v>
      </c>
      <c r="C348" s="530" t="s">
        <v>65</v>
      </c>
      <c r="D348" s="434">
        <v>1</v>
      </c>
      <c r="E348" s="434">
        <v>1</v>
      </c>
      <c r="F348" s="434">
        <v>1</v>
      </c>
      <c r="G348" s="434">
        <v>1</v>
      </c>
      <c r="H348" s="434">
        <v>1</v>
      </c>
      <c r="I348" s="434">
        <v>1</v>
      </c>
      <c r="J348" s="434">
        <v>1</v>
      </c>
      <c r="K348" s="434">
        <v>1</v>
      </c>
      <c r="L348" s="434">
        <v>1</v>
      </c>
      <c r="M348" s="434">
        <v>1</v>
      </c>
      <c r="N348" s="434">
        <v>1</v>
      </c>
      <c r="O348" s="434">
        <v>1</v>
      </c>
    </row>
    <row r="349" spans="1:15" x14ac:dyDescent="0.25">
      <c r="A349" s="1708"/>
      <c r="B349" s="1710"/>
      <c r="C349" s="531" t="s">
        <v>66</v>
      </c>
      <c r="D349" s="435">
        <v>6</v>
      </c>
      <c r="E349" s="435">
        <v>7</v>
      </c>
      <c r="F349" s="435">
        <v>4</v>
      </c>
      <c r="G349" s="435">
        <v>6</v>
      </c>
      <c r="H349" s="435">
        <v>6</v>
      </c>
      <c r="I349" s="435">
        <v>7</v>
      </c>
      <c r="J349" s="435">
        <v>6</v>
      </c>
      <c r="K349" s="435">
        <v>4</v>
      </c>
      <c r="L349" s="435">
        <v>5</v>
      </c>
      <c r="M349" s="435"/>
      <c r="N349" s="435"/>
      <c r="O349" s="435"/>
    </row>
    <row r="350" spans="1:15" ht="15.75" x14ac:dyDescent="0.25">
      <c r="A350" s="566"/>
      <c r="B350" s="566"/>
      <c r="C350" s="566"/>
      <c r="D350" s="494"/>
      <c r="E350" s="494"/>
      <c r="F350" s="494"/>
      <c r="G350" s="494"/>
      <c r="H350" s="494"/>
      <c r="I350" s="494"/>
      <c r="J350" s="494"/>
      <c r="K350" s="494"/>
      <c r="L350" s="494"/>
      <c r="M350" s="494"/>
      <c r="N350" s="494"/>
      <c r="O350" s="494"/>
    </row>
    <row r="351" spans="1:15" ht="63" x14ac:dyDescent="0.25">
      <c r="A351" s="557" t="s">
        <v>23</v>
      </c>
      <c r="B351" s="558" t="s">
        <v>24</v>
      </c>
      <c r="C351" s="557" t="s">
        <v>25</v>
      </c>
      <c r="D351" s="557" t="s">
        <v>26</v>
      </c>
      <c r="E351" s="557" t="s">
        <v>105</v>
      </c>
      <c r="F351" s="1743" t="s">
        <v>28</v>
      </c>
      <c r="G351" s="1743"/>
      <c r="H351" s="1743" t="s">
        <v>29</v>
      </c>
      <c r="I351" s="1743"/>
      <c r="J351" s="558" t="s">
        <v>30</v>
      </c>
      <c r="K351" s="1743" t="s">
        <v>31</v>
      </c>
      <c r="L351" s="1743"/>
      <c r="M351" s="1744" t="s">
        <v>32</v>
      </c>
      <c r="N351" s="1745"/>
      <c r="O351" s="1746"/>
    </row>
    <row r="352" spans="1:15" ht="76.5" x14ac:dyDescent="0.25">
      <c r="A352" s="559" t="s">
        <v>33</v>
      </c>
      <c r="B352" s="567">
        <v>0.5</v>
      </c>
      <c r="C352" s="561" t="s">
        <v>1998</v>
      </c>
      <c r="D352" s="562" t="s">
        <v>35</v>
      </c>
      <c r="E352" s="562" t="s">
        <v>36</v>
      </c>
      <c r="F352" s="1747" t="s">
        <v>1999</v>
      </c>
      <c r="G352" s="1748"/>
      <c r="H352" s="1749" t="s">
        <v>70</v>
      </c>
      <c r="I352" s="1750"/>
      <c r="J352" s="563">
        <v>1</v>
      </c>
      <c r="K352" s="1751" t="s">
        <v>534</v>
      </c>
      <c r="L352" s="1751"/>
      <c r="M352" s="1752" t="s">
        <v>1867</v>
      </c>
      <c r="N352" s="1752"/>
      <c r="O352" s="1752"/>
    </row>
    <row r="353" spans="1:15" x14ac:dyDescent="0.25">
      <c r="A353" s="1732" t="s">
        <v>40</v>
      </c>
      <c r="B353" s="1733"/>
      <c r="C353" s="1734" t="s">
        <v>2000</v>
      </c>
      <c r="D353" s="1735"/>
      <c r="E353" s="1735"/>
      <c r="F353" s="1735"/>
      <c r="G353" s="1736"/>
      <c r="H353" s="1737" t="s">
        <v>42</v>
      </c>
      <c r="I353" s="1738"/>
      <c r="J353" s="1739"/>
      <c r="K353" s="1740" t="s">
        <v>2001</v>
      </c>
      <c r="L353" s="1741"/>
      <c r="M353" s="1741"/>
      <c r="N353" s="1741"/>
      <c r="O353" s="1742"/>
    </row>
    <row r="354" spans="1:15" ht="15.75" x14ac:dyDescent="0.25">
      <c r="A354" s="760" t="s">
        <v>44</v>
      </c>
      <c r="B354" s="761"/>
      <c r="C354" s="761"/>
      <c r="D354" s="761"/>
      <c r="E354" s="761"/>
      <c r="F354" s="762"/>
      <c r="G354" s="763" t="s">
        <v>45</v>
      </c>
      <c r="H354" s="763"/>
      <c r="I354" s="763"/>
      <c r="J354" s="763"/>
      <c r="K354" s="763"/>
      <c r="L354" s="763"/>
      <c r="M354" s="763"/>
      <c r="N354" s="763"/>
      <c r="O354" s="763"/>
    </row>
    <row r="355" spans="1:15" x14ac:dyDescent="0.25">
      <c r="A355" s="1714" t="s">
        <v>2002</v>
      </c>
      <c r="B355" s="1715"/>
      <c r="C355" s="1715"/>
      <c r="D355" s="1715"/>
      <c r="E355" s="1715"/>
      <c r="F355" s="1716"/>
      <c r="G355" s="1720" t="s">
        <v>2003</v>
      </c>
      <c r="H355" s="1721"/>
      <c r="I355" s="1721"/>
      <c r="J355" s="1721"/>
      <c r="K355" s="1721"/>
      <c r="L355" s="1721"/>
      <c r="M355" s="1721"/>
      <c r="N355" s="1721"/>
      <c r="O355" s="1722"/>
    </row>
    <row r="356" spans="1:15" x14ac:dyDescent="0.25">
      <c r="A356" s="1717"/>
      <c r="B356" s="1718"/>
      <c r="C356" s="1718"/>
      <c r="D356" s="1718"/>
      <c r="E356" s="1718"/>
      <c r="F356" s="1719"/>
      <c r="G356" s="1723"/>
      <c r="H356" s="1724"/>
      <c r="I356" s="1724"/>
      <c r="J356" s="1724"/>
      <c r="K356" s="1724"/>
      <c r="L356" s="1724"/>
      <c r="M356" s="1724"/>
      <c r="N356" s="1724"/>
      <c r="O356" s="1725"/>
    </row>
    <row r="357" spans="1:15" ht="15.75" x14ac:dyDescent="0.25">
      <c r="A357" s="760" t="s">
        <v>48</v>
      </c>
      <c r="B357" s="761"/>
      <c r="C357" s="761"/>
      <c r="D357" s="761"/>
      <c r="E357" s="761"/>
      <c r="F357" s="761"/>
      <c r="G357" s="763" t="s">
        <v>49</v>
      </c>
      <c r="H357" s="763"/>
      <c r="I357" s="763"/>
      <c r="J357" s="763"/>
      <c r="K357" s="763"/>
      <c r="L357" s="763"/>
      <c r="M357" s="763"/>
      <c r="N357" s="763"/>
      <c r="O357" s="763"/>
    </row>
    <row r="358" spans="1:15" x14ac:dyDescent="0.25">
      <c r="A358" s="1726" t="s">
        <v>2004</v>
      </c>
      <c r="B358" s="1727"/>
      <c r="C358" s="1727"/>
      <c r="D358" s="1727"/>
      <c r="E358" s="1727"/>
      <c r="F358" s="1728"/>
      <c r="G358" s="1714" t="s">
        <v>1876</v>
      </c>
      <c r="H358" s="1715"/>
      <c r="I358" s="1715"/>
      <c r="J358" s="1715"/>
      <c r="K358" s="1715"/>
      <c r="L358" s="1715"/>
      <c r="M358" s="1715"/>
      <c r="N358" s="1715"/>
      <c r="O358" s="1716"/>
    </row>
    <row r="359" spans="1:15" x14ac:dyDescent="0.25">
      <c r="A359" s="1729"/>
      <c r="B359" s="1730"/>
      <c r="C359" s="1730"/>
      <c r="D359" s="1730"/>
      <c r="E359" s="1730"/>
      <c r="F359" s="1731"/>
      <c r="G359" s="1717"/>
      <c r="H359" s="1718"/>
      <c r="I359" s="1718"/>
      <c r="J359" s="1718"/>
      <c r="K359" s="1718"/>
      <c r="L359" s="1718"/>
      <c r="M359" s="1718"/>
      <c r="N359" s="1718"/>
      <c r="O359" s="1719"/>
    </row>
    <row r="360" spans="1:15" ht="15.75" x14ac:dyDescent="0.25">
      <c r="A360" s="564"/>
      <c r="B360" s="565"/>
      <c r="C360" s="555"/>
      <c r="D360" s="555"/>
      <c r="E360" s="555"/>
      <c r="F360" s="555"/>
      <c r="G360" s="555"/>
      <c r="H360" s="555"/>
      <c r="I360" s="555"/>
      <c r="J360" s="555"/>
      <c r="K360" s="555"/>
      <c r="L360" s="555"/>
      <c r="M360" s="555"/>
      <c r="N360" s="555"/>
      <c r="O360" s="564"/>
    </row>
    <row r="361" spans="1:15" ht="15.75" x14ac:dyDescent="0.25">
      <c r="A361" s="555"/>
      <c r="B361" s="555"/>
      <c r="C361" s="564"/>
      <c r="D361" s="1702" t="s">
        <v>52</v>
      </c>
      <c r="E361" s="1703"/>
      <c r="F361" s="1703"/>
      <c r="G361" s="1703"/>
      <c r="H361" s="1703"/>
      <c r="I361" s="1703"/>
      <c r="J361" s="1703"/>
      <c r="K361" s="1703"/>
      <c r="L361" s="1703"/>
      <c r="M361" s="1703"/>
      <c r="N361" s="1703"/>
      <c r="O361" s="1704"/>
    </row>
    <row r="362" spans="1:15" ht="15.75" x14ac:dyDescent="0.25">
      <c r="A362" s="564"/>
      <c r="B362" s="565"/>
      <c r="C362" s="555"/>
      <c r="D362" s="558" t="s">
        <v>53</v>
      </c>
      <c r="E362" s="558" t="s">
        <v>54</v>
      </c>
      <c r="F362" s="558" t="s">
        <v>55</v>
      </c>
      <c r="G362" s="558" t="s">
        <v>56</v>
      </c>
      <c r="H362" s="558" t="s">
        <v>57</v>
      </c>
      <c r="I362" s="558" t="s">
        <v>58</v>
      </c>
      <c r="J362" s="558" t="s">
        <v>59</v>
      </c>
      <c r="K362" s="558" t="s">
        <v>60</v>
      </c>
      <c r="L362" s="558" t="s">
        <v>61</v>
      </c>
      <c r="M362" s="558" t="s">
        <v>62</v>
      </c>
      <c r="N362" s="558" t="s">
        <v>63</v>
      </c>
      <c r="O362" s="558" t="s">
        <v>64</v>
      </c>
    </row>
    <row r="363" spans="1:15" ht="15.75" x14ac:dyDescent="0.25">
      <c r="A363" s="1705" t="s">
        <v>65</v>
      </c>
      <c r="B363" s="1705"/>
      <c r="C363" s="1705"/>
      <c r="D363" s="434"/>
      <c r="E363" s="434"/>
      <c r="F363" s="434">
        <v>1</v>
      </c>
      <c r="G363" s="434"/>
      <c r="H363" s="434"/>
      <c r="I363" s="434">
        <v>1</v>
      </c>
      <c r="J363" s="434"/>
      <c r="K363" s="434"/>
      <c r="L363" s="434">
        <v>1</v>
      </c>
      <c r="M363" s="434"/>
      <c r="N363" s="434"/>
      <c r="O363" s="434">
        <v>1</v>
      </c>
    </row>
    <row r="364" spans="1:15" ht="15.75" x14ac:dyDescent="0.25">
      <c r="A364" s="1706" t="s">
        <v>66</v>
      </c>
      <c r="B364" s="1706"/>
      <c r="C364" s="1706"/>
      <c r="D364" s="435">
        <v>6</v>
      </c>
      <c r="E364" s="435">
        <v>13</v>
      </c>
      <c r="F364" s="435">
        <v>19</v>
      </c>
      <c r="G364" s="435">
        <v>25</v>
      </c>
      <c r="H364" s="435">
        <v>28</v>
      </c>
      <c r="I364" s="435">
        <v>33</v>
      </c>
      <c r="J364" s="435">
        <v>45</v>
      </c>
      <c r="K364" s="435">
        <v>50</v>
      </c>
      <c r="L364" s="435">
        <v>64</v>
      </c>
      <c r="M364" s="435"/>
      <c r="N364" s="435"/>
      <c r="O364" s="435"/>
    </row>
    <row r="365" spans="1:15" ht="15.75" x14ac:dyDescent="0.25">
      <c r="A365" s="568"/>
      <c r="B365" s="569"/>
      <c r="C365" s="569"/>
      <c r="D365" s="570"/>
      <c r="E365" s="570"/>
      <c r="F365" s="570"/>
      <c r="G365" s="570"/>
      <c r="H365" s="570"/>
      <c r="I365" s="570"/>
      <c r="J365" s="570"/>
      <c r="K365" s="570"/>
      <c r="L365" s="570"/>
      <c r="M365" s="570"/>
      <c r="N365" s="570"/>
      <c r="O365" s="571"/>
    </row>
    <row r="366" spans="1:15" x14ac:dyDescent="0.25">
      <c r="A366" s="528" t="s">
        <v>76</v>
      </c>
      <c r="B366" s="528" t="s">
        <v>24</v>
      </c>
      <c r="C366" s="529"/>
      <c r="D366" s="525" t="s">
        <v>53</v>
      </c>
      <c r="E366" s="525" t="s">
        <v>54</v>
      </c>
      <c r="F366" s="525" t="s">
        <v>55</v>
      </c>
      <c r="G366" s="525" t="s">
        <v>56</v>
      </c>
      <c r="H366" s="525" t="s">
        <v>57</v>
      </c>
      <c r="I366" s="525" t="s">
        <v>58</v>
      </c>
      <c r="J366" s="525" t="s">
        <v>59</v>
      </c>
      <c r="K366" s="525" t="s">
        <v>60</v>
      </c>
      <c r="L366" s="525" t="s">
        <v>61</v>
      </c>
      <c r="M366" s="525" t="s">
        <v>62</v>
      </c>
      <c r="N366" s="525" t="s">
        <v>63</v>
      </c>
      <c r="O366" s="525" t="s">
        <v>64</v>
      </c>
    </row>
    <row r="367" spans="1:15" ht="25.5" x14ac:dyDescent="0.25">
      <c r="A367" s="1707" t="s">
        <v>2005</v>
      </c>
      <c r="B367" s="1709">
        <v>0.5</v>
      </c>
      <c r="C367" s="530" t="s">
        <v>65</v>
      </c>
      <c r="D367" s="434">
        <v>1</v>
      </c>
      <c r="E367" s="434">
        <v>1</v>
      </c>
      <c r="F367" s="434">
        <v>1</v>
      </c>
      <c r="G367" s="434">
        <v>1</v>
      </c>
      <c r="H367" s="434">
        <v>1</v>
      </c>
      <c r="I367" s="434">
        <v>1</v>
      </c>
      <c r="J367" s="434">
        <v>1</v>
      </c>
      <c r="K367" s="434">
        <v>1</v>
      </c>
      <c r="L367" s="434">
        <v>1</v>
      </c>
      <c r="M367" s="434">
        <v>1</v>
      </c>
      <c r="N367" s="434">
        <v>1</v>
      </c>
      <c r="O367" s="434">
        <v>1</v>
      </c>
    </row>
    <row r="368" spans="1:15" x14ac:dyDescent="0.25">
      <c r="A368" s="1708"/>
      <c r="B368" s="1710"/>
      <c r="C368" s="531" t="s">
        <v>66</v>
      </c>
      <c r="D368" s="435">
        <v>6</v>
      </c>
      <c r="E368" s="435">
        <v>7</v>
      </c>
      <c r="F368" s="435">
        <v>6</v>
      </c>
      <c r="G368" s="435">
        <v>6</v>
      </c>
      <c r="H368" s="435">
        <v>3</v>
      </c>
      <c r="I368" s="435">
        <v>5</v>
      </c>
      <c r="J368" s="435">
        <v>12</v>
      </c>
      <c r="K368" s="435">
        <v>5</v>
      </c>
      <c r="L368" s="435">
        <v>14</v>
      </c>
      <c r="M368" s="435"/>
      <c r="N368" s="435"/>
      <c r="O368" s="435"/>
    </row>
    <row r="369" spans="1:15" x14ac:dyDescent="0.25">
      <c r="A369" s="1711"/>
      <c r="B369" s="1712"/>
      <c r="C369" s="1712"/>
      <c r="D369" s="1712"/>
      <c r="E369" s="1712"/>
      <c r="F369" s="1712"/>
      <c r="G369" s="1712"/>
      <c r="H369" s="1712"/>
      <c r="I369" s="1712"/>
      <c r="J369" s="1712"/>
      <c r="K369" s="1712"/>
      <c r="L369" s="1712"/>
      <c r="M369" s="1712"/>
      <c r="N369" s="1712"/>
      <c r="O369" s="1713"/>
    </row>
    <row r="370" spans="1:15" x14ac:dyDescent="0.25">
      <c r="A370" s="1697" t="s">
        <v>2006</v>
      </c>
      <c r="B370" s="1698"/>
      <c r="C370" s="525" t="s">
        <v>2007</v>
      </c>
      <c r="D370" s="525" t="s">
        <v>53</v>
      </c>
      <c r="E370" s="525" t="s">
        <v>54</v>
      </c>
      <c r="F370" s="525" t="s">
        <v>55</v>
      </c>
      <c r="G370" s="525" t="s">
        <v>56</v>
      </c>
      <c r="H370" s="525" t="s">
        <v>57</v>
      </c>
      <c r="I370" s="525" t="s">
        <v>58</v>
      </c>
      <c r="J370" s="525" t="s">
        <v>59</v>
      </c>
      <c r="K370" s="525" t="s">
        <v>60</v>
      </c>
      <c r="L370" s="525" t="s">
        <v>61</v>
      </c>
      <c r="M370" s="525" t="s">
        <v>62</v>
      </c>
      <c r="N370" s="525" t="s">
        <v>63</v>
      </c>
      <c r="O370" s="525" t="s">
        <v>64</v>
      </c>
    </row>
    <row r="371" spans="1:15" ht="63.75" x14ac:dyDescent="0.25">
      <c r="A371" s="572" t="s">
        <v>2008</v>
      </c>
      <c r="B371" s="572" t="s">
        <v>2009</v>
      </c>
      <c r="C371" s="552" t="s">
        <v>2010</v>
      </c>
      <c r="D371" s="551"/>
      <c r="E371" s="551"/>
      <c r="F371" s="551"/>
      <c r="G371" s="551"/>
      <c r="H371" s="551"/>
      <c r="I371" s="551"/>
      <c r="J371" s="552"/>
      <c r="K371" s="552" t="s">
        <v>2011</v>
      </c>
      <c r="L371" s="552" t="s">
        <v>2011</v>
      </c>
      <c r="M371" s="551"/>
      <c r="N371" s="551"/>
      <c r="O371" s="551"/>
    </row>
    <row r="372" spans="1:15" ht="153" x14ac:dyDescent="0.25">
      <c r="A372" s="573" t="s">
        <v>2012</v>
      </c>
      <c r="B372" s="572" t="s">
        <v>2009</v>
      </c>
      <c r="C372" s="552" t="s">
        <v>2013</v>
      </c>
      <c r="D372" s="574"/>
      <c r="E372" s="574"/>
      <c r="F372" s="574"/>
      <c r="G372" s="574"/>
      <c r="H372" s="574"/>
      <c r="I372" s="574"/>
      <c r="J372" s="574"/>
      <c r="K372" s="574"/>
      <c r="L372" s="575" t="s">
        <v>2011</v>
      </c>
      <c r="M372" s="574"/>
      <c r="N372" s="574"/>
      <c r="O372" s="574"/>
    </row>
    <row r="373" spans="1:15" ht="15.75" x14ac:dyDescent="0.25">
      <c r="A373" s="1699" t="s">
        <v>2014</v>
      </c>
      <c r="B373" s="1700"/>
      <c r="C373" s="1700"/>
      <c r="D373" s="576" t="s">
        <v>1080</v>
      </c>
      <c r="E373" s="577" t="s">
        <v>1081</v>
      </c>
      <c r="F373" s="577" t="s">
        <v>2015</v>
      </c>
      <c r="G373" s="577" t="s">
        <v>1082</v>
      </c>
      <c r="H373" s="577" t="s">
        <v>1083</v>
      </c>
      <c r="I373" s="577" t="s">
        <v>1084</v>
      </c>
      <c r="J373" s="577" t="s">
        <v>1085</v>
      </c>
      <c r="K373" s="577" t="s">
        <v>2016</v>
      </c>
      <c r="L373" s="577" t="s">
        <v>2017</v>
      </c>
      <c r="M373" s="577" t="s">
        <v>62</v>
      </c>
      <c r="N373" s="577" t="s">
        <v>63</v>
      </c>
      <c r="O373" s="577" t="s">
        <v>64</v>
      </c>
    </row>
    <row r="374" spans="1:15" x14ac:dyDescent="0.25">
      <c r="A374" s="1701" t="s">
        <v>2018</v>
      </c>
      <c r="B374" s="1690"/>
      <c r="C374" s="1691"/>
      <c r="D374" s="578">
        <v>1</v>
      </c>
      <c r="E374" s="579"/>
      <c r="F374" s="580"/>
      <c r="G374" s="579"/>
      <c r="H374" s="579"/>
      <c r="I374" s="579"/>
      <c r="J374" s="579"/>
      <c r="K374" s="579"/>
      <c r="L374" s="579"/>
      <c r="M374" s="579"/>
      <c r="N374" s="579"/>
      <c r="O374" s="579"/>
    </row>
    <row r="375" spans="1:15" x14ac:dyDescent="0.25">
      <c r="A375" s="1689" t="s">
        <v>2019</v>
      </c>
      <c r="B375" s="1690"/>
      <c r="C375" s="1691"/>
      <c r="D375" s="578">
        <v>1</v>
      </c>
      <c r="E375" s="579"/>
      <c r="F375" s="580"/>
      <c r="G375" s="579"/>
      <c r="H375" s="579"/>
      <c r="I375" s="579"/>
      <c r="J375" s="579"/>
      <c r="K375" s="579"/>
      <c r="L375" s="579"/>
      <c r="M375" s="579"/>
      <c r="N375" s="579"/>
      <c r="O375" s="579"/>
    </row>
    <row r="376" spans="1:15" x14ac:dyDescent="0.25">
      <c r="A376" s="1689" t="s">
        <v>2020</v>
      </c>
      <c r="B376" s="1690"/>
      <c r="C376" s="1691"/>
      <c r="D376" s="578">
        <v>1</v>
      </c>
      <c r="E376" s="579"/>
      <c r="F376" s="579"/>
      <c r="G376" s="580"/>
      <c r="H376" s="579"/>
      <c r="I376" s="579"/>
      <c r="J376" s="579"/>
      <c r="K376" s="579"/>
      <c r="L376" s="579"/>
      <c r="M376" s="579"/>
      <c r="N376" s="579"/>
      <c r="O376" s="579"/>
    </row>
    <row r="377" spans="1:15" x14ac:dyDescent="0.25">
      <c r="A377" s="1689" t="s">
        <v>2021</v>
      </c>
      <c r="B377" s="1690"/>
      <c r="C377" s="1691"/>
      <c r="D377" s="581"/>
      <c r="E377" s="578">
        <v>1</v>
      </c>
      <c r="F377" s="578">
        <v>1</v>
      </c>
      <c r="G377" s="578">
        <v>1</v>
      </c>
      <c r="H377" s="578">
        <v>1</v>
      </c>
      <c r="I377" s="582"/>
      <c r="J377" s="579"/>
      <c r="K377" s="579"/>
      <c r="L377" s="579"/>
      <c r="M377" s="579"/>
      <c r="N377" s="579"/>
      <c r="O377" s="579"/>
    </row>
    <row r="378" spans="1:15" x14ac:dyDescent="0.25">
      <c r="A378" s="1689" t="s">
        <v>2022</v>
      </c>
      <c r="B378" s="1690"/>
      <c r="C378" s="1691"/>
      <c r="D378" s="581"/>
      <c r="E378" s="578"/>
      <c r="F378" s="578"/>
      <c r="G378" s="578"/>
      <c r="H378" s="578">
        <v>1</v>
      </c>
      <c r="I378" s="582">
        <v>1</v>
      </c>
      <c r="J378" s="579"/>
      <c r="K378" s="579"/>
      <c r="L378" s="579"/>
      <c r="M378" s="579"/>
      <c r="N378" s="579"/>
      <c r="O378" s="579"/>
    </row>
    <row r="379" spans="1:15" x14ac:dyDescent="0.25">
      <c r="A379" s="1689" t="s">
        <v>2023</v>
      </c>
      <c r="B379" s="1690"/>
      <c r="C379" s="1691"/>
      <c r="D379" s="581"/>
      <c r="E379" s="578"/>
      <c r="F379" s="578"/>
      <c r="G379" s="578"/>
      <c r="H379" s="578">
        <v>1</v>
      </c>
      <c r="I379" s="582">
        <v>1</v>
      </c>
      <c r="J379" s="579"/>
      <c r="K379" s="579"/>
      <c r="L379" s="579"/>
      <c r="M379" s="579"/>
      <c r="N379" s="579"/>
      <c r="O379" s="579"/>
    </row>
    <row r="380" spans="1:15" x14ac:dyDescent="0.25">
      <c r="A380" s="1689" t="s">
        <v>2024</v>
      </c>
      <c r="B380" s="1690"/>
      <c r="C380" s="1691"/>
      <c r="D380" s="581"/>
      <c r="E380" s="578"/>
      <c r="F380" s="578"/>
      <c r="G380" s="578"/>
      <c r="H380" s="578">
        <v>1</v>
      </c>
      <c r="I380" s="582"/>
      <c r="J380" s="579"/>
      <c r="K380" s="579"/>
      <c r="L380" s="579"/>
      <c r="M380" s="579"/>
      <c r="N380" s="579"/>
      <c r="O380" s="579"/>
    </row>
    <row r="381" spans="1:15" x14ac:dyDescent="0.25">
      <c r="A381" s="1689" t="s">
        <v>2025</v>
      </c>
      <c r="B381" s="1690"/>
      <c r="C381" s="1691"/>
      <c r="D381" s="581"/>
      <c r="E381" s="578"/>
      <c r="F381" s="578"/>
      <c r="G381" s="578"/>
      <c r="H381" s="578"/>
      <c r="I381" s="582"/>
      <c r="J381" s="583">
        <v>1</v>
      </c>
      <c r="K381" s="579"/>
      <c r="L381" s="579"/>
      <c r="M381" s="579"/>
      <c r="N381" s="579"/>
      <c r="O381" s="579"/>
    </row>
    <row r="382" spans="1:15" x14ac:dyDescent="0.25">
      <c r="A382" s="1689" t="s">
        <v>2026</v>
      </c>
      <c r="B382" s="1690"/>
      <c r="C382" s="1691"/>
      <c r="D382" s="581"/>
      <c r="E382" s="578"/>
      <c r="F382" s="578"/>
      <c r="G382" s="578"/>
      <c r="H382" s="578"/>
      <c r="I382" s="582"/>
      <c r="J382" s="583">
        <v>1</v>
      </c>
      <c r="K382" s="579"/>
      <c r="L382" s="579"/>
      <c r="M382" s="579"/>
      <c r="N382" s="579"/>
      <c r="O382" s="579"/>
    </row>
    <row r="383" spans="1:15" x14ac:dyDescent="0.25">
      <c r="A383" s="1689" t="s">
        <v>2027</v>
      </c>
      <c r="B383" s="1690"/>
      <c r="C383" s="1691"/>
      <c r="D383" s="581"/>
      <c r="E383" s="578"/>
      <c r="F383" s="578"/>
      <c r="G383" s="578"/>
      <c r="H383" s="578"/>
      <c r="I383" s="582"/>
      <c r="J383" s="583">
        <v>1</v>
      </c>
      <c r="K383" s="579"/>
      <c r="L383" s="579"/>
      <c r="M383" s="579"/>
      <c r="N383" s="579"/>
      <c r="O383" s="579"/>
    </row>
    <row r="384" spans="1:15" x14ac:dyDescent="0.25">
      <c r="A384" s="1689" t="s">
        <v>2028</v>
      </c>
      <c r="B384" s="1690"/>
      <c r="C384" s="1691"/>
      <c r="D384" s="581"/>
      <c r="E384" s="578"/>
      <c r="F384" s="578"/>
      <c r="G384" s="578"/>
      <c r="H384" s="578"/>
      <c r="I384" s="582"/>
      <c r="J384" s="583">
        <v>1</v>
      </c>
      <c r="K384" s="579"/>
      <c r="L384" s="579"/>
      <c r="M384" s="579"/>
      <c r="N384" s="579"/>
      <c r="O384" s="579"/>
    </row>
    <row r="385" spans="1:15" x14ac:dyDescent="0.25">
      <c r="A385" s="1689" t="s">
        <v>2029</v>
      </c>
      <c r="B385" s="1692"/>
      <c r="C385" s="1693"/>
      <c r="D385" s="581"/>
      <c r="E385" s="578"/>
      <c r="F385" s="578"/>
      <c r="G385" s="578"/>
      <c r="H385" s="578"/>
      <c r="I385" s="582"/>
      <c r="J385" s="583"/>
      <c r="K385" s="583">
        <v>1</v>
      </c>
      <c r="L385" s="579"/>
      <c r="M385" s="579"/>
      <c r="N385" s="579"/>
      <c r="O385" s="579"/>
    </row>
    <row r="386" spans="1:15" ht="15.75" thickBot="1" x14ac:dyDescent="0.3">
      <c r="A386" s="584"/>
      <c r="B386" s="585"/>
      <c r="C386" s="585"/>
      <c r="D386" s="586"/>
      <c r="E386" s="587"/>
      <c r="F386" s="587"/>
      <c r="G386" s="587"/>
      <c r="H386" s="587"/>
      <c r="I386" s="588"/>
      <c r="J386" s="589"/>
      <c r="K386" s="589"/>
      <c r="L386" s="590"/>
      <c r="M386" s="590"/>
      <c r="N386" s="590"/>
      <c r="O386" s="590"/>
    </row>
    <row r="387" spans="1:15" ht="15.75" thickBot="1" x14ac:dyDescent="0.3">
      <c r="A387" s="1694" t="s">
        <v>2030</v>
      </c>
      <c r="B387" s="1695"/>
      <c r="C387" s="1695"/>
      <c r="D387" s="1695"/>
      <c r="E387" s="1695"/>
      <c r="F387" s="1695"/>
      <c r="G387" s="1695"/>
      <c r="H387" s="1695"/>
      <c r="I387" s="1695"/>
      <c r="J387" s="1695"/>
      <c r="K387" s="1695"/>
      <c r="L387" s="1695"/>
      <c r="M387" s="1695"/>
      <c r="N387" s="1695"/>
      <c r="O387" s="1696"/>
    </row>
  </sheetData>
  <sheetProtection password="B4B1" sheet="1" objects="1" scenarios="1" selectLockedCells="1" selectUnlockedCells="1"/>
  <mergeCells count="484">
    <mergeCell ref="B1:O1"/>
    <mergeCell ref="B2:O2"/>
    <mergeCell ref="B3:O3"/>
    <mergeCell ref="B4:O4"/>
    <mergeCell ref="B5:O5"/>
    <mergeCell ref="B6:O6"/>
    <mergeCell ref="B8:J8"/>
    <mergeCell ref="K8:N8"/>
    <mergeCell ref="B10:O10"/>
    <mergeCell ref="A12:D16"/>
    <mergeCell ref="E12:I12"/>
    <mergeCell ref="J12:K16"/>
    <mergeCell ref="L12:O12"/>
    <mergeCell ref="E13:I13"/>
    <mergeCell ref="L13:O13"/>
    <mergeCell ref="E14:I14"/>
    <mergeCell ref="L14:O14"/>
    <mergeCell ref="E15:I15"/>
    <mergeCell ref="L15:O15"/>
    <mergeCell ref="E16:I16"/>
    <mergeCell ref="L16:O16"/>
    <mergeCell ref="F18:G18"/>
    <mergeCell ref="H18:I18"/>
    <mergeCell ref="K18:L18"/>
    <mergeCell ref="M18:O18"/>
    <mergeCell ref="A21:F21"/>
    <mergeCell ref="G21:O21"/>
    <mergeCell ref="A22:F23"/>
    <mergeCell ref="G22:O23"/>
    <mergeCell ref="A24:F24"/>
    <mergeCell ref="G24:O24"/>
    <mergeCell ref="F19:G19"/>
    <mergeCell ref="H19:I19"/>
    <mergeCell ref="K19:L19"/>
    <mergeCell ref="M19:O19"/>
    <mergeCell ref="A20:B20"/>
    <mergeCell ref="C20:G20"/>
    <mergeCell ref="H20:J20"/>
    <mergeCell ref="K20:O20"/>
    <mergeCell ref="A25:F26"/>
    <mergeCell ref="G25:O26"/>
    <mergeCell ref="D28:O28"/>
    <mergeCell ref="A30:C30"/>
    <mergeCell ref="A31:C31"/>
    <mergeCell ref="C33:E33"/>
    <mergeCell ref="F33:G33"/>
    <mergeCell ref="H33:I33"/>
    <mergeCell ref="K33:L33"/>
    <mergeCell ref="M33:O33"/>
    <mergeCell ref="A36:F36"/>
    <mergeCell ref="G36:O36"/>
    <mergeCell ref="A37:F38"/>
    <mergeCell ref="G37:O38"/>
    <mergeCell ref="A39:F39"/>
    <mergeCell ref="G39:O39"/>
    <mergeCell ref="C34:E34"/>
    <mergeCell ref="F34:G34"/>
    <mergeCell ref="H34:I34"/>
    <mergeCell ref="K34:L34"/>
    <mergeCell ref="M34:O34"/>
    <mergeCell ref="A35:B35"/>
    <mergeCell ref="C35:G35"/>
    <mergeCell ref="H35:J35"/>
    <mergeCell ref="K35:O35"/>
    <mergeCell ref="A48:A49"/>
    <mergeCell ref="B48:B49"/>
    <mergeCell ref="A50:A51"/>
    <mergeCell ref="B50:B51"/>
    <mergeCell ref="A52:A53"/>
    <mergeCell ref="B52:B53"/>
    <mergeCell ref="A40:F41"/>
    <mergeCell ref="G40:O41"/>
    <mergeCell ref="A44:A45"/>
    <mergeCell ref="B44:B45"/>
    <mergeCell ref="A46:A47"/>
    <mergeCell ref="B46:B47"/>
    <mergeCell ref="A60:A61"/>
    <mergeCell ref="B60:B61"/>
    <mergeCell ref="A62:A63"/>
    <mergeCell ref="A64:A65"/>
    <mergeCell ref="B64:B65"/>
    <mergeCell ref="A66:A67"/>
    <mergeCell ref="B66:B67"/>
    <mergeCell ref="A54:A55"/>
    <mergeCell ref="B54:B55"/>
    <mergeCell ref="A56:A57"/>
    <mergeCell ref="B56:B57"/>
    <mergeCell ref="A58:A59"/>
    <mergeCell ref="B58:B59"/>
    <mergeCell ref="A74:A75"/>
    <mergeCell ref="B74:B75"/>
    <mergeCell ref="A76:A77"/>
    <mergeCell ref="B76:B77"/>
    <mergeCell ref="A78:A79"/>
    <mergeCell ref="B78:B79"/>
    <mergeCell ref="A68:A69"/>
    <mergeCell ref="B68:B69"/>
    <mergeCell ref="A70:A71"/>
    <mergeCell ref="B70:B71"/>
    <mergeCell ref="A72:A73"/>
    <mergeCell ref="B72:B73"/>
    <mergeCell ref="A86:A87"/>
    <mergeCell ref="B86:B87"/>
    <mergeCell ref="A88:A89"/>
    <mergeCell ref="B88:B89"/>
    <mergeCell ref="A90:A91"/>
    <mergeCell ref="B90:B91"/>
    <mergeCell ref="A80:A81"/>
    <mergeCell ref="B80:B81"/>
    <mergeCell ref="A82:A83"/>
    <mergeCell ref="B82:B83"/>
    <mergeCell ref="A84:A85"/>
    <mergeCell ref="B84:B85"/>
    <mergeCell ref="A98:A99"/>
    <mergeCell ref="B98:B99"/>
    <mergeCell ref="A100:A101"/>
    <mergeCell ref="B100:B101"/>
    <mergeCell ref="A102:A103"/>
    <mergeCell ref="B102:B103"/>
    <mergeCell ref="A92:A93"/>
    <mergeCell ref="B92:B93"/>
    <mergeCell ref="A94:A95"/>
    <mergeCell ref="B94:B95"/>
    <mergeCell ref="A96:A97"/>
    <mergeCell ref="B96:B97"/>
    <mergeCell ref="A110:A111"/>
    <mergeCell ref="B110:B111"/>
    <mergeCell ref="A112:A113"/>
    <mergeCell ref="B112:B113"/>
    <mergeCell ref="A114:A115"/>
    <mergeCell ref="B114:B115"/>
    <mergeCell ref="A104:A105"/>
    <mergeCell ref="B104:B105"/>
    <mergeCell ref="A106:A107"/>
    <mergeCell ref="B106:B107"/>
    <mergeCell ref="A108:A109"/>
    <mergeCell ref="B108:B109"/>
    <mergeCell ref="A122:A123"/>
    <mergeCell ref="B122:B123"/>
    <mergeCell ref="A124:A125"/>
    <mergeCell ref="B124:B125"/>
    <mergeCell ref="A126:A127"/>
    <mergeCell ref="B126:B127"/>
    <mergeCell ref="A116:A117"/>
    <mergeCell ref="B116:B117"/>
    <mergeCell ref="A118:A119"/>
    <mergeCell ref="B118:B119"/>
    <mergeCell ref="A120:A121"/>
    <mergeCell ref="B120:B121"/>
    <mergeCell ref="A134:A135"/>
    <mergeCell ref="B134:B135"/>
    <mergeCell ref="A136:A137"/>
    <mergeCell ref="B136:B137"/>
    <mergeCell ref="B141:J141"/>
    <mergeCell ref="K141:N141"/>
    <mergeCell ref="A128:A129"/>
    <mergeCell ref="B128:B129"/>
    <mergeCell ref="A130:A131"/>
    <mergeCell ref="B130:B131"/>
    <mergeCell ref="A132:A133"/>
    <mergeCell ref="B132:B133"/>
    <mergeCell ref="L148:O148"/>
    <mergeCell ref="E149:I149"/>
    <mergeCell ref="L149:O149"/>
    <mergeCell ref="F152:G152"/>
    <mergeCell ref="H152:I152"/>
    <mergeCell ref="K152:L152"/>
    <mergeCell ref="M152:O152"/>
    <mergeCell ref="B143:O143"/>
    <mergeCell ref="A145:D149"/>
    <mergeCell ref="E145:I145"/>
    <mergeCell ref="J145:K149"/>
    <mergeCell ref="L145:O145"/>
    <mergeCell ref="E146:I146"/>
    <mergeCell ref="L146:O146"/>
    <mergeCell ref="E147:I147"/>
    <mergeCell ref="L147:O147"/>
    <mergeCell ref="E148:I148"/>
    <mergeCell ref="A155:F155"/>
    <mergeCell ref="G155:O155"/>
    <mergeCell ref="A156:F157"/>
    <mergeCell ref="G156:O157"/>
    <mergeCell ref="A158:F158"/>
    <mergeCell ref="G158:O158"/>
    <mergeCell ref="F153:G153"/>
    <mergeCell ref="H153:I153"/>
    <mergeCell ref="K153:L153"/>
    <mergeCell ref="M153:O153"/>
    <mergeCell ref="A154:B154"/>
    <mergeCell ref="C154:G154"/>
    <mergeCell ref="H154:J154"/>
    <mergeCell ref="K154:O154"/>
    <mergeCell ref="A159:F160"/>
    <mergeCell ref="G159:O160"/>
    <mergeCell ref="D162:O162"/>
    <mergeCell ref="A164:C164"/>
    <mergeCell ref="A165:C165"/>
    <mergeCell ref="C167:E167"/>
    <mergeCell ref="F167:G167"/>
    <mergeCell ref="H167:I167"/>
    <mergeCell ref="K167:L167"/>
    <mergeCell ref="M167:O167"/>
    <mergeCell ref="C168:E168"/>
    <mergeCell ref="F168:G168"/>
    <mergeCell ref="H168:I168"/>
    <mergeCell ref="K168:L168"/>
    <mergeCell ref="M168:O168"/>
    <mergeCell ref="A169:B169"/>
    <mergeCell ref="C169:G169"/>
    <mergeCell ref="H169:J169"/>
    <mergeCell ref="K169:O169"/>
    <mergeCell ref="A174:F174"/>
    <mergeCell ref="G174:O174"/>
    <mergeCell ref="A177:A178"/>
    <mergeCell ref="B177:B178"/>
    <mergeCell ref="A179:A180"/>
    <mergeCell ref="B179:B180"/>
    <mergeCell ref="A170:F170"/>
    <mergeCell ref="G170:O170"/>
    <mergeCell ref="A171:F172"/>
    <mergeCell ref="G171:O172"/>
    <mergeCell ref="A173:F173"/>
    <mergeCell ref="G173:O173"/>
    <mergeCell ref="B184:J184"/>
    <mergeCell ref="K184:N184"/>
    <mergeCell ref="B186:O186"/>
    <mergeCell ref="A188:D192"/>
    <mergeCell ref="E188:I188"/>
    <mergeCell ref="J188:K192"/>
    <mergeCell ref="L188:O188"/>
    <mergeCell ref="E189:I189"/>
    <mergeCell ref="L189:O189"/>
    <mergeCell ref="E190:I190"/>
    <mergeCell ref="L190:O190"/>
    <mergeCell ref="E191:I191"/>
    <mergeCell ref="L191:O191"/>
    <mergeCell ref="E192:I192"/>
    <mergeCell ref="L192:O192"/>
    <mergeCell ref="F195:G195"/>
    <mergeCell ref="H195:I195"/>
    <mergeCell ref="K195:L195"/>
    <mergeCell ref="M195:O195"/>
    <mergeCell ref="A198:F198"/>
    <mergeCell ref="G198:O198"/>
    <mergeCell ref="A199:F200"/>
    <mergeCell ref="G199:O200"/>
    <mergeCell ref="A201:F201"/>
    <mergeCell ref="G201:O201"/>
    <mergeCell ref="F196:G196"/>
    <mergeCell ref="H196:I196"/>
    <mergeCell ref="K196:L196"/>
    <mergeCell ref="M196:O196"/>
    <mergeCell ref="A197:B197"/>
    <mergeCell ref="C197:G197"/>
    <mergeCell ref="H197:J197"/>
    <mergeCell ref="K197:O197"/>
    <mergeCell ref="A202:F203"/>
    <mergeCell ref="G202:O203"/>
    <mergeCell ref="D205:O205"/>
    <mergeCell ref="A207:C207"/>
    <mergeCell ref="A208:C208"/>
    <mergeCell ref="C210:E210"/>
    <mergeCell ref="F210:G210"/>
    <mergeCell ref="H210:I210"/>
    <mergeCell ref="K210:L210"/>
    <mergeCell ref="M210:O210"/>
    <mergeCell ref="A213:F213"/>
    <mergeCell ref="G213:O213"/>
    <mergeCell ref="A214:F215"/>
    <mergeCell ref="G214:O215"/>
    <mergeCell ref="A216:F216"/>
    <mergeCell ref="G216:O216"/>
    <mergeCell ref="C211:E211"/>
    <mergeCell ref="F211:G211"/>
    <mergeCell ref="H211:I211"/>
    <mergeCell ref="K211:L211"/>
    <mergeCell ref="M211:O211"/>
    <mergeCell ref="A212:B212"/>
    <mergeCell ref="C212:G212"/>
    <mergeCell ref="H212:J212"/>
    <mergeCell ref="K212:O212"/>
    <mergeCell ref="A224:A225"/>
    <mergeCell ref="B224:B225"/>
    <mergeCell ref="A226:A227"/>
    <mergeCell ref="B226:B227"/>
    <mergeCell ref="A228:A229"/>
    <mergeCell ref="B228:B229"/>
    <mergeCell ref="A217:F217"/>
    <mergeCell ref="G217:O217"/>
    <mergeCell ref="A220:A221"/>
    <mergeCell ref="B220:B221"/>
    <mergeCell ref="A222:A223"/>
    <mergeCell ref="B222:B223"/>
    <mergeCell ref="B233:J233"/>
    <mergeCell ref="K233:N233"/>
    <mergeCell ref="B235:O235"/>
    <mergeCell ref="A237:D241"/>
    <mergeCell ref="E237:I237"/>
    <mergeCell ref="J237:K241"/>
    <mergeCell ref="L237:O237"/>
    <mergeCell ref="E238:I238"/>
    <mergeCell ref="L238:O238"/>
    <mergeCell ref="E239:I239"/>
    <mergeCell ref="L239:O239"/>
    <mergeCell ref="E240:I240"/>
    <mergeCell ref="L240:O240"/>
    <mergeCell ref="E241:I241"/>
    <mergeCell ref="L241:O241"/>
    <mergeCell ref="F244:G244"/>
    <mergeCell ref="H244:I244"/>
    <mergeCell ref="K244:L244"/>
    <mergeCell ref="M244:O244"/>
    <mergeCell ref="A247:F247"/>
    <mergeCell ref="G247:O247"/>
    <mergeCell ref="A248:F249"/>
    <mergeCell ref="G248:O249"/>
    <mergeCell ref="A250:F250"/>
    <mergeCell ref="G250:O250"/>
    <mergeCell ref="F245:G245"/>
    <mergeCell ref="H245:I245"/>
    <mergeCell ref="K245:L245"/>
    <mergeCell ref="M245:O245"/>
    <mergeCell ref="A246:B246"/>
    <mergeCell ref="C246:G246"/>
    <mergeCell ref="H246:J246"/>
    <mergeCell ref="K246:O246"/>
    <mergeCell ref="A251:F252"/>
    <mergeCell ref="G251:O252"/>
    <mergeCell ref="D254:O254"/>
    <mergeCell ref="A256:C256"/>
    <mergeCell ref="A257:C257"/>
    <mergeCell ref="C259:E259"/>
    <mergeCell ref="F259:G259"/>
    <mergeCell ref="H259:I259"/>
    <mergeCell ref="K259:L259"/>
    <mergeCell ref="M259:O259"/>
    <mergeCell ref="C260:E260"/>
    <mergeCell ref="F260:G260"/>
    <mergeCell ref="H260:I260"/>
    <mergeCell ref="K260:L260"/>
    <mergeCell ref="M260:O260"/>
    <mergeCell ref="A261:B261"/>
    <mergeCell ref="C261:G261"/>
    <mergeCell ref="H261:J261"/>
    <mergeCell ref="K261:O261"/>
    <mergeCell ref="A266:F266"/>
    <mergeCell ref="G266:O266"/>
    <mergeCell ref="A269:A270"/>
    <mergeCell ref="B269:B270"/>
    <mergeCell ref="A271:A272"/>
    <mergeCell ref="B271:B272"/>
    <mergeCell ref="A262:F262"/>
    <mergeCell ref="G262:O262"/>
    <mergeCell ref="A263:F264"/>
    <mergeCell ref="G263:O264"/>
    <mergeCell ref="A265:F265"/>
    <mergeCell ref="G265:O265"/>
    <mergeCell ref="A279:A280"/>
    <mergeCell ref="B279:B280"/>
    <mergeCell ref="A281:A282"/>
    <mergeCell ref="B281:B282"/>
    <mergeCell ref="A283:A284"/>
    <mergeCell ref="B283:B284"/>
    <mergeCell ref="A273:A274"/>
    <mergeCell ref="B273:B274"/>
    <mergeCell ref="A275:A276"/>
    <mergeCell ref="B275:B276"/>
    <mergeCell ref="A277:A278"/>
    <mergeCell ref="B277:B278"/>
    <mergeCell ref="A291:A292"/>
    <mergeCell ref="B291:B292"/>
    <mergeCell ref="A293:A294"/>
    <mergeCell ref="B293:B294"/>
    <mergeCell ref="A295:A296"/>
    <mergeCell ref="B295:B296"/>
    <mergeCell ref="A285:A286"/>
    <mergeCell ref="B285:B286"/>
    <mergeCell ref="A287:A288"/>
    <mergeCell ref="B287:B288"/>
    <mergeCell ref="A289:A290"/>
    <mergeCell ref="B289:B290"/>
    <mergeCell ref="A303:A304"/>
    <mergeCell ref="B303:B304"/>
    <mergeCell ref="A305:A306"/>
    <mergeCell ref="B305:B306"/>
    <mergeCell ref="A307:A308"/>
    <mergeCell ref="B307:B308"/>
    <mergeCell ref="A297:A298"/>
    <mergeCell ref="B297:B298"/>
    <mergeCell ref="A299:A300"/>
    <mergeCell ref="B299:B300"/>
    <mergeCell ref="A301:A302"/>
    <mergeCell ref="B301:B302"/>
    <mergeCell ref="A315:A316"/>
    <mergeCell ref="B315:B316"/>
    <mergeCell ref="A317:A318"/>
    <mergeCell ref="B317:B318"/>
    <mergeCell ref="B322:J322"/>
    <mergeCell ref="K322:N322"/>
    <mergeCell ref="A309:A310"/>
    <mergeCell ref="B309:B310"/>
    <mergeCell ref="A311:A312"/>
    <mergeCell ref="B311:B312"/>
    <mergeCell ref="A313:A314"/>
    <mergeCell ref="B313:B314"/>
    <mergeCell ref="L329:O329"/>
    <mergeCell ref="E330:I330"/>
    <mergeCell ref="L330:O330"/>
    <mergeCell ref="F332:G332"/>
    <mergeCell ref="H332:I332"/>
    <mergeCell ref="K332:L332"/>
    <mergeCell ref="M332:O332"/>
    <mergeCell ref="B324:O324"/>
    <mergeCell ref="A326:D330"/>
    <mergeCell ref="E326:I326"/>
    <mergeCell ref="J326:K330"/>
    <mergeCell ref="L326:O326"/>
    <mergeCell ref="E327:I327"/>
    <mergeCell ref="L327:O327"/>
    <mergeCell ref="E328:I328"/>
    <mergeCell ref="L328:O328"/>
    <mergeCell ref="E329:I329"/>
    <mergeCell ref="A335:F335"/>
    <mergeCell ref="G335:O335"/>
    <mergeCell ref="A336:F337"/>
    <mergeCell ref="G336:O337"/>
    <mergeCell ref="A338:F338"/>
    <mergeCell ref="G338:O338"/>
    <mergeCell ref="F333:G333"/>
    <mergeCell ref="H333:I333"/>
    <mergeCell ref="K333:L333"/>
    <mergeCell ref="M333:O333"/>
    <mergeCell ref="A334:B334"/>
    <mergeCell ref="C334:G334"/>
    <mergeCell ref="H334:J334"/>
    <mergeCell ref="K334:O334"/>
    <mergeCell ref="F351:G351"/>
    <mergeCell ref="H351:I351"/>
    <mergeCell ref="K351:L351"/>
    <mergeCell ref="M351:O351"/>
    <mergeCell ref="F352:G352"/>
    <mergeCell ref="H352:I352"/>
    <mergeCell ref="K352:L352"/>
    <mergeCell ref="M352:O352"/>
    <mergeCell ref="A339:F340"/>
    <mergeCell ref="G339:O340"/>
    <mergeCell ref="D342:O342"/>
    <mergeCell ref="A344:C344"/>
    <mergeCell ref="A345:C345"/>
    <mergeCell ref="A348:A349"/>
    <mergeCell ref="B348:B349"/>
    <mergeCell ref="A355:F356"/>
    <mergeCell ref="G355:O356"/>
    <mergeCell ref="A357:F357"/>
    <mergeCell ref="G357:O357"/>
    <mergeCell ref="A358:F359"/>
    <mergeCell ref="G358:O359"/>
    <mergeCell ref="A353:B353"/>
    <mergeCell ref="C353:G353"/>
    <mergeCell ref="H353:J353"/>
    <mergeCell ref="K353:O353"/>
    <mergeCell ref="A354:F354"/>
    <mergeCell ref="G354:O354"/>
    <mergeCell ref="A370:B370"/>
    <mergeCell ref="A373:C373"/>
    <mergeCell ref="A374:C374"/>
    <mergeCell ref="A375:C375"/>
    <mergeCell ref="A376:C376"/>
    <mergeCell ref="A377:C377"/>
    <mergeCell ref="D361:O361"/>
    <mergeCell ref="A363:C363"/>
    <mergeCell ref="A364:C364"/>
    <mergeCell ref="A367:A368"/>
    <mergeCell ref="B367:B368"/>
    <mergeCell ref="A369:O369"/>
    <mergeCell ref="A384:C384"/>
    <mergeCell ref="A385:C385"/>
    <mergeCell ref="A387:O387"/>
    <mergeCell ref="A378:C378"/>
    <mergeCell ref="A379:C379"/>
    <mergeCell ref="A380:C380"/>
    <mergeCell ref="A381:C381"/>
    <mergeCell ref="A382:C382"/>
    <mergeCell ref="A383:C383"/>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$DV$496:$DV$552</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48"/>
  <sheetViews>
    <sheetView workbookViewId="0">
      <selection activeCell="L18" sqref="L18:O18"/>
    </sheetView>
  </sheetViews>
  <sheetFormatPr baseColWidth="10" defaultRowHeight="15" x14ac:dyDescent="0.25"/>
  <sheetData>
    <row r="1" spans="1:15" ht="63" x14ac:dyDescent="0.25">
      <c r="A1" s="61" t="s">
        <v>0</v>
      </c>
      <c r="B1" s="738" t="e">
        <f>VLOOKUP(B2,$EM$525:$ET$596,2,FALSE)</f>
        <v>#N/A</v>
      </c>
      <c r="C1" s="739"/>
      <c r="D1" s="739"/>
      <c r="E1" s="739"/>
      <c r="F1" s="739"/>
      <c r="G1" s="739"/>
      <c r="H1" s="739"/>
      <c r="I1" s="739"/>
      <c r="J1" s="739"/>
      <c r="K1" s="739"/>
      <c r="L1" s="739"/>
      <c r="M1" s="739"/>
      <c r="N1" s="739"/>
      <c r="O1" s="740"/>
    </row>
    <row r="2" spans="1:15" ht="15.75" x14ac:dyDescent="0.25">
      <c r="A2" s="61" t="s">
        <v>2</v>
      </c>
      <c r="B2" s="741" t="s">
        <v>2031</v>
      </c>
      <c r="C2" s="742"/>
      <c r="D2" s="742"/>
      <c r="E2" s="742"/>
      <c r="F2" s="742"/>
      <c r="G2" s="742"/>
      <c r="H2" s="742"/>
      <c r="I2" s="742"/>
      <c r="J2" s="742"/>
      <c r="K2" s="742"/>
      <c r="L2" s="742"/>
      <c r="M2" s="742"/>
      <c r="N2" s="742"/>
      <c r="O2" s="743"/>
    </row>
    <row r="3" spans="1:15" ht="15.75" x14ac:dyDescent="0.25">
      <c r="A3" s="61" t="s">
        <v>3</v>
      </c>
      <c r="B3" s="738" t="s">
        <v>2032</v>
      </c>
      <c r="C3" s="739"/>
      <c r="D3" s="739"/>
      <c r="E3" s="739"/>
      <c r="F3" s="739"/>
      <c r="G3" s="739"/>
      <c r="H3" s="739"/>
      <c r="I3" s="739"/>
      <c r="J3" s="739"/>
      <c r="K3" s="739"/>
      <c r="L3" s="739"/>
      <c r="M3" s="739"/>
      <c r="N3" s="739"/>
      <c r="O3" s="740"/>
    </row>
    <row r="4" spans="1:15" ht="15.75" x14ac:dyDescent="0.25">
      <c r="A4" s="61" t="s">
        <v>5</v>
      </c>
      <c r="B4" s="738" t="e">
        <f>VLOOKUP(B2,$EM$525:$EV$596,4,FALSE)</f>
        <v>#N/A</v>
      </c>
      <c r="C4" s="739"/>
      <c r="D4" s="739"/>
      <c r="E4" s="739"/>
      <c r="F4" s="739"/>
      <c r="G4" s="739"/>
      <c r="H4" s="739"/>
      <c r="I4" s="739"/>
      <c r="J4" s="739"/>
      <c r="K4" s="739"/>
      <c r="L4" s="739"/>
      <c r="M4" s="739"/>
      <c r="N4" s="739"/>
      <c r="O4" s="740"/>
    </row>
    <row r="5" spans="1:15" ht="31.5" x14ac:dyDescent="0.25">
      <c r="A5" s="62" t="s">
        <v>7</v>
      </c>
      <c r="B5" s="738"/>
      <c r="C5" s="739"/>
      <c r="D5" s="739"/>
      <c r="E5" s="739"/>
      <c r="F5" s="739"/>
      <c r="G5" s="739"/>
      <c r="H5" s="739"/>
      <c r="I5" s="739"/>
      <c r="J5" s="739"/>
      <c r="K5" s="739"/>
      <c r="L5" s="739"/>
      <c r="M5" s="739"/>
      <c r="N5" s="739"/>
      <c r="O5" s="740"/>
    </row>
    <row r="6" spans="1:15" ht="31.5" x14ac:dyDescent="0.25">
      <c r="A6" s="62" t="s">
        <v>9</v>
      </c>
      <c r="B6" s="738" t="s">
        <v>2033</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2034</v>
      </c>
      <c r="C8" s="748"/>
      <c r="D8" s="748"/>
      <c r="E8" s="748"/>
      <c r="F8" s="748"/>
      <c r="G8" s="748"/>
      <c r="H8" s="748"/>
      <c r="I8" s="748"/>
      <c r="J8" s="749"/>
      <c r="K8" s="750" t="s">
        <v>13</v>
      </c>
      <c r="L8" s="750"/>
      <c r="M8" s="750"/>
      <c r="N8" s="750"/>
      <c r="O8" s="591">
        <v>0.25</v>
      </c>
    </row>
    <row r="9" spans="1:15" ht="15.75" x14ac:dyDescent="0.25">
      <c r="A9" s="69"/>
      <c r="B9" s="70"/>
      <c r="C9" s="71"/>
      <c r="D9" s="71"/>
      <c r="E9" s="71"/>
      <c r="F9" s="71"/>
      <c r="G9" s="71"/>
      <c r="H9" s="71"/>
      <c r="I9" s="71"/>
      <c r="J9" s="71"/>
      <c r="K9" s="71"/>
      <c r="L9" s="71"/>
      <c r="M9" s="71"/>
      <c r="N9" s="71"/>
      <c r="O9" s="69"/>
    </row>
    <row r="10" spans="1:15" ht="31.5" x14ac:dyDescent="0.25">
      <c r="A10" s="67" t="s">
        <v>14</v>
      </c>
      <c r="B10" s="747" t="s">
        <v>2035</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c r="F12" s="745"/>
      <c r="G12" s="745"/>
      <c r="H12" s="745"/>
      <c r="I12" s="746"/>
      <c r="J12" s="751" t="s">
        <v>17</v>
      </c>
      <c r="K12" s="751"/>
      <c r="L12" s="744" t="s">
        <v>2036</v>
      </c>
      <c r="M12" s="745"/>
      <c r="N12" s="745"/>
      <c r="O12" s="746"/>
    </row>
    <row r="13" spans="1:15" x14ac:dyDescent="0.25">
      <c r="A13" s="751"/>
      <c r="B13" s="751"/>
      <c r="C13" s="751"/>
      <c r="D13" s="751"/>
      <c r="E13" s="744"/>
      <c r="F13" s="745"/>
      <c r="G13" s="745"/>
      <c r="H13" s="745"/>
      <c r="I13" s="746"/>
      <c r="J13" s="751"/>
      <c r="K13" s="751"/>
      <c r="L13" s="744" t="s">
        <v>2037</v>
      </c>
      <c r="M13" s="745"/>
      <c r="N13" s="745"/>
      <c r="O13" s="746"/>
    </row>
    <row r="14" spans="1:15" x14ac:dyDescent="0.25">
      <c r="A14" s="751"/>
      <c r="B14" s="751"/>
      <c r="C14" s="751"/>
      <c r="D14" s="751"/>
      <c r="E14" s="744"/>
      <c r="F14" s="745"/>
      <c r="G14" s="745"/>
      <c r="H14" s="745"/>
      <c r="I14" s="746"/>
      <c r="J14" s="751"/>
      <c r="K14" s="751"/>
      <c r="L14" s="744" t="s">
        <v>2038</v>
      </c>
      <c r="M14" s="745"/>
      <c r="N14" s="745"/>
      <c r="O14" s="746"/>
    </row>
    <row r="15" spans="1:15" x14ac:dyDescent="0.25">
      <c r="A15" s="751"/>
      <c r="B15" s="751"/>
      <c r="C15" s="751"/>
      <c r="D15" s="751"/>
      <c r="E15" s="744"/>
      <c r="F15" s="745"/>
      <c r="G15" s="745"/>
      <c r="H15" s="745"/>
      <c r="I15" s="746"/>
      <c r="J15" s="751"/>
      <c r="K15" s="751"/>
      <c r="L15" s="744">
        <v>4</v>
      </c>
      <c r="M15" s="745"/>
      <c r="N15" s="745"/>
      <c r="O15" s="746"/>
    </row>
    <row r="16" spans="1:15" x14ac:dyDescent="0.25">
      <c r="A16" s="751"/>
      <c r="B16" s="751"/>
      <c r="C16" s="751"/>
      <c r="D16" s="751"/>
      <c r="E16" s="744"/>
      <c r="F16" s="745"/>
      <c r="G16" s="745"/>
      <c r="H16" s="745"/>
      <c r="I16" s="746"/>
      <c r="J16" s="751"/>
      <c r="K16" s="751"/>
      <c r="L16" s="744">
        <v>5</v>
      </c>
      <c r="M16" s="745"/>
      <c r="N16" s="745"/>
      <c r="O16" s="746"/>
    </row>
    <row r="17" spans="1:15" x14ac:dyDescent="0.25">
      <c r="A17" s="751"/>
      <c r="B17" s="751"/>
      <c r="C17" s="751"/>
      <c r="D17" s="751"/>
      <c r="E17" s="744"/>
      <c r="F17" s="745"/>
      <c r="G17" s="745"/>
      <c r="H17" s="745"/>
      <c r="I17" s="746"/>
      <c r="J17" s="751"/>
      <c r="K17" s="751"/>
      <c r="L17" s="744">
        <v>6</v>
      </c>
      <c r="M17" s="745"/>
      <c r="N17" s="745"/>
      <c r="O17" s="746"/>
    </row>
    <row r="18" spans="1:15" x14ac:dyDescent="0.25">
      <c r="A18" s="751"/>
      <c r="B18" s="751"/>
      <c r="C18" s="751"/>
      <c r="D18" s="751"/>
      <c r="E18" s="744"/>
      <c r="F18" s="745"/>
      <c r="G18" s="745"/>
      <c r="H18" s="745"/>
      <c r="I18" s="746"/>
      <c r="J18" s="751"/>
      <c r="K18" s="751"/>
      <c r="L18" s="744">
        <v>7</v>
      </c>
      <c r="M18" s="745"/>
      <c r="N18" s="745"/>
      <c r="O18" s="746"/>
    </row>
    <row r="19" spans="1:15" x14ac:dyDescent="0.25">
      <c r="A19" s="751"/>
      <c r="B19" s="751"/>
      <c r="C19" s="751"/>
      <c r="D19" s="751"/>
      <c r="E19" s="744"/>
      <c r="F19" s="745"/>
      <c r="G19" s="745"/>
      <c r="H19" s="745"/>
      <c r="I19" s="746"/>
      <c r="J19" s="751"/>
      <c r="K19" s="751"/>
      <c r="L19" s="744">
        <v>8</v>
      </c>
      <c r="M19" s="745"/>
      <c r="N19" s="745"/>
      <c r="O19" s="746"/>
    </row>
    <row r="20" spans="1:15" x14ac:dyDescent="0.25">
      <c r="A20" s="751"/>
      <c r="B20" s="751"/>
      <c r="C20" s="751"/>
      <c r="D20" s="751"/>
      <c r="E20" s="744"/>
      <c r="F20" s="745"/>
      <c r="G20" s="745"/>
      <c r="H20" s="745"/>
      <c r="I20" s="746"/>
      <c r="J20" s="751"/>
      <c r="K20" s="751"/>
      <c r="L20" s="744">
        <v>9</v>
      </c>
      <c r="M20" s="745"/>
      <c r="N20" s="745"/>
      <c r="O20" s="746"/>
    </row>
    <row r="21" spans="1:15" x14ac:dyDescent="0.25">
      <c r="A21" s="751"/>
      <c r="B21" s="751"/>
      <c r="C21" s="751"/>
      <c r="D21" s="751"/>
      <c r="E21" s="744"/>
      <c r="F21" s="745"/>
      <c r="G21" s="745"/>
      <c r="H21" s="745"/>
      <c r="I21" s="746"/>
      <c r="J21" s="751"/>
      <c r="K21" s="751"/>
      <c r="L21" s="744">
        <v>10</v>
      </c>
      <c r="M21" s="745"/>
      <c r="N21" s="745"/>
      <c r="O21" s="746"/>
    </row>
    <row r="22" spans="1:15" x14ac:dyDescent="0.25">
      <c r="A22" s="751"/>
      <c r="B22" s="751"/>
      <c r="C22" s="751"/>
      <c r="D22" s="751"/>
      <c r="E22" s="744"/>
      <c r="F22" s="745"/>
      <c r="G22" s="745"/>
      <c r="H22" s="745"/>
      <c r="I22" s="746"/>
      <c r="J22" s="751"/>
      <c r="K22" s="751"/>
      <c r="L22" s="744">
        <v>11</v>
      </c>
      <c r="M22" s="745"/>
      <c r="N22" s="745"/>
      <c r="O22" s="746"/>
    </row>
    <row r="23" spans="1:15" x14ac:dyDescent="0.25">
      <c r="A23" s="751"/>
      <c r="B23" s="751"/>
      <c r="C23" s="751"/>
      <c r="D23" s="751"/>
      <c r="E23" s="744"/>
      <c r="F23" s="745"/>
      <c r="G23" s="745"/>
      <c r="H23" s="745"/>
      <c r="I23" s="746"/>
      <c r="J23" s="751"/>
      <c r="K23" s="751"/>
      <c r="L23" s="744">
        <v>12</v>
      </c>
      <c r="M23" s="745"/>
      <c r="N23" s="745"/>
      <c r="O23" s="746"/>
    </row>
    <row r="24" spans="1:15" x14ac:dyDescent="0.25">
      <c r="A24" s="751"/>
      <c r="B24" s="751"/>
      <c r="C24" s="751"/>
      <c r="D24" s="751"/>
      <c r="E24" s="744"/>
      <c r="F24" s="745"/>
      <c r="G24" s="745"/>
      <c r="H24" s="745"/>
      <c r="I24" s="746"/>
      <c r="J24" s="751"/>
      <c r="K24" s="751"/>
      <c r="L24" s="744">
        <v>13</v>
      </c>
      <c r="M24" s="745"/>
      <c r="N24" s="745"/>
      <c r="O24" s="746"/>
    </row>
    <row r="25" spans="1:15" x14ac:dyDescent="0.25">
      <c r="A25" s="751"/>
      <c r="B25" s="751"/>
      <c r="C25" s="751"/>
      <c r="D25" s="751"/>
      <c r="E25" s="744"/>
      <c r="F25" s="745"/>
      <c r="G25" s="745"/>
      <c r="H25" s="745"/>
      <c r="I25" s="746"/>
      <c r="J25" s="751"/>
      <c r="K25" s="751"/>
      <c r="L25" s="744">
        <v>14</v>
      </c>
      <c r="M25" s="745"/>
      <c r="N25" s="745"/>
      <c r="O25" s="746"/>
    </row>
    <row r="26" spans="1:15" x14ac:dyDescent="0.25">
      <c r="A26" s="751"/>
      <c r="B26" s="751"/>
      <c r="C26" s="751"/>
      <c r="D26" s="751"/>
      <c r="E26" s="744"/>
      <c r="F26" s="745"/>
      <c r="G26" s="745"/>
      <c r="H26" s="745"/>
      <c r="I26" s="746"/>
      <c r="J26" s="751"/>
      <c r="K26" s="751"/>
      <c r="L26" s="744">
        <v>15</v>
      </c>
      <c r="M26" s="745"/>
      <c r="N26" s="745"/>
      <c r="O26" s="746"/>
    </row>
    <row r="27" spans="1:15" x14ac:dyDescent="0.25">
      <c r="A27" s="751"/>
      <c r="B27" s="751"/>
      <c r="C27" s="751"/>
      <c r="D27" s="751"/>
      <c r="E27" s="744"/>
      <c r="F27" s="745"/>
      <c r="G27" s="745"/>
      <c r="H27" s="745"/>
      <c r="I27" s="746"/>
      <c r="J27" s="751"/>
      <c r="K27" s="751"/>
      <c r="L27" s="744">
        <v>16</v>
      </c>
      <c r="M27" s="745"/>
      <c r="N27" s="745"/>
      <c r="O27" s="746"/>
    </row>
    <row r="28" spans="1:15" x14ac:dyDescent="0.25">
      <c r="A28" s="751"/>
      <c r="B28" s="751"/>
      <c r="C28" s="751"/>
      <c r="D28" s="751"/>
      <c r="E28" s="744"/>
      <c r="F28" s="745"/>
      <c r="G28" s="745"/>
      <c r="H28" s="745"/>
      <c r="I28" s="746"/>
      <c r="J28" s="751"/>
      <c r="K28" s="751"/>
      <c r="L28" s="744">
        <v>17</v>
      </c>
      <c r="M28" s="745"/>
      <c r="N28" s="745"/>
      <c r="O28" s="746"/>
    </row>
    <row r="29" spans="1:15" x14ac:dyDescent="0.25">
      <c r="A29" s="751"/>
      <c r="B29" s="751"/>
      <c r="C29" s="751"/>
      <c r="D29" s="751"/>
      <c r="E29" s="744"/>
      <c r="F29" s="745"/>
      <c r="G29" s="745"/>
      <c r="H29" s="745"/>
      <c r="I29" s="746"/>
      <c r="J29" s="751"/>
      <c r="K29" s="751"/>
      <c r="L29" s="744">
        <v>18</v>
      </c>
      <c r="M29" s="745"/>
      <c r="N29" s="745"/>
      <c r="O29" s="746"/>
    </row>
    <row r="30" spans="1:15" x14ac:dyDescent="0.25">
      <c r="A30" s="751"/>
      <c r="B30" s="751"/>
      <c r="C30" s="751"/>
      <c r="D30" s="751"/>
      <c r="E30" s="744"/>
      <c r="F30" s="745"/>
      <c r="G30" s="745"/>
      <c r="H30" s="745"/>
      <c r="I30" s="746"/>
      <c r="J30" s="751"/>
      <c r="K30" s="751"/>
      <c r="L30" s="744">
        <v>19</v>
      </c>
      <c r="M30" s="745"/>
      <c r="N30" s="745"/>
      <c r="O30" s="746"/>
    </row>
    <row r="31" spans="1:15" x14ac:dyDescent="0.25">
      <c r="A31" s="751"/>
      <c r="B31" s="751"/>
      <c r="C31" s="751"/>
      <c r="D31" s="751"/>
      <c r="E31" s="744"/>
      <c r="F31" s="745"/>
      <c r="G31" s="745"/>
      <c r="H31" s="745"/>
      <c r="I31" s="746"/>
      <c r="J31" s="751"/>
      <c r="K31" s="751"/>
      <c r="L31" s="744">
        <v>20</v>
      </c>
      <c r="M31" s="745"/>
      <c r="N31" s="745"/>
      <c r="O31" s="746"/>
    </row>
    <row r="32" spans="1:15" x14ac:dyDescent="0.25">
      <c r="A32" s="751"/>
      <c r="B32" s="751"/>
      <c r="C32" s="751"/>
      <c r="D32" s="751"/>
      <c r="E32" s="744"/>
      <c r="F32" s="745"/>
      <c r="G32" s="745"/>
      <c r="H32" s="745"/>
      <c r="I32" s="746"/>
      <c r="J32" s="751"/>
      <c r="K32" s="751"/>
      <c r="L32" s="744">
        <v>21</v>
      </c>
      <c r="M32" s="745"/>
      <c r="N32" s="745"/>
      <c r="O32" s="746"/>
    </row>
    <row r="33" spans="1:15" x14ac:dyDescent="0.25">
      <c r="A33" s="751"/>
      <c r="B33" s="751"/>
      <c r="C33" s="751"/>
      <c r="D33" s="751"/>
      <c r="E33" s="744"/>
      <c r="F33" s="745"/>
      <c r="G33" s="745"/>
      <c r="H33" s="745"/>
      <c r="I33" s="746"/>
      <c r="J33" s="751"/>
      <c r="K33" s="751"/>
      <c r="L33" s="744">
        <v>22</v>
      </c>
      <c r="M33" s="745"/>
      <c r="N33" s="745"/>
      <c r="O33" s="746"/>
    </row>
    <row r="34" spans="1:15" x14ac:dyDescent="0.25">
      <c r="A34" s="751"/>
      <c r="B34" s="751"/>
      <c r="C34" s="751"/>
      <c r="D34" s="751"/>
      <c r="E34" s="744"/>
      <c r="F34" s="745"/>
      <c r="G34" s="745"/>
      <c r="H34" s="745"/>
      <c r="I34" s="746"/>
      <c r="J34" s="751"/>
      <c r="K34" s="751"/>
      <c r="L34" s="744">
        <v>23</v>
      </c>
      <c r="M34" s="745"/>
      <c r="N34" s="745"/>
      <c r="O34" s="746"/>
    </row>
    <row r="35" spans="1:15" x14ac:dyDescent="0.25">
      <c r="A35" s="751"/>
      <c r="B35" s="751"/>
      <c r="C35" s="751"/>
      <c r="D35" s="751"/>
      <c r="E35" s="744"/>
      <c r="F35" s="745"/>
      <c r="G35" s="745"/>
      <c r="H35" s="745"/>
      <c r="I35" s="746"/>
      <c r="J35" s="751"/>
      <c r="K35" s="751"/>
      <c r="L35" s="744">
        <v>24</v>
      </c>
      <c r="M35" s="745"/>
      <c r="N35" s="745"/>
      <c r="O35" s="746"/>
    </row>
    <row r="36" spans="1:15" x14ac:dyDescent="0.25">
      <c r="A36" s="751"/>
      <c r="B36" s="751"/>
      <c r="C36" s="751"/>
      <c r="D36" s="751"/>
      <c r="E36" s="744"/>
      <c r="F36" s="745"/>
      <c r="G36" s="745"/>
      <c r="H36" s="745"/>
      <c r="I36" s="746"/>
      <c r="J36" s="751"/>
      <c r="K36" s="751"/>
      <c r="L36" s="744">
        <v>25</v>
      </c>
      <c r="M36" s="745"/>
      <c r="N36" s="745"/>
      <c r="O36" s="746"/>
    </row>
    <row r="37" spans="1:15" x14ac:dyDescent="0.25">
      <c r="A37" s="751"/>
      <c r="B37" s="751"/>
      <c r="C37" s="751"/>
      <c r="D37" s="751"/>
      <c r="E37" s="744"/>
      <c r="F37" s="745"/>
      <c r="G37" s="745"/>
      <c r="H37" s="745"/>
      <c r="I37" s="746"/>
      <c r="J37" s="751"/>
      <c r="K37" s="751"/>
      <c r="L37" s="744">
        <v>26</v>
      </c>
      <c r="M37" s="745"/>
      <c r="N37" s="745"/>
      <c r="O37" s="746"/>
    </row>
    <row r="38" spans="1:15" x14ac:dyDescent="0.25">
      <c r="A38" s="751"/>
      <c r="B38" s="751"/>
      <c r="C38" s="751"/>
      <c r="D38" s="751"/>
      <c r="E38" s="744"/>
      <c r="F38" s="745"/>
      <c r="G38" s="745"/>
      <c r="H38" s="745"/>
      <c r="I38" s="746"/>
      <c r="J38" s="751"/>
      <c r="K38" s="751"/>
      <c r="L38" s="744">
        <v>27</v>
      </c>
      <c r="M38" s="745"/>
      <c r="N38" s="745"/>
      <c r="O38" s="746"/>
    </row>
    <row r="39" spans="1:15" x14ac:dyDescent="0.25">
      <c r="A39" s="751"/>
      <c r="B39" s="751"/>
      <c r="C39" s="751"/>
      <c r="D39" s="751"/>
      <c r="E39" s="744"/>
      <c r="F39" s="745"/>
      <c r="G39" s="745"/>
      <c r="H39" s="745"/>
      <c r="I39" s="746"/>
      <c r="J39" s="751"/>
      <c r="K39" s="751"/>
      <c r="L39" s="744">
        <v>28</v>
      </c>
      <c r="M39" s="745"/>
      <c r="N39" s="745"/>
      <c r="O39" s="746"/>
    </row>
    <row r="40" spans="1:15" x14ac:dyDescent="0.25">
      <c r="A40" s="751"/>
      <c r="B40" s="751"/>
      <c r="C40" s="751"/>
      <c r="D40" s="751"/>
      <c r="E40" s="744"/>
      <c r="F40" s="745"/>
      <c r="G40" s="745"/>
      <c r="H40" s="745"/>
      <c r="I40" s="746"/>
      <c r="J40" s="751"/>
      <c r="K40" s="751"/>
      <c r="L40" s="744">
        <v>29</v>
      </c>
      <c r="M40" s="745"/>
      <c r="N40" s="745"/>
      <c r="O40" s="746"/>
    </row>
    <row r="41" spans="1:15" x14ac:dyDescent="0.25">
      <c r="A41" s="751"/>
      <c r="B41" s="751"/>
      <c r="C41" s="751"/>
      <c r="D41" s="751"/>
      <c r="E41" s="744"/>
      <c r="F41" s="745"/>
      <c r="G41" s="745"/>
      <c r="H41" s="745"/>
      <c r="I41" s="746"/>
      <c r="J41" s="751"/>
      <c r="K41" s="751"/>
      <c r="L41" s="744">
        <v>30</v>
      </c>
      <c r="M41" s="745"/>
      <c r="N41" s="745"/>
      <c r="O41" s="746"/>
    </row>
    <row r="42" spans="1:15" x14ac:dyDescent="0.25">
      <c r="A42" s="751"/>
      <c r="B42" s="751"/>
      <c r="C42" s="751"/>
      <c r="D42" s="751"/>
      <c r="E42" s="744"/>
      <c r="F42" s="745"/>
      <c r="G42" s="745"/>
      <c r="H42" s="745"/>
      <c r="I42" s="746"/>
      <c r="J42" s="751"/>
      <c r="K42" s="751"/>
      <c r="L42" s="744">
        <v>31</v>
      </c>
      <c r="M42" s="745"/>
      <c r="N42" s="745"/>
      <c r="O42" s="746"/>
    </row>
    <row r="43" spans="1:15" x14ac:dyDescent="0.25">
      <c r="A43" s="751"/>
      <c r="B43" s="751"/>
      <c r="C43" s="751"/>
      <c r="D43" s="751"/>
      <c r="E43" s="744"/>
      <c r="F43" s="745"/>
      <c r="G43" s="745"/>
      <c r="H43" s="745"/>
      <c r="I43" s="746"/>
      <c r="J43" s="751"/>
      <c r="K43" s="751"/>
      <c r="L43" s="744">
        <v>32</v>
      </c>
      <c r="M43" s="745"/>
      <c r="N43" s="745"/>
      <c r="O43" s="746"/>
    </row>
    <row r="44" spans="1:15" x14ac:dyDescent="0.25">
      <c r="A44" s="751"/>
      <c r="B44" s="751"/>
      <c r="C44" s="751"/>
      <c r="D44" s="751"/>
      <c r="E44" s="744"/>
      <c r="F44" s="745"/>
      <c r="G44" s="745"/>
      <c r="H44" s="745"/>
      <c r="I44" s="746"/>
      <c r="J44" s="751"/>
      <c r="K44" s="751"/>
      <c r="L44" s="744">
        <v>33</v>
      </c>
      <c r="M44" s="745"/>
      <c r="N44" s="745"/>
      <c r="O44" s="746"/>
    </row>
    <row r="45" spans="1:15" x14ac:dyDescent="0.25">
      <c r="A45" s="751"/>
      <c r="B45" s="751"/>
      <c r="C45" s="751"/>
      <c r="D45" s="751"/>
      <c r="E45" s="744"/>
      <c r="F45" s="745"/>
      <c r="G45" s="745"/>
      <c r="H45" s="745"/>
      <c r="I45" s="746"/>
      <c r="J45" s="751"/>
      <c r="K45" s="751"/>
      <c r="L45" s="744">
        <v>34</v>
      </c>
      <c r="M45" s="745"/>
      <c r="N45" s="745"/>
      <c r="O45" s="746"/>
    </row>
    <row r="46" spans="1:15" x14ac:dyDescent="0.25">
      <c r="A46" s="751"/>
      <c r="B46" s="751"/>
      <c r="C46" s="751"/>
      <c r="D46" s="751"/>
      <c r="E46" s="744"/>
      <c r="F46" s="745"/>
      <c r="G46" s="745"/>
      <c r="H46" s="745"/>
      <c r="I46" s="746"/>
      <c r="J46" s="751"/>
      <c r="K46" s="751"/>
      <c r="L46" s="744">
        <v>35</v>
      </c>
      <c r="M46" s="745"/>
      <c r="N46" s="745"/>
      <c r="O46" s="746"/>
    </row>
    <row r="47" spans="1:15" x14ac:dyDescent="0.25">
      <c r="A47" s="751"/>
      <c r="B47" s="751"/>
      <c r="C47" s="751"/>
      <c r="D47" s="751"/>
      <c r="E47" s="744"/>
      <c r="F47" s="745"/>
      <c r="G47" s="745"/>
      <c r="H47" s="745"/>
      <c r="I47" s="746"/>
      <c r="J47" s="751"/>
      <c r="K47" s="751"/>
      <c r="L47" s="744">
        <v>36</v>
      </c>
      <c r="M47" s="745"/>
      <c r="N47" s="745"/>
      <c r="O47" s="746"/>
    </row>
    <row r="48" spans="1:15" x14ac:dyDescent="0.25">
      <c r="A48" s="751"/>
      <c r="B48" s="751"/>
      <c r="C48" s="751"/>
      <c r="D48" s="751"/>
      <c r="E48" s="744"/>
      <c r="F48" s="745"/>
      <c r="G48" s="745"/>
      <c r="H48" s="745"/>
      <c r="I48" s="746"/>
      <c r="J48" s="751"/>
      <c r="K48" s="751"/>
      <c r="L48" s="744"/>
      <c r="M48" s="745"/>
      <c r="N48" s="745"/>
      <c r="O48" s="746"/>
    </row>
    <row r="49" spans="1:15" ht="15.75" x14ac:dyDescent="0.25">
      <c r="A49" s="69"/>
      <c r="B49" s="70"/>
      <c r="C49" s="71"/>
      <c r="D49" s="71"/>
      <c r="E49" s="71"/>
      <c r="F49" s="71"/>
      <c r="G49" s="71"/>
      <c r="H49" s="71"/>
      <c r="I49" s="71"/>
      <c r="J49" s="71"/>
      <c r="K49" s="71"/>
      <c r="L49" s="71"/>
      <c r="M49" s="71"/>
      <c r="N49" s="71"/>
      <c r="O49" s="69"/>
    </row>
    <row r="50" spans="1:15" ht="15.75" x14ac:dyDescent="0.25">
      <c r="A50" s="69"/>
      <c r="B50" s="70"/>
      <c r="C50" s="71"/>
      <c r="D50" s="71"/>
      <c r="E50" s="71"/>
      <c r="F50" s="71"/>
      <c r="G50" s="71"/>
      <c r="H50" s="71"/>
      <c r="I50" s="71"/>
      <c r="J50" s="71"/>
      <c r="K50" s="71"/>
      <c r="L50" s="71"/>
      <c r="M50" s="71"/>
      <c r="N50" s="71"/>
      <c r="O50" s="69"/>
    </row>
    <row r="51" spans="1:15" ht="63" x14ac:dyDescent="0.25">
      <c r="A51" s="72" t="s">
        <v>23</v>
      </c>
      <c r="B51" s="74" t="s">
        <v>24</v>
      </c>
      <c r="C51" s="72" t="s">
        <v>25</v>
      </c>
      <c r="D51" s="72" t="s">
        <v>26</v>
      </c>
      <c r="E51" s="72" t="s">
        <v>105</v>
      </c>
      <c r="F51" s="764" t="s">
        <v>28</v>
      </c>
      <c r="G51" s="764"/>
      <c r="H51" s="764" t="s">
        <v>29</v>
      </c>
      <c r="I51" s="764"/>
      <c r="J51" s="74" t="s">
        <v>30</v>
      </c>
      <c r="K51" s="764" t="s">
        <v>31</v>
      </c>
      <c r="L51" s="764"/>
      <c r="M51" s="765" t="s">
        <v>32</v>
      </c>
      <c r="N51" s="766"/>
      <c r="O51" s="767"/>
    </row>
    <row r="52" spans="1:15" ht="47.25" x14ac:dyDescent="0.25">
      <c r="A52" s="75" t="s">
        <v>33</v>
      </c>
      <c r="B52" s="76">
        <v>25</v>
      </c>
      <c r="C52" s="592" t="s">
        <v>2039</v>
      </c>
      <c r="D52" s="78"/>
      <c r="E52" s="78"/>
      <c r="F52" s="1868" t="s">
        <v>2040</v>
      </c>
      <c r="G52" s="768"/>
      <c r="H52" s="782" t="s">
        <v>2041</v>
      </c>
      <c r="I52" s="759"/>
      <c r="J52" s="80">
        <v>4</v>
      </c>
      <c r="K52" s="771" t="s">
        <v>2042</v>
      </c>
      <c r="L52" s="771"/>
      <c r="M52" s="772" t="s">
        <v>2036</v>
      </c>
      <c r="N52" s="772"/>
      <c r="O52" s="772"/>
    </row>
    <row r="53" spans="1:15" ht="15.75" x14ac:dyDescent="0.25">
      <c r="A53" s="752" t="s">
        <v>40</v>
      </c>
      <c r="B53" s="753"/>
      <c r="C53" s="754" t="s">
        <v>2043</v>
      </c>
      <c r="D53" s="742"/>
      <c r="E53" s="742"/>
      <c r="F53" s="742"/>
      <c r="G53" s="743"/>
      <c r="H53" s="755" t="s">
        <v>42</v>
      </c>
      <c r="I53" s="756"/>
      <c r="J53" s="757"/>
      <c r="K53" s="798" t="s">
        <v>2044</v>
      </c>
      <c r="L53" s="758"/>
      <c r="M53" s="758"/>
      <c r="N53" s="758"/>
      <c r="O53" s="759"/>
    </row>
    <row r="54" spans="1:15" ht="15.75" x14ac:dyDescent="0.25">
      <c r="A54" s="760" t="s">
        <v>44</v>
      </c>
      <c r="B54" s="761"/>
      <c r="C54" s="761"/>
      <c r="D54" s="761"/>
      <c r="E54" s="761"/>
      <c r="F54" s="762"/>
      <c r="G54" s="763" t="s">
        <v>45</v>
      </c>
      <c r="H54" s="763"/>
      <c r="I54" s="763"/>
      <c r="J54" s="763"/>
      <c r="K54" s="763"/>
      <c r="L54" s="763"/>
      <c r="M54" s="763"/>
      <c r="N54" s="763"/>
      <c r="O54" s="763"/>
    </row>
    <row r="55" spans="1:15" x14ac:dyDescent="0.25">
      <c r="A55" s="776" t="s">
        <v>2045</v>
      </c>
      <c r="B55" s="777"/>
      <c r="C55" s="777"/>
      <c r="D55" s="777"/>
      <c r="E55" s="777"/>
      <c r="F55" s="777"/>
      <c r="G55" s="780" t="s">
        <v>2046</v>
      </c>
      <c r="H55" s="780"/>
      <c r="I55" s="780"/>
      <c r="J55" s="780"/>
      <c r="K55" s="780"/>
      <c r="L55" s="780"/>
      <c r="M55" s="780"/>
      <c r="N55" s="780"/>
      <c r="O55" s="780"/>
    </row>
    <row r="56" spans="1:15" x14ac:dyDescent="0.25">
      <c r="A56" s="778"/>
      <c r="B56" s="779"/>
      <c r="C56" s="779"/>
      <c r="D56" s="779"/>
      <c r="E56" s="779"/>
      <c r="F56" s="779"/>
      <c r="G56" s="780"/>
      <c r="H56" s="780"/>
      <c r="I56" s="780"/>
      <c r="J56" s="780"/>
      <c r="K56" s="780"/>
      <c r="L56" s="780"/>
      <c r="M56" s="780"/>
      <c r="N56" s="780"/>
      <c r="O56" s="780"/>
    </row>
    <row r="57" spans="1:15" ht="15.75" x14ac:dyDescent="0.25">
      <c r="A57" s="760" t="s">
        <v>48</v>
      </c>
      <c r="B57" s="761"/>
      <c r="C57" s="761"/>
      <c r="D57" s="761"/>
      <c r="E57" s="761"/>
      <c r="F57" s="761"/>
      <c r="G57" s="763" t="s">
        <v>49</v>
      </c>
      <c r="H57" s="763"/>
      <c r="I57" s="763"/>
      <c r="J57" s="763"/>
      <c r="K57" s="763"/>
      <c r="L57" s="763"/>
      <c r="M57" s="763"/>
      <c r="N57" s="763"/>
      <c r="O57" s="763"/>
    </row>
    <row r="58" spans="1:15" x14ac:dyDescent="0.25">
      <c r="A58" s="781" t="s">
        <v>2046</v>
      </c>
      <c r="B58" s="781"/>
      <c r="C58" s="781"/>
      <c r="D58" s="781"/>
      <c r="E58" s="781"/>
      <c r="F58" s="781"/>
      <c r="G58" s="781" t="s">
        <v>2046</v>
      </c>
      <c r="H58" s="781"/>
      <c r="I58" s="781"/>
      <c r="J58" s="781"/>
      <c r="K58" s="781"/>
      <c r="L58" s="781"/>
      <c r="M58" s="781"/>
      <c r="N58" s="781"/>
      <c r="O58" s="781"/>
    </row>
    <row r="59" spans="1:15" x14ac:dyDescent="0.25">
      <c r="A59" s="781"/>
      <c r="B59" s="781"/>
      <c r="C59" s="781"/>
      <c r="D59" s="781"/>
      <c r="E59" s="781"/>
      <c r="F59" s="781"/>
      <c r="G59" s="781"/>
      <c r="H59" s="781"/>
      <c r="I59" s="781"/>
      <c r="J59" s="781"/>
      <c r="K59" s="781"/>
      <c r="L59" s="781"/>
      <c r="M59" s="781"/>
      <c r="N59" s="781"/>
      <c r="O59" s="781"/>
    </row>
    <row r="60" spans="1:15" ht="15.75" x14ac:dyDescent="0.25">
      <c r="A60" s="63"/>
      <c r="B60" s="64"/>
      <c r="C60" s="70"/>
      <c r="D60" s="70"/>
      <c r="E60" s="70"/>
      <c r="F60" s="70"/>
      <c r="G60" s="70"/>
      <c r="H60" s="70"/>
      <c r="I60" s="70"/>
      <c r="J60" s="70"/>
      <c r="K60" s="70"/>
      <c r="L60" s="70"/>
      <c r="M60" s="70"/>
      <c r="N60" s="70"/>
      <c r="O60" s="63"/>
    </row>
    <row r="61" spans="1:15" ht="15.75" x14ac:dyDescent="0.25">
      <c r="A61" s="70"/>
      <c r="B61" s="70"/>
      <c r="C61" s="63"/>
      <c r="D61" s="752" t="s">
        <v>52</v>
      </c>
      <c r="E61" s="773"/>
      <c r="F61" s="773"/>
      <c r="G61" s="773"/>
      <c r="H61" s="773"/>
      <c r="I61" s="773"/>
      <c r="J61" s="773"/>
      <c r="K61" s="773"/>
      <c r="L61" s="773"/>
      <c r="M61" s="773"/>
      <c r="N61" s="773"/>
      <c r="O61" s="753"/>
    </row>
    <row r="62" spans="1:15" ht="15.75" x14ac:dyDescent="0.25">
      <c r="A62" s="63"/>
      <c r="B62" s="64"/>
      <c r="C62" s="70"/>
      <c r="D62" s="74" t="s">
        <v>53</v>
      </c>
      <c r="E62" s="74" t="s">
        <v>54</v>
      </c>
      <c r="F62" s="74" t="s">
        <v>55</v>
      </c>
      <c r="G62" s="74" t="s">
        <v>56</v>
      </c>
      <c r="H62" s="74" t="s">
        <v>57</v>
      </c>
      <c r="I62" s="74" t="s">
        <v>58</v>
      </c>
      <c r="J62" s="74" t="s">
        <v>59</v>
      </c>
      <c r="K62" s="74" t="s">
        <v>60</v>
      </c>
      <c r="L62" s="74" t="s">
        <v>61</v>
      </c>
      <c r="M62" s="74" t="s">
        <v>62</v>
      </c>
      <c r="N62" s="74" t="s">
        <v>63</v>
      </c>
      <c r="O62" s="74" t="s">
        <v>64</v>
      </c>
    </row>
    <row r="63" spans="1:15" ht="15.75" x14ac:dyDescent="0.25">
      <c r="A63" s="954" t="s">
        <v>65</v>
      </c>
      <c r="B63" s="954"/>
      <c r="C63" s="954"/>
      <c r="D63" s="179"/>
      <c r="E63" s="179"/>
      <c r="F63" s="179"/>
      <c r="G63" s="179"/>
      <c r="H63" s="179"/>
      <c r="I63" s="179"/>
      <c r="J63" s="179">
        <v>1</v>
      </c>
      <c r="K63" s="179"/>
      <c r="L63" s="179">
        <v>1</v>
      </c>
      <c r="M63" s="179"/>
      <c r="N63" s="179">
        <v>1</v>
      </c>
      <c r="O63" s="179">
        <v>1</v>
      </c>
    </row>
    <row r="64" spans="1:15" ht="15.75" x14ac:dyDescent="0.25">
      <c r="A64" s="955" t="s">
        <v>66</v>
      </c>
      <c r="B64" s="955"/>
      <c r="C64" s="955"/>
      <c r="D64" s="181"/>
      <c r="E64" s="181"/>
      <c r="F64" s="181"/>
      <c r="G64" s="181"/>
      <c r="H64" s="181"/>
      <c r="I64" s="181"/>
      <c r="J64" s="593">
        <v>0</v>
      </c>
      <c r="K64" s="440"/>
      <c r="L64" s="593">
        <v>0</v>
      </c>
      <c r="M64" s="181"/>
      <c r="N64" s="181"/>
      <c r="O64" s="181"/>
    </row>
    <row r="65" spans="1:15" ht="15.75" x14ac:dyDescent="0.25">
      <c r="A65" s="63"/>
      <c r="B65" s="64"/>
      <c r="C65" s="65"/>
      <c r="D65" s="65"/>
      <c r="E65" s="65"/>
      <c r="F65" s="65"/>
      <c r="G65" s="65"/>
      <c r="H65" s="65"/>
      <c r="I65" s="65"/>
      <c r="J65" s="65"/>
      <c r="K65" s="65"/>
      <c r="L65" s="66"/>
      <c r="M65" s="66"/>
      <c r="N65" s="66"/>
      <c r="O65" s="63"/>
    </row>
    <row r="66" spans="1:15" ht="15.75" x14ac:dyDescent="0.25">
      <c r="A66" s="594" t="s">
        <v>2047</v>
      </c>
      <c r="B66" s="1867" t="s">
        <v>2048</v>
      </c>
      <c r="C66" s="1867"/>
      <c r="D66" s="1867"/>
      <c r="E66" s="1867"/>
      <c r="F66" s="1867"/>
      <c r="G66" s="1867"/>
      <c r="H66" s="1867"/>
      <c r="I66" s="1867"/>
      <c r="J66" s="1867"/>
      <c r="K66" s="1867"/>
      <c r="L66" s="1867"/>
      <c r="M66" s="1867"/>
      <c r="N66" s="1867"/>
      <c r="O66" s="595"/>
    </row>
    <row r="67" spans="1:15" ht="15.75" x14ac:dyDescent="0.25">
      <c r="A67" s="97"/>
      <c r="B67" s="98"/>
      <c r="C67" s="97"/>
      <c r="D67" s="97"/>
      <c r="E67" s="97"/>
      <c r="F67" s="97"/>
      <c r="G67" s="97"/>
      <c r="H67" s="97"/>
      <c r="I67" s="97"/>
      <c r="J67" s="97"/>
      <c r="K67" s="97"/>
      <c r="L67" s="97"/>
      <c r="M67" s="98"/>
      <c r="N67" s="98"/>
      <c r="O67" s="97"/>
    </row>
    <row r="68" spans="1:15" ht="15.75" x14ac:dyDescent="0.25">
      <c r="A68" s="63"/>
      <c r="B68" s="64"/>
      <c r="C68" s="65"/>
      <c r="D68" s="65"/>
      <c r="E68" s="65"/>
      <c r="F68" s="65"/>
      <c r="G68" s="65"/>
      <c r="H68" s="65"/>
      <c r="I68" s="65"/>
      <c r="J68" s="65"/>
      <c r="K68" s="65"/>
      <c r="L68" s="66"/>
      <c r="M68" s="66"/>
      <c r="N68" s="66"/>
      <c r="O68" s="63"/>
    </row>
    <row r="69" spans="1:15" ht="47.25" x14ac:dyDescent="0.25">
      <c r="A69" s="72" t="s">
        <v>23</v>
      </c>
      <c r="B69" s="74" t="s">
        <v>24</v>
      </c>
      <c r="C69" s="764" t="s">
        <v>25</v>
      </c>
      <c r="D69" s="764"/>
      <c r="E69" s="764"/>
      <c r="F69" s="764" t="s">
        <v>28</v>
      </c>
      <c r="G69" s="764"/>
      <c r="H69" s="764" t="s">
        <v>29</v>
      </c>
      <c r="I69" s="764"/>
      <c r="J69" s="74" t="s">
        <v>30</v>
      </c>
      <c r="K69" s="764" t="s">
        <v>31</v>
      </c>
      <c r="L69" s="764"/>
      <c r="M69" s="765" t="s">
        <v>32</v>
      </c>
      <c r="N69" s="766"/>
      <c r="O69" s="767"/>
    </row>
    <row r="70" spans="1:15" ht="63" x14ac:dyDescent="0.25">
      <c r="A70" s="75" t="s">
        <v>67</v>
      </c>
      <c r="B70" s="76"/>
      <c r="C70" s="754" t="s">
        <v>2049</v>
      </c>
      <c r="D70" s="742"/>
      <c r="E70" s="743"/>
      <c r="F70" s="754" t="s">
        <v>2050</v>
      </c>
      <c r="G70" s="743"/>
      <c r="H70" s="782" t="s">
        <v>413</v>
      </c>
      <c r="I70" s="759"/>
      <c r="J70" s="80">
        <v>50</v>
      </c>
      <c r="K70" s="771" t="s">
        <v>218</v>
      </c>
      <c r="L70" s="771"/>
      <c r="M70" s="772" t="s">
        <v>2036</v>
      </c>
      <c r="N70" s="772"/>
      <c r="O70" s="772"/>
    </row>
    <row r="71" spans="1:15" ht="15.75" x14ac:dyDescent="0.25">
      <c r="A71" s="752" t="s">
        <v>40</v>
      </c>
      <c r="B71" s="753"/>
      <c r="C71" s="754" t="s">
        <v>2051</v>
      </c>
      <c r="D71" s="742"/>
      <c r="E71" s="742"/>
      <c r="F71" s="742"/>
      <c r="G71" s="743"/>
      <c r="H71" s="783" t="s">
        <v>72</v>
      </c>
      <c r="I71" s="756"/>
      <c r="J71" s="757"/>
      <c r="K71" s="758" t="s">
        <v>2050</v>
      </c>
      <c r="L71" s="758"/>
      <c r="M71" s="758"/>
      <c r="N71" s="758"/>
      <c r="O71" s="759"/>
    </row>
    <row r="72" spans="1:15" ht="15.75" x14ac:dyDescent="0.25">
      <c r="A72" s="760" t="s">
        <v>44</v>
      </c>
      <c r="B72" s="761"/>
      <c r="C72" s="761"/>
      <c r="D72" s="761"/>
      <c r="E72" s="761"/>
      <c r="F72" s="762"/>
      <c r="G72" s="763" t="s">
        <v>45</v>
      </c>
      <c r="H72" s="763"/>
      <c r="I72" s="763"/>
      <c r="J72" s="763"/>
      <c r="K72" s="763"/>
      <c r="L72" s="763"/>
      <c r="M72" s="763"/>
      <c r="N72" s="763"/>
      <c r="O72" s="763"/>
    </row>
    <row r="73" spans="1:15" x14ac:dyDescent="0.25">
      <c r="A73" s="776" t="s">
        <v>2050</v>
      </c>
      <c r="B73" s="777"/>
      <c r="C73" s="777"/>
      <c r="D73" s="777"/>
      <c r="E73" s="777"/>
      <c r="F73" s="777"/>
      <c r="G73" s="780" t="s">
        <v>2052</v>
      </c>
      <c r="H73" s="780"/>
      <c r="I73" s="780"/>
      <c r="J73" s="780"/>
      <c r="K73" s="780"/>
      <c r="L73" s="780"/>
      <c r="M73" s="780"/>
      <c r="N73" s="780"/>
      <c r="O73" s="780"/>
    </row>
    <row r="74" spans="1:15" x14ac:dyDescent="0.25">
      <c r="A74" s="778"/>
      <c r="B74" s="779"/>
      <c r="C74" s="779"/>
      <c r="D74" s="779"/>
      <c r="E74" s="779"/>
      <c r="F74" s="779"/>
      <c r="G74" s="780"/>
      <c r="H74" s="780"/>
      <c r="I74" s="780"/>
      <c r="J74" s="780"/>
      <c r="K74" s="780"/>
      <c r="L74" s="780"/>
      <c r="M74" s="780"/>
      <c r="N74" s="780"/>
      <c r="O74" s="780"/>
    </row>
    <row r="75" spans="1:15" ht="15.75" x14ac:dyDescent="0.25">
      <c r="A75" s="760" t="s">
        <v>48</v>
      </c>
      <c r="B75" s="761"/>
      <c r="C75" s="761"/>
      <c r="D75" s="761"/>
      <c r="E75" s="761"/>
      <c r="F75" s="761"/>
      <c r="G75" s="763" t="s">
        <v>49</v>
      </c>
      <c r="H75" s="763"/>
      <c r="I75" s="763"/>
      <c r="J75" s="763"/>
      <c r="K75" s="763"/>
      <c r="L75" s="763"/>
      <c r="M75" s="763"/>
      <c r="N75" s="763"/>
      <c r="O75" s="763"/>
    </row>
    <row r="76" spans="1:15" x14ac:dyDescent="0.25">
      <c r="A76" s="781" t="s">
        <v>2053</v>
      </c>
      <c r="B76" s="781"/>
      <c r="C76" s="781"/>
      <c r="D76" s="781"/>
      <c r="E76" s="781"/>
      <c r="F76" s="781"/>
      <c r="G76" s="781" t="s">
        <v>2053</v>
      </c>
      <c r="H76" s="781"/>
      <c r="I76" s="781"/>
      <c r="J76" s="781"/>
      <c r="K76" s="781"/>
      <c r="L76" s="781"/>
      <c r="M76" s="781"/>
      <c r="N76" s="781"/>
      <c r="O76" s="781"/>
    </row>
    <row r="77" spans="1:15" x14ac:dyDescent="0.25">
      <c r="A77" s="781"/>
      <c r="B77" s="781"/>
      <c r="C77" s="781"/>
      <c r="D77" s="781"/>
      <c r="E77" s="781"/>
      <c r="F77" s="781"/>
      <c r="G77" s="781"/>
      <c r="H77" s="781"/>
      <c r="I77" s="781"/>
      <c r="J77" s="781"/>
      <c r="K77" s="781"/>
      <c r="L77" s="781"/>
      <c r="M77" s="781"/>
      <c r="N77" s="781"/>
      <c r="O77" s="781"/>
    </row>
    <row r="78" spans="1:15" ht="15.75" x14ac:dyDescent="0.25">
      <c r="A78" s="63"/>
      <c r="B78" s="64"/>
      <c r="C78" s="70"/>
      <c r="D78" s="70"/>
      <c r="E78" s="70"/>
      <c r="F78" s="70"/>
      <c r="G78" s="70"/>
      <c r="H78" s="70"/>
      <c r="I78" s="70"/>
      <c r="J78" s="70"/>
      <c r="K78" s="70"/>
      <c r="L78" s="70"/>
      <c r="M78" s="70"/>
      <c r="N78" s="70"/>
      <c r="O78" s="63"/>
    </row>
    <row r="79" spans="1:15" ht="15.75" x14ac:dyDescent="0.25">
      <c r="A79" s="86" t="s">
        <v>76</v>
      </c>
      <c r="B79" s="86" t="s">
        <v>24</v>
      </c>
      <c r="C79" s="87"/>
      <c r="D79" s="74" t="s">
        <v>53</v>
      </c>
      <c r="E79" s="74" t="s">
        <v>54</v>
      </c>
      <c r="F79" s="74" t="s">
        <v>55</v>
      </c>
      <c r="G79" s="74" t="s">
        <v>56</v>
      </c>
      <c r="H79" s="74" t="s">
        <v>57</v>
      </c>
      <c r="I79" s="74" t="s">
        <v>58</v>
      </c>
      <c r="J79" s="74" t="s">
        <v>59</v>
      </c>
      <c r="K79" s="74" t="s">
        <v>60</v>
      </c>
      <c r="L79" s="74" t="s">
        <v>61</v>
      </c>
      <c r="M79" s="74" t="s">
        <v>62</v>
      </c>
      <c r="N79" s="74" t="s">
        <v>63</v>
      </c>
      <c r="O79" s="74" t="s">
        <v>64</v>
      </c>
    </row>
    <row r="80" spans="1:15" ht="31.5" x14ac:dyDescent="0.25">
      <c r="A80" s="784" t="s">
        <v>2054</v>
      </c>
      <c r="B80" s="768"/>
      <c r="C80" s="179" t="s">
        <v>65</v>
      </c>
      <c r="D80" s="179"/>
      <c r="E80" s="179"/>
      <c r="F80" s="179"/>
      <c r="G80" s="179"/>
      <c r="H80" s="179"/>
      <c r="I80" s="179"/>
      <c r="J80" s="179"/>
      <c r="K80" s="179">
        <v>2</v>
      </c>
      <c r="L80" s="179">
        <v>2</v>
      </c>
      <c r="M80" s="179">
        <v>2</v>
      </c>
      <c r="N80" s="179">
        <v>2</v>
      </c>
      <c r="O80" s="179">
        <v>2</v>
      </c>
    </row>
    <row r="81" spans="1:15" x14ac:dyDescent="0.25">
      <c r="A81" s="785"/>
      <c r="B81" s="768"/>
      <c r="C81" s="181" t="s">
        <v>66</v>
      </c>
      <c r="D81" s="181"/>
      <c r="E81" s="181"/>
      <c r="F81" s="181"/>
      <c r="G81" s="181"/>
      <c r="H81" s="181"/>
      <c r="I81" s="181"/>
      <c r="J81" s="181"/>
      <c r="K81" s="596">
        <v>2</v>
      </c>
      <c r="L81" s="181">
        <v>2</v>
      </c>
      <c r="M81" s="181"/>
      <c r="N81" s="181"/>
      <c r="O81" s="181"/>
    </row>
    <row r="82" spans="1:15" ht="31.5" x14ac:dyDescent="0.25">
      <c r="A82" s="784" t="s">
        <v>2055</v>
      </c>
      <c r="B82" s="768"/>
      <c r="C82" s="179" t="s">
        <v>65</v>
      </c>
      <c r="D82" s="179"/>
      <c r="E82" s="179"/>
      <c r="F82" s="179"/>
      <c r="G82" s="179"/>
      <c r="H82" s="179"/>
      <c r="I82" s="179"/>
      <c r="J82" s="179"/>
      <c r="K82" s="179">
        <v>2</v>
      </c>
      <c r="L82" s="179">
        <v>2</v>
      </c>
      <c r="M82" s="179">
        <v>2</v>
      </c>
      <c r="N82" s="179">
        <v>2</v>
      </c>
      <c r="O82" s="179">
        <v>2</v>
      </c>
    </row>
    <row r="83" spans="1:15" ht="15.75" x14ac:dyDescent="0.25">
      <c r="A83" s="785"/>
      <c r="B83" s="768"/>
      <c r="C83" s="181" t="s">
        <v>66</v>
      </c>
      <c r="D83" s="181"/>
      <c r="E83" s="181"/>
      <c r="F83" s="181"/>
      <c r="G83" s="181"/>
      <c r="H83" s="181"/>
      <c r="I83" s="181"/>
      <c r="J83" s="181"/>
      <c r="K83" s="597"/>
      <c r="L83" s="598">
        <v>2</v>
      </c>
      <c r="M83" s="599"/>
      <c r="N83" s="181"/>
      <c r="O83" s="181"/>
    </row>
    <row r="84" spans="1:15" ht="31.5" x14ac:dyDescent="0.25">
      <c r="A84" s="784" t="s">
        <v>2056</v>
      </c>
      <c r="B84" s="768"/>
      <c r="C84" s="179" t="s">
        <v>65</v>
      </c>
      <c r="D84" s="179"/>
      <c r="E84" s="179"/>
      <c r="F84" s="179"/>
      <c r="G84" s="179"/>
      <c r="H84" s="179"/>
      <c r="I84" s="179"/>
      <c r="J84" s="179"/>
      <c r="K84" s="179">
        <v>2</v>
      </c>
      <c r="L84" s="179">
        <v>2</v>
      </c>
      <c r="M84" s="179">
        <v>2</v>
      </c>
      <c r="N84" s="179">
        <v>2</v>
      </c>
      <c r="O84" s="179">
        <v>2</v>
      </c>
    </row>
    <row r="85" spans="1:15" ht="15.75" x14ac:dyDescent="0.25">
      <c r="A85" s="785"/>
      <c r="B85" s="768"/>
      <c r="C85" s="181" t="s">
        <v>66</v>
      </c>
      <c r="D85" s="181"/>
      <c r="E85" s="181"/>
      <c r="F85" s="181"/>
      <c r="G85" s="181"/>
      <c r="H85" s="181"/>
      <c r="I85" s="181"/>
      <c r="J85" s="181"/>
      <c r="K85" s="596">
        <v>2</v>
      </c>
      <c r="L85" s="438">
        <v>2</v>
      </c>
      <c r="M85" s="181"/>
      <c r="N85" s="181"/>
      <c r="O85" s="181"/>
    </row>
    <row r="86" spans="1:15" ht="31.5" x14ac:dyDescent="0.25">
      <c r="A86" s="784" t="s">
        <v>2057</v>
      </c>
      <c r="B86" s="768"/>
      <c r="C86" s="179" t="s">
        <v>65</v>
      </c>
      <c r="D86" s="179"/>
      <c r="E86" s="179"/>
      <c r="F86" s="179"/>
      <c r="G86" s="179"/>
      <c r="H86" s="179"/>
      <c r="I86" s="179"/>
      <c r="J86" s="179"/>
      <c r="K86" s="179">
        <v>2</v>
      </c>
      <c r="L86" s="179">
        <v>2</v>
      </c>
      <c r="M86" s="179">
        <v>2</v>
      </c>
      <c r="N86" s="179">
        <v>2</v>
      </c>
      <c r="O86" s="179">
        <v>2</v>
      </c>
    </row>
    <row r="87" spans="1:15" ht="15.75" x14ac:dyDescent="0.25">
      <c r="A87" s="785"/>
      <c r="B87" s="768"/>
      <c r="C87" s="181" t="s">
        <v>66</v>
      </c>
      <c r="D87" s="181"/>
      <c r="E87" s="181"/>
      <c r="F87" s="181"/>
      <c r="G87" s="181"/>
      <c r="H87" s="181"/>
      <c r="I87" s="181"/>
      <c r="J87" s="181"/>
      <c r="K87" s="438">
        <v>2</v>
      </c>
      <c r="L87" s="438">
        <v>2</v>
      </c>
      <c r="M87" s="181"/>
      <c r="N87" s="181"/>
      <c r="O87" s="181"/>
    </row>
    <row r="88" spans="1:15" ht="31.5" x14ac:dyDescent="0.25">
      <c r="A88" s="784" t="s">
        <v>2058</v>
      </c>
      <c r="B88" s="768"/>
      <c r="C88" s="179" t="s">
        <v>65</v>
      </c>
      <c r="D88" s="179"/>
      <c r="E88" s="179"/>
      <c r="F88" s="179"/>
      <c r="G88" s="179"/>
      <c r="H88" s="179"/>
      <c r="I88" s="179"/>
      <c r="J88" s="179"/>
      <c r="K88" s="179">
        <v>2</v>
      </c>
      <c r="L88" s="179">
        <v>2</v>
      </c>
      <c r="M88" s="179">
        <v>2</v>
      </c>
      <c r="N88" s="179">
        <v>2</v>
      </c>
      <c r="O88" s="179">
        <v>2</v>
      </c>
    </row>
    <row r="89" spans="1:15" ht="15.75" x14ac:dyDescent="0.25">
      <c r="A89" s="785"/>
      <c r="B89" s="768"/>
      <c r="C89" s="181" t="s">
        <v>66</v>
      </c>
      <c r="D89" s="600"/>
      <c r="E89" s="600"/>
      <c r="F89" s="600"/>
      <c r="G89" s="600"/>
      <c r="H89" s="600"/>
      <c r="I89" s="600"/>
      <c r="J89" s="600"/>
      <c r="K89" s="601">
        <v>2</v>
      </c>
      <c r="L89" s="601">
        <v>2</v>
      </c>
      <c r="M89" s="600"/>
      <c r="N89" s="600"/>
      <c r="O89" s="600"/>
    </row>
    <row r="90" spans="1:15" ht="31.5" x14ac:dyDescent="0.25">
      <c r="A90" s="784"/>
      <c r="B90" s="768"/>
      <c r="C90" s="179" t="s">
        <v>65</v>
      </c>
      <c r="D90" s="179"/>
      <c r="E90" s="179"/>
      <c r="F90" s="179"/>
      <c r="G90" s="179"/>
      <c r="H90" s="179"/>
      <c r="I90" s="179"/>
      <c r="J90" s="179"/>
      <c r="K90" s="179"/>
      <c r="L90" s="179"/>
      <c r="M90" s="179"/>
      <c r="N90" s="179"/>
      <c r="O90" s="179"/>
    </row>
    <row r="91" spans="1:15" x14ac:dyDescent="0.25">
      <c r="A91" s="785"/>
      <c r="B91" s="768"/>
      <c r="C91" s="181" t="s">
        <v>66</v>
      </c>
      <c r="D91" s="181"/>
      <c r="E91" s="181"/>
      <c r="F91" s="181"/>
      <c r="G91" s="181"/>
      <c r="H91" s="181"/>
      <c r="I91" s="181"/>
      <c r="J91" s="181"/>
      <c r="K91" s="181"/>
      <c r="L91" s="181"/>
      <c r="M91" s="181"/>
      <c r="N91" s="181"/>
      <c r="O91" s="181"/>
    </row>
    <row r="92" spans="1:15" ht="31.5" x14ac:dyDescent="0.25">
      <c r="A92" s="784"/>
      <c r="B92" s="768"/>
      <c r="C92" s="179" t="s">
        <v>65</v>
      </c>
      <c r="D92" s="179"/>
      <c r="E92" s="179"/>
      <c r="F92" s="179"/>
      <c r="G92" s="179"/>
      <c r="H92" s="179"/>
      <c r="I92" s="179"/>
      <c r="J92" s="179"/>
      <c r="K92" s="179"/>
      <c r="L92" s="179"/>
      <c r="M92" s="179"/>
      <c r="N92" s="179"/>
      <c r="O92" s="179"/>
    </row>
    <row r="93" spans="1:15" x14ac:dyDescent="0.25">
      <c r="A93" s="785"/>
      <c r="B93" s="768"/>
      <c r="C93" s="181" t="s">
        <v>66</v>
      </c>
      <c r="D93" s="181"/>
      <c r="E93" s="181"/>
      <c r="F93" s="181"/>
      <c r="G93" s="181"/>
      <c r="H93" s="181"/>
      <c r="I93" s="181"/>
      <c r="J93" s="181"/>
      <c r="K93" s="181"/>
      <c r="L93" s="181"/>
      <c r="M93" s="181"/>
      <c r="N93" s="181"/>
      <c r="O93" s="181"/>
    </row>
    <row r="94" spans="1:15" ht="31.5" x14ac:dyDescent="0.25">
      <c r="A94" s="784"/>
      <c r="B94" s="768"/>
      <c r="C94" s="179" t="s">
        <v>65</v>
      </c>
      <c r="D94" s="179"/>
      <c r="E94" s="179"/>
      <c r="F94" s="179"/>
      <c r="G94" s="179"/>
      <c r="H94" s="179"/>
      <c r="I94" s="179"/>
      <c r="J94" s="179"/>
      <c r="K94" s="179"/>
      <c r="L94" s="179"/>
      <c r="M94" s="179"/>
      <c r="N94" s="179"/>
      <c r="O94" s="179"/>
    </row>
    <row r="95" spans="1:15" x14ac:dyDescent="0.25">
      <c r="A95" s="785"/>
      <c r="B95" s="768"/>
      <c r="C95" s="181" t="s">
        <v>66</v>
      </c>
      <c r="D95" s="181"/>
      <c r="E95" s="181"/>
      <c r="F95" s="181"/>
      <c r="G95" s="181"/>
      <c r="H95" s="181"/>
      <c r="I95" s="181"/>
      <c r="J95" s="181"/>
      <c r="K95" s="181"/>
      <c r="L95" s="181"/>
      <c r="M95" s="181"/>
      <c r="N95" s="181"/>
      <c r="O95" s="181"/>
    </row>
    <row r="96" spans="1:15" ht="31.5" x14ac:dyDescent="0.25">
      <c r="A96" s="784"/>
      <c r="B96" s="956"/>
      <c r="C96" s="179" t="s">
        <v>65</v>
      </c>
      <c r="D96" s="179"/>
      <c r="E96" s="179"/>
      <c r="F96" s="179"/>
      <c r="G96" s="179"/>
      <c r="H96" s="179"/>
      <c r="I96" s="179"/>
      <c r="J96" s="179"/>
      <c r="K96" s="179"/>
      <c r="L96" s="179"/>
      <c r="M96" s="179"/>
      <c r="N96" s="179"/>
      <c r="O96" s="179"/>
    </row>
    <row r="97" spans="1:15" x14ac:dyDescent="0.25">
      <c r="A97" s="785"/>
      <c r="B97" s="957"/>
      <c r="C97" s="181" t="s">
        <v>66</v>
      </c>
      <c r="D97" s="181"/>
      <c r="E97" s="181"/>
      <c r="F97" s="181"/>
      <c r="G97" s="181"/>
      <c r="H97" s="181"/>
      <c r="I97" s="181"/>
      <c r="J97" s="181"/>
      <c r="K97" s="181"/>
      <c r="L97" s="181"/>
      <c r="M97" s="181"/>
      <c r="N97" s="181"/>
      <c r="O97" s="181"/>
    </row>
    <row r="98" spans="1:15" ht="31.5" x14ac:dyDescent="0.25">
      <c r="A98" s="784"/>
      <c r="B98" s="768"/>
      <c r="C98" s="179" t="s">
        <v>65</v>
      </c>
      <c r="D98" s="179"/>
      <c r="E98" s="179"/>
      <c r="F98" s="179"/>
      <c r="G98" s="179"/>
      <c r="H98" s="179"/>
      <c r="I98" s="179"/>
      <c r="J98" s="179"/>
      <c r="K98" s="179"/>
      <c r="L98" s="179"/>
      <c r="M98" s="179"/>
      <c r="N98" s="179"/>
      <c r="O98" s="179"/>
    </row>
    <row r="99" spans="1:15" x14ac:dyDescent="0.25">
      <c r="A99" s="785"/>
      <c r="B99" s="768"/>
      <c r="C99" s="181" t="s">
        <v>66</v>
      </c>
      <c r="D99" s="181"/>
      <c r="E99" s="181"/>
      <c r="F99" s="181"/>
      <c r="G99" s="181"/>
      <c r="H99" s="181"/>
      <c r="I99" s="181"/>
      <c r="J99" s="181"/>
      <c r="K99" s="181"/>
      <c r="L99" s="181"/>
      <c r="M99" s="181"/>
      <c r="N99" s="181"/>
      <c r="O99" s="181"/>
    </row>
    <row r="100" spans="1:15" ht="31.5" x14ac:dyDescent="0.25">
      <c r="A100" s="602" t="s">
        <v>2047</v>
      </c>
      <c r="B100" s="1866" t="s">
        <v>2059</v>
      </c>
      <c r="C100" s="1866"/>
      <c r="D100" s="1866"/>
      <c r="E100" s="1866"/>
      <c r="F100" s="1866"/>
      <c r="G100" s="1866"/>
      <c r="H100" s="1866"/>
      <c r="I100" s="1866"/>
      <c r="J100" s="1866"/>
      <c r="K100" s="1866"/>
      <c r="L100" s="1866"/>
      <c r="M100" s="1866"/>
      <c r="N100" s="1866"/>
      <c r="O100" s="1866"/>
    </row>
    <row r="101" spans="1:15" x14ac:dyDescent="0.25">
      <c r="A101" s="789" t="s">
        <v>228</v>
      </c>
      <c r="B101" s="790"/>
      <c r="C101" s="790"/>
      <c r="D101" s="790"/>
      <c r="E101" s="790"/>
      <c r="F101" s="790"/>
      <c r="G101" s="790"/>
      <c r="H101" s="790"/>
      <c r="I101" s="790"/>
      <c r="J101" s="790"/>
      <c r="K101" s="790"/>
      <c r="L101" s="790"/>
      <c r="M101" s="790"/>
      <c r="N101" s="790"/>
      <c r="O101" s="791"/>
    </row>
    <row r="102" spans="1:15" x14ac:dyDescent="0.25">
      <c r="A102" s="88"/>
      <c r="B102" s="88"/>
      <c r="C102" s="183"/>
      <c r="D102" s="183"/>
      <c r="E102" s="183"/>
      <c r="F102" s="183"/>
      <c r="G102" s="183"/>
      <c r="H102" s="183"/>
      <c r="I102" s="183"/>
      <c r="J102" s="183"/>
      <c r="K102" s="183"/>
      <c r="L102" s="183"/>
      <c r="M102" s="183"/>
      <c r="N102" s="183"/>
      <c r="O102" s="183"/>
    </row>
    <row r="103" spans="1:15" ht="47.25" x14ac:dyDescent="0.25">
      <c r="A103" s="72" t="s">
        <v>23</v>
      </c>
      <c r="B103" s="74" t="s">
        <v>24</v>
      </c>
      <c r="C103" s="752" t="s">
        <v>25</v>
      </c>
      <c r="D103" s="773"/>
      <c r="E103" s="753"/>
      <c r="F103" s="752" t="s">
        <v>28</v>
      </c>
      <c r="G103" s="753"/>
      <c r="H103" s="752" t="s">
        <v>29</v>
      </c>
      <c r="I103" s="753"/>
      <c r="J103" s="74" t="s">
        <v>30</v>
      </c>
      <c r="K103" s="752" t="s">
        <v>31</v>
      </c>
      <c r="L103" s="753"/>
      <c r="M103" s="765" t="s">
        <v>32</v>
      </c>
      <c r="N103" s="766"/>
      <c r="O103" s="767"/>
    </row>
    <row r="104" spans="1:15" ht="15.75" x14ac:dyDescent="0.25">
      <c r="A104" s="75"/>
      <c r="B104" s="76"/>
      <c r="C104" s="754"/>
      <c r="D104" s="742"/>
      <c r="E104" s="743"/>
      <c r="F104" s="754"/>
      <c r="G104" s="743"/>
      <c r="H104" s="782"/>
      <c r="I104" s="759"/>
      <c r="J104" s="80"/>
      <c r="K104" s="782"/>
      <c r="L104" s="759"/>
      <c r="M104" s="797"/>
      <c r="N104" s="798"/>
      <c r="O104" s="799"/>
    </row>
    <row r="105" spans="1:15" ht="15.75" x14ac:dyDescent="0.25">
      <c r="A105" s="752" t="s">
        <v>40</v>
      </c>
      <c r="B105" s="753"/>
      <c r="C105" s="754"/>
      <c r="D105" s="742"/>
      <c r="E105" s="742"/>
      <c r="F105" s="742"/>
      <c r="G105" s="743"/>
      <c r="H105" s="755" t="s">
        <v>42</v>
      </c>
      <c r="I105" s="795"/>
      <c r="J105" s="796"/>
      <c r="K105" s="782"/>
      <c r="L105" s="758"/>
      <c r="M105" s="758"/>
      <c r="N105" s="758"/>
      <c r="O105" s="759"/>
    </row>
    <row r="106" spans="1:15" ht="15.75" x14ac:dyDescent="0.25">
      <c r="A106" s="760" t="s">
        <v>44</v>
      </c>
      <c r="B106" s="761"/>
      <c r="C106" s="761"/>
      <c r="D106" s="761"/>
      <c r="E106" s="761"/>
      <c r="F106" s="762"/>
      <c r="G106" s="763" t="s">
        <v>45</v>
      </c>
      <c r="H106" s="763"/>
      <c r="I106" s="763"/>
      <c r="J106" s="763"/>
      <c r="K106" s="763"/>
      <c r="L106" s="763"/>
      <c r="M106" s="763"/>
      <c r="N106" s="763"/>
      <c r="O106" s="763"/>
    </row>
    <row r="107" spans="1:15" x14ac:dyDescent="0.25">
      <c r="A107" s="776"/>
      <c r="B107" s="777"/>
      <c r="C107" s="777"/>
      <c r="D107" s="777"/>
      <c r="E107" s="777"/>
      <c r="F107" s="777"/>
      <c r="G107" s="780"/>
      <c r="H107" s="780"/>
      <c r="I107" s="780"/>
      <c r="J107" s="780"/>
      <c r="K107" s="780"/>
      <c r="L107" s="780"/>
      <c r="M107" s="780"/>
      <c r="N107" s="780"/>
      <c r="O107" s="780"/>
    </row>
    <row r="108" spans="1:15" x14ac:dyDescent="0.25">
      <c r="A108" s="778"/>
      <c r="B108" s="779"/>
      <c r="C108" s="779"/>
      <c r="D108" s="779"/>
      <c r="E108" s="779"/>
      <c r="F108" s="779"/>
      <c r="G108" s="780"/>
      <c r="H108" s="780"/>
      <c r="I108" s="780"/>
      <c r="J108" s="780"/>
      <c r="K108" s="780"/>
      <c r="L108" s="780"/>
      <c r="M108" s="780"/>
      <c r="N108" s="780"/>
      <c r="O108" s="780"/>
    </row>
    <row r="109" spans="1:15" ht="15.75" x14ac:dyDescent="0.25">
      <c r="A109" s="760" t="s">
        <v>48</v>
      </c>
      <c r="B109" s="761"/>
      <c r="C109" s="761"/>
      <c r="D109" s="761"/>
      <c r="E109" s="761"/>
      <c r="F109" s="761"/>
      <c r="G109" s="763" t="s">
        <v>49</v>
      </c>
      <c r="H109" s="763"/>
      <c r="I109" s="763"/>
      <c r="J109" s="763"/>
      <c r="K109" s="763"/>
      <c r="L109" s="763"/>
      <c r="M109" s="763"/>
      <c r="N109" s="763"/>
      <c r="O109" s="763"/>
    </row>
    <row r="110" spans="1:15" x14ac:dyDescent="0.25">
      <c r="A110" s="781"/>
      <c r="B110" s="781"/>
      <c r="C110" s="781"/>
      <c r="D110" s="781"/>
      <c r="E110" s="781"/>
      <c r="F110" s="781"/>
      <c r="G110" s="781"/>
      <c r="H110" s="781"/>
      <c r="I110" s="781"/>
      <c r="J110" s="781"/>
      <c r="K110" s="781"/>
      <c r="L110" s="781"/>
      <c r="M110" s="781"/>
      <c r="N110" s="781"/>
      <c r="O110" s="781"/>
    </row>
    <row r="111" spans="1:15" x14ac:dyDescent="0.25">
      <c r="A111" s="781"/>
      <c r="B111" s="781"/>
      <c r="C111" s="781"/>
      <c r="D111" s="781"/>
      <c r="E111" s="781"/>
      <c r="F111" s="781"/>
      <c r="G111" s="781"/>
      <c r="H111" s="781"/>
      <c r="I111" s="781"/>
      <c r="J111" s="781"/>
      <c r="K111" s="781"/>
      <c r="L111" s="781"/>
      <c r="M111" s="781"/>
      <c r="N111" s="781"/>
      <c r="O111" s="781"/>
    </row>
    <row r="112" spans="1:15" x14ac:dyDescent="0.25">
      <c r="A112" s="90"/>
      <c r="B112" s="90"/>
      <c r="C112" s="90"/>
      <c r="D112" s="91"/>
      <c r="E112" s="92"/>
      <c r="F112" s="92"/>
      <c r="G112" s="92"/>
      <c r="H112" s="92"/>
      <c r="I112" s="92"/>
      <c r="J112" s="92"/>
      <c r="K112" s="92"/>
      <c r="L112" s="92"/>
      <c r="M112" s="92"/>
      <c r="N112" s="92"/>
      <c r="O112" s="93"/>
    </row>
    <row r="113" spans="1:15" ht="15.75" x14ac:dyDescent="0.25">
      <c r="A113" s="70"/>
      <c r="B113" s="70"/>
      <c r="C113" s="63"/>
      <c r="D113" s="800" t="s">
        <v>95</v>
      </c>
      <c r="E113" s="773"/>
      <c r="F113" s="773"/>
      <c r="G113" s="773"/>
      <c r="H113" s="773"/>
      <c r="I113" s="773"/>
      <c r="J113" s="773"/>
      <c r="K113" s="773"/>
      <c r="L113" s="773"/>
      <c r="M113" s="773"/>
      <c r="N113" s="773"/>
      <c r="O113" s="753"/>
    </row>
    <row r="114" spans="1:15" ht="15.75" x14ac:dyDescent="0.25">
      <c r="A114" s="63"/>
      <c r="B114" s="64"/>
      <c r="C114" s="70"/>
      <c r="D114" s="74" t="s">
        <v>53</v>
      </c>
      <c r="E114" s="74" t="s">
        <v>54</v>
      </c>
      <c r="F114" s="74" t="s">
        <v>55</v>
      </c>
      <c r="G114" s="74" t="s">
        <v>56</v>
      </c>
      <c r="H114" s="74" t="s">
        <v>57</v>
      </c>
      <c r="I114" s="74" t="s">
        <v>58</v>
      </c>
      <c r="J114" s="74" t="s">
        <v>59</v>
      </c>
      <c r="K114" s="74" t="s">
        <v>60</v>
      </c>
      <c r="L114" s="74" t="s">
        <v>61</v>
      </c>
      <c r="M114" s="74" t="s">
        <v>62</v>
      </c>
      <c r="N114" s="74" t="s">
        <v>63</v>
      </c>
      <c r="O114" s="74" t="s">
        <v>64</v>
      </c>
    </row>
    <row r="115" spans="1:15" ht="15.75" x14ac:dyDescent="0.25">
      <c r="A115" s="954" t="s">
        <v>65</v>
      </c>
      <c r="B115" s="954"/>
      <c r="C115" s="954"/>
      <c r="D115" s="179"/>
      <c r="E115" s="179"/>
      <c r="F115" s="179"/>
      <c r="G115" s="179"/>
      <c r="H115" s="179"/>
      <c r="I115" s="179"/>
      <c r="J115" s="179"/>
      <c r="K115" s="179"/>
      <c r="L115" s="179"/>
      <c r="M115" s="179"/>
      <c r="N115" s="179"/>
      <c r="O115" s="179"/>
    </row>
    <row r="116" spans="1:15" ht="15.75" x14ac:dyDescent="0.25">
      <c r="A116" s="955" t="s">
        <v>66</v>
      </c>
      <c r="B116" s="955"/>
      <c r="C116" s="955"/>
      <c r="D116" s="181"/>
      <c r="E116" s="181"/>
      <c r="F116" s="181"/>
      <c r="G116" s="181"/>
      <c r="H116" s="181"/>
      <c r="I116" s="181"/>
      <c r="J116" s="181"/>
      <c r="K116" s="181"/>
      <c r="L116" s="181"/>
      <c r="M116" s="181"/>
      <c r="N116" s="181"/>
      <c r="O116" s="181"/>
    </row>
    <row r="117" spans="1:15" ht="15.75" x14ac:dyDescent="0.25">
      <c r="A117" s="63"/>
      <c r="B117" s="64"/>
      <c r="C117" s="70"/>
      <c r="D117" s="70"/>
      <c r="E117" s="70"/>
      <c r="F117" s="70"/>
      <c r="G117" s="70"/>
      <c r="H117" s="70"/>
      <c r="I117" s="70"/>
      <c r="J117" s="70"/>
      <c r="K117" s="70"/>
      <c r="L117" s="70"/>
      <c r="M117" s="70"/>
      <c r="N117" s="70"/>
      <c r="O117" s="63"/>
    </row>
    <row r="118" spans="1:15" ht="31.5" x14ac:dyDescent="0.25">
      <c r="A118" s="67" t="s">
        <v>97</v>
      </c>
      <c r="B118" s="747" t="s">
        <v>2060</v>
      </c>
      <c r="C118" s="748"/>
      <c r="D118" s="748"/>
      <c r="E118" s="748"/>
      <c r="F118" s="748"/>
      <c r="G118" s="748"/>
      <c r="H118" s="748"/>
      <c r="I118" s="748"/>
      <c r="J118" s="749"/>
      <c r="K118" s="750" t="s">
        <v>13</v>
      </c>
      <c r="L118" s="750"/>
      <c r="M118" s="750"/>
      <c r="N118" s="750"/>
      <c r="O118" s="591">
        <v>0.25</v>
      </c>
    </row>
    <row r="119" spans="1:15" ht="15.75" x14ac:dyDescent="0.25">
      <c r="A119" s="69"/>
      <c r="B119" s="70"/>
      <c r="C119" s="71"/>
      <c r="D119" s="71"/>
      <c r="E119" s="71"/>
      <c r="F119" s="71"/>
      <c r="G119" s="71"/>
      <c r="H119" s="71"/>
      <c r="I119" s="71"/>
      <c r="J119" s="71"/>
      <c r="K119" s="71"/>
      <c r="L119" s="71"/>
      <c r="M119" s="71"/>
      <c r="N119" s="71"/>
      <c r="O119" s="69"/>
    </row>
    <row r="120" spans="1:15" ht="31.5" x14ac:dyDescent="0.25">
      <c r="A120" s="67" t="s">
        <v>14</v>
      </c>
      <c r="B120" s="747" t="s">
        <v>2061</v>
      </c>
      <c r="C120" s="748"/>
      <c r="D120" s="748"/>
      <c r="E120" s="748"/>
      <c r="F120" s="748"/>
      <c r="G120" s="748"/>
      <c r="H120" s="748"/>
      <c r="I120" s="748"/>
      <c r="J120" s="748"/>
      <c r="K120" s="748"/>
      <c r="L120" s="748"/>
      <c r="M120" s="748"/>
      <c r="N120" s="748"/>
      <c r="O120" s="749"/>
    </row>
    <row r="121" spans="1:15" ht="15.75" x14ac:dyDescent="0.25">
      <c r="A121" s="69"/>
      <c r="B121" s="70"/>
      <c r="C121" s="71"/>
      <c r="D121" s="71"/>
      <c r="E121" s="71"/>
      <c r="F121" s="71"/>
      <c r="G121" s="71"/>
      <c r="H121" s="71"/>
      <c r="I121" s="71"/>
      <c r="J121" s="71"/>
      <c r="K121" s="71"/>
      <c r="L121" s="71"/>
      <c r="M121" s="71"/>
      <c r="N121" s="71"/>
      <c r="O121" s="69"/>
    </row>
    <row r="122" spans="1:15" x14ac:dyDescent="0.25">
      <c r="A122" s="751" t="s">
        <v>15</v>
      </c>
      <c r="B122" s="751"/>
      <c r="C122" s="751"/>
      <c r="D122" s="751"/>
      <c r="E122" s="744" t="s">
        <v>2062</v>
      </c>
      <c r="F122" s="745"/>
      <c r="G122" s="745"/>
      <c r="H122" s="745"/>
      <c r="I122" s="746"/>
      <c r="J122" s="751" t="s">
        <v>17</v>
      </c>
      <c r="K122" s="751"/>
      <c r="L122" s="744" t="s">
        <v>2063</v>
      </c>
      <c r="M122" s="745"/>
      <c r="N122" s="745"/>
      <c r="O122" s="746"/>
    </row>
    <row r="123" spans="1:15" x14ac:dyDescent="0.25">
      <c r="A123" s="751"/>
      <c r="B123" s="751"/>
      <c r="C123" s="751"/>
      <c r="D123" s="751"/>
      <c r="E123" s="744" t="s">
        <v>2064</v>
      </c>
      <c r="F123" s="745"/>
      <c r="G123" s="745"/>
      <c r="H123" s="745"/>
      <c r="I123" s="746"/>
      <c r="J123" s="751"/>
      <c r="K123" s="751"/>
      <c r="L123" s="744" t="s">
        <v>2065</v>
      </c>
      <c r="M123" s="745"/>
      <c r="N123" s="745"/>
      <c r="O123" s="746"/>
    </row>
    <row r="124" spans="1:15" x14ac:dyDescent="0.25">
      <c r="A124" s="751"/>
      <c r="B124" s="751"/>
      <c r="C124" s="751"/>
      <c r="D124" s="751"/>
      <c r="E124" s="744" t="s">
        <v>2066</v>
      </c>
      <c r="F124" s="745"/>
      <c r="G124" s="745"/>
      <c r="H124" s="745"/>
      <c r="I124" s="746"/>
      <c r="J124" s="751"/>
      <c r="K124" s="751"/>
      <c r="L124" s="744" t="s">
        <v>2067</v>
      </c>
      <c r="M124" s="745"/>
      <c r="N124" s="745"/>
      <c r="O124" s="746"/>
    </row>
    <row r="125" spans="1:15" x14ac:dyDescent="0.25">
      <c r="A125" s="751"/>
      <c r="B125" s="751"/>
      <c r="C125" s="751"/>
      <c r="D125" s="751"/>
      <c r="E125" s="744"/>
      <c r="F125" s="745"/>
      <c r="G125" s="745"/>
      <c r="H125" s="745"/>
      <c r="I125" s="746"/>
      <c r="J125" s="751"/>
      <c r="K125" s="751"/>
      <c r="L125" s="744" t="s">
        <v>2068</v>
      </c>
      <c r="M125" s="745"/>
      <c r="N125" s="745"/>
      <c r="O125" s="746"/>
    </row>
    <row r="126" spans="1:15" x14ac:dyDescent="0.25">
      <c r="A126" s="751"/>
      <c r="B126" s="751"/>
      <c r="C126" s="751"/>
      <c r="D126" s="751"/>
      <c r="E126" s="744"/>
      <c r="F126" s="745"/>
      <c r="G126" s="745"/>
      <c r="H126" s="745"/>
      <c r="I126" s="746"/>
      <c r="J126" s="751"/>
      <c r="K126" s="751"/>
      <c r="L126" s="744" t="s">
        <v>2069</v>
      </c>
      <c r="M126" s="745"/>
      <c r="N126" s="745"/>
      <c r="O126" s="746"/>
    </row>
    <row r="127" spans="1:15" x14ac:dyDescent="0.25">
      <c r="A127" s="751"/>
      <c r="B127" s="751"/>
      <c r="C127" s="751"/>
      <c r="D127" s="751"/>
      <c r="E127" s="744"/>
      <c r="F127" s="745"/>
      <c r="G127" s="745"/>
      <c r="H127" s="745"/>
      <c r="I127" s="746"/>
      <c r="J127" s="751"/>
      <c r="K127" s="751"/>
      <c r="L127" s="744" t="s">
        <v>2070</v>
      </c>
      <c r="M127" s="745"/>
      <c r="N127" s="745"/>
      <c r="O127" s="746"/>
    </row>
    <row r="128" spans="1:15" x14ac:dyDescent="0.25">
      <c r="A128" s="751"/>
      <c r="B128" s="751"/>
      <c r="C128" s="751"/>
      <c r="D128" s="751"/>
      <c r="E128" s="744"/>
      <c r="F128" s="745"/>
      <c r="G128" s="745"/>
      <c r="H128" s="745"/>
      <c r="I128" s="746"/>
      <c r="J128" s="751"/>
      <c r="K128" s="751"/>
      <c r="L128" s="744" t="s">
        <v>2071</v>
      </c>
      <c r="M128" s="745"/>
      <c r="N128" s="745"/>
      <c r="O128" s="746"/>
    </row>
    <row r="129" spans="1:15" x14ac:dyDescent="0.25">
      <c r="A129" s="751"/>
      <c r="B129" s="751"/>
      <c r="C129" s="751"/>
      <c r="D129" s="751"/>
      <c r="E129" s="744"/>
      <c r="F129" s="745"/>
      <c r="G129" s="745"/>
      <c r="H129" s="745"/>
      <c r="I129" s="746"/>
      <c r="J129" s="751"/>
      <c r="K129" s="751"/>
      <c r="L129" s="744" t="s">
        <v>2072</v>
      </c>
      <c r="M129" s="745"/>
      <c r="N129" s="745"/>
      <c r="O129" s="746"/>
    </row>
    <row r="130" spans="1:15" x14ac:dyDescent="0.25">
      <c r="A130" s="751"/>
      <c r="B130" s="751"/>
      <c r="C130" s="751"/>
      <c r="D130" s="751"/>
      <c r="E130" s="744"/>
      <c r="F130" s="745"/>
      <c r="G130" s="745"/>
      <c r="H130" s="745"/>
      <c r="I130" s="746"/>
      <c r="J130" s="751"/>
      <c r="K130" s="751"/>
      <c r="L130" s="744" t="s">
        <v>2073</v>
      </c>
      <c r="M130" s="745"/>
      <c r="N130" s="745"/>
      <c r="O130" s="746"/>
    </row>
    <row r="131" spans="1:15" x14ac:dyDescent="0.25">
      <c r="A131" s="751"/>
      <c r="B131" s="751"/>
      <c r="C131" s="751"/>
      <c r="D131" s="751"/>
      <c r="E131" s="744"/>
      <c r="F131" s="745"/>
      <c r="G131" s="745"/>
      <c r="H131" s="745"/>
      <c r="I131" s="746"/>
      <c r="J131" s="751"/>
      <c r="K131" s="751"/>
      <c r="L131" s="744" t="s">
        <v>2074</v>
      </c>
      <c r="M131" s="745"/>
      <c r="N131" s="745"/>
      <c r="O131" s="746"/>
    </row>
    <row r="132" spans="1:15" x14ac:dyDescent="0.25">
      <c r="A132" s="751"/>
      <c r="B132" s="751"/>
      <c r="C132" s="751"/>
      <c r="D132" s="751"/>
      <c r="E132" s="744"/>
      <c r="F132" s="745"/>
      <c r="G132" s="745"/>
      <c r="H132" s="745"/>
      <c r="I132" s="746"/>
      <c r="J132" s="751"/>
      <c r="K132" s="751"/>
      <c r="L132" s="744" t="s">
        <v>2075</v>
      </c>
      <c r="M132" s="745"/>
      <c r="N132" s="745"/>
      <c r="O132" s="746"/>
    </row>
    <row r="133" spans="1:15" x14ac:dyDescent="0.25">
      <c r="A133" s="751"/>
      <c r="B133" s="751"/>
      <c r="C133" s="751"/>
      <c r="D133" s="751"/>
      <c r="E133" s="744"/>
      <c r="F133" s="745"/>
      <c r="G133" s="745"/>
      <c r="H133" s="745"/>
      <c r="I133" s="746"/>
      <c r="J133" s="751"/>
      <c r="K133" s="751"/>
      <c r="L133" s="744">
        <v>12</v>
      </c>
      <c r="M133" s="745"/>
      <c r="N133" s="745"/>
      <c r="O133" s="746"/>
    </row>
    <row r="134" spans="1:15" x14ac:dyDescent="0.25">
      <c r="A134" s="751"/>
      <c r="B134" s="751"/>
      <c r="C134" s="751"/>
      <c r="D134" s="751"/>
      <c r="E134" s="744"/>
      <c r="F134" s="745"/>
      <c r="G134" s="745"/>
      <c r="H134" s="745"/>
      <c r="I134" s="746"/>
      <c r="J134" s="751"/>
      <c r="K134" s="751"/>
      <c r="L134" s="744">
        <v>13</v>
      </c>
      <c r="M134" s="745"/>
      <c r="N134" s="745"/>
      <c r="O134" s="746"/>
    </row>
    <row r="135" spans="1:15" x14ac:dyDescent="0.25">
      <c r="A135" s="751"/>
      <c r="B135" s="751"/>
      <c r="C135" s="751"/>
      <c r="D135" s="751"/>
      <c r="E135" s="744"/>
      <c r="F135" s="745"/>
      <c r="G135" s="745"/>
      <c r="H135" s="745"/>
      <c r="I135" s="746"/>
      <c r="J135" s="751"/>
      <c r="K135" s="751"/>
      <c r="L135" s="744">
        <v>14</v>
      </c>
      <c r="M135" s="745"/>
      <c r="N135" s="745"/>
      <c r="O135" s="746"/>
    </row>
    <row r="136" spans="1:15" x14ac:dyDescent="0.25">
      <c r="A136" s="751"/>
      <c r="B136" s="751"/>
      <c r="C136" s="751"/>
      <c r="D136" s="751"/>
      <c r="E136" s="744"/>
      <c r="F136" s="745"/>
      <c r="G136" s="745"/>
      <c r="H136" s="745"/>
      <c r="I136" s="746"/>
      <c r="J136" s="751"/>
      <c r="K136" s="751"/>
      <c r="L136" s="744">
        <v>15</v>
      </c>
      <c r="M136" s="745"/>
      <c r="N136" s="745"/>
      <c r="O136" s="746"/>
    </row>
    <row r="137" spans="1:15" x14ac:dyDescent="0.25">
      <c r="A137" s="751"/>
      <c r="B137" s="751"/>
      <c r="C137" s="751"/>
      <c r="D137" s="751"/>
      <c r="E137" s="744"/>
      <c r="F137" s="745"/>
      <c r="G137" s="745"/>
      <c r="H137" s="745"/>
      <c r="I137" s="746"/>
      <c r="J137" s="751"/>
      <c r="K137" s="751"/>
      <c r="L137" s="744">
        <v>16</v>
      </c>
      <c r="M137" s="745"/>
      <c r="N137" s="745"/>
      <c r="O137" s="746"/>
    </row>
    <row r="138" spans="1:15" x14ac:dyDescent="0.25">
      <c r="A138" s="751"/>
      <c r="B138" s="751"/>
      <c r="C138" s="751"/>
      <c r="D138" s="751"/>
      <c r="E138" s="744"/>
      <c r="F138" s="745"/>
      <c r="G138" s="745"/>
      <c r="H138" s="745"/>
      <c r="I138" s="746"/>
      <c r="J138" s="751"/>
      <c r="K138" s="751"/>
      <c r="L138" s="744">
        <v>17</v>
      </c>
      <c r="M138" s="745"/>
      <c r="N138" s="745"/>
      <c r="O138" s="746"/>
    </row>
    <row r="139" spans="1:15" x14ac:dyDescent="0.25">
      <c r="A139" s="751"/>
      <c r="B139" s="751"/>
      <c r="C139" s="751"/>
      <c r="D139" s="751"/>
      <c r="E139" s="744"/>
      <c r="F139" s="745"/>
      <c r="G139" s="745"/>
      <c r="H139" s="745"/>
      <c r="I139" s="746"/>
      <c r="J139" s="751"/>
      <c r="K139" s="751"/>
      <c r="L139" s="744">
        <v>18</v>
      </c>
      <c r="M139" s="745"/>
      <c r="N139" s="745"/>
      <c r="O139" s="746"/>
    </row>
    <row r="140" spans="1:15" x14ac:dyDescent="0.25">
      <c r="A140" s="751"/>
      <c r="B140" s="751"/>
      <c r="C140" s="751"/>
      <c r="D140" s="751"/>
      <c r="E140" s="744"/>
      <c r="F140" s="745"/>
      <c r="G140" s="745"/>
      <c r="H140" s="745"/>
      <c r="I140" s="746"/>
      <c r="J140" s="751"/>
      <c r="K140" s="751"/>
      <c r="L140" s="744">
        <v>19</v>
      </c>
      <c r="M140" s="745"/>
      <c r="N140" s="745"/>
      <c r="O140" s="746"/>
    </row>
    <row r="141" spans="1:15" x14ac:dyDescent="0.25">
      <c r="A141" s="751"/>
      <c r="B141" s="751"/>
      <c r="C141" s="751"/>
      <c r="D141" s="751"/>
      <c r="E141" s="744"/>
      <c r="F141" s="745"/>
      <c r="G141" s="745"/>
      <c r="H141" s="745"/>
      <c r="I141" s="746"/>
      <c r="J141" s="751"/>
      <c r="K141" s="751"/>
      <c r="L141" s="744">
        <v>20</v>
      </c>
      <c r="M141" s="745"/>
      <c r="N141" s="745"/>
      <c r="O141" s="746"/>
    </row>
    <row r="142" spans="1:15" x14ac:dyDescent="0.25">
      <c r="A142" s="751"/>
      <c r="B142" s="751"/>
      <c r="C142" s="751"/>
      <c r="D142" s="751"/>
      <c r="E142" s="744"/>
      <c r="F142" s="745"/>
      <c r="G142" s="745"/>
      <c r="H142" s="745"/>
      <c r="I142" s="746"/>
      <c r="J142" s="751"/>
      <c r="K142" s="751"/>
      <c r="L142" s="744">
        <v>21</v>
      </c>
      <c r="M142" s="745"/>
      <c r="N142" s="745"/>
      <c r="O142" s="746"/>
    </row>
    <row r="143" spans="1:15" x14ac:dyDescent="0.25">
      <c r="A143" s="751"/>
      <c r="B143" s="751"/>
      <c r="C143" s="751"/>
      <c r="D143" s="751"/>
      <c r="E143" s="744"/>
      <c r="F143" s="745"/>
      <c r="G143" s="745"/>
      <c r="H143" s="745"/>
      <c r="I143" s="746"/>
      <c r="J143" s="751"/>
      <c r="K143" s="751"/>
      <c r="L143" s="744">
        <v>22</v>
      </c>
      <c r="M143" s="745"/>
      <c r="N143" s="745"/>
      <c r="O143" s="746"/>
    </row>
    <row r="144" spans="1:15" x14ac:dyDescent="0.25">
      <c r="A144" s="751"/>
      <c r="B144" s="751"/>
      <c r="C144" s="751"/>
      <c r="D144" s="751"/>
      <c r="E144" s="744"/>
      <c r="F144" s="745"/>
      <c r="G144" s="745"/>
      <c r="H144" s="745"/>
      <c r="I144" s="746"/>
      <c r="J144" s="751"/>
      <c r="K144" s="751"/>
      <c r="L144" s="744">
        <v>23</v>
      </c>
      <c r="M144" s="745"/>
      <c r="N144" s="745"/>
      <c r="O144" s="746"/>
    </row>
    <row r="145" spans="1:15" x14ac:dyDescent="0.25">
      <c r="A145" s="751"/>
      <c r="B145" s="751"/>
      <c r="C145" s="751"/>
      <c r="D145" s="751"/>
      <c r="E145" s="744"/>
      <c r="F145" s="745"/>
      <c r="G145" s="745"/>
      <c r="H145" s="745"/>
      <c r="I145" s="746"/>
      <c r="J145" s="751"/>
      <c r="K145" s="751"/>
      <c r="L145" s="744">
        <v>24</v>
      </c>
      <c r="M145" s="745"/>
      <c r="N145" s="745"/>
      <c r="O145" s="746"/>
    </row>
    <row r="146" spans="1:15" x14ac:dyDescent="0.25">
      <c r="A146" s="751"/>
      <c r="B146" s="751"/>
      <c r="C146" s="751"/>
      <c r="D146" s="751"/>
      <c r="E146" s="744"/>
      <c r="F146" s="745"/>
      <c r="G146" s="745"/>
      <c r="H146" s="745"/>
      <c r="I146" s="746"/>
      <c r="J146" s="751"/>
      <c r="K146" s="751"/>
      <c r="L146" s="744">
        <v>25</v>
      </c>
      <c r="M146" s="745"/>
      <c r="N146" s="745"/>
      <c r="O146" s="746"/>
    </row>
    <row r="147" spans="1:15" x14ac:dyDescent="0.25">
      <c r="A147" s="751"/>
      <c r="B147" s="751"/>
      <c r="C147" s="751"/>
      <c r="D147" s="751"/>
      <c r="E147" s="744"/>
      <c r="F147" s="745"/>
      <c r="G147" s="745"/>
      <c r="H147" s="745"/>
      <c r="I147" s="746"/>
      <c r="J147" s="751"/>
      <c r="K147" s="751"/>
      <c r="L147" s="744">
        <v>26</v>
      </c>
      <c r="M147" s="745"/>
      <c r="N147" s="745"/>
      <c r="O147" s="746"/>
    </row>
    <row r="148" spans="1:15" x14ac:dyDescent="0.25">
      <c r="A148" s="751"/>
      <c r="B148" s="751"/>
      <c r="C148" s="751"/>
      <c r="D148" s="751"/>
      <c r="E148" s="744"/>
      <c r="F148" s="745"/>
      <c r="G148" s="745"/>
      <c r="H148" s="745"/>
      <c r="I148" s="746"/>
      <c r="J148" s="751"/>
      <c r="K148" s="751"/>
      <c r="L148" s="744">
        <v>27</v>
      </c>
      <c r="M148" s="745"/>
      <c r="N148" s="745"/>
      <c r="O148" s="746"/>
    </row>
    <row r="149" spans="1:15" x14ac:dyDescent="0.25">
      <c r="A149" s="751"/>
      <c r="B149" s="751"/>
      <c r="C149" s="751"/>
      <c r="D149" s="751"/>
      <c r="E149" s="744"/>
      <c r="F149" s="745"/>
      <c r="G149" s="745"/>
      <c r="H149" s="745"/>
      <c r="I149" s="746"/>
      <c r="J149" s="751"/>
      <c r="K149" s="751"/>
      <c r="L149" s="744">
        <v>28</v>
      </c>
      <c r="M149" s="745"/>
      <c r="N149" s="745"/>
      <c r="O149" s="746"/>
    </row>
    <row r="150" spans="1:15" x14ac:dyDescent="0.25">
      <c r="A150" s="751"/>
      <c r="B150" s="751"/>
      <c r="C150" s="751"/>
      <c r="D150" s="751"/>
      <c r="E150" s="744"/>
      <c r="F150" s="745"/>
      <c r="G150" s="745"/>
      <c r="H150" s="745"/>
      <c r="I150" s="746"/>
      <c r="J150" s="751"/>
      <c r="K150" s="751"/>
      <c r="L150" s="744">
        <v>29</v>
      </c>
      <c r="M150" s="745"/>
      <c r="N150" s="745"/>
      <c r="O150" s="746"/>
    </row>
    <row r="151" spans="1:15" x14ac:dyDescent="0.25">
      <c r="A151" s="751"/>
      <c r="B151" s="751"/>
      <c r="C151" s="751"/>
      <c r="D151" s="751"/>
      <c r="E151" s="744"/>
      <c r="F151" s="745"/>
      <c r="G151" s="745"/>
      <c r="H151" s="745"/>
      <c r="I151" s="746"/>
      <c r="J151" s="751"/>
      <c r="K151" s="751"/>
      <c r="L151" s="744">
        <v>30</v>
      </c>
      <c r="M151" s="745"/>
      <c r="N151" s="745"/>
      <c r="O151" s="746"/>
    </row>
    <row r="152" spans="1:15" x14ac:dyDescent="0.25">
      <c r="A152" s="751"/>
      <c r="B152" s="751"/>
      <c r="C152" s="751"/>
      <c r="D152" s="751"/>
      <c r="E152" s="744"/>
      <c r="F152" s="745"/>
      <c r="G152" s="745"/>
      <c r="H152" s="745"/>
      <c r="I152" s="746"/>
      <c r="J152" s="751"/>
      <c r="K152" s="751"/>
      <c r="L152" s="744">
        <v>31</v>
      </c>
      <c r="M152" s="745"/>
      <c r="N152" s="745"/>
      <c r="O152" s="746"/>
    </row>
    <row r="153" spans="1:15" x14ac:dyDescent="0.25">
      <c r="A153" s="751"/>
      <c r="B153" s="751"/>
      <c r="C153" s="751"/>
      <c r="D153" s="751"/>
      <c r="E153" s="744"/>
      <c r="F153" s="745"/>
      <c r="G153" s="745"/>
      <c r="H153" s="745"/>
      <c r="I153" s="746"/>
      <c r="J153" s="751"/>
      <c r="K153" s="751"/>
      <c r="L153" s="744">
        <v>32</v>
      </c>
      <c r="M153" s="745"/>
      <c r="N153" s="745"/>
      <c r="O153" s="746"/>
    </row>
    <row r="154" spans="1:15" x14ac:dyDescent="0.25">
      <c r="A154" s="751"/>
      <c r="B154" s="751"/>
      <c r="C154" s="751"/>
      <c r="D154" s="751"/>
      <c r="E154" s="744"/>
      <c r="F154" s="745"/>
      <c r="G154" s="745"/>
      <c r="H154" s="745"/>
      <c r="I154" s="746"/>
      <c r="J154" s="751"/>
      <c r="K154" s="751"/>
      <c r="L154" s="744">
        <v>33</v>
      </c>
      <c r="M154" s="745"/>
      <c r="N154" s="745"/>
      <c r="O154" s="746"/>
    </row>
    <row r="155" spans="1:15" x14ac:dyDescent="0.25">
      <c r="A155" s="751"/>
      <c r="B155" s="751"/>
      <c r="C155" s="751"/>
      <c r="D155" s="751"/>
      <c r="E155" s="744"/>
      <c r="F155" s="745"/>
      <c r="G155" s="745"/>
      <c r="H155" s="745"/>
      <c r="I155" s="746"/>
      <c r="J155" s="751"/>
      <c r="K155" s="751"/>
      <c r="L155" s="744">
        <v>34</v>
      </c>
      <c r="M155" s="745"/>
      <c r="N155" s="745"/>
      <c r="O155" s="746"/>
    </row>
    <row r="156" spans="1:15" x14ac:dyDescent="0.25">
      <c r="A156" s="751"/>
      <c r="B156" s="751"/>
      <c r="C156" s="751"/>
      <c r="D156" s="751"/>
      <c r="E156" s="744"/>
      <c r="F156" s="745"/>
      <c r="G156" s="745"/>
      <c r="H156" s="745"/>
      <c r="I156" s="746"/>
      <c r="J156" s="751"/>
      <c r="K156" s="751"/>
      <c r="L156" s="744">
        <v>35</v>
      </c>
      <c r="M156" s="745"/>
      <c r="N156" s="745"/>
      <c r="O156" s="746"/>
    </row>
    <row r="157" spans="1:15" x14ac:dyDescent="0.25">
      <c r="A157" s="751"/>
      <c r="B157" s="751"/>
      <c r="C157" s="751"/>
      <c r="D157" s="751"/>
      <c r="E157" s="744"/>
      <c r="F157" s="745"/>
      <c r="G157" s="745"/>
      <c r="H157" s="745"/>
      <c r="I157" s="746"/>
      <c r="J157" s="751"/>
      <c r="K157" s="751"/>
      <c r="L157" s="744">
        <v>36</v>
      </c>
      <c r="M157" s="745"/>
      <c r="N157" s="745"/>
      <c r="O157" s="746"/>
    </row>
    <row r="158" spans="1:15" x14ac:dyDescent="0.25">
      <c r="A158" s="751"/>
      <c r="B158" s="751"/>
      <c r="C158" s="751"/>
      <c r="D158" s="751"/>
      <c r="E158" s="744"/>
      <c r="F158" s="745"/>
      <c r="G158" s="745"/>
      <c r="H158" s="745"/>
      <c r="I158" s="746"/>
      <c r="J158" s="751"/>
      <c r="K158" s="751"/>
      <c r="L158" s="744">
        <v>37</v>
      </c>
      <c r="M158" s="745"/>
      <c r="N158" s="745"/>
      <c r="O158" s="746"/>
    </row>
    <row r="159" spans="1:15" ht="15.75" x14ac:dyDescent="0.25">
      <c r="A159" s="69"/>
      <c r="B159" s="70"/>
      <c r="C159" s="71"/>
      <c r="D159" s="71"/>
      <c r="E159" s="71"/>
      <c r="F159" s="71"/>
      <c r="G159" s="71"/>
      <c r="H159" s="71"/>
      <c r="I159" s="71"/>
      <c r="J159" s="71"/>
      <c r="K159" s="71"/>
      <c r="L159" s="71"/>
      <c r="M159" s="71"/>
      <c r="N159" s="71"/>
      <c r="O159" s="69"/>
    </row>
    <row r="160" spans="1:15" ht="15.75" x14ac:dyDescent="0.25">
      <c r="A160" s="69"/>
      <c r="B160" s="70"/>
      <c r="C160" s="71"/>
      <c r="D160" s="71"/>
      <c r="E160" s="71"/>
      <c r="F160" s="71"/>
      <c r="G160" s="71"/>
      <c r="H160" s="71"/>
      <c r="I160" s="71"/>
      <c r="J160" s="71"/>
      <c r="K160" s="71"/>
      <c r="L160" s="71"/>
      <c r="M160" s="71"/>
      <c r="N160" s="71"/>
      <c r="O160" s="69"/>
    </row>
    <row r="161" spans="1:15" ht="63" x14ac:dyDescent="0.25">
      <c r="A161" s="72" t="s">
        <v>23</v>
      </c>
      <c r="B161" s="74" t="s">
        <v>24</v>
      </c>
      <c r="C161" s="72" t="s">
        <v>25</v>
      </c>
      <c r="D161" s="72" t="s">
        <v>26</v>
      </c>
      <c r="E161" s="72" t="s">
        <v>105</v>
      </c>
      <c r="F161" s="764" t="s">
        <v>28</v>
      </c>
      <c r="G161" s="764"/>
      <c r="H161" s="764" t="s">
        <v>29</v>
      </c>
      <c r="I161" s="764"/>
      <c r="J161" s="74" t="s">
        <v>30</v>
      </c>
      <c r="K161" s="764" t="s">
        <v>31</v>
      </c>
      <c r="L161" s="764"/>
      <c r="M161" s="765" t="s">
        <v>32</v>
      </c>
      <c r="N161" s="766"/>
      <c r="O161" s="767"/>
    </row>
    <row r="162" spans="1:15" ht="63" x14ac:dyDescent="0.25">
      <c r="A162" s="75" t="s">
        <v>67</v>
      </c>
      <c r="B162" s="76">
        <v>25</v>
      </c>
      <c r="C162" s="78" t="s">
        <v>2076</v>
      </c>
      <c r="D162" s="78"/>
      <c r="E162" s="78"/>
      <c r="F162" s="768" t="s">
        <v>2077</v>
      </c>
      <c r="G162" s="768"/>
      <c r="H162" s="782" t="s">
        <v>70</v>
      </c>
      <c r="I162" s="759"/>
      <c r="J162" s="80">
        <v>99</v>
      </c>
      <c r="K162" s="771" t="s">
        <v>39</v>
      </c>
      <c r="L162" s="771"/>
      <c r="M162" s="772" t="s">
        <v>2062</v>
      </c>
      <c r="N162" s="772"/>
      <c r="O162" s="772"/>
    </row>
    <row r="163" spans="1:15" ht="15.75" x14ac:dyDescent="0.25">
      <c r="A163" s="752" t="s">
        <v>40</v>
      </c>
      <c r="B163" s="753"/>
      <c r="C163" s="754" t="s">
        <v>2078</v>
      </c>
      <c r="D163" s="742"/>
      <c r="E163" s="742"/>
      <c r="F163" s="742"/>
      <c r="G163" s="743"/>
      <c r="H163" s="755" t="s">
        <v>42</v>
      </c>
      <c r="I163" s="756"/>
      <c r="J163" s="757"/>
      <c r="K163" s="798" t="s">
        <v>2079</v>
      </c>
      <c r="L163" s="758"/>
      <c r="M163" s="758"/>
      <c r="N163" s="758"/>
      <c r="O163" s="759"/>
    </row>
    <row r="164" spans="1:15" ht="15.75" x14ac:dyDescent="0.25">
      <c r="A164" s="760" t="s">
        <v>44</v>
      </c>
      <c r="B164" s="761"/>
      <c r="C164" s="761"/>
      <c r="D164" s="761"/>
      <c r="E164" s="761"/>
      <c r="F164" s="762"/>
      <c r="G164" s="763" t="s">
        <v>45</v>
      </c>
      <c r="H164" s="763"/>
      <c r="I164" s="763"/>
      <c r="J164" s="763"/>
      <c r="K164" s="763"/>
      <c r="L164" s="763"/>
      <c r="M164" s="763"/>
      <c r="N164" s="763"/>
      <c r="O164" s="763"/>
    </row>
    <row r="165" spans="1:15" x14ac:dyDescent="0.25">
      <c r="A165" s="776" t="s">
        <v>2080</v>
      </c>
      <c r="B165" s="777"/>
      <c r="C165" s="777"/>
      <c r="D165" s="777"/>
      <c r="E165" s="777"/>
      <c r="F165" s="777"/>
      <c r="G165" s="780" t="s">
        <v>2081</v>
      </c>
      <c r="H165" s="780"/>
      <c r="I165" s="780"/>
      <c r="J165" s="780"/>
      <c r="K165" s="780"/>
      <c r="L165" s="780"/>
      <c r="M165" s="780"/>
      <c r="N165" s="780"/>
      <c r="O165" s="780"/>
    </row>
    <row r="166" spans="1:15" x14ac:dyDescent="0.25">
      <c r="A166" s="778"/>
      <c r="B166" s="779"/>
      <c r="C166" s="779"/>
      <c r="D166" s="779"/>
      <c r="E166" s="779"/>
      <c r="F166" s="779"/>
      <c r="G166" s="780"/>
      <c r="H166" s="780"/>
      <c r="I166" s="780"/>
      <c r="J166" s="780"/>
      <c r="K166" s="780"/>
      <c r="L166" s="780"/>
      <c r="M166" s="780"/>
      <c r="N166" s="780"/>
      <c r="O166" s="780"/>
    </row>
    <row r="167" spans="1:15" ht="15.75" x14ac:dyDescent="0.25">
      <c r="A167" s="760" t="s">
        <v>48</v>
      </c>
      <c r="B167" s="761"/>
      <c r="C167" s="761"/>
      <c r="D167" s="761"/>
      <c r="E167" s="761"/>
      <c r="F167" s="761"/>
      <c r="G167" s="763" t="s">
        <v>49</v>
      </c>
      <c r="H167" s="763"/>
      <c r="I167" s="763"/>
      <c r="J167" s="763"/>
      <c r="K167" s="763"/>
      <c r="L167" s="763"/>
      <c r="M167" s="763"/>
      <c r="N167" s="763"/>
      <c r="O167" s="763"/>
    </row>
    <row r="168" spans="1:15" x14ac:dyDescent="0.25">
      <c r="A168" s="781" t="s">
        <v>2082</v>
      </c>
      <c r="B168" s="781"/>
      <c r="C168" s="781"/>
      <c r="D168" s="781"/>
      <c r="E168" s="781"/>
      <c r="F168" s="781"/>
      <c r="G168" s="781" t="s">
        <v>2082</v>
      </c>
      <c r="H168" s="781"/>
      <c r="I168" s="781"/>
      <c r="J168" s="781"/>
      <c r="K168" s="781"/>
      <c r="L168" s="781"/>
      <c r="M168" s="781"/>
      <c r="N168" s="781"/>
      <c r="O168" s="781"/>
    </row>
    <row r="169" spans="1:15" x14ac:dyDescent="0.25">
      <c r="A169" s="781"/>
      <c r="B169" s="781"/>
      <c r="C169" s="781"/>
      <c r="D169" s="781"/>
      <c r="E169" s="781"/>
      <c r="F169" s="781"/>
      <c r="G169" s="781"/>
      <c r="H169" s="781"/>
      <c r="I169" s="781"/>
      <c r="J169" s="781"/>
      <c r="K169" s="781"/>
      <c r="L169" s="781"/>
      <c r="M169" s="781"/>
      <c r="N169" s="781"/>
      <c r="O169" s="781"/>
    </row>
    <row r="170" spans="1:15" ht="15.75" x14ac:dyDescent="0.25">
      <c r="A170" s="63"/>
      <c r="B170" s="64"/>
      <c r="C170" s="70"/>
      <c r="D170" s="70"/>
      <c r="E170" s="70"/>
      <c r="F170" s="70"/>
      <c r="G170" s="70"/>
      <c r="H170" s="70"/>
      <c r="I170" s="70"/>
      <c r="J170" s="70"/>
      <c r="K170" s="70"/>
      <c r="L170" s="70"/>
      <c r="M170" s="70"/>
      <c r="N170" s="70"/>
      <c r="O170" s="63"/>
    </row>
    <row r="171" spans="1:15" ht="15.75" x14ac:dyDescent="0.25">
      <c r="A171" s="70"/>
      <c r="B171" s="70"/>
      <c r="C171" s="63"/>
      <c r="D171" s="752" t="s">
        <v>52</v>
      </c>
      <c r="E171" s="773"/>
      <c r="F171" s="773"/>
      <c r="G171" s="773"/>
      <c r="H171" s="773"/>
      <c r="I171" s="773"/>
      <c r="J171" s="773"/>
      <c r="K171" s="773"/>
      <c r="L171" s="773"/>
      <c r="M171" s="773"/>
      <c r="N171" s="773"/>
      <c r="O171" s="753"/>
    </row>
    <row r="172" spans="1:15" ht="15.75" x14ac:dyDescent="0.25">
      <c r="A172" s="63"/>
      <c r="B172" s="64"/>
      <c r="C172" s="70"/>
      <c r="D172" s="74" t="s">
        <v>53</v>
      </c>
      <c r="E172" s="74" t="s">
        <v>54</v>
      </c>
      <c r="F172" s="74" t="s">
        <v>55</v>
      </c>
      <c r="G172" s="74" t="s">
        <v>56</v>
      </c>
      <c r="H172" s="74" t="s">
        <v>57</v>
      </c>
      <c r="I172" s="74" t="s">
        <v>58</v>
      </c>
      <c r="J172" s="74" t="s">
        <v>59</v>
      </c>
      <c r="K172" s="74" t="s">
        <v>60</v>
      </c>
      <c r="L172" s="74" t="s">
        <v>61</v>
      </c>
      <c r="M172" s="74" t="s">
        <v>62</v>
      </c>
      <c r="N172" s="74" t="s">
        <v>63</v>
      </c>
      <c r="O172" s="74" t="s">
        <v>64</v>
      </c>
    </row>
    <row r="173" spans="1:15" ht="15.75" x14ac:dyDescent="0.25">
      <c r="A173" s="954" t="s">
        <v>65</v>
      </c>
      <c r="B173" s="954"/>
      <c r="C173" s="954"/>
      <c r="D173" s="179">
        <v>99</v>
      </c>
      <c r="E173" s="179">
        <v>99</v>
      </c>
      <c r="F173" s="179">
        <v>99</v>
      </c>
      <c r="G173" s="179">
        <v>99</v>
      </c>
      <c r="H173" s="179">
        <v>99</v>
      </c>
      <c r="I173" s="179">
        <v>99</v>
      </c>
      <c r="J173" s="179">
        <v>99</v>
      </c>
      <c r="K173" s="179">
        <v>99</v>
      </c>
      <c r="L173" s="179">
        <v>99</v>
      </c>
      <c r="M173" s="179">
        <v>99</v>
      </c>
      <c r="N173" s="179">
        <v>99</v>
      </c>
      <c r="O173" s="179">
        <v>99</v>
      </c>
    </row>
    <row r="174" spans="1:15" ht="15.75" x14ac:dyDescent="0.25">
      <c r="A174" s="955" t="s">
        <v>66</v>
      </c>
      <c r="B174" s="955"/>
      <c r="C174" s="955"/>
      <c r="D174" s="181" t="s">
        <v>2083</v>
      </c>
      <c r="E174" s="181" t="s">
        <v>2083</v>
      </c>
      <c r="F174" s="181" t="s">
        <v>2083</v>
      </c>
      <c r="G174" s="181" t="s">
        <v>2083</v>
      </c>
      <c r="H174" s="181" t="s">
        <v>2084</v>
      </c>
      <c r="I174" s="181" t="s">
        <v>2084</v>
      </c>
      <c r="J174" s="181" t="s">
        <v>2084</v>
      </c>
      <c r="K174" s="181" t="s">
        <v>2084</v>
      </c>
      <c r="L174" s="181" t="s">
        <v>2084</v>
      </c>
      <c r="M174" s="181"/>
      <c r="N174" s="181"/>
      <c r="O174" s="181"/>
    </row>
    <row r="175" spans="1:15" ht="15.75" x14ac:dyDescent="0.25">
      <c r="A175" s="63"/>
      <c r="B175" s="64"/>
      <c r="C175" s="65"/>
      <c r="D175" s="65"/>
      <c r="E175" s="65"/>
      <c r="F175" s="65"/>
      <c r="G175" s="65"/>
      <c r="H175" s="65"/>
      <c r="I175" s="65"/>
      <c r="J175" s="65"/>
      <c r="K175" s="65"/>
      <c r="L175" s="66"/>
      <c r="M175" s="66"/>
      <c r="N175" s="66"/>
      <c r="O175" s="63"/>
    </row>
    <row r="176" spans="1:15" ht="15.75" x14ac:dyDescent="0.25">
      <c r="A176" s="63"/>
      <c r="B176" s="64"/>
      <c r="C176" s="65"/>
      <c r="D176" s="65"/>
      <c r="E176" s="65"/>
      <c r="F176" s="65"/>
      <c r="G176" s="65"/>
      <c r="H176" s="65"/>
      <c r="I176" s="65"/>
      <c r="J176" s="65"/>
      <c r="K176" s="65"/>
      <c r="L176" s="66"/>
      <c r="M176" s="66"/>
      <c r="N176" s="66"/>
      <c r="O176" s="63"/>
    </row>
    <row r="177" spans="1:15" ht="15.75" x14ac:dyDescent="0.25">
      <c r="A177" s="603" t="s">
        <v>2047</v>
      </c>
      <c r="B177" s="1865" t="s">
        <v>2085</v>
      </c>
      <c r="C177" s="1865"/>
      <c r="D177" s="1865"/>
      <c r="E177" s="1865"/>
      <c r="F177" s="1865"/>
      <c r="G177" s="1865"/>
      <c r="H177" s="1865"/>
      <c r="I177" s="1865"/>
      <c r="J177" s="1865"/>
      <c r="K177" s="604"/>
      <c r="L177" s="604"/>
      <c r="M177" s="605"/>
      <c r="N177" s="605"/>
      <c r="O177" s="604"/>
    </row>
    <row r="178" spans="1:15" ht="15.75" x14ac:dyDescent="0.25">
      <c r="A178" s="63"/>
      <c r="B178" s="64"/>
      <c r="C178" s="65"/>
      <c r="D178" s="65"/>
      <c r="E178" s="65"/>
      <c r="F178" s="65"/>
      <c r="G178" s="65"/>
      <c r="H178" s="65"/>
      <c r="I178" s="65"/>
      <c r="J178" s="65"/>
      <c r="K178" s="65"/>
      <c r="L178" s="66"/>
      <c r="M178" s="66"/>
      <c r="N178" s="66"/>
      <c r="O178" s="63"/>
    </row>
    <row r="179" spans="1:15" ht="47.25" x14ac:dyDescent="0.25">
      <c r="A179" s="72" t="s">
        <v>23</v>
      </c>
      <c r="B179" s="74" t="s">
        <v>24</v>
      </c>
      <c r="C179" s="764" t="s">
        <v>25</v>
      </c>
      <c r="D179" s="764"/>
      <c r="E179" s="764"/>
      <c r="F179" s="764" t="s">
        <v>28</v>
      </c>
      <c r="G179" s="764"/>
      <c r="H179" s="764" t="s">
        <v>29</v>
      </c>
      <c r="I179" s="764"/>
      <c r="J179" s="74" t="s">
        <v>30</v>
      </c>
      <c r="K179" s="764" t="s">
        <v>31</v>
      </c>
      <c r="L179" s="764"/>
      <c r="M179" s="765" t="s">
        <v>32</v>
      </c>
      <c r="N179" s="766"/>
      <c r="O179" s="767"/>
    </row>
    <row r="180" spans="1:15" ht="47.25" x14ac:dyDescent="0.25">
      <c r="A180" s="75" t="s">
        <v>205</v>
      </c>
      <c r="B180" s="76">
        <v>25</v>
      </c>
      <c r="C180" s="754" t="s">
        <v>2086</v>
      </c>
      <c r="D180" s="742"/>
      <c r="E180" s="743"/>
      <c r="F180" s="754" t="s">
        <v>2087</v>
      </c>
      <c r="G180" s="743"/>
      <c r="H180" s="782" t="s">
        <v>2088</v>
      </c>
      <c r="I180" s="759"/>
      <c r="J180" s="80">
        <v>512</v>
      </c>
      <c r="K180" s="771" t="s">
        <v>698</v>
      </c>
      <c r="L180" s="771"/>
      <c r="M180" s="772" t="s">
        <v>2062</v>
      </c>
      <c r="N180" s="772"/>
      <c r="O180" s="772"/>
    </row>
    <row r="181" spans="1:15" ht="15.75" x14ac:dyDescent="0.25">
      <c r="A181" s="752" t="s">
        <v>40</v>
      </c>
      <c r="B181" s="753"/>
      <c r="C181" s="754" t="s">
        <v>2089</v>
      </c>
      <c r="D181" s="742"/>
      <c r="E181" s="742"/>
      <c r="F181" s="742"/>
      <c r="G181" s="743"/>
      <c r="H181" s="783" t="s">
        <v>72</v>
      </c>
      <c r="I181" s="756"/>
      <c r="J181" s="757"/>
      <c r="K181" s="758" t="s">
        <v>2089</v>
      </c>
      <c r="L181" s="758"/>
      <c r="M181" s="758"/>
      <c r="N181" s="758"/>
      <c r="O181" s="759"/>
    </row>
    <row r="182" spans="1:15" ht="15.75" x14ac:dyDescent="0.25">
      <c r="A182" s="760" t="s">
        <v>44</v>
      </c>
      <c r="B182" s="761"/>
      <c r="C182" s="761"/>
      <c r="D182" s="761"/>
      <c r="E182" s="761"/>
      <c r="F182" s="762"/>
      <c r="G182" s="763" t="s">
        <v>45</v>
      </c>
      <c r="H182" s="763"/>
      <c r="I182" s="763"/>
      <c r="J182" s="763"/>
      <c r="K182" s="763"/>
      <c r="L182" s="763"/>
      <c r="M182" s="763"/>
      <c r="N182" s="763"/>
      <c r="O182" s="763"/>
    </row>
    <row r="183" spans="1:15" x14ac:dyDescent="0.25">
      <c r="A183" s="776" t="s">
        <v>2090</v>
      </c>
      <c r="B183" s="777"/>
      <c r="C183" s="777"/>
      <c r="D183" s="777"/>
      <c r="E183" s="777"/>
      <c r="F183" s="777"/>
      <c r="G183" s="780" t="s">
        <v>2091</v>
      </c>
      <c r="H183" s="780"/>
      <c r="I183" s="780"/>
      <c r="J183" s="780"/>
      <c r="K183" s="780"/>
      <c r="L183" s="780"/>
      <c r="M183" s="780"/>
      <c r="N183" s="780"/>
      <c r="O183" s="780"/>
    </row>
    <row r="184" spans="1:15" x14ac:dyDescent="0.25">
      <c r="A184" s="778"/>
      <c r="B184" s="779"/>
      <c r="C184" s="779"/>
      <c r="D184" s="779"/>
      <c r="E184" s="779"/>
      <c r="F184" s="779"/>
      <c r="G184" s="780"/>
      <c r="H184" s="780"/>
      <c r="I184" s="780"/>
      <c r="J184" s="780"/>
      <c r="K184" s="780"/>
      <c r="L184" s="780"/>
      <c r="M184" s="780"/>
      <c r="N184" s="780"/>
      <c r="O184" s="780"/>
    </row>
    <row r="185" spans="1:15" ht="15.75" x14ac:dyDescent="0.25">
      <c r="A185" s="760" t="s">
        <v>48</v>
      </c>
      <c r="B185" s="761"/>
      <c r="C185" s="761"/>
      <c r="D185" s="761"/>
      <c r="E185" s="761"/>
      <c r="F185" s="761"/>
      <c r="G185" s="763" t="s">
        <v>49</v>
      </c>
      <c r="H185" s="763"/>
      <c r="I185" s="763"/>
      <c r="J185" s="763"/>
      <c r="K185" s="763"/>
      <c r="L185" s="763"/>
      <c r="M185" s="763"/>
      <c r="N185" s="763"/>
      <c r="O185" s="763"/>
    </row>
    <row r="186" spans="1:15" x14ac:dyDescent="0.25">
      <c r="A186" s="781" t="s">
        <v>2092</v>
      </c>
      <c r="B186" s="781"/>
      <c r="C186" s="781"/>
      <c r="D186" s="781"/>
      <c r="E186" s="781"/>
      <c r="F186" s="781"/>
      <c r="G186" s="781" t="s">
        <v>2092</v>
      </c>
      <c r="H186" s="781"/>
      <c r="I186" s="781"/>
      <c r="J186" s="781"/>
      <c r="K186" s="781"/>
      <c r="L186" s="781"/>
      <c r="M186" s="781"/>
      <c r="N186" s="781"/>
      <c r="O186" s="781"/>
    </row>
    <row r="187" spans="1:15" x14ac:dyDescent="0.25">
      <c r="A187" s="781"/>
      <c r="B187" s="781"/>
      <c r="C187" s="781"/>
      <c r="D187" s="781"/>
      <c r="E187" s="781"/>
      <c r="F187" s="781"/>
      <c r="G187" s="781"/>
      <c r="H187" s="781"/>
      <c r="I187" s="781"/>
      <c r="J187" s="781"/>
      <c r="K187" s="781"/>
      <c r="L187" s="781"/>
      <c r="M187" s="781"/>
      <c r="N187" s="781"/>
      <c r="O187" s="781"/>
    </row>
    <row r="188" spans="1:15" ht="15.75" x14ac:dyDescent="0.25">
      <c r="A188" s="63"/>
      <c r="B188" s="64"/>
      <c r="C188" s="70"/>
      <c r="D188" s="70"/>
      <c r="E188" s="70"/>
      <c r="F188" s="70"/>
      <c r="G188" s="70"/>
      <c r="H188" s="70"/>
      <c r="I188" s="70"/>
      <c r="J188" s="70"/>
      <c r="K188" s="70"/>
      <c r="L188" s="70"/>
      <c r="M188" s="70"/>
      <c r="N188" s="70"/>
      <c r="O188" s="63"/>
    </row>
    <row r="189" spans="1:15" ht="15.75" x14ac:dyDescent="0.25">
      <c r="A189" s="86" t="s">
        <v>76</v>
      </c>
      <c r="B189" s="86" t="s">
        <v>24</v>
      </c>
      <c r="C189" s="87"/>
      <c r="D189" s="74" t="s">
        <v>53</v>
      </c>
      <c r="E189" s="74" t="s">
        <v>54</v>
      </c>
      <c r="F189" s="74" t="s">
        <v>55</v>
      </c>
      <c r="G189" s="74" t="s">
        <v>56</v>
      </c>
      <c r="H189" s="74" t="s">
        <v>57</v>
      </c>
      <c r="I189" s="74" t="s">
        <v>58</v>
      </c>
      <c r="J189" s="74" t="s">
        <v>59</v>
      </c>
      <c r="K189" s="74" t="s">
        <v>60</v>
      </c>
      <c r="L189" s="74" t="s">
        <v>61</v>
      </c>
      <c r="M189" s="74" t="s">
        <v>62</v>
      </c>
      <c r="N189" s="74" t="s">
        <v>63</v>
      </c>
      <c r="O189" s="74" t="s">
        <v>64</v>
      </c>
    </row>
    <row r="190" spans="1:15" ht="31.5" x14ac:dyDescent="0.25">
      <c r="A190" s="784" t="s">
        <v>2093</v>
      </c>
      <c r="B190" s="772">
        <v>5</v>
      </c>
      <c r="C190" s="179" t="s">
        <v>65</v>
      </c>
      <c r="D190" s="179"/>
      <c r="E190" s="179"/>
      <c r="F190" s="179"/>
      <c r="G190" s="179"/>
      <c r="H190" s="179"/>
      <c r="I190" s="179"/>
      <c r="J190" s="440">
        <v>1</v>
      </c>
      <c r="K190" s="179"/>
      <c r="L190" s="606">
        <v>2</v>
      </c>
      <c r="M190" s="179"/>
      <c r="N190" s="606">
        <v>2</v>
      </c>
      <c r="O190" s="179"/>
    </row>
    <row r="191" spans="1:15" x14ac:dyDescent="0.25">
      <c r="A191" s="785"/>
      <c r="B191" s="772"/>
      <c r="C191" s="181" t="s">
        <v>66</v>
      </c>
      <c r="D191" s="600"/>
      <c r="E191" s="600"/>
      <c r="F191" s="600"/>
      <c r="G191" s="600"/>
      <c r="H191" s="600"/>
      <c r="I191" s="600"/>
      <c r="J191" s="600">
        <v>1</v>
      </c>
      <c r="K191" s="600"/>
      <c r="L191" s="600">
        <v>2</v>
      </c>
      <c r="M191" s="600"/>
      <c r="N191" s="600"/>
      <c r="O191" s="600"/>
    </row>
    <row r="192" spans="1:15" ht="31.5" x14ac:dyDescent="0.25">
      <c r="A192" s="784" t="s">
        <v>2094</v>
      </c>
      <c r="B192" s="772">
        <v>5</v>
      </c>
      <c r="C192" s="179" t="s">
        <v>65</v>
      </c>
      <c r="D192" s="179"/>
      <c r="E192" s="179"/>
      <c r="F192" s="179"/>
      <c r="G192" s="179"/>
      <c r="H192" s="179"/>
      <c r="I192" s="179"/>
      <c r="J192" s="179">
        <v>2</v>
      </c>
      <c r="K192" s="179">
        <v>2</v>
      </c>
      <c r="L192" s="179">
        <v>2</v>
      </c>
      <c r="M192" s="179">
        <v>2</v>
      </c>
      <c r="N192" s="179">
        <v>2</v>
      </c>
      <c r="O192" s="179">
        <v>2</v>
      </c>
    </row>
    <row r="193" spans="1:15" x14ac:dyDescent="0.25">
      <c r="A193" s="785"/>
      <c r="B193" s="772"/>
      <c r="C193" s="181" t="s">
        <v>66</v>
      </c>
      <c r="D193" s="181"/>
      <c r="E193" s="181"/>
      <c r="F193" s="181"/>
      <c r="G193" s="181"/>
      <c r="H193" s="181"/>
      <c r="I193" s="181"/>
      <c r="J193" s="593">
        <v>0</v>
      </c>
      <c r="K193" s="593">
        <v>0</v>
      </c>
      <c r="L193" s="593">
        <v>0</v>
      </c>
      <c r="M193" s="181"/>
      <c r="N193" s="181"/>
      <c r="O193" s="181"/>
    </row>
    <row r="194" spans="1:15" ht="31.5" x14ac:dyDescent="0.25">
      <c r="A194" s="784" t="s">
        <v>2095</v>
      </c>
      <c r="B194" s="772">
        <v>5</v>
      </c>
      <c r="C194" s="179" t="s">
        <v>65</v>
      </c>
      <c r="D194" s="179"/>
      <c r="E194" s="179"/>
      <c r="F194" s="607">
        <v>10</v>
      </c>
      <c r="G194" s="607">
        <v>10</v>
      </c>
      <c r="H194" s="607">
        <v>30</v>
      </c>
      <c r="I194" s="607">
        <v>50</v>
      </c>
      <c r="J194" s="607">
        <v>60</v>
      </c>
      <c r="K194" s="607">
        <v>60</v>
      </c>
      <c r="L194" s="607">
        <v>60</v>
      </c>
      <c r="M194" s="179">
        <v>60</v>
      </c>
      <c r="N194" s="179">
        <v>63</v>
      </c>
      <c r="O194" s="179">
        <v>80</v>
      </c>
    </row>
    <row r="195" spans="1:15" x14ac:dyDescent="0.25">
      <c r="A195" s="785"/>
      <c r="B195" s="772"/>
      <c r="C195" s="181" t="s">
        <v>66</v>
      </c>
      <c r="D195" s="181"/>
      <c r="E195" s="181"/>
      <c r="F195" s="181">
        <v>0</v>
      </c>
      <c r="G195" s="181">
        <v>0</v>
      </c>
      <c r="H195" s="181">
        <v>0</v>
      </c>
      <c r="I195" s="181">
        <v>0</v>
      </c>
      <c r="J195" s="181">
        <v>0</v>
      </c>
      <c r="K195" s="181">
        <v>0</v>
      </c>
      <c r="L195" s="181">
        <v>0</v>
      </c>
      <c r="M195" s="181"/>
      <c r="N195" s="181"/>
      <c r="O195" s="181"/>
    </row>
    <row r="196" spans="1:15" ht="31.5" x14ac:dyDescent="0.25">
      <c r="A196" s="784" t="s">
        <v>2096</v>
      </c>
      <c r="B196" s="786">
        <v>5</v>
      </c>
      <c r="C196" s="179" t="s">
        <v>65</v>
      </c>
      <c r="D196" s="179"/>
      <c r="E196" s="179"/>
      <c r="F196" s="179"/>
      <c r="G196" s="179"/>
      <c r="H196" s="179"/>
      <c r="I196" s="179"/>
      <c r="J196" s="607">
        <v>2</v>
      </c>
      <c r="K196" s="179"/>
      <c r="L196" s="179">
        <v>2</v>
      </c>
      <c r="M196" s="179"/>
      <c r="N196" s="179">
        <v>2</v>
      </c>
      <c r="O196" s="179"/>
    </row>
    <row r="197" spans="1:15" x14ac:dyDescent="0.25">
      <c r="A197" s="785"/>
      <c r="B197" s="787"/>
      <c r="C197" s="181" t="s">
        <v>66</v>
      </c>
      <c r="D197" s="181"/>
      <c r="E197" s="181"/>
      <c r="F197" s="181"/>
      <c r="G197" s="181"/>
      <c r="H197" s="181"/>
      <c r="I197" s="181"/>
      <c r="J197" s="181">
        <v>0</v>
      </c>
      <c r="K197" s="181"/>
      <c r="L197" s="181">
        <v>0</v>
      </c>
      <c r="M197" s="181"/>
      <c r="N197" s="181"/>
      <c r="O197" s="181"/>
    </row>
    <row r="198" spans="1:15" ht="31.5" x14ac:dyDescent="0.25">
      <c r="A198" s="784" t="s">
        <v>2097</v>
      </c>
      <c r="B198" s="786">
        <v>5</v>
      </c>
      <c r="C198" s="179" t="s">
        <v>65</v>
      </c>
      <c r="D198" s="179"/>
      <c r="E198" s="179"/>
      <c r="F198" s="179"/>
      <c r="G198" s="179"/>
      <c r="H198" s="179"/>
      <c r="I198" s="179"/>
      <c r="J198" s="607">
        <v>2</v>
      </c>
      <c r="K198" s="179"/>
      <c r="L198" s="179">
        <v>2</v>
      </c>
      <c r="M198" s="179"/>
      <c r="N198" s="179">
        <v>2</v>
      </c>
      <c r="O198" s="179"/>
    </row>
    <row r="199" spans="1:15" x14ac:dyDescent="0.25">
      <c r="A199" s="785"/>
      <c r="B199" s="787"/>
      <c r="C199" s="181" t="s">
        <v>66</v>
      </c>
      <c r="D199" s="181"/>
      <c r="E199" s="181"/>
      <c r="F199" s="181"/>
      <c r="G199" s="181"/>
      <c r="H199" s="181"/>
      <c r="I199" s="181"/>
      <c r="J199" s="181">
        <v>0</v>
      </c>
      <c r="K199" s="181"/>
      <c r="L199" s="181">
        <v>0</v>
      </c>
      <c r="M199" s="181"/>
      <c r="N199" s="181"/>
      <c r="O199" s="181"/>
    </row>
    <row r="200" spans="1:15" ht="31.5" x14ac:dyDescent="0.25">
      <c r="A200" s="784"/>
      <c r="B200" s="768"/>
      <c r="C200" s="179" t="s">
        <v>65</v>
      </c>
      <c r="D200" s="179"/>
      <c r="E200" s="179"/>
      <c r="F200" s="179"/>
      <c r="G200" s="179"/>
      <c r="H200" s="179"/>
      <c r="I200" s="179"/>
      <c r="J200" s="179"/>
      <c r="K200" s="179"/>
      <c r="L200" s="179"/>
      <c r="M200" s="179"/>
      <c r="N200" s="179"/>
      <c r="O200" s="179"/>
    </row>
    <row r="201" spans="1:15" x14ac:dyDescent="0.25">
      <c r="A201" s="785"/>
      <c r="B201" s="768"/>
      <c r="C201" s="181" t="s">
        <v>66</v>
      </c>
      <c r="D201" s="181"/>
      <c r="E201" s="181"/>
      <c r="F201" s="181"/>
      <c r="G201" s="181"/>
      <c r="H201" s="181"/>
      <c r="I201" s="181"/>
      <c r="J201" s="181"/>
      <c r="K201" s="181"/>
      <c r="L201" s="181"/>
      <c r="M201" s="181"/>
      <c r="N201" s="181"/>
      <c r="O201" s="181"/>
    </row>
    <row r="202" spans="1:15" ht="31.5" x14ac:dyDescent="0.25">
      <c r="A202" s="784"/>
      <c r="B202" s="768"/>
      <c r="C202" s="179" t="s">
        <v>65</v>
      </c>
      <c r="D202" s="179"/>
      <c r="E202" s="179"/>
      <c r="F202" s="179"/>
      <c r="G202" s="179"/>
      <c r="H202" s="179"/>
      <c r="I202" s="179"/>
      <c r="J202" s="179"/>
      <c r="K202" s="179"/>
      <c r="L202" s="179"/>
      <c r="M202" s="179"/>
      <c r="N202" s="179"/>
      <c r="O202" s="179"/>
    </row>
    <row r="203" spans="1:15" x14ac:dyDescent="0.25">
      <c r="A203" s="785"/>
      <c r="B203" s="768"/>
      <c r="C203" s="181" t="s">
        <v>66</v>
      </c>
      <c r="D203" s="181"/>
      <c r="E203" s="181"/>
      <c r="F203" s="181"/>
      <c r="G203" s="181"/>
      <c r="H203" s="181"/>
      <c r="I203" s="181"/>
      <c r="J203" s="181"/>
      <c r="K203" s="181"/>
      <c r="L203" s="181"/>
      <c r="M203" s="181"/>
      <c r="N203" s="181"/>
      <c r="O203" s="181"/>
    </row>
    <row r="204" spans="1:15" ht="31.5" x14ac:dyDescent="0.25">
      <c r="A204" s="784"/>
      <c r="B204" s="768"/>
      <c r="C204" s="179" t="s">
        <v>65</v>
      </c>
      <c r="D204" s="179"/>
      <c r="E204" s="179"/>
      <c r="F204" s="179"/>
      <c r="G204" s="179"/>
      <c r="H204" s="179"/>
      <c r="I204" s="179"/>
      <c r="J204" s="179"/>
      <c r="K204" s="179"/>
      <c r="L204" s="179"/>
      <c r="M204" s="179"/>
      <c r="N204" s="179"/>
      <c r="O204" s="179"/>
    </row>
    <row r="205" spans="1:15" x14ac:dyDescent="0.25">
      <c r="A205" s="785"/>
      <c r="B205" s="768"/>
      <c r="C205" s="181" t="s">
        <v>66</v>
      </c>
      <c r="D205" s="181"/>
      <c r="E205" s="181"/>
      <c r="F205" s="181"/>
      <c r="G205" s="181"/>
      <c r="H205" s="181"/>
      <c r="I205" s="181"/>
      <c r="J205" s="181"/>
      <c r="K205" s="181"/>
      <c r="L205" s="181"/>
      <c r="M205" s="181"/>
      <c r="N205" s="181"/>
      <c r="O205" s="181"/>
    </row>
    <row r="206" spans="1:15" ht="31.5" x14ac:dyDescent="0.25">
      <c r="A206" s="784"/>
      <c r="B206" s="956"/>
      <c r="C206" s="179" t="s">
        <v>65</v>
      </c>
      <c r="D206" s="179"/>
      <c r="E206" s="179"/>
      <c r="F206" s="179"/>
      <c r="G206" s="179"/>
      <c r="H206" s="179"/>
      <c r="I206" s="179"/>
      <c r="J206" s="179"/>
      <c r="K206" s="179"/>
      <c r="L206" s="179"/>
      <c r="M206" s="179"/>
      <c r="N206" s="179"/>
      <c r="O206" s="179"/>
    </row>
    <row r="207" spans="1:15" x14ac:dyDescent="0.25">
      <c r="A207" s="785"/>
      <c r="B207" s="957"/>
      <c r="C207" s="181" t="s">
        <v>66</v>
      </c>
      <c r="D207" s="181"/>
      <c r="E207" s="181"/>
      <c r="F207" s="181"/>
      <c r="G207" s="181"/>
      <c r="H207" s="181"/>
      <c r="I207" s="181"/>
      <c r="J207" s="181"/>
      <c r="K207" s="181"/>
      <c r="L207" s="181"/>
      <c r="M207" s="181"/>
      <c r="N207" s="181"/>
      <c r="O207" s="181"/>
    </row>
    <row r="208" spans="1:15" ht="31.5" x14ac:dyDescent="0.25">
      <c r="A208" s="784"/>
      <c r="B208" s="768"/>
      <c r="C208" s="179" t="s">
        <v>65</v>
      </c>
      <c r="D208" s="179"/>
      <c r="E208" s="179"/>
      <c r="F208" s="179"/>
      <c r="G208" s="179"/>
      <c r="H208" s="179"/>
      <c r="I208" s="179"/>
      <c r="J208" s="179"/>
      <c r="K208" s="179"/>
      <c r="L208" s="179"/>
      <c r="M208" s="179"/>
      <c r="N208" s="179"/>
      <c r="O208" s="179"/>
    </row>
    <row r="209" spans="1:15" x14ac:dyDescent="0.25">
      <c r="A209" s="785"/>
      <c r="B209" s="768"/>
      <c r="C209" s="181" t="s">
        <v>66</v>
      </c>
      <c r="D209" s="181"/>
      <c r="E209" s="181"/>
      <c r="F209" s="181"/>
      <c r="G209" s="181"/>
      <c r="H209" s="181"/>
      <c r="I209" s="181"/>
      <c r="J209" s="181"/>
      <c r="K209" s="181"/>
      <c r="L209" s="181"/>
      <c r="M209" s="181"/>
      <c r="N209" s="181"/>
      <c r="O209" s="181"/>
    </row>
    <row r="210" spans="1:15" ht="31.5" x14ac:dyDescent="0.25">
      <c r="A210" s="608" t="s">
        <v>2047</v>
      </c>
      <c r="B210" s="1864" t="s">
        <v>2098</v>
      </c>
      <c r="C210" s="1864"/>
      <c r="D210" s="1864"/>
      <c r="E210" s="1864"/>
      <c r="F210" s="1864"/>
      <c r="G210" s="1864"/>
      <c r="H210" s="1864"/>
      <c r="I210" s="1864"/>
      <c r="J210" s="1864"/>
      <c r="K210" s="1864"/>
      <c r="L210" s="1864"/>
      <c r="M210" s="1864"/>
      <c r="N210" s="1864"/>
      <c r="O210" s="1864"/>
    </row>
    <row r="211" spans="1:15" x14ac:dyDescent="0.25">
      <c r="A211" s="789" t="s">
        <v>228</v>
      </c>
      <c r="B211" s="790"/>
      <c r="C211" s="790"/>
      <c r="D211" s="790"/>
      <c r="E211" s="790"/>
      <c r="F211" s="790"/>
      <c r="G211" s="790"/>
      <c r="H211" s="790"/>
      <c r="I211" s="790"/>
      <c r="J211" s="790"/>
      <c r="K211" s="790"/>
      <c r="L211" s="790"/>
      <c r="M211" s="790"/>
      <c r="N211" s="790"/>
      <c r="O211" s="791"/>
    </row>
    <row r="212" spans="1:15" x14ac:dyDescent="0.25">
      <c r="A212" s="88"/>
      <c r="B212" s="88"/>
      <c r="C212" s="183"/>
      <c r="D212" s="183"/>
      <c r="E212" s="183"/>
      <c r="F212" s="183"/>
      <c r="G212" s="183"/>
      <c r="H212" s="183"/>
      <c r="I212" s="183"/>
      <c r="J212" s="183"/>
      <c r="K212" s="183"/>
      <c r="L212" s="183"/>
      <c r="M212" s="183"/>
      <c r="N212" s="183"/>
      <c r="O212" s="183"/>
    </row>
    <row r="213" spans="1:15" ht="47.25" x14ac:dyDescent="0.25">
      <c r="A213" s="72" t="s">
        <v>23</v>
      </c>
      <c r="B213" s="74" t="s">
        <v>24</v>
      </c>
      <c r="C213" s="752" t="s">
        <v>25</v>
      </c>
      <c r="D213" s="773"/>
      <c r="E213" s="753"/>
      <c r="F213" s="752" t="s">
        <v>28</v>
      </c>
      <c r="G213" s="753"/>
      <c r="H213" s="752" t="s">
        <v>29</v>
      </c>
      <c r="I213" s="753"/>
      <c r="J213" s="74" t="s">
        <v>30</v>
      </c>
      <c r="K213" s="752" t="s">
        <v>31</v>
      </c>
      <c r="L213" s="753"/>
      <c r="M213" s="765" t="s">
        <v>32</v>
      </c>
      <c r="N213" s="766"/>
      <c r="O213" s="767"/>
    </row>
    <row r="214" spans="1:15" ht="15.75" x14ac:dyDescent="0.25">
      <c r="A214" s="75"/>
      <c r="B214" s="76"/>
      <c r="C214" s="754"/>
      <c r="D214" s="742"/>
      <c r="E214" s="743"/>
      <c r="F214" s="754"/>
      <c r="G214" s="743"/>
      <c r="H214" s="782"/>
      <c r="I214" s="759"/>
      <c r="J214" s="80"/>
      <c r="K214" s="782"/>
      <c r="L214" s="759"/>
      <c r="M214" s="797"/>
      <c r="N214" s="798"/>
      <c r="O214" s="799"/>
    </row>
    <row r="215" spans="1:15" ht="15.75" x14ac:dyDescent="0.25">
      <c r="A215" s="752" t="s">
        <v>40</v>
      </c>
      <c r="B215" s="753"/>
      <c r="C215" s="754"/>
      <c r="D215" s="742"/>
      <c r="E215" s="742"/>
      <c r="F215" s="742"/>
      <c r="G215" s="743"/>
      <c r="H215" s="755" t="s">
        <v>42</v>
      </c>
      <c r="I215" s="795"/>
      <c r="J215" s="796"/>
      <c r="K215" s="782"/>
      <c r="L215" s="758"/>
      <c r="M215" s="758"/>
      <c r="N215" s="758"/>
      <c r="O215" s="759"/>
    </row>
    <row r="216" spans="1:15" ht="15.75" x14ac:dyDescent="0.25">
      <c r="A216" s="760" t="s">
        <v>44</v>
      </c>
      <c r="B216" s="761"/>
      <c r="C216" s="761"/>
      <c r="D216" s="761"/>
      <c r="E216" s="761"/>
      <c r="F216" s="762"/>
      <c r="G216" s="763" t="s">
        <v>45</v>
      </c>
      <c r="H216" s="763"/>
      <c r="I216" s="763"/>
      <c r="J216" s="763"/>
      <c r="K216" s="763"/>
      <c r="L216" s="763"/>
      <c r="M216" s="763"/>
      <c r="N216" s="763"/>
      <c r="O216" s="763"/>
    </row>
    <row r="217" spans="1:15" x14ac:dyDescent="0.25">
      <c r="A217" s="776"/>
      <c r="B217" s="777"/>
      <c r="C217" s="777"/>
      <c r="D217" s="777"/>
      <c r="E217" s="777"/>
      <c r="F217" s="777"/>
      <c r="G217" s="780"/>
      <c r="H217" s="780"/>
      <c r="I217" s="780"/>
      <c r="J217" s="780"/>
      <c r="K217" s="780"/>
      <c r="L217" s="780"/>
      <c r="M217" s="780"/>
      <c r="N217" s="780"/>
      <c r="O217" s="780"/>
    </row>
    <row r="218" spans="1:15" x14ac:dyDescent="0.25">
      <c r="A218" s="778"/>
      <c r="B218" s="779"/>
      <c r="C218" s="779"/>
      <c r="D218" s="779"/>
      <c r="E218" s="779"/>
      <c r="F218" s="779"/>
      <c r="G218" s="780"/>
      <c r="H218" s="780"/>
      <c r="I218" s="780"/>
      <c r="J218" s="780"/>
      <c r="K218" s="780"/>
      <c r="L218" s="780"/>
      <c r="M218" s="780"/>
      <c r="N218" s="780"/>
      <c r="O218" s="780"/>
    </row>
    <row r="219" spans="1:15" ht="15.75" x14ac:dyDescent="0.25">
      <c r="A219" s="760" t="s">
        <v>48</v>
      </c>
      <c r="B219" s="761"/>
      <c r="C219" s="761"/>
      <c r="D219" s="761"/>
      <c r="E219" s="761"/>
      <c r="F219" s="761"/>
      <c r="G219" s="763" t="s">
        <v>49</v>
      </c>
      <c r="H219" s="763"/>
      <c r="I219" s="763"/>
      <c r="J219" s="763"/>
      <c r="K219" s="763"/>
      <c r="L219" s="763"/>
      <c r="M219" s="763"/>
      <c r="N219" s="763"/>
      <c r="O219" s="763"/>
    </row>
    <row r="220" spans="1:15" x14ac:dyDescent="0.25">
      <c r="A220" s="781"/>
      <c r="B220" s="781"/>
      <c r="C220" s="781"/>
      <c r="D220" s="781"/>
      <c r="E220" s="781"/>
      <c r="F220" s="781"/>
      <c r="G220" s="781"/>
      <c r="H220" s="781"/>
      <c r="I220" s="781"/>
      <c r="J220" s="781"/>
      <c r="K220" s="781"/>
      <c r="L220" s="781"/>
      <c r="M220" s="781"/>
      <c r="N220" s="781"/>
      <c r="O220" s="781"/>
    </row>
    <row r="221" spans="1:15" x14ac:dyDescent="0.25">
      <c r="A221" s="781"/>
      <c r="B221" s="781"/>
      <c r="C221" s="781"/>
      <c r="D221" s="781"/>
      <c r="E221" s="781"/>
      <c r="F221" s="781"/>
      <c r="G221" s="781"/>
      <c r="H221" s="781"/>
      <c r="I221" s="781"/>
      <c r="J221" s="781"/>
      <c r="K221" s="781"/>
      <c r="L221" s="781"/>
      <c r="M221" s="781"/>
      <c r="N221" s="781"/>
      <c r="O221" s="781"/>
    </row>
    <row r="222" spans="1:15" x14ac:dyDescent="0.25">
      <c r="A222" s="90"/>
      <c r="B222" s="90"/>
      <c r="C222" s="90"/>
      <c r="D222" s="91"/>
      <c r="E222" s="92"/>
      <c r="F222" s="92"/>
      <c r="G222" s="92"/>
      <c r="H222" s="92"/>
      <c r="I222" s="92"/>
      <c r="J222" s="92"/>
      <c r="K222" s="92"/>
      <c r="L222" s="92"/>
      <c r="M222" s="92"/>
      <c r="N222" s="92"/>
      <c r="O222" s="93"/>
    </row>
    <row r="223" spans="1:15" ht="15.75" x14ac:dyDescent="0.25">
      <c r="A223" s="70"/>
      <c r="B223" s="70"/>
      <c r="C223" s="63"/>
      <c r="D223" s="800" t="s">
        <v>95</v>
      </c>
      <c r="E223" s="773"/>
      <c r="F223" s="773"/>
      <c r="G223" s="773"/>
      <c r="H223" s="773"/>
      <c r="I223" s="773"/>
      <c r="J223" s="773"/>
      <c r="K223" s="773"/>
      <c r="L223" s="773"/>
      <c r="M223" s="773"/>
      <c r="N223" s="773"/>
      <c r="O223" s="753"/>
    </row>
    <row r="224" spans="1:15" ht="15.75" x14ac:dyDescent="0.25">
      <c r="A224" s="63"/>
      <c r="B224" s="64"/>
      <c r="C224" s="70"/>
      <c r="D224" s="74" t="s">
        <v>53</v>
      </c>
      <c r="E224" s="74" t="s">
        <v>54</v>
      </c>
      <c r="F224" s="74" t="s">
        <v>55</v>
      </c>
      <c r="G224" s="74" t="s">
        <v>56</v>
      </c>
      <c r="H224" s="74" t="s">
        <v>57</v>
      </c>
      <c r="I224" s="74" t="s">
        <v>58</v>
      </c>
      <c r="J224" s="74" t="s">
        <v>59</v>
      </c>
      <c r="K224" s="74" t="s">
        <v>60</v>
      </c>
      <c r="L224" s="74" t="s">
        <v>61</v>
      </c>
      <c r="M224" s="74" t="s">
        <v>62</v>
      </c>
      <c r="N224" s="74" t="s">
        <v>63</v>
      </c>
      <c r="O224" s="74" t="s">
        <v>64</v>
      </c>
    </row>
    <row r="225" spans="1:15" ht="15.75" x14ac:dyDescent="0.25">
      <c r="A225" s="954" t="s">
        <v>65</v>
      </c>
      <c r="B225" s="954"/>
      <c r="C225" s="954"/>
      <c r="D225" s="179"/>
      <c r="E225" s="179"/>
      <c r="F225" s="179"/>
      <c r="G225" s="179"/>
      <c r="H225" s="179"/>
      <c r="I225" s="179"/>
      <c r="J225" s="179"/>
      <c r="K225" s="179"/>
      <c r="L225" s="179"/>
      <c r="M225" s="179"/>
      <c r="N225" s="179"/>
      <c r="O225" s="179"/>
    </row>
    <row r="226" spans="1:15" ht="15.75" x14ac:dyDescent="0.25">
      <c r="A226" s="955" t="s">
        <v>66</v>
      </c>
      <c r="B226" s="955"/>
      <c r="C226" s="955"/>
      <c r="D226" s="181"/>
      <c r="E226" s="181"/>
      <c r="F226" s="181"/>
      <c r="G226" s="181"/>
      <c r="H226" s="181"/>
      <c r="I226" s="181"/>
      <c r="J226" s="181"/>
      <c r="K226" s="181"/>
      <c r="L226" s="181"/>
      <c r="M226" s="181"/>
      <c r="N226" s="181"/>
      <c r="O226" s="181"/>
    </row>
    <row r="227" spans="1:15" ht="15.75" x14ac:dyDescent="0.25">
      <c r="A227" s="97"/>
      <c r="B227" s="98"/>
      <c r="C227" s="97"/>
      <c r="D227" s="97"/>
      <c r="E227" s="97"/>
      <c r="F227" s="97"/>
      <c r="G227" s="97"/>
      <c r="H227" s="97"/>
      <c r="I227" s="97"/>
      <c r="J227" s="97"/>
      <c r="K227" s="97"/>
      <c r="L227" s="97"/>
      <c r="M227" s="98"/>
      <c r="N227" s="98"/>
      <c r="O227" s="97"/>
    </row>
    <row r="228" spans="1:15" ht="15.75" x14ac:dyDescent="0.25">
      <c r="A228" s="97"/>
      <c r="B228" s="98"/>
      <c r="C228" s="97"/>
      <c r="D228" s="97"/>
      <c r="E228" s="97"/>
      <c r="F228" s="97"/>
      <c r="G228" s="97"/>
      <c r="H228" s="97"/>
      <c r="I228" s="97"/>
      <c r="J228" s="97"/>
      <c r="K228" s="97"/>
      <c r="L228" s="97"/>
      <c r="M228" s="98"/>
      <c r="N228" s="98"/>
      <c r="O228" s="97"/>
    </row>
    <row r="229" spans="1:15" ht="31.5" x14ac:dyDescent="0.25">
      <c r="A229" s="67" t="s">
        <v>114</v>
      </c>
      <c r="B229" s="747" t="s">
        <v>2099</v>
      </c>
      <c r="C229" s="748"/>
      <c r="D229" s="748"/>
      <c r="E229" s="748"/>
      <c r="F229" s="748"/>
      <c r="G229" s="748"/>
      <c r="H229" s="748"/>
      <c r="I229" s="748"/>
      <c r="J229" s="749"/>
      <c r="K229" s="750" t="s">
        <v>13</v>
      </c>
      <c r="L229" s="750"/>
      <c r="M229" s="750"/>
      <c r="N229" s="750"/>
      <c r="O229" s="591">
        <v>0.25</v>
      </c>
    </row>
    <row r="230" spans="1:15" ht="15.75" x14ac:dyDescent="0.25">
      <c r="A230" s="69"/>
      <c r="B230" s="70"/>
      <c r="C230" s="71"/>
      <c r="D230" s="71"/>
      <c r="E230" s="71"/>
      <c r="F230" s="71"/>
      <c r="G230" s="71"/>
      <c r="H230" s="71"/>
      <c r="I230" s="71"/>
      <c r="J230" s="71"/>
      <c r="K230" s="71"/>
      <c r="L230" s="71"/>
      <c r="M230" s="71"/>
      <c r="N230" s="71"/>
      <c r="O230" s="69"/>
    </row>
    <row r="231" spans="1:15" ht="31.5" x14ac:dyDescent="0.25">
      <c r="A231" s="67" t="s">
        <v>14</v>
      </c>
      <c r="B231" s="747" t="s">
        <v>2099</v>
      </c>
      <c r="C231" s="748"/>
      <c r="D231" s="748"/>
      <c r="E231" s="748"/>
      <c r="F231" s="748"/>
      <c r="G231" s="748"/>
      <c r="H231" s="748"/>
      <c r="I231" s="748"/>
      <c r="J231" s="748"/>
      <c r="K231" s="748"/>
      <c r="L231" s="748"/>
      <c r="M231" s="748"/>
      <c r="N231" s="748"/>
      <c r="O231" s="749"/>
    </row>
    <row r="232" spans="1:15" ht="15.75" x14ac:dyDescent="0.25">
      <c r="A232" s="69"/>
      <c r="B232" s="70"/>
      <c r="C232" s="71"/>
      <c r="D232" s="71"/>
      <c r="E232" s="71"/>
      <c r="F232" s="71"/>
      <c r="G232" s="71"/>
      <c r="H232" s="71"/>
      <c r="I232" s="71"/>
      <c r="J232" s="71"/>
      <c r="K232" s="71"/>
      <c r="L232" s="71"/>
      <c r="M232" s="71"/>
      <c r="N232" s="71"/>
      <c r="O232" s="69"/>
    </row>
    <row r="233" spans="1:15" x14ac:dyDescent="0.25">
      <c r="A233" s="751" t="s">
        <v>15</v>
      </c>
      <c r="B233" s="751"/>
      <c r="C233" s="751"/>
      <c r="D233" s="751"/>
      <c r="E233" s="744" t="s">
        <v>2100</v>
      </c>
      <c r="F233" s="745"/>
      <c r="G233" s="745"/>
      <c r="H233" s="745"/>
      <c r="I233" s="746"/>
      <c r="J233" s="751" t="s">
        <v>17</v>
      </c>
      <c r="K233" s="751"/>
      <c r="L233" s="744" t="s">
        <v>2101</v>
      </c>
      <c r="M233" s="745"/>
      <c r="N233" s="745"/>
      <c r="O233" s="746"/>
    </row>
    <row r="234" spans="1:15" x14ac:dyDescent="0.25">
      <c r="A234" s="751"/>
      <c r="B234" s="751"/>
      <c r="C234" s="751"/>
      <c r="D234" s="751"/>
      <c r="E234" s="744" t="s">
        <v>2102</v>
      </c>
      <c r="F234" s="745"/>
      <c r="G234" s="745"/>
      <c r="H234" s="745"/>
      <c r="I234" s="746"/>
      <c r="J234" s="751"/>
      <c r="K234" s="751"/>
      <c r="L234" s="744" t="s">
        <v>2103</v>
      </c>
      <c r="M234" s="745"/>
      <c r="N234" s="745"/>
      <c r="O234" s="746"/>
    </row>
    <row r="235" spans="1:15" x14ac:dyDescent="0.25">
      <c r="A235" s="751"/>
      <c r="B235" s="751"/>
      <c r="C235" s="751"/>
      <c r="D235" s="751"/>
      <c r="E235" s="744" t="s">
        <v>2104</v>
      </c>
      <c r="F235" s="745"/>
      <c r="G235" s="745"/>
      <c r="H235" s="745"/>
      <c r="I235" s="746"/>
      <c r="J235" s="751"/>
      <c r="K235" s="751"/>
      <c r="L235" s="744" t="s">
        <v>2103</v>
      </c>
      <c r="M235" s="745"/>
      <c r="N235" s="745"/>
      <c r="O235" s="746"/>
    </row>
    <row r="236" spans="1:15" x14ac:dyDescent="0.25">
      <c r="A236" s="751"/>
      <c r="B236" s="751"/>
      <c r="C236" s="751"/>
      <c r="D236" s="751"/>
      <c r="E236" s="744" t="s">
        <v>2105</v>
      </c>
      <c r="F236" s="745"/>
      <c r="G236" s="745"/>
      <c r="H236" s="745"/>
      <c r="I236" s="746"/>
      <c r="J236" s="751"/>
      <c r="K236" s="751"/>
      <c r="L236" s="744">
        <v>4</v>
      </c>
      <c r="M236" s="745"/>
      <c r="N236" s="745"/>
      <c r="O236" s="746"/>
    </row>
    <row r="237" spans="1:15" x14ac:dyDescent="0.25">
      <c r="A237" s="751"/>
      <c r="B237" s="751"/>
      <c r="C237" s="751"/>
      <c r="D237" s="751"/>
      <c r="E237" s="744"/>
      <c r="F237" s="745"/>
      <c r="G237" s="745"/>
      <c r="H237" s="745"/>
      <c r="I237" s="746"/>
      <c r="J237" s="751"/>
      <c r="K237" s="751"/>
      <c r="L237" s="744">
        <v>5</v>
      </c>
      <c r="M237" s="745"/>
      <c r="N237" s="745"/>
      <c r="O237" s="746"/>
    </row>
    <row r="238" spans="1:15" x14ac:dyDescent="0.25">
      <c r="A238" s="751"/>
      <c r="B238" s="751"/>
      <c r="C238" s="751"/>
      <c r="D238" s="751"/>
      <c r="E238" s="744"/>
      <c r="F238" s="745"/>
      <c r="G238" s="745"/>
      <c r="H238" s="745"/>
      <c r="I238" s="746"/>
      <c r="J238" s="751"/>
      <c r="K238" s="751"/>
      <c r="L238" s="744">
        <v>6</v>
      </c>
      <c r="M238" s="745"/>
      <c r="N238" s="745"/>
      <c r="O238" s="746"/>
    </row>
    <row r="239" spans="1:15" x14ac:dyDescent="0.25">
      <c r="A239" s="751"/>
      <c r="B239" s="751"/>
      <c r="C239" s="751"/>
      <c r="D239" s="751"/>
      <c r="E239" s="744"/>
      <c r="F239" s="745"/>
      <c r="G239" s="745"/>
      <c r="H239" s="745"/>
      <c r="I239" s="746"/>
      <c r="J239" s="751"/>
      <c r="K239" s="751"/>
      <c r="L239" s="744">
        <v>7</v>
      </c>
      <c r="M239" s="745"/>
      <c r="N239" s="745"/>
      <c r="O239" s="746"/>
    </row>
    <row r="240" spans="1:15" x14ac:dyDescent="0.25">
      <c r="A240" s="751"/>
      <c r="B240" s="751"/>
      <c r="C240" s="751"/>
      <c r="D240" s="751"/>
      <c r="E240" s="744"/>
      <c r="F240" s="745"/>
      <c r="G240" s="745"/>
      <c r="H240" s="745"/>
      <c r="I240" s="746"/>
      <c r="J240" s="751"/>
      <c r="K240" s="751"/>
      <c r="L240" s="744">
        <v>8</v>
      </c>
      <c r="M240" s="745"/>
      <c r="N240" s="745"/>
      <c r="O240" s="746"/>
    </row>
    <row r="241" spans="1:15" x14ac:dyDescent="0.25">
      <c r="A241" s="751"/>
      <c r="B241" s="751"/>
      <c r="C241" s="751"/>
      <c r="D241" s="751"/>
      <c r="E241" s="744"/>
      <c r="F241" s="745"/>
      <c r="G241" s="745"/>
      <c r="H241" s="745"/>
      <c r="I241" s="746"/>
      <c r="J241" s="751"/>
      <c r="K241" s="751"/>
      <c r="L241" s="744">
        <v>9</v>
      </c>
      <c r="M241" s="745"/>
      <c r="N241" s="745"/>
      <c r="O241" s="746"/>
    </row>
    <row r="242" spans="1:15" x14ac:dyDescent="0.25">
      <c r="A242" s="751"/>
      <c r="B242" s="751"/>
      <c r="C242" s="751"/>
      <c r="D242" s="751"/>
      <c r="E242" s="744"/>
      <c r="F242" s="745"/>
      <c r="G242" s="745"/>
      <c r="H242" s="745"/>
      <c r="I242" s="746"/>
      <c r="J242" s="751"/>
      <c r="K242" s="751"/>
      <c r="L242" s="744">
        <v>10</v>
      </c>
      <c r="M242" s="745"/>
      <c r="N242" s="745"/>
      <c r="O242" s="746"/>
    </row>
    <row r="243" spans="1:15" x14ac:dyDescent="0.25">
      <c r="A243" s="751"/>
      <c r="B243" s="751"/>
      <c r="C243" s="751"/>
      <c r="D243" s="751"/>
      <c r="E243" s="744"/>
      <c r="F243" s="745"/>
      <c r="G243" s="745"/>
      <c r="H243" s="745"/>
      <c r="I243" s="746"/>
      <c r="J243" s="751"/>
      <c r="K243" s="751"/>
      <c r="L243" s="744">
        <v>11</v>
      </c>
      <c r="M243" s="745"/>
      <c r="N243" s="745"/>
      <c r="O243" s="746"/>
    </row>
    <row r="244" spans="1:15" x14ac:dyDescent="0.25">
      <c r="A244" s="751"/>
      <c r="B244" s="751"/>
      <c r="C244" s="751"/>
      <c r="D244" s="751"/>
      <c r="E244" s="744"/>
      <c r="F244" s="745"/>
      <c r="G244" s="745"/>
      <c r="H244" s="745"/>
      <c r="I244" s="746"/>
      <c r="J244" s="751"/>
      <c r="K244" s="751"/>
      <c r="L244" s="744">
        <v>12</v>
      </c>
      <c r="M244" s="745"/>
      <c r="N244" s="745"/>
      <c r="O244" s="746"/>
    </row>
    <row r="245" spans="1:15" x14ac:dyDescent="0.25">
      <c r="A245" s="751"/>
      <c r="B245" s="751"/>
      <c r="C245" s="751"/>
      <c r="D245" s="751"/>
      <c r="E245" s="744"/>
      <c r="F245" s="745"/>
      <c r="G245" s="745"/>
      <c r="H245" s="745"/>
      <c r="I245" s="746"/>
      <c r="J245" s="751"/>
      <c r="K245" s="751"/>
      <c r="L245" s="744">
        <v>13</v>
      </c>
      <c r="M245" s="745"/>
      <c r="N245" s="745"/>
      <c r="O245" s="746"/>
    </row>
    <row r="246" spans="1:15" x14ac:dyDescent="0.25">
      <c r="A246" s="751"/>
      <c r="B246" s="751"/>
      <c r="C246" s="751"/>
      <c r="D246" s="751"/>
      <c r="E246" s="744"/>
      <c r="F246" s="745"/>
      <c r="G246" s="745"/>
      <c r="H246" s="745"/>
      <c r="I246" s="746"/>
      <c r="J246" s="751"/>
      <c r="K246" s="751"/>
      <c r="L246" s="744">
        <v>14</v>
      </c>
      <c r="M246" s="745"/>
      <c r="N246" s="745"/>
      <c r="O246" s="746"/>
    </row>
    <row r="247" spans="1:15" x14ac:dyDescent="0.25">
      <c r="A247" s="751"/>
      <c r="B247" s="751"/>
      <c r="C247" s="751"/>
      <c r="D247" s="751"/>
      <c r="E247" s="744"/>
      <c r="F247" s="745"/>
      <c r="G247" s="745"/>
      <c r="H247" s="745"/>
      <c r="I247" s="746"/>
      <c r="J247" s="751"/>
      <c r="K247" s="751"/>
      <c r="L247" s="744">
        <v>15</v>
      </c>
      <c r="M247" s="745"/>
      <c r="N247" s="745"/>
      <c r="O247" s="746"/>
    </row>
    <row r="248" spans="1:15" x14ac:dyDescent="0.25">
      <c r="A248" s="751"/>
      <c r="B248" s="751"/>
      <c r="C248" s="751"/>
      <c r="D248" s="751"/>
      <c r="E248" s="744"/>
      <c r="F248" s="745"/>
      <c r="G248" s="745"/>
      <c r="H248" s="745"/>
      <c r="I248" s="746"/>
      <c r="J248" s="751"/>
      <c r="K248" s="751"/>
      <c r="L248" s="744">
        <v>16</v>
      </c>
      <c r="M248" s="745"/>
      <c r="N248" s="745"/>
      <c r="O248" s="746"/>
    </row>
    <row r="249" spans="1:15" x14ac:dyDescent="0.25">
      <c r="A249" s="751"/>
      <c r="B249" s="751"/>
      <c r="C249" s="751"/>
      <c r="D249" s="751"/>
      <c r="E249" s="744"/>
      <c r="F249" s="745"/>
      <c r="G249" s="745"/>
      <c r="H249" s="745"/>
      <c r="I249" s="746"/>
      <c r="J249" s="751"/>
      <c r="K249" s="751"/>
      <c r="L249" s="744">
        <v>17</v>
      </c>
      <c r="M249" s="745"/>
      <c r="N249" s="745"/>
      <c r="O249" s="746"/>
    </row>
    <row r="250" spans="1:15" x14ac:dyDescent="0.25">
      <c r="A250" s="751"/>
      <c r="B250" s="751"/>
      <c r="C250" s="751"/>
      <c r="D250" s="751"/>
      <c r="E250" s="744"/>
      <c r="F250" s="745"/>
      <c r="G250" s="745"/>
      <c r="H250" s="745"/>
      <c r="I250" s="746"/>
      <c r="J250" s="751"/>
      <c r="K250" s="751"/>
      <c r="L250" s="744">
        <v>18</v>
      </c>
      <c r="M250" s="745"/>
      <c r="N250" s="745"/>
      <c r="O250" s="746"/>
    </row>
    <row r="251" spans="1:15" x14ac:dyDescent="0.25">
      <c r="A251" s="751"/>
      <c r="B251" s="751"/>
      <c r="C251" s="751"/>
      <c r="D251" s="751"/>
      <c r="E251" s="744"/>
      <c r="F251" s="745"/>
      <c r="G251" s="745"/>
      <c r="H251" s="745"/>
      <c r="I251" s="746"/>
      <c r="J251" s="751"/>
      <c r="K251" s="751"/>
      <c r="L251" s="744">
        <v>19</v>
      </c>
      <c r="M251" s="745"/>
      <c r="N251" s="745"/>
      <c r="O251" s="746"/>
    </row>
    <row r="252" spans="1:15" x14ac:dyDescent="0.25">
      <c r="A252" s="751"/>
      <c r="B252" s="751"/>
      <c r="C252" s="751"/>
      <c r="D252" s="751"/>
      <c r="E252" s="744"/>
      <c r="F252" s="745"/>
      <c r="G252" s="745"/>
      <c r="H252" s="745"/>
      <c r="I252" s="746"/>
      <c r="J252" s="751"/>
      <c r="K252" s="751"/>
      <c r="L252" s="744">
        <v>20</v>
      </c>
      <c r="M252" s="745"/>
      <c r="N252" s="745"/>
      <c r="O252" s="746"/>
    </row>
    <row r="253" spans="1:15" x14ac:dyDescent="0.25">
      <c r="A253" s="751"/>
      <c r="B253" s="751"/>
      <c r="C253" s="751"/>
      <c r="D253" s="751"/>
      <c r="E253" s="744"/>
      <c r="F253" s="745"/>
      <c r="G253" s="745"/>
      <c r="H253" s="745"/>
      <c r="I253" s="746"/>
      <c r="J253" s="751"/>
      <c r="K253" s="751"/>
      <c r="L253" s="744">
        <v>21</v>
      </c>
      <c r="M253" s="745"/>
      <c r="N253" s="745"/>
      <c r="O253" s="746"/>
    </row>
    <row r="254" spans="1:15" x14ac:dyDescent="0.25">
      <c r="A254" s="751"/>
      <c r="B254" s="751"/>
      <c r="C254" s="751"/>
      <c r="D254" s="751"/>
      <c r="E254" s="744"/>
      <c r="F254" s="745"/>
      <c r="G254" s="745"/>
      <c r="H254" s="745"/>
      <c r="I254" s="746"/>
      <c r="J254" s="751"/>
      <c r="K254" s="751"/>
      <c r="L254" s="744">
        <v>22</v>
      </c>
      <c r="M254" s="745"/>
      <c r="N254" s="745"/>
      <c r="O254" s="746"/>
    </row>
    <row r="255" spans="1:15" x14ac:dyDescent="0.25">
      <c r="A255" s="751"/>
      <c r="B255" s="751"/>
      <c r="C255" s="751"/>
      <c r="D255" s="751"/>
      <c r="E255" s="744"/>
      <c r="F255" s="745"/>
      <c r="G255" s="745"/>
      <c r="H255" s="745"/>
      <c r="I255" s="746"/>
      <c r="J255" s="751"/>
      <c r="K255" s="751"/>
      <c r="L255" s="744">
        <v>23</v>
      </c>
      <c r="M255" s="745"/>
      <c r="N255" s="745"/>
      <c r="O255" s="746"/>
    </row>
    <row r="256" spans="1:15" x14ac:dyDescent="0.25">
      <c r="A256" s="751"/>
      <c r="B256" s="751"/>
      <c r="C256" s="751"/>
      <c r="D256" s="751"/>
      <c r="E256" s="744"/>
      <c r="F256" s="745"/>
      <c r="G256" s="745"/>
      <c r="H256" s="745"/>
      <c r="I256" s="746"/>
      <c r="J256" s="751"/>
      <c r="K256" s="751"/>
      <c r="L256" s="744">
        <v>24</v>
      </c>
      <c r="M256" s="745"/>
      <c r="N256" s="745"/>
      <c r="O256" s="746"/>
    </row>
    <row r="257" spans="1:15" x14ac:dyDescent="0.25">
      <c r="A257" s="751"/>
      <c r="B257" s="751"/>
      <c r="C257" s="751"/>
      <c r="D257" s="751"/>
      <c r="E257" s="744"/>
      <c r="F257" s="745"/>
      <c r="G257" s="745"/>
      <c r="H257" s="745"/>
      <c r="I257" s="746"/>
      <c r="J257" s="751"/>
      <c r="K257" s="751"/>
      <c r="L257" s="744">
        <v>25</v>
      </c>
      <c r="M257" s="745"/>
      <c r="N257" s="745"/>
      <c r="O257" s="746"/>
    </row>
    <row r="258" spans="1:15" x14ac:dyDescent="0.25">
      <c r="A258" s="751"/>
      <c r="B258" s="751"/>
      <c r="C258" s="751"/>
      <c r="D258" s="751"/>
      <c r="E258" s="744"/>
      <c r="F258" s="745"/>
      <c r="G258" s="745"/>
      <c r="H258" s="745"/>
      <c r="I258" s="746"/>
      <c r="J258" s="751"/>
      <c r="K258" s="751"/>
      <c r="L258" s="744">
        <v>26</v>
      </c>
      <c r="M258" s="745"/>
      <c r="N258" s="745"/>
      <c r="O258" s="746"/>
    </row>
    <row r="259" spans="1:15" x14ac:dyDescent="0.25">
      <c r="A259" s="751"/>
      <c r="B259" s="751"/>
      <c r="C259" s="751"/>
      <c r="D259" s="751"/>
      <c r="E259" s="744"/>
      <c r="F259" s="745"/>
      <c r="G259" s="745"/>
      <c r="H259" s="745"/>
      <c r="I259" s="746"/>
      <c r="J259" s="751"/>
      <c r="K259" s="751"/>
      <c r="L259" s="744">
        <v>27</v>
      </c>
      <c r="M259" s="745"/>
      <c r="N259" s="745"/>
      <c r="O259" s="746"/>
    </row>
    <row r="260" spans="1:15" x14ac:dyDescent="0.25">
      <c r="A260" s="751"/>
      <c r="B260" s="751"/>
      <c r="C260" s="751"/>
      <c r="D260" s="751"/>
      <c r="E260" s="744"/>
      <c r="F260" s="745"/>
      <c r="G260" s="745"/>
      <c r="H260" s="745"/>
      <c r="I260" s="746"/>
      <c r="J260" s="751"/>
      <c r="K260" s="751"/>
      <c r="L260" s="744">
        <v>28</v>
      </c>
      <c r="M260" s="745"/>
      <c r="N260" s="745"/>
      <c r="O260" s="746"/>
    </row>
    <row r="261" spans="1:15" x14ac:dyDescent="0.25">
      <c r="A261" s="751"/>
      <c r="B261" s="751"/>
      <c r="C261" s="751"/>
      <c r="D261" s="751"/>
      <c r="E261" s="744"/>
      <c r="F261" s="745"/>
      <c r="G261" s="745"/>
      <c r="H261" s="745"/>
      <c r="I261" s="746"/>
      <c r="J261" s="751"/>
      <c r="K261" s="751"/>
      <c r="L261" s="744">
        <v>29</v>
      </c>
      <c r="M261" s="745"/>
      <c r="N261" s="745"/>
      <c r="O261" s="746"/>
    </row>
    <row r="262" spans="1:15" x14ac:dyDescent="0.25">
      <c r="A262" s="751"/>
      <c r="B262" s="751"/>
      <c r="C262" s="751"/>
      <c r="D262" s="751"/>
      <c r="E262" s="744"/>
      <c r="F262" s="745"/>
      <c r="G262" s="745"/>
      <c r="H262" s="745"/>
      <c r="I262" s="746"/>
      <c r="J262" s="751"/>
      <c r="K262" s="751"/>
      <c r="L262" s="744">
        <v>30</v>
      </c>
      <c r="M262" s="745"/>
      <c r="N262" s="745"/>
      <c r="O262" s="746"/>
    </row>
    <row r="263" spans="1:15" x14ac:dyDescent="0.25">
      <c r="A263" s="751"/>
      <c r="B263" s="751"/>
      <c r="C263" s="751"/>
      <c r="D263" s="751"/>
      <c r="E263" s="744"/>
      <c r="F263" s="745"/>
      <c r="G263" s="745"/>
      <c r="H263" s="745"/>
      <c r="I263" s="746"/>
      <c r="J263" s="751"/>
      <c r="K263" s="751"/>
      <c r="L263" s="744">
        <v>31</v>
      </c>
      <c r="M263" s="745"/>
      <c r="N263" s="745"/>
      <c r="O263" s="746"/>
    </row>
    <row r="264" spans="1:15" x14ac:dyDescent="0.25">
      <c r="A264" s="751"/>
      <c r="B264" s="751"/>
      <c r="C264" s="751"/>
      <c r="D264" s="751"/>
      <c r="E264" s="744"/>
      <c r="F264" s="745"/>
      <c r="G264" s="745"/>
      <c r="H264" s="745"/>
      <c r="I264" s="746"/>
      <c r="J264" s="751"/>
      <c r="K264" s="751"/>
      <c r="L264" s="744">
        <v>32</v>
      </c>
      <c r="M264" s="745"/>
      <c r="N264" s="745"/>
      <c r="O264" s="746"/>
    </row>
    <row r="265" spans="1:15" x14ac:dyDescent="0.25">
      <c r="A265" s="751"/>
      <c r="B265" s="751"/>
      <c r="C265" s="751"/>
      <c r="D265" s="751"/>
      <c r="E265" s="744"/>
      <c r="F265" s="745"/>
      <c r="G265" s="745"/>
      <c r="H265" s="745"/>
      <c r="I265" s="746"/>
      <c r="J265" s="751"/>
      <c r="K265" s="751"/>
      <c r="L265" s="744">
        <v>33</v>
      </c>
      <c r="M265" s="745"/>
      <c r="N265" s="745"/>
      <c r="O265" s="746"/>
    </row>
    <row r="266" spans="1:15" x14ac:dyDescent="0.25">
      <c r="A266" s="751"/>
      <c r="B266" s="751"/>
      <c r="C266" s="751"/>
      <c r="D266" s="751"/>
      <c r="E266" s="744"/>
      <c r="F266" s="745"/>
      <c r="G266" s="745"/>
      <c r="H266" s="745"/>
      <c r="I266" s="746"/>
      <c r="J266" s="751"/>
      <c r="K266" s="751"/>
      <c r="L266" s="744">
        <v>34</v>
      </c>
      <c r="M266" s="745"/>
      <c r="N266" s="745"/>
      <c r="O266" s="746"/>
    </row>
    <row r="267" spans="1:15" x14ac:dyDescent="0.25">
      <c r="A267" s="751"/>
      <c r="B267" s="751"/>
      <c r="C267" s="751"/>
      <c r="D267" s="751"/>
      <c r="E267" s="744"/>
      <c r="F267" s="745"/>
      <c r="G267" s="745"/>
      <c r="H267" s="745"/>
      <c r="I267" s="746"/>
      <c r="J267" s="751"/>
      <c r="K267" s="751"/>
      <c r="L267" s="744">
        <v>35</v>
      </c>
      <c r="M267" s="745"/>
      <c r="N267" s="745"/>
      <c r="O267" s="746"/>
    </row>
    <row r="268" spans="1:15" x14ac:dyDescent="0.25">
      <c r="A268" s="751"/>
      <c r="B268" s="751"/>
      <c r="C268" s="751"/>
      <c r="D268" s="751"/>
      <c r="E268" s="744"/>
      <c r="F268" s="745"/>
      <c r="G268" s="745"/>
      <c r="H268" s="745"/>
      <c r="I268" s="746"/>
      <c r="J268" s="751"/>
      <c r="K268" s="751"/>
      <c r="L268" s="744">
        <v>36</v>
      </c>
      <c r="M268" s="745"/>
      <c r="N268" s="745"/>
      <c r="O268" s="746"/>
    </row>
    <row r="269" spans="1:15" x14ac:dyDescent="0.25">
      <c r="A269" s="751"/>
      <c r="B269" s="751"/>
      <c r="C269" s="751"/>
      <c r="D269" s="751"/>
      <c r="E269" s="744"/>
      <c r="F269" s="745"/>
      <c r="G269" s="745"/>
      <c r="H269" s="745"/>
      <c r="I269" s="746"/>
      <c r="J269" s="751"/>
      <c r="K269" s="751"/>
      <c r="L269" s="744">
        <v>37</v>
      </c>
      <c r="M269" s="745"/>
      <c r="N269" s="745"/>
      <c r="O269" s="746"/>
    </row>
    <row r="270" spans="1:15" ht="15.75" x14ac:dyDescent="0.25">
      <c r="A270" s="69"/>
      <c r="B270" s="70"/>
      <c r="C270" s="71"/>
      <c r="D270" s="71"/>
      <c r="E270" s="71"/>
      <c r="F270" s="71"/>
      <c r="G270" s="71"/>
      <c r="H270" s="71"/>
      <c r="I270" s="71"/>
      <c r="J270" s="71"/>
      <c r="K270" s="71"/>
      <c r="L270" s="71"/>
      <c r="M270" s="71"/>
      <c r="N270" s="71"/>
      <c r="O270" s="69"/>
    </row>
    <row r="271" spans="1:15" ht="15.75" x14ac:dyDescent="0.25">
      <c r="A271" s="69"/>
      <c r="B271" s="70"/>
      <c r="C271" s="71"/>
      <c r="D271" s="71"/>
      <c r="E271" s="71"/>
      <c r="F271" s="71"/>
      <c r="G271" s="71"/>
      <c r="H271" s="71"/>
      <c r="I271" s="71"/>
      <c r="J271" s="71"/>
      <c r="K271" s="71"/>
      <c r="L271" s="71"/>
      <c r="M271" s="71"/>
      <c r="N271" s="71"/>
      <c r="O271" s="69"/>
    </row>
    <row r="272" spans="1:15" ht="63" x14ac:dyDescent="0.25">
      <c r="A272" s="72" t="s">
        <v>23</v>
      </c>
      <c r="B272" s="74" t="s">
        <v>24</v>
      </c>
      <c r="C272" s="72" t="s">
        <v>25</v>
      </c>
      <c r="D272" s="72" t="s">
        <v>26</v>
      </c>
      <c r="E272" s="72" t="s">
        <v>105</v>
      </c>
      <c r="F272" s="764" t="s">
        <v>28</v>
      </c>
      <c r="G272" s="764"/>
      <c r="H272" s="764" t="s">
        <v>29</v>
      </c>
      <c r="I272" s="764"/>
      <c r="J272" s="74" t="s">
        <v>30</v>
      </c>
      <c r="K272" s="764" t="s">
        <v>31</v>
      </c>
      <c r="L272" s="764"/>
      <c r="M272" s="765" t="s">
        <v>32</v>
      </c>
      <c r="N272" s="766"/>
      <c r="O272" s="767"/>
    </row>
    <row r="273" spans="1:15" ht="75" x14ac:dyDescent="0.25">
      <c r="A273" s="75" t="s">
        <v>205</v>
      </c>
      <c r="B273" s="76">
        <v>25</v>
      </c>
      <c r="C273" s="78" t="s">
        <v>2106</v>
      </c>
      <c r="D273" s="78"/>
      <c r="E273" s="78"/>
      <c r="F273" s="768" t="s">
        <v>2107</v>
      </c>
      <c r="G273" s="768"/>
      <c r="H273" s="782" t="s">
        <v>2108</v>
      </c>
      <c r="I273" s="759"/>
      <c r="J273" s="80">
        <v>6</v>
      </c>
      <c r="K273" s="771" t="s">
        <v>147</v>
      </c>
      <c r="L273" s="771"/>
      <c r="M273" s="772" t="s">
        <v>2102</v>
      </c>
      <c r="N273" s="772"/>
      <c r="O273" s="772"/>
    </row>
    <row r="274" spans="1:15" ht="15.75" x14ac:dyDescent="0.25">
      <c r="A274" s="752" t="s">
        <v>40</v>
      </c>
      <c r="B274" s="753"/>
      <c r="C274" s="754" t="s">
        <v>2106</v>
      </c>
      <c r="D274" s="742"/>
      <c r="E274" s="742"/>
      <c r="F274" s="742"/>
      <c r="G274" s="743"/>
      <c r="H274" s="755" t="s">
        <v>42</v>
      </c>
      <c r="I274" s="756"/>
      <c r="J274" s="757"/>
      <c r="K274" s="798" t="s">
        <v>2106</v>
      </c>
      <c r="L274" s="758"/>
      <c r="M274" s="758"/>
      <c r="N274" s="758"/>
      <c r="O274" s="759"/>
    </row>
    <row r="275" spans="1:15" ht="15.75" x14ac:dyDescent="0.25">
      <c r="A275" s="760" t="s">
        <v>44</v>
      </c>
      <c r="B275" s="761"/>
      <c r="C275" s="761"/>
      <c r="D275" s="761"/>
      <c r="E275" s="761"/>
      <c r="F275" s="762"/>
      <c r="G275" s="763" t="s">
        <v>45</v>
      </c>
      <c r="H275" s="763"/>
      <c r="I275" s="763"/>
      <c r="J275" s="763"/>
      <c r="K275" s="763"/>
      <c r="L275" s="763"/>
      <c r="M275" s="763"/>
      <c r="N275" s="763"/>
      <c r="O275" s="763"/>
    </row>
    <row r="276" spans="1:15" x14ac:dyDescent="0.25">
      <c r="A276" s="776" t="s">
        <v>2109</v>
      </c>
      <c r="B276" s="777"/>
      <c r="C276" s="777"/>
      <c r="D276" s="777"/>
      <c r="E276" s="777"/>
      <c r="F276" s="777"/>
      <c r="G276" s="780" t="s">
        <v>2110</v>
      </c>
      <c r="H276" s="780"/>
      <c r="I276" s="780"/>
      <c r="J276" s="780"/>
      <c r="K276" s="780"/>
      <c r="L276" s="780"/>
      <c r="M276" s="780"/>
      <c r="N276" s="780"/>
      <c r="O276" s="780"/>
    </row>
    <row r="277" spans="1:15" x14ac:dyDescent="0.25">
      <c r="A277" s="778"/>
      <c r="B277" s="779"/>
      <c r="C277" s="779"/>
      <c r="D277" s="779"/>
      <c r="E277" s="779"/>
      <c r="F277" s="779"/>
      <c r="G277" s="780"/>
      <c r="H277" s="780"/>
      <c r="I277" s="780"/>
      <c r="J277" s="780"/>
      <c r="K277" s="780"/>
      <c r="L277" s="780"/>
      <c r="M277" s="780"/>
      <c r="N277" s="780"/>
      <c r="O277" s="780"/>
    </row>
    <row r="278" spans="1:15" ht="15.75" x14ac:dyDescent="0.25">
      <c r="A278" s="760" t="s">
        <v>48</v>
      </c>
      <c r="B278" s="761"/>
      <c r="C278" s="761"/>
      <c r="D278" s="761"/>
      <c r="E278" s="761"/>
      <c r="F278" s="761"/>
      <c r="G278" s="763" t="s">
        <v>49</v>
      </c>
      <c r="H278" s="763"/>
      <c r="I278" s="763"/>
      <c r="J278" s="763"/>
      <c r="K278" s="763"/>
      <c r="L278" s="763"/>
      <c r="M278" s="763"/>
      <c r="N278" s="763"/>
      <c r="O278" s="763"/>
    </row>
    <row r="279" spans="1:15" x14ac:dyDescent="0.25">
      <c r="A279" s="781" t="s">
        <v>2111</v>
      </c>
      <c r="B279" s="781"/>
      <c r="C279" s="781"/>
      <c r="D279" s="781"/>
      <c r="E279" s="781"/>
      <c r="F279" s="781"/>
      <c r="G279" s="781" t="s">
        <v>2111</v>
      </c>
      <c r="H279" s="781"/>
      <c r="I279" s="781"/>
      <c r="J279" s="781"/>
      <c r="K279" s="781"/>
      <c r="L279" s="781"/>
      <c r="M279" s="781"/>
      <c r="N279" s="781"/>
      <c r="O279" s="781"/>
    </row>
    <row r="280" spans="1:15" x14ac:dyDescent="0.25">
      <c r="A280" s="781"/>
      <c r="B280" s="781"/>
      <c r="C280" s="781"/>
      <c r="D280" s="781"/>
      <c r="E280" s="781"/>
      <c r="F280" s="781"/>
      <c r="G280" s="781"/>
      <c r="H280" s="781"/>
      <c r="I280" s="781"/>
      <c r="J280" s="781"/>
      <c r="K280" s="781"/>
      <c r="L280" s="781"/>
      <c r="M280" s="781"/>
      <c r="N280" s="781"/>
      <c r="O280" s="781"/>
    </row>
    <row r="281" spans="1:15" ht="15.75" x14ac:dyDescent="0.25">
      <c r="A281" s="63"/>
      <c r="B281" s="64"/>
      <c r="C281" s="70"/>
      <c r="D281" s="70"/>
      <c r="E281" s="70"/>
      <c r="F281" s="70"/>
      <c r="G281" s="70"/>
      <c r="H281" s="70"/>
      <c r="I281" s="70"/>
      <c r="J281" s="70"/>
      <c r="K281" s="70"/>
      <c r="L281" s="70"/>
      <c r="M281" s="70"/>
      <c r="N281" s="70"/>
      <c r="O281" s="63"/>
    </row>
    <row r="282" spans="1:15" ht="15.75" x14ac:dyDescent="0.25">
      <c r="A282" s="70"/>
      <c r="B282" s="70"/>
      <c r="C282" s="63"/>
      <c r="D282" s="752" t="s">
        <v>52</v>
      </c>
      <c r="E282" s="773"/>
      <c r="F282" s="773"/>
      <c r="G282" s="773"/>
      <c r="H282" s="773"/>
      <c r="I282" s="773"/>
      <c r="J282" s="773"/>
      <c r="K282" s="773"/>
      <c r="L282" s="773"/>
      <c r="M282" s="773"/>
      <c r="N282" s="773"/>
      <c r="O282" s="753"/>
    </row>
    <row r="283" spans="1:15" ht="15.75" x14ac:dyDescent="0.25">
      <c r="A283" s="63"/>
      <c r="B283" s="64"/>
      <c r="C283" s="70"/>
      <c r="D283" s="74" t="s">
        <v>53</v>
      </c>
      <c r="E283" s="74" t="s">
        <v>54</v>
      </c>
      <c r="F283" s="74" t="s">
        <v>55</v>
      </c>
      <c r="G283" s="74" t="s">
        <v>56</v>
      </c>
      <c r="H283" s="74" t="s">
        <v>57</v>
      </c>
      <c r="I283" s="74" t="s">
        <v>58</v>
      </c>
      <c r="J283" s="74" t="s">
        <v>59</v>
      </c>
      <c r="K283" s="74" t="s">
        <v>60</v>
      </c>
      <c r="L283" s="74" t="s">
        <v>61</v>
      </c>
      <c r="M283" s="74" t="s">
        <v>62</v>
      </c>
      <c r="N283" s="74" t="s">
        <v>63</v>
      </c>
      <c r="O283" s="74" t="s">
        <v>64</v>
      </c>
    </row>
    <row r="284" spans="1:15" ht="15.75" x14ac:dyDescent="0.25">
      <c r="A284" s="954" t="s">
        <v>65</v>
      </c>
      <c r="B284" s="954"/>
      <c r="C284" s="954"/>
      <c r="D284" s="179"/>
      <c r="E284" s="179"/>
      <c r="F284" s="179"/>
      <c r="G284" s="179"/>
      <c r="H284" s="179"/>
      <c r="I284" s="179"/>
      <c r="J284" s="179">
        <v>1</v>
      </c>
      <c r="K284" s="179">
        <v>1</v>
      </c>
      <c r="L284" s="179">
        <v>1</v>
      </c>
      <c r="M284" s="179">
        <v>1</v>
      </c>
      <c r="N284" s="179">
        <v>1</v>
      </c>
      <c r="O284" s="179">
        <v>1</v>
      </c>
    </row>
    <row r="285" spans="1:15" ht="15.75" x14ac:dyDescent="0.25">
      <c r="A285" s="955" t="s">
        <v>66</v>
      </c>
      <c r="B285" s="955"/>
      <c r="C285" s="955"/>
      <c r="D285" s="181"/>
      <c r="E285" s="181"/>
      <c r="F285" s="181"/>
      <c r="G285" s="181"/>
      <c r="H285" s="181"/>
      <c r="I285" s="181"/>
      <c r="J285" s="609">
        <v>1</v>
      </c>
      <c r="K285" s="609">
        <v>1</v>
      </c>
      <c r="L285" s="609">
        <v>1</v>
      </c>
      <c r="M285" s="181"/>
      <c r="N285" s="181"/>
      <c r="O285" s="181"/>
    </row>
    <row r="286" spans="1:15" ht="15.75" x14ac:dyDescent="0.25">
      <c r="A286" s="63"/>
      <c r="B286" s="64"/>
      <c r="C286" s="65"/>
      <c r="D286" s="65"/>
      <c r="E286" s="65"/>
      <c r="F286" s="65"/>
      <c r="G286" s="65"/>
      <c r="H286" s="65"/>
      <c r="I286" s="65"/>
      <c r="J286" s="65"/>
      <c r="K286" s="65"/>
      <c r="L286" s="66"/>
      <c r="M286" s="66"/>
      <c r="N286" s="66"/>
      <c r="O286" s="63"/>
    </row>
    <row r="287" spans="1:15" ht="15.75" x14ac:dyDescent="0.25">
      <c r="A287" s="63"/>
      <c r="B287" s="64"/>
      <c r="C287" s="65"/>
      <c r="D287" s="65"/>
      <c r="E287" s="65"/>
      <c r="F287" s="65"/>
      <c r="G287" s="65"/>
      <c r="H287" s="65"/>
      <c r="I287" s="65"/>
      <c r="J287" s="65"/>
      <c r="K287" s="65"/>
      <c r="L287" s="66"/>
      <c r="M287" s="66"/>
      <c r="N287" s="66"/>
      <c r="O287" s="63"/>
    </row>
    <row r="288" spans="1:15" ht="15.75" x14ac:dyDescent="0.25">
      <c r="A288" s="97"/>
      <c r="B288" s="98"/>
      <c r="C288" s="97"/>
      <c r="D288" s="97"/>
      <c r="E288" s="97"/>
      <c r="F288" s="97"/>
      <c r="G288" s="97"/>
      <c r="H288" s="97"/>
      <c r="I288" s="97"/>
      <c r="J288" s="97"/>
      <c r="K288" s="97"/>
      <c r="L288" s="97"/>
      <c r="M288" s="98"/>
      <c r="N288" s="98"/>
      <c r="O288" s="97"/>
    </row>
    <row r="289" spans="1:15" ht="15.75" x14ac:dyDescent="0.25">
      <c r="A289" s="63"/>
      <c r="B289" s="64"/>
      <c r="C289" s="65"/>
      <c r="D289" s="65"/>
      <c r="E289" s="65"/>
      <c r="F289" s="65"/>
      <c r="G289" s="65"/>
      <c r="H289" s="65"/>
      <c r="I289" s="65"/>
      <c r="J289" s="65"/>
      <c r="K289" s="65"/>
      <c r="L289" s="66"/>
      <c r="M289" s="66"/>
      <c r="N289" s="66"/>
      <c r="O289" s="63"/>
    </row>
    <row r="290" spans="1:15" ht="47.25" x14ac:dyDescent="0.25">
      <c r="A290" s="72" t="s">
        <v>23</v>
      </c>
      <c r="B290" s="74" t="s">
        <v>24</v>
      </c>
      <c r="C290" s="764" t="s">
        <v>25</v>
      </c>
      <c r="D290" s="764"/>
      <c r="E290" s="764"/>
      <c r="F290" s="764" t="s">
        <v>28</v>
      </c>
      <c r="G290" s="764"/>
      <c r="H290" s="764" t="s">
        <v>29</v>
      </c>
      <c r="I290" s="764"/>
      <c r="J290" s="74" t="s">
        <v>30</v>
      </c>
      <c r="K290" s="764" t="s">
        <v>31</v>
      </c>
      <c r="L290" s="764"/>
      <c r="M290" s="765" t="s">
        <v>32</v>
      </c>
      <c r="N290" s="766"/>
      <c r="O290" s="767"/>
    </row>
    <row r="291" spans="1:15" ht="47.25" x14ac:dyDescent="0.25">
      <c r="A291" s="75" t="s">
        <v>205</v>
      </c>
      <c r="B291" s="76">
        <v>25</v>
      </c>
      <c r="C291" s="754" t="s">
        <v>2112</v>
      </c>
      <c r="D291" s="742"/>
      <c r="E291" s="743"/>
      <c r="F291" s="754" t="s">
        <v>2113</v>
      </c>
      <c r="G291" s="743"/>
      <c r="H291" s="782" t="s">
        <v>2088</v>
      </c>
      <c r="I291" s="759"/>
      <c r="J291" s="80">
        <v>10</v>
      </c>
      <c r="K291" s="771" t="s">
        <v>698</v>
      </c>
      <c r="L291" s="771"/>
      <c r="M291" s="772" t="s">
        <v>2102</v>
      </c>
      <c r="N291" s="772"/>
      <c r="O291" s="772"/>
    </row>
    <row r="292" spans="1:15" ht="15.75" x14ac:dyDescent="0.25">
      <c r="A292" s="752" t="s">
        <v>40</v>
      </c>
      <c r="B292" s="753"/>
      <c r="C292" s="754" t="s">
        <v>2106</v>
      </c>
      <c r="D292" s="742"/>
      <c r="E292" s="742"/>
      <c r="F292" s="742"/>
      <c r="G292" s="743"/>
      <c r="H292" s="783" t="s">
        <v>72</v>
      </c>
      <c r="I292" s="756"/>
      <c r="J292" s="757"/>
      <c r="K292" s="754" t="s">
        <v>2106</v>
      </c>
      <c r="L292" s="742"/>
      <c r="M292" s="742"/>
      <c r="N292" s="742"/>
      <c r="O292" s="743"/>
    </row>
    <row r="293" spans="1:15" ht="15.75" x14ac:dyDescent="0.25">
      <c r="A293" s="760" t="s">
        <v>44</v>
      </c>
      <c r="B293" s="761"/>
      <c r="C293" s="761"/>
      <c r="D293" s="761"/>
      <c r="E293" s="761"/>
      <c r="F293" s="762"/>
      <c r="G293" s="763" t="s">
        <v>45</v>
      </c>
      <c r="H293" s="763"/>
      <c r="I293" s="763"/>
      <c r="J293" s="763"/>
      <c r="K293" s="763"/>
      <c r="L293" s="763"/>
      <c r="M293" s="763"/>
      <c r="N293" s="763"/>
      <c r="O293" s="763"/>
    </row>
    <row r="294" spans="1:15" x14ac:dyDescent="0.25">
      <c r="A294" s="776" t="s">
        <v>2106</v>
      </c>
      <c r="B294" s="777"/>
      <c r="C294" s="777"/>
      <c r="D294" s="777"/>
      <c r="E294" s="777"/>
      <c r="F294" s="777"/>
      <c r="G294" s="780" t="s">
        <v>2110</v>
      </c>
      <c r="H294" s="780"/>
      <c r="I294" s="780"/>
      <c r="J294" s="780"/>
      <c r="K294" s="780"/>
      <c r="L294" s="780"/>
      <c r="M294" s="780"/>
      <c r="N294" s="780"/>
      <c r="O294" s="780"/>
    </row>
    <row r="295" spans="1:15" x14ac:dyDescent="0.25">
      <c r="A295" s="778"/>
      <c r="B295" s="779"/>
      <c r="C295" s="779"/>
      <c r="D295" s="779"/>
      <c r="E295" s="779"/>
      <c r="F295" s="779"/>
      <c r="G295" s="780"/>
      <c r="H295" s="780"/>
      <c r="I295" s="780"/>
      <c r="J295" s="780"/>
      <c r="K295" s="780"/>
      <c r="L295" s="780"/>
      <c r="M295" s="780"/>
      <c r="N295" s="780"/>
      <c r="O295" s="780"/>
    </row>
    <row r="296" spans="1:15" ht="15.75" x14ac:dyDescent="0.25">
      <c r="A296" s="760" t="s">
        <v>48</v>
      </c>
      <c r="B296" s="761"/>
      <c r="C296" s="761"/>
      <c r="D296" s="761"/>
      <c r="E296" s="761"/>
      <c r="F296" s="761"/>
      <c r="G296" s="763" t="s">
        <v>49</v>
      </c>
      <c r="H296" s="763"/>
      <c r="I296" s="763"/>
      <c r="J296" s="763"/>
      <c r="K296" s="763"/>
      <c r="L296" s="763"/>
      <c r="M296" s="763"/>
      <c r="N296" s="763"/>
      <c r="O296" s="763"/>
    </row>
    <row r="297" spans="1:15" x14ac:dyDescent="0.25">
      <c r="A297" s="781" t="s">
        <v>2111</v>
      </c>
      <c r="B297" s="781"/>
      <c r="C297" s="781"/>
      <c r="D297" s="781"/>
      <c r="E297" s="781"/>
      <c r="F297" s="781"/>
      <c r="G297" s="781" t="s">
        <v>2111</v>
      </c>
      <c r="H297" s="781"/>
      <c r="I297" s="781"/>
      <c r="J297" s="781"/>
      <c r="K297" s="781"/>
      <c r="L297" s="781"/>
      <c r="M297" s="781"/>
      <c r="N297" s="781"/>
      <c r="O297" s="781"/>
    </row>
    <row r="298" spans="1:15" x14ac:dyDescent="0.25">
      <c r="A298" s="781"/>
      <c r="B298" s="781"/>
      <c r="C298" s="781"/>
      <c r="D298" s="781"/>
      <c r="E298" s="781"/>
      <c r="F298" s="781"/>
      <c r="G298" s="781"/>
      <c r="H298" s="781"/>
      <c r="I298" s="781"/>
      <c r="J298" s="781"/>
      <c r="K298" s="781"/>
      <c r="L298" s="781"/>
      <c r="M298" s="781"/>
      <c r="N298" s="781"/>
      <c r="O298" s="781"/>
    </row>
    <row r="299" spans="1:15" ht="15.75" x14ac:dyDescent="0.25">
      <c r="A299" s="63"/>
      <c r="B299" s="64"/>
      <c r="C299" s="70"/>
      <c r="D299" s="70"/>
      <c r="E299" s="70"/>
      <c r="F299" s="70"/>
      <c r="G299" s="70"/>
      <c r="H299" s="70"/>
      <c r="I299" s="70"/>
      <c r="J299" s="70"/>
      <c r="K299" s="70"/>
      <c r="L299" s="70"/>
      <c r="M299" s="70"/>
      <c r="N299" s="70"/>
      <c r="O299" s="63"/>
    </row>
    <row r="300" spans="1:15" ht="15.75" x14ac:dyDescent="0.25">
      <c r="A300" s="86" t="s">
        <v>76</v>
      </c>
      <c r="B300" s="86" t="s">
        <v>24</v>
      </c>
      <c r="C300" s="87"/>
      <c r="D300" s="74" t="s">
        <v>53</v>
      </c>
      <c r="E300" s="74" t="s">
        <v>54</v>
      </c>
      <c r="F300" s="74" t="s">
        <v>55</v>
      </c>
      <c r="G300" s="74" t="s">
        <v>56</v>
      </c>
      <c r="H300" s="74" t="s">
        <v>57</v>
      </c>
      <c r="I300" s="74" t="s">
        <v>58</v>
      </c>
      <c r="J300" s="74" t="s">
        <v>59</v>
      </c>
      <c r="K300" s="74" t="s">
        <v>60</v>
      </c>
      <c r="L300" s="74" t="s">
        <v>61</v>
      </c>
      <c r="M300" s="74" t="s">
        <v>62</v>
      </c>
      <c r="N300" s="74" t="s">
        <v>63</v>
      </c>
      <c r="O300" s="74" t="s">
        <v>64</v>
      </c>
    </row>
    <row r="301" spans="1:15" ht="31.5" x14ac:dyDescent="0.25">
      <c r="A301" s="1862" t="s">
        <v>2114</v>
      </c>
      <c r="B301" s="768"/>
      <c r="C301" s="179" t="s">
        <v>65</v>
      </c>
      <c r="D301" s="179"/>
      <c r="E301" s="179"/>
      <c r="F301" s="179"/>
      <c r="G301" s="179"/>
      <c r="H301" s="179"/>
      <c r="I301" s="179"/>
      <c r="J301" s="179"/>
      <c r="K301" s="179"/>
      <c r="L301" s="179">
        <v>1</v>
      </c>
      <c r="M301" s="179"/>
      <c r="N301" s="179"/>
      <c r="O301" s="179">
        <v>1</v>
      </c>
    </row>
    <row r="302" spans="1:15" x14ac:dyDescent="0.25">
      <c r="A302" s="1863"/>
      <c r="B302" s="768"/>
      <c r="C302" s="181" t="s">
        <v>66</v>
      </c>
      <c r="D302" s="181"/>
      <c r="E302" s="181"/>
      <c r="F302" s="181"/>
      <c r="G302" s="181"/>
      <c r="H302" s="181"/>
      <c r="I302" s="181"/>
      <c r="J302" s="181"/>
      <c r="K302" s="181"/>
      <c r="L302" s="440">
        <v>1</v>
      </c>
      <c r="M302" s="181"/>
      <c r="N302" s="181"/>
      <c r="O302" s="181"/>
    </row>
    <row r="303" spans="1:15" ht="31.5" x14ac:dyDescent="0.25">
      <c r="A303" s="784" t="s">
        <v>2115</v>
      </c>
      <c r="B303" s="768"/>
      <c r="C303" s="179" t="s">
        <v>65</v>
      </c>
      <c r="D303" s="179"/>
      <c r="E303" s="179"/>
      <c r="F303" s="179"/>
      <c r="G303" s="179"/>
      <c r="H303" s="179"/>
      <c r="I303" s="179"/>
      <c r="J303" s="179"/>
      <c r="K303" s="179">
        <v>2</v>
      </c>
      <c r="L303" s="179">
        <v>1</v>
      </c>
      <c r="M303" s="179">
        <v>2</v>
      </c>
      <c r="N303" s="179">
        <v>1</v>
      </c>
      <c r="O303" s="179">
        <v>1</v>
      </c>
    </row>
    <row r="304" spans="1:15" x14ac:dyDescent="0.25">
      <c r="A304" s="785"/>
      <c r="B304" s="768"/>
      <c r="C304" s="181" t="s">
        <v>66</v>
      </c>
      <c r="D304" s="181"/>
      <c r="E304" s="181"/>
      <c r="F304" s="181"/>
      <c r="G304" s="181"/>
      <c r="H304" s="181"/>
      <c r="I304" s="181"/>
      <c r="J304" s="181"/>
      <c r="K304" s="609">
        <v>2</v>
      </c>
      <c r="L304" s="440">
        <v>1</v>
      </c>
      <c r="M304" s="181"/>
      <c r="N304" s="181"/>
      <c r="O304" s="181"/>
    </row>
    <row r="305" spans="1:15" ht="31.5" x14ac:dyDescent="0.25">
      <c r="A305" s="784" t="s">
        <v>2116</v>
      </c>
      <c r="B305" s="768"/>
      <c r="C305" s="179" t="s">
        <v>65</v>
      </c>
      <c r="D305" s="179"/>
      <c r="E305" s="179"/>
      <c r="F305" s="179"/>
      <c r="G305" s="179"/>
      <c r="H305" s="179"/>
      <c r="I305" s="179"/>
      <c r="J305" s="179"/>
      <c r="K305" s="179"/>
      <c r="L305" s="179"/>
      <c r="M305" s="179"/>
      <c r="N305" s="179"/>
      <c r="O305" s="179">
        <v>1</v>
      </c>
    </row>
    <row r="306" spans="1:15" x14ac:dyDescent="0.25">
      <c r="A306" s="785"/>
      <c r="B306" s="768"/>
      <c r="C306" s="181" t="s">
        <v>66</v>
      </c>
      <c r="D306" s="181"/>
      <c r="E306" s="181"/>
      <c r="F306" s="181"/>
      <c r="G306" s="181"/>
      <c r="H306" s="181"/>
      <c r="I306" s="181"/>
      <c r="J306" s="181"/>
      <c r="K306" s="181"/>
      <c r="L306" s="181"/>
      <c r="M306" s="181"/>
      <c r="N306" s="181"/>
      <c r="O306" s="181"/>
    </row>
    <row r="307" spans="1:15" ht="31.5" x14ac:dyDescent="0.25">
      <c r="A307" s="784"/>
      <c r="B307" s="956"/>
      <c r="C307" s="179" t="s">
        <v>65</v>
      </c>
      <c r="D307" s="179"/>
      <c r="E307" s="179"/>
      <c r="F307" s="179"/>
      <c r="G307" s="179"/>
      <c r="H307" s="179"/>
      <c r="I307" s="179"/>
      <c r="J307" s="179"/>
      <c r="K307" s="179"/>
      <c r="L307" s="179"/>
      <c r="M307" s="179"/>
      <c r="N307" s="179"/>
      <c r="O307" s="179"/>
    </row>
    <row r="308" spans="1:15" x14ac:dyDescent="0.25">
      <c r="A308" s="785"/>
      <c r="B308" s="957"/>
      <c r="C308" s="181" t="s">
        <v>66</v>
      </c>
      <c r="D308" s="181"/>
      <c r="E308" s="181"/>
      <c r="F308" s="181"/>
      <c r="G308" s="181"/>
      <c r="H308" s="181"/>
      <c r="I308" s="181"/>
      <c r="J308" s="181"/>
      <c r="K308" s="181"/>
      <c r="L308" s="181"/>
      <c r="M308" s="181"/>
      <c r="N308" s="181"/>
      <c r="O308" s="181"/>
    </row>
    <row r="309" spans="1:15" ht="31.5" x14ac:dyDescent="0.25">
      <c r="A309" s="784"/>
      <c r="B309" s="956"/>
      <c r="C309" s="179" t="s">
        <v>65</v>
      </c>
      <c r="D309" s="179"/>
      <c r="E309" s="179"/>
      <c r="F309" s="179"/>
      <c r="G309" s="179"/>
      <c r="H309" s="179"/>
      <c r="I309" s="179"/>
      <c r="J309" s="179"/>
      <c r="K309" s="179"/>
      <c r="L309" s="179"/>
      <c r="M309" s="179"/>
      <c r="N309" s="179"/>
      <c r="O309" s="179"/>
    </row>
    <row r="310" spans="1:15" x14ac:dyDescent="0.25">
      <c r="A310" s="785"/>
      <c r="B310" s="957"/>
      <c r="C310" s="181" t="s">
        <v>66</v>
      </c>
      <c r="D310" s="181"/>
      <c r="E310" s="181"/>
      <c r="F310" s="181"/>
      <c r="G310" s="181"/>
      <c r="H310" s="181"/>
      <c r="I310" s="181"/>
      <c r="J310" s="181"/>
      <c r="K310" s="181"/>
      <c r="L310" s="181"/>
      <c r="M310" s="181"/>
      <c r="N310" s="181"/>
      <c r="O310" s="181"/>
    </row>
    <row r="311" spans="1:15" ht="31.5" x14ac:dyDescent="0.25">
      <c r="A311" s="784"/>
      <c r="B311" s="768"/>
      <c r="C311" s="179" t="s">
        <v>65</v>
      </c>
      <c r="D311" s="179"/>
      <c r="E311" s="179"/>
      <c r="F311" s="179"/>
      <c r="G311" s="179"/>
      <c r="H311" s="179"/>
      <c r="I311" s="179"/>
      <c r="J311" s="179"/>
      <c r="K311" s="179"/>
      <c r="L311" s="179"/>
      <c r="M311" s="179"/>
      <c r="N311" s="179"/>
      <c r="O311" s="179"/>
    </row>
    <row r="312" spans="1:15" x14ac:dyDescent="0.25">
      <c r="A312" s="785"/>
      <c r="B312" s="768"/>
      <c r="C312" s="181" t="s">
        <v>66</v>
      </c>
      <c r="D312" s="181"/>
      <c r="E312" s="181"/>
      <c r="F312" s="181"/>
      <c r="G312" s="181"/>
      <c r="H312" s="181"/>
      <c r="I312" s="181"/>
      <c r="J312" s="181"/>
      <c r="K312" s="181"/>
      <c r="L312" s="181"/>
      <c r="M312" s="181"/>
      <c r="N312" s="181"/>
      <c r="O312" s="181"/>
    </row>
    <row r="313" spans="1:15" ht="31.5" x14ac:dyDescent="0.25">
      <c r="A313" s="784"/>
      <c r="B313" s="768"/>
      <c r="C313" s="179" t="s">
        <v>65</v>
      </c>
      <c r="D313" s="179"/>
      <c r="E313" s="179"/>
      <c r="F313" s="179"/>
      <c r="G313" s="179"/>
      <c r="H313" s="179"/>
      <c r="I313" s="179"/>
      <c r="J313" s="179"/>
      <c r="K313" s="179"/>
      <c r="L313" s="179"/>
      <c r="M313" s="179"/>
      <c r="N313" s="179"/>
      <c r="O313" s="179"/>
    </row>
    <row r="314" spans="1:15" x14ac:dyDescent="0.25">
      <c r="A314" s="785"/>
      <c r="B314" s="768"/>
      <c r="C314" s="181" t="s">
        <v>66</v>
      </c>
      <c r="D314" s="181"/>
      <c r="E314" s="181"/>
      <c r="F314" s="181"/>
      <c r="G314" s="181"/>
      <c r="H314" s="181"/>
      <c r="I314" s="181"/>
      <c r="J314" s="181"/>
      <c r="K314" s="181"/>
      <c r="L314" s="181"/>
      <c r="M314" s="181"/>
      <c r="N314" s="181"/>
      <c r="O314" s="181"/>
    </row>
    <row r="315" spans="1:15" ht="31.5" x14ac:dyDescent="0.25">
      <c r="A315" s="784"/>
      <c r="B315" s="768"/>
      <c r="C315" s="179" t="s">
        <v>65</v>
      </c>
      <c r="D315" s="179"/>
      <c r="E315" s="179"/>
      <c r="F315" s="179"/>
      <c r="G315" s="179"/>
      <c r="H315" s="179"/>
      <c r="I315" s="179"/>
      <c r="J315" s="179"/>
      <c r="K315" s="179"/>
      <c r="L315" s="179"/>
      <c r="M315" s="179"/>
      <c r="N315" s="179"/>
      <c r="O315" s="179"/>
    </row>
    <row r="316" spans="1:15" x14ac:dyDescent="0.25">
      <c r="A316" s="785"/>
      <c r="B316" s="768"/>
      <c r="C316" s="181" t="s">
        <v>66</v>
      </c>
      <c r="D316" s="181"/>
      <c r="E316" s="181"/>
      <c r="F316" s="181"/>
      <c r="G316" s="181"/>
      <c r="H316" s="181"/>
      <c r="I316" s="181"/>
      <c r="J316" s="181"/>
      <c r="K316" s="181"/>
      <c r="L316" s="181"/>
      <c r="M316" s="181"/>
      <c r="N316" s="181"/>
      <c r="O316" s="181"/>
    </row>
    <row r="317" spans="1:15" ht="31.5" x14ac:dyDescent="0.25">
      <c r="A317" s="784"/>
      <c r="B317" s="956"/>
      <c r="C317" s="179" t="s">
        <v>65</v>
      </c>
      <c r="D317" s="179"/>
      <c r="E317" s="179"/>
      <c r="F317" s="179"/>
      <c r="G317" s="179"/>
      <c r="H317" s="179"/>
      <c r="I317" s="179"/>
      <c r="J317" s="179"/>
      <c r="K317" s="179"/>
      <c r="L317" s="179"/>
      <c r="M317" s="179"/>
      <c r="N317" s="179"/>
      <c r="O317" s="179"/>
    </row>
    <row r="318" spans="1:15" x14ac:dyDescent="0.25">
      <c r="A318" s="785"/>
      <c r="B318" s="957"/>
      <c r="C318" s="181" t="s">
        <v>66</v>
      </c>
      <c r="D318" s="181"/>
      <c r="E318" s="181"/>
      <c r="F318" s="181"/>
      <c r="G318" s="181"/>
      <c r="H318" s="181"/>
      <c r="I318" s="181"/>
      <c r="J318" s="181"/>
      <c r="K318" s="181"/>
      <c r="L318" s="181"/>
      <c r="M318" s="181"/>
      <c r="N318" s="181"/>
      <c r="O318" s="181"/>
    </row>
    <row r="319" spans="1:15" ht="31.5" x14ac:dyDescent="0.25">
      <c r="A319" s="784"/>
      <c r="B319" s="768"/>
      <c r="C319" s="179" t="s">
        <v>65</v>
      </c>
      <c r="D319" s="179"/>
      <c r="E319" s="179"/>
      <c r="F319" s="179"/>
      <c r="G319" s="179"/>
      <c r="H319" s="179"/>
      <c r="I319" s="179"/>
      <c r="J319" s="179"/>
      <c r="K319" s="179"/>
      <c r="L319" s="179"/>
      <c r="M319" s="179"/>
      <c r="N319" s="179"/>
      <c r="O319" s="179"/>
    </row>
    <row r="320" spans="1:15" x14ac:dyDescent="0.25">
      <c r="A320" s="785"/>
      <c r="B320" s="768"/>
      <c r="C320" s="181" t="s">
        <v>66</v>
      </c>
      <c r="D320" s="181"/>
      <c r="E320" s="181"/>
      <c r="F320" s="181"/>
      <c r="G320" s="181"/>
      <c r="H320" s="181"/>
      <c r="I320" s="181"/>
      <c r="J320" s="181"/>
      <c r="K320" s="181"/>
      <c r="L320" s="181"/>
      <c r="M320" s="181"/>
      <c r="N320" s="181"/>
      <c r="O320" s="181"/>
    </row>
    <row r="321" spans="1:15" x14ac:dyDescent="0.25">
      <c r="A321" s="88"/>
      <c r="B321" s="88"/>
      <c r="C321" s="183"/>
      <c r="D321" s="183"/>
      <c r="E321" s="183"/>
      <c r="F321" s="183"/>
      <c r="G321" s="183"/>
      <c r="H321" s="183"/>
      <c r="I321" s="183"/>
      <c r="J321" s="183"/>
      <c r="K321" s="183"/>
      <c r="L321" s="183"/>
      <c r="M321" s="183"/>
      <c r="N321" s="183"/>
      <c r="O321" s="183"/>
    </row>
    <row r="322" spans="1:15" x14ac:dyDescent="0.25">
      <c r="A322" s="789" t="s">
        <v>228</v>
      </c>
      <c r="B322" s="790"/>
      <c r="C322" s="790"/>
      <c r="D322" s="790"/>
      <c r="E322" s="790"/>
      <c r="F322" s="790"/>
      <c r="G322" s="790"/>
      <c r="H322" s="790"/>
      <c r="I322" s="790"/>
      <c r="J322" s="790"/>
      <c r="K322" s="790"/>
      <c r="L322" s="790"/>
      <c r="M322" s="790"/>
      <c r="N322" s="790"/>
      <c r="O322" s="791"/>
    </row>
    <row r="323" spans="1:15" x14ac:dyDescent="0.25">
      <c r="A323" s="88"/>
      <c r="B323" s="88"/>
      <c r="C323" s="183"/>
      <c r="D323" s="183"/>
      <c r="E323" s="183"/>
      <c r="F323" s="183"/>
      <c r="G323" s="183"/>
      <c r="H323" s="183"/>
      <c r="I323" s="183"/>
      <c r="J323" s="183"/>
      <c r="K323" s="183"/>
      <c r="L323" s="183"/>
      <c r="M323" s="183"/>
      <c r="N323" s="183"/>
      <c r="O323" s="183"/>
    </row>
    <row r="324" spans="1:15" ht="47.25" x14ac:dyDescent="0.25">
      <c r="A324" s="72" t="s">
        <v>23</v>
      </c>
      <c r="B324" s="74" t="s">
        <v>24</v>
      </c>
      <c r="C324" s="752" t="s">
        <v>25</v>
      </c>
      <c r="D324" s="773"/>
      <c r="E324" s="753"/>
      <c r="F324" s="752" t="s">
        <v>28</v>
      </c>
      <c r="G324" s="753"/>
      <c r="H324" s="752" t="s">
        <v>29</v>
      </c>
      <c r="I324" s="753"/>
      <c r="J324" s="74" t="s">
        <v>30</v>
      </c>
      <c r="K324" s="752" t="s">
        <v>31</v>
      </c>
      <c r="L324" s="753"/>
      <c r="M324" s="765" t="s">
        <v>32</v>
      </c>
      <c r="N324" s="766"/>
      <c r="O324" s="767"/>
    </row>
    <row r="325" spans="1:15" ht="15.75" x14ac:dyDescent="0.25">
      <c r="A325" s="75"/>
      <c r="B325" s="76"/>
      <c r="C325" s="754"/>
      <c r="D325" s="742"/>
      <c r="E325" s="743"/>
      <c r="F325" s="754"/>
      <c r="G325" s="743"/>
      <c r="H325" s="782"/>
      <c r="I325" s="759"/>
      <c r="J325" s="80"/>
      <c r="K325" s="782"/>
      <c r="L325" s="759"/>
      <c r="M325" s="797"/>
      <c r="N325" s="798"/>
      <c r="O325" s="799"/>
    </row>
    <row r="326" spans="1:15" ht="15.75" x14ac:dyDescent="0.25">
      <c r="A326" s="752" t="s">
        <v>40</v>
      </c>
      <c r="B326" s="753"/>
      <c r="C326" s="754"/>
      <c r="D326" s="742"/>
      <c r="E326" s="742"/>
      <c r="F326" s="742"/>
      <c r="G326" s="743"/>
      <c r="H326" s="755" t="s">
        <v>42</v>
      </c>
      <c r="I326" s="795"/>
      <c r="J326" s="796"/>
      <c r="K326" s="782"/>
      <c r="L326" s="758"/>
      <c r="M326" s="758"/>
      <c r="N326" s="758"/>
      <c r="O326" s="759"/>
    </row>
    <row r="327" spans="1:15" ht="15.75" x14ac:dyDescent="0.25">
      <c r="A327" s="760" t="s">
        <v>44</v>
      </c>
      <c r="B327" s="761"/>
      <c r="C327" s="761"/>
      <c r="D327" s="761"/>
      <c r="E327" s="761"/>
      <c r="F327" s="762"/>
      <c r="G327" s="763" t="s">
        <v>45</v>
      </c>
      <c r="H327" s="763"/>
      <c r="I327" s="763"/>
      <c r="J327" s="763"/>
      <c r="K327" s="763"/>
      <c r="L327" s="763"/>
      <c r="M327" s="763"/>
      <c r="N327" s="763"/>
      <c r="O327" s="763"/>
    </row>
    <row r="328" spans="1:15" x14ac:dyDescent="0.25">
      <c r="A328" s="776"/>
      <c r="B328" s="777"/>
      <c r="C328" s="777"/>
      <c r="D328" s="777"/>
      <c r="E328" s="777"/>
      <c r="F328" s="777"/>
      <c r="G328" s="780"/>
      <c r="H328" s="780"/>
      <c r="I328" s="780"/>
      <c r="J328" s="780"/>
      <c r="K328" s="780"/>
      <c r="L328" s="780"/>
      <c r="M328" s="780"/>
      <c r="N328" s="780"/>
      <c r="O328" s="780"/>
    </row>
    <row r="329" spans="1:15" x14ac:dyDescent="0.25">
      <c r="A329" s="778"/>
      <c r="B329" s="779"/>
      <c r="C329" s="779"/>
      <c r="D329" s="779"/>
      <c r="E329" s="779"/>
      <c r="F329" s="779"/>
      <c r="G329" s="780"/>
      <c r="H329" s="780"/>
      <c r="I329" s="780"/>
      <c r="J329" s="780"/>
      <c r="K329" s="780"/>
      <c r="L329" s="780"/>
      <c r="M329" s="780"/>
      <c r="N329" s="780"/>
      <c r="O329" s="780"/>
    </row>
    <row r="330" spans="1:15" ht="15.75" x14ac:dyDescent="0.25">
      <c r="A330" s="760" t="s">
        <v>48</v>
      </c>
      <c r="B330" s="761"/>
      <c r="C330" s="761"/>
      <c r="D330" s="761"/>
      <c r="E330" s="761"/>
      <c r="F330" s="761"/>
      <c r="G330" s="763" t="s">
        <v>49</v>
      </c>
      <c r="H330" s="763"/>
      <c r="I330" s="763"/>
      <c r="J330" s="763"/>
      <c r="K330" s="763"/>
      <c r="L330" s="763"/>
      <c r="M330" s="763"/>
      <c r="N330" s="763"/>
      <c r="O330" s="763"/>
    </row>
    <row r="331" spans="1:15" x14ac:dyDescent="0.25">
      <c r="A331" s="781"/>
      <c r="B331" s="781"/>
      <c r="C331" s="781"/>
      <c r="D331" s="781"/>
      <c r="E331" s="781"/>
      <c r="F331" s="781"/>
      <c r="G331" s="781"/>
      <c r="H331" s="781"/>
      <c r="I331" s="781"/>
      <c r="J331" s="781"/>
      <c r="K331" s="781"/>
      <c r="L331" s="781"/>
      <c r="M331" s="781"/>
      <c r="N331" s="781"/>
      <c r="O331" s="781"/>
    </row>
    <row r="332" spans="1:15" x14ac:dyDescent="0.25">
      <c r="A332" s="781"/>
      <c r="B332" s="781"/>
      <c r="C332" s="781"/>
      <c r="D332" s="781"/>
      <c r="E332" s="781"/>
      <c r="F332" s="781"/>
      <c r="G332" s="781"/>
      <c r="H332" s="781"/>
      <c r="I332" s="781"/>
      <c r="J332" s="781"/>
      <c r="K332" s="781"/>
      <c r="L332" s="781"/>
      <c r="M332" s="781"/>
      <c r="N332" s="781"/>
      <c r="O332" s="781"/>
    </row>
    <row r="333" spans="1:15" x14ac:dyDescent="0.25">
      <c r="A333" s="90"/>
      <c r="B333" s="90"/>
      <c r="C333" s="90"/>
      <c r="D333" s="91"/>
      <c r="E333" s="92"/>
      <c r="F333" s="92"/>
      <c r="G333" s="92"/>
      <c r="H333" s="92"/>
      <c r="I333" s="92"/>
      <c r="J333" s="92"/>
      <c r="K333" s="92"/>
      <c r="L333" s="92"/>
      <c r="M333" s="92"/>
      <c r="N333" s="92"/>
      <c r="O333" s="93"/>
    </row>
    <row r="334" spans="1:15" ht="15.75" x14ac:dyDescent="0.25">
      <c r="A334" s="70"/>
      <c r="B334" s="70"/>
      <c r="C334" s="63"/>
      <c r="D334" s="800" t="s">
        <v>95</v>
      </c>
      <c r="E334" s="773"/>
      <c r="F334" s="773"/>
      <c r="G334" s="773"/>
      <c r="H334" s="773"/>
      <c r="I334" s="773"/>
      <c r="J334" s="773"/>
      <c r="K334" s="773"/>
      <c r="L334" s="773"/>
      <c r="M334" s="773"/>
      <c r="N334" s="773"/>
      <c r="O334" s="753"/>
    </row>
    <row r="335" spans="1:15" ht="15.75" x14ac:dyDescent="0.25">
      <c r="A335" s="63"/>
      <c r="B335" s="64"/>
      <c r="C335" s="70"/>
      <c r="D335" s="74" t="s">
        <v>53</v>
      </c>
      <c r="E335" s="74" t="s">
        <v>54</v>
      </c>
      <c r="F335" s="74" t="s">
        <v>55</v>
      </c>
      <c r="G335" s="74" t="s">
        <v>56</v>
      </c>
      <c r="H335" s="74" t="s">
        <v>57</v>
      </c>
      <c r="I335" s="74" t="s">
        <v>58</v>
      </c>
      <c r="J335" s="74" t="s">
        <v>59</v>
      </c>
      <c r="K335" s="74" t="s">
        <v>60</v>
      </c>
      <c r="L335" s="74" t="s">
        <v>61</v>
      </c>
      <c r="M335" s="74" t="s">
        <v>62</v>
      </c>
      <c r="N335" s="74" t="s">
        <v>63</v>
      </c>
      <c r="O335" s="74" t="s">
        <v>64</v>
      </c>
    </row>
    <row r="336" spans="1:15" ht="15.75" x14ac:dyDescent="0.25">
      <c r="A336" s="954" t="s">
        <v>65</v>
      </c>
      <c r="B336" s="954"/>
      <c r="C336" s="954"/>
      <c r="D336" s="179"/>
      <c r="E336" s="179"/>
      <c r="F336" s="179"/>
      <c r="G336" s="179"/>
      <c r="H336" s="179"/>
      <c r="I336" s="179"/>
      <c r="J336" s="179"/>
      <c r="K336" s="179"/>
      <c r="L336" s="179"/>
      <c r="M336" s="179"/>
      <c r="N336" s="179"/>
      <c r="O336" s="179"/>
    </row>
    <row r="337" spans="1:15" ht="15.75" x14ac:dyDescent="0.25">
      <c r="A337" s="955" t="s">
        <v>66</v>
      </c>
      <c r="B337" s="955"/>
      <c r="C337" s="955"/>
      <c r="D337" s="181"/>
      <c r="E337" s="181"/>
      <c r="F337" s="181"/>
      <c r="G337" s="181"/>
      <c r="H337" s="181"/>
      <c r="I337" s="181"/>
      <c r="J337" s="181"/>
      <c r="K337" s="181"/>
      <c r="L337" s="181"/>
      <c r="M337" s="181"/>
      <c r="N337" s="181"/>
      <c r="O337" s="181"/>
    </row>
    <row r="338" spans="1:15" ht="15.75" x14ac:dyDescent="0.25">
      <c r="A338" s="97"/>
      <c r="B338" s="98"/>
      <c r="C338" s="97"/>
      <c r="D338" s="97"/>
      <c r="E338" s="97"/>
      <c r="F338" s="97"/>
      <c r="G338" s="97"/>
      <c r="H338" s="97"/>
      <c r="I338" s="97"/>
      <c r="J338" s="97"/>
      <c r="K338" s="97"/>
      <c r="L338" s="97"/>
      <c r="M338" s="98"/>
      <c r="N338" s="98"/>
      <c r="O338" s="97"/>
    </row>
    <row r="339" spans="1:15" ht="15.75" x14ac:dyDescent="0.25">
      <c r="A339" s="97"/>
      <c r="B339" s="98"/>
      <c r="C339" s="97"/>
      <c r="D339" s="97"/>
      <c r="E339" s="97"/>
      <c r="F339" s="97"/>
      <c r="G339" s="97"/>
      <c r="H339" s="97"/>
      <c r="I339" s="97"/>
      <c r="J339" s="97"/>
      <c r="K339" s="97"/>
      <c r="L339" s="97"/>
      <c r="M339" s="98"/>
      <c r="N339" s="98"/>
      <c r="O339" s="97"/>
    </row>
    <row r="340" spans="1:15" ht="31.5" x14ac:dyDescent="0.25">
      <c r="A340" s="67" t="s">
        <v>114</v>
      </c>
      <c r="B340" s="747" t="s">
        <v>2117</v>
      </c>
      <c r="C340" s="748"/>
      <c r="D340" s="748"/>
      <c r="E340" s="748"/>
      <c r="F340" s="748"/>
      <c r="G340" s="748"/>
      <c r="H340" s="748"/>
      <c r="I340" s="748"/>
      <c r="J340" s="749"/>
      <c r="K340" s="750" t="s">
        <v>13</v>
      </c>
      <c r="L340" s="750"/>
      <c r="M340" s="750"/>
      <c r="N340" s="750"/>
      <c r="O340" s="591">
        <v>0.25</v>
      </c>
    </row>
    <row r="341" spans="1:15" ht="15.75" x14ac:dyDescent="0.25">
      <c r="A341" s="69"/>
      <c r="B341" s="70"/>
      <c r="C341" s="71"/>
      <c r="D341" s="71"/>
      <c r="E341" s="71"/>
      <c r="F341" s="71"/>
      <c r="G341" s="71"/>
      <c r="H341" s="71"/>
      <c r="I341" s="71"/>
      <c r="J341" s="71"/>
      <c r="K341" s="71"/>
      <c r="L341" s="71"/>
      <c r="M341" s="71"/>
      <c r="N341" s="71"/>
      <c r="O341" s="69"/>
    </row>
    <row r="342" spans="1:15" ht="31.5" x14ac:dyDescent="0.25">
      <c r="A342" s="67" t="s">
        <v>14</v>
      </c>
      <c r="B342" s="747" t="s">
        <v>2117</v>
      </c>
      <c r="C342" s="748"/>
      <c r="D342" s="748"/>
      <c r="E342" s="748"/>
      <c r="F342" s="748"/>
      <c r="G342" s="748"/>
      <c r="H342" s="748"/>
      <c r="I342" s="748"/>
      <c r="J342" s="748"/>
      <c r="K342" s="748"/>
      <c r="L342" s="748"/>
      <c r="M342" s="748"/>
      <c r="N342" s="748"/>
      <c r="O342" s="749"/>
    </row>
    <row r="343" spans="1:15" ht="15.75" x14ac:dyDescent="0.25">
      <c r="A343" s="69"/>
      <c r="B343" s="70"/>
      <c r="C343" s="71"/>
      <c r="D343" s="71"/>
      <c r="E343" s="71"/>
      <c r="F343" s="71"/>
      <c r="G343" s="71"/>
      <c r="H343" s="71"/>
      <c r="I343" s="71"/>
      <c r="J343" s="71"/>
      <c r="K343" s="71"/>
      <c r="L343" s="71"/>
      <c r="M343" s="71"/>
      <c r="N343" s="71"/>
      <c r="O343" s="69"/>
    </row>
    <row r="344" spans="1:15" x14ac:dyDescent="0.25">
      <c r="A344" s="751" t="s">
        <v>15</v>
      </c>
      <c r="B344" s="751"/>
      <c r="C344" s="751"/>
      <c r="D344" s="751"/>
      <c r="E344" s="744" t="s">
        <v>2118</v>
      </c>
      <c r="F344" s="745"/>
      <c r="G344" s="745"/>
      <c r="H344" s="745"/>
      <c r="I344" s="746"/>
      <c r="J344" s="751" t="s">
        <v>17</v>
      </c>
      <c r="K344" s="751"/>
      <c r="L344" s="744" t="s">
        <v>2119</v>
      </c>
      <c r="M344" s="745"/>
      <c r="N344" s="745"/>
      <c r="O344" s="746"/>
    </row>
    <row r="345" spans="1:15" x14ac:dyDescent="0.25">
      <c r="A345" s="751"/>
      <c r="B345" s="751"/>
      <c r="C345" s="751"/>
      <c r="D345" s="751"/>
      <c r="E345" s="744" t="s">
        <v>2120</v>
      </c>
      <c r="F345" s="745"/>
      <c r="G345" s="745"/>
      <c r="H345" s="745"/>
      <c r="I345" s="746"/>
      <c r="J345" s="751"/>
      <c r="K345" s="751"/>
      <c r="L345" s="744">
        <v>2</v>
      </c>
      <c r="M345" s="745"/>
      <c r="N345" s="745"/>
      <c r="O345" s="746"/>
    </row>
    <row r="346" spans="1:15" x14ac:dyDescent="0.25">
      <c r="A346" s="751"/>
      <c r="B346" s="751"/>
      <c r="C346" s="751"/>
      <c r="D346" s="751"/>
      <c r="E346" s="744" t="s">
        <v>2121</v>
      </c>
      <c r="F346" s="745"/>
      <c r="G346" s="745"/>
      <c r="H346" s="745"/>
      <c r="I346" s="746"/>
      <c r="J346" s="751"/>
      <c r="K346" s="751"/>
      <c r="L346" s="744">
        <v>3</v>
      </c>
      <c r="M346" s="745"/>
      <c r="N346" s="745"/>
      <c r="O346" s="746"/>
    </row>
    <row r="347" spans="1:15" x14ac:dyDescent="0.25">
      <c r="A347" s="751"/>
      <c r="B347" s="751"/>
      <c r="C347" s="751"/>
      <c r="D347" s="751"/>
      <c r="E347" s="744"/>
      <c r="F347" s="745"/>
      <c r="G347" s="745"/>
      <c r="H347" s="745"/>
      <c r="I347" s="746"/>
      <c r="J347" s="751"/>
      <c r="K347" s="751"/>
      <c r="L347" s="744">
        <v>4</v>
      </c>
      <c r="M347" s="745"/>
      <c r="N347" s="745"/>
      <c r="O347" s="746"/>
    </row>
    <row r="348" spans="1:15" x14ac:dyDescent="0.25">
      <c r="A348" s="751"/>
      <c r="B348" s="751"/>
      <c r="C348" s="751"/>
      <c r="D348" s="751"/>
      <c r="E348" s="744"/>
      <c r="F348" s="745"/>
      <c r="G348" s="745"/>
      <c r="H348" s="745"/>
      <c r="I348" s="746"/>
      <c r="J348" s="751"/>
      <c r="K348" s="751"/>
      <c r="L348" s="744">
        <v>5</v>
      </c>
      <c r="M348" s="745"/>
      <c r="N348" s="745"/>
      <c r="O348" s="746"/>
    </row>
    <row r="349" spans="1:15" x14ac:dyDescent="0.25">
      <c r="A349" s="751"/>
      <c r="B349" s="751"/>
      <c r="C349" s="751"/>
      <c r="D349" s="751"/>
      <c r="E349" s="744"/>
      <c r="F349" s="745"/>
      <c r="G349" s="745"/>
      <c r="H349" s="745"/>
      <c r="I349" s="746"/>
      <c r="J349" s="751"/>
      <c r="K349" s="751"/>
      <c r="L349" s="744">
        <v>6</v>
      </c>
      <c r="M349" s="745"/>
      <c r="N349" s="745"/>
      <c r="O349" s="746"/>
    </row>
    <row r="350" spans="1:15" x14ac:dyDescent="0.25">
      <c r="A350" s="751"/>
      <c r="B350" s="751"/>
      <c r="C350" s="751"/>
      <c r="D350" s="751"/>
      <c r="E350" s="744"/>
      <c r="F350" s="745"/>
      <c r="G350" s="745"/>
      <c r="H350" s="745"/>
      <c r="I350" s="746"/>
      <c r="J350" s="751"/>
      <c r="K350" s="751"/>
      <c r="L350" s="744">
        <v>7</v>
      </c>
      <c r="M350" s="745"/>
      <c r="N350" s="745"/>
      <c r="O350" s="746"/>
    </row>
    <row r="351" spans="1:15" x14ac:dyDescent="0.25">
      <c r="A351" s="751"/>
      <c r="B351" s="751"/>
      <c r="C351" s="751"/>
      <c r="D351" s="751"/>
      <c r="E351" s="744"/>
      <c r="F351" s="745"/>
      <c r="G351" s="745"/>
      <c r="H351" s="745"/>
      <c r="I351" s="746"/>
      <c r="J351" s="751"/>
      <c r="K351" s="751"/>
      <c r="L351" s="744">
        <v>8</v>
      </c>
      <c r="M351" s="745"/>
      <c r="N351" s="745"/>
      <c r="O351" s="746"/>
    </row>
    <row r="352" spans="1:15" x14ac:dyDescent="0.25">
      <c r="A352" s="751"/>
      <c r="B352" s="751"/>
      <c r="C352" s="751"/>
      <c r="D352" s="751"/>
      <c r="E352" s="744"/>
      <c r="F352" s="745"/>
      <c r="G352" s="745"/>
      <c r="H352" s="745"/>
      <c r="I352" s="746"/>
      <c r="J352" s="751"/>
      <c r="K352" s="751"/>
      <c r="L352" s="744">
        <v>9</v>
      </c>
      <c r="M352" s="745"/>
      <c r="N352" s="745"/>
      <c r="O352" s="746"/>
    </row>
    <row r="353" spans="1:15" x14ac:dyDescent="0.25">
      <c r="A353" s="751"/>
      <c r="B353" s="751"/>
      <c r="C353" s="751"/>
      <c r="D353" s="751"/>
      <c r="E353" s="744"/>
      <c r="F353" s="745"/>
      <c r="G353" s="745"/>
      <c r="H353" s="745"/>
      <c r="I353" s="746"/>
      <c r="J353" s="751"/>
      <c r="K353" s="751"/>
      <c r="L353" s="744">
        <v>10</v>
      </c>
      <c r="M353" s="745"/>
      <c r="N353" s="745"/>
      <c r="O353" s="746"/>
    </row>
    <row r="354" spans="1:15" x14ac:dyDescent="0.25">
      <c r="A354" s="751"/>
      <c r="B354" s="751"/>
      <c r="C354" s="751"/>
      <c r="D354" s="751"/>
      <c r="E354" s="744"/>
      <c r="F354" s="745"/>
      <c r="G354" s="745"/>
      <c r="H354" s="745"/>
      <c r="I354" s="746"/>
      <c r="J354" s="751"/>
      <c r="K354" s="751"/>
      <c r="L354" s="744">
        <v>11</v>
      </c>
      <c r="M354" s="745"/>
      <c r="N354" s="745"/>
      <c r="O354" s="746"/>
    </row>
    <row r="355" spans="1:15" x14ac:dyDescent="0.25">
      <c r="A355" s="751"/>
      <c r="B355" s="751"/>
      <c r="C355" s="751"/>
      <c r="D355" s="751"/>
      <c r="E355" s="744"/>
      <c r="F355" s="745"/>
      <c r="G355" s="745"/>
      <c r="H355" s="745"/>
      <c r="I355" s="746"/>
      <c r="J355" s="751"/>
      <c r="K355" s="751"/>
      <c r="L355" s="744">
        <v>12</v>
      </c>
      <c r="M355" s="745"/>
      <c r="N355" s="745"/>
      <c r="O355" s="746"/>
    </row>
    <row r="356" spans="1:15" x14ac:dyDescent="0.25">
      <c r="A356" s="751"/>
      <c r="B356" s="751"/>
      <c r="C356" s="751"/>
      <c r="D356" s="751"/>
      <c r="E356" s="744"/>
      <c r="F356" s="745"/>
      <c r="G356" s="745"/>
      <c r="H356" s="745"/>
      <c r="I356" s="746"/>
      <c r="J356" s="751"/>
      <c r="K356" s="751"/>
      <c r="L356" s="744">
        <v>13</v>
      </c>
      <c r="M356" s="745"/>
      <c r="N356" s="745"/>
      <c r="O356" s="746"/>
    </row>
    <row r="357" spans="1:15" x14ac:dyDescent="0.25">
      <c r="A357" s="751"/>
      <c r="B357" s="751"/>
      <c r="C357" s="751"/>
      <c r="D357" s="751"/>
      <c r="E357" s="744"/>
      <c r="F357" s="745"/>
      <c r="G357" s="745"/>
      <c r="H357" s="745"/>
      <c r="I357" s="746"/>
      <c r="J357" s="751"/>
      <c r="K357" s="751"/>
      <c r="L357" s="744">
        <v>14</v>
      </c>
      <c r="M357" s="745"/>
      <c r="N357" s="745"/>
      <c r="O357" s="746"/>
    </row>
    <row r="358" spans="1:15" x14ac:dyDescent="0.25">
      <c r="A358" s="751"/>
      <c r="B358" s="751"/>
      <c r="C358" s="751"/>
      <c r="D358" s="751"/>
      <c r="E358" s="744"/>
      <c r="F358" s="745"/>
      <c r="G358" s="745"/>
      <c r="H358" s="745"/>
      <c r="I358" s="746"/>
      <c r="J358" s="751"/>
      <c r="K358" s="751"/>
      <c r="L358" s="744">
        <v>15</v>
      </c>
      <c r="M358" s="745"/>
      <c r="N358" s="745"/>
      <c r="O358" s="746"/>
    </row>
    <row r="359" spans="1:15" x14ac:dyDescent="0.25">
      <c r="A359" s="751"/>
      <c r="B359" s="751"/>
      <c r="C359" s="751"/>
      <c r="D359" s="751"/>
      <c r="E359" s="744"/>
      <c r="F359" s="745"/>
      <c r="G359" s="745"/>
      <c r="H359" s="745"/>
      <c r="I359" s="746"/>
      <c r="J359" s="751"/>
      <c r="K359" s="751"/>
      <c r="L359" s="744">
        <v>16</v>
      </c>
      <c r="M359" s="745"/>
      <c r="N359" s="745"/>
      <c r="O359" s="746"/>
    </row>
    <row r="360" spans="1:15" x14ac:dyDescent="0.25">
      <c r="A360" s="751"/>
      <c r="B360" s="751"/>
      <c r="C360" s="751"/>
      <c r="D360" s="751"/>
      <c r="E360" s="744"/>
      <c r="F360" s="745"/>
      <c r="G360" s="745"/>
      <c r="H360" s="745"/>
      <c r="I360" s="746"/>
      <c r="J360" s="751"/>
      <c r="K360" s="751"/>
      <c r="L360" s="744">
        <v>17</v>
      </c>
      <c r="M360" s="745"/>
      <c r="N360" s="745"/>
      <c r="O360" s="746"/>
    </row>
    <row r="361" spans="1:15" x14ac:dyDescent="0.25">
      <c r="A361" s="751"/>
      <c r="B361" s="751"/>
      <c r="C361" s="751"/>
      <c r="D361" s="751"/>
      <c r="E361" s="744"/>
      <c r="F361" s="745"/>
      <c r="G361" s="745"/>
      <c r="H361" s="745"/>
      <c r="I361" s="746"/>
      <c r="J361" s="751"/>
      <c r="K361" s="751"/>
      <c r="L361" s="744">
        <v>18</v>
      </c>
      <c r="M361" s="745"/>
      <c r="N361" s="745"/>
      <c r="O361" s="746"/>
    </row>
    <row r="362" spans="1:15" x14ac:dyDescent="0.25">
      <c r="A362" s="751"/>
      <c r="B362" s="751"/>
      <c r="C362" s="751"/>
      <c r="D362" s="751"/>
      <c r="E362" s="744"/>
      <c r="F362" s="745"/>
      <c r="G362" s="745"/>
      <c r="H362" s="745"/>
      <c r="I362" s="746"/>
      <c r="J362" s="751"/>
      <c r="K362" s="751"/>
      <c r="L362" s="744">
        <v>19</v>
      </c>
      <c r="M362" s="745"/>
      <c r="N362" s="745"/>
      <c r="O362" s="746"/>
    </row>
    <row r="363" spans="1:15" x14ac:dyDescent="0.25">
      <c r="A363" s="751"/>
      <c r="B363" s="751"/>
      <c r="C363" s="751"/>
      <c r="D363" s="751"/>
      <c r="E363" s="744"/>
      <c r="F363" s="745"/>
      <c r="G363" s="745"/>
      <c r="H363" s="745"/>
      <c r="I363" s="746"/>
      <c r="J363" s="751"/>
      <c r="K363" s="751"/>
      <c r="L363" s="744">
        <v>20</v>
      </c>
      <c r="M363" s="745"/>
      <c r="N363" s="745"/>
      <c r="O363" s="746"/>
    </row>
    <row r="364" spans="1:15" x14ac:dyDescent="0.25">
      <c r="A364" s="751"/>
      <c r="B364" s="751"/>
      <c r="C364" s="751"/>
      <c r="D364" s="751"/>
      <c r="E364" s="744"/>
      <c r="F364" s="745"/>
      <c r="G364" s="745"/>
      <c r="H364" s="745"/>
      <c r="I364" s="746"/>
      <c r="J364" s="751"/>
      <c r="K364" s="751"/>
      <c r="L364" s="744">
        <v>21</v>
      </c>
      <c r="M364" s="745"/>
      <c r="N364" s="745"/>
      <c r="O364" s="746"/>
    </row>
    <row r="365" spans="1:15" x14ac:dyDescent="0.25">
      <c r="A365" s="751"/>
      <c r="B365" s="751"/>
      <c r="C365" s="751"/>
      <c r="D365" s="751"/>
      <c r="E365" s="744"/>
      <c r="F365" s="745"/>
      <c r="G365" s="745"/>
      <c r="H365" s="745"/>
      <c r="I365" s="746"/>
      <c r="J365" s="751"/>
      <c r="K365" s="751"/>
      <c r="L365" s="744">
        <v>22</v>
      </c>
      <c r="M365" s="745"/>
      <c r="N365" s="745"/>
      <c r="O365" s="746"/>
    </row>
    <row r="366" spans="1:15" x14ac:dyDescent="0.25">
      <c r="A366" s="751"/>
      <c r="B366" s="751"/>
      <c r="C366" s="751"/>
      <c r="D366" s="751"/>
      <c r="E366" s="744"/>
      <c r="F366" s="745"/>
      <c r="G366" s="745"/>
      <c r="H366" s="745"/>
      <c r="I366" s="746"/>
      <c r="J366" s="751"/>
      <c r="K366" s="751"/>
      <c r="L366" s="744">
        <v>23</v>
      </c>
      <c r="M366" s="745"/>
      <c r="N366" s="745"/>
      <c r="O366" s="746"/>
    </row>
    <row r="367" spans="1:15" x14ac:dyDescent="0.25">
      <c r="A367" s="751"/>
      <c r="B367" s="751"/>
      <c r="C367" s="751"/>
      <c r="D367" s="751"/>
      <c r="E367" s="744"/>
      <c r="F367" s="745"/>
      <c r="G367" s="745"/>
      <c r="H367" s="745"/>
      <c r="I367" s="746"/>
      <c r="J367" s="751"/>
      <c r="K367" s="751"/>
      <c r="L367" s="744">
        <v>24</v>
      </c>
      <c r="M367" s="745"/>
      <c r="N367" s="745"/>
      <c r="O367" s="746"/>
    </row>
    <row r="368" spans="1:15" x14ac:dyDescent="0.25">
      <c r="A368" s="751"/>
      <c r="B368" s="751"/>
      <c r="C368" s="751"/>
      <c r="D368" s="751"/>
      <c r="E368" s="744"/>
      <c r="F368" s="745"/>
      <c r="G368" s="745"/>
      <c r="H368" s="745"/>
      <c r="I368" s="746"/>
      <c r="J368" s="751"/>
      <c r="K368" s="751"/>
      <c r="L368" s="744">
        <v>25</v>
      </c>
      <c r="M368" s="745"/>
      <c r="N368" s="745"/>
      <c r="O368" s="746"/>
    </row>
    <row r="369" spans="1:15" x14ac:dyDescent="0.25">
      <c r="A369" s="751"/>
      <c r="B369" s="751"/>
      <c r="C369" s="751"/>
      <c r="D369" s="751"/>
      <c r="E369" s="744"/>
      <c r="F369" s="745"/>
      <c r="G369" s="745"/>
      <c r="H369" s="745"/>
      <c r="I369" s="746"/>
      <c r="J369" s="751"/>
      <c r="K369" s="751"/>
      <c r="L369" s="744">
        <v>26</v>
      </c>
      <c r="M369" s="745"/>
      <c r="N369" s="745"/>
      <c r="O369" s="746"/>
    </row>
    <row r="370" spans="1:15" x14ac:dyDescent="0.25">
      <c r="A370" s="751"/>
      <c r="B370" s="751"/>
      <c r="C370" s="751"/>
      <c r="D370" s="751"/>
      <c r="E370" s="744"/>
      <c r="F370" s="745"/>
      <c r="G370" s="745"/>
      <c r="H370" s="745"/>
      <c r="I370" s="746"/>
      <c r="J370" s="751"/>
      <c r="K370" s="751"/>
      <c r="L370" s="744">
        <v>27</v>
      </c>
      <c r="M370" s="745"/>
      <c r="N370" s="745"/>
      <c r="O370" s="746"/>
    </row>
    <row r="371" spans="1:15" x14ac:dyDescent="0.25">
      <c r="A371" s="751"/>
      <c r="B371" s="751"/>
      <c r="C371" s="751"/>
      <c r="D371" s="751"/>
      <c r="E371" s="744"/>
      <c r="F371" s="745"/>
      <c r="G371" s="745"/>
      <c r="H371" s="745"/>
      <c r="I371" s="746"/>
      <c r="J371" s="751"/>
      <c r="K371" s="751"/>
      <c r="L371" s="744">
        <v>28</v>
      </c>
      <c r="M371" s="745"/>
      <c r="N371" s="745"/>
      <c r="O371" s="746"/>
    </row>
    <row r="372" spans="1:15" x14ac:dyDescent="0.25">
      <c r="A372" s="751"/>
      <c r="B372" s="751"/>
      <c r="C372" s="751"/>
      <c r="D372" s="751"/>
      <c r="E372" s="744"/>
      <c r="F372" s="745"/>
      <c r="G372" s="745"/>
      <c r="H372" s="745"/>
      <c r="I372" s="746"/>
      <c r="J372" s="751"/>
      <c r="K372" s="751"/>
      <c r="L372" s="744">
        <v>29</v>
      </c>
      <c r="M372" s="745"/>
      <c r="N372" s="745"/>
      <c r="O372" s="746"/>
    </row>
    <row r="373" spans="1:15" x14ac:dyDescent="0.25">
      <c r="A373" s="751"/>
      <c r="B373" s="751"/>
      <c r="C373" s="751"/>
      <c r="D373" s="751"/>
      <c r="E373" s="744"/>
      <c r="F373" s="745"/>
      <c r="G373" s="745"/>
      <c r="H373" s="745"/>
      <c r="I373" s="746"/>
      <c r="J373" s="751"/>
      <c r="K373" s="751"/>
      <c r="L373" s="744">
        <v>30</v>
      </c>
      <c r="M373" s="745"/>
      <c r="N373" s="745"/>
      <c r="O373" s="746"/>
    </row>
    <row r="374" spans="1:15" x14ac:dyDescent="0.25">
      <c r="A374" s="751"/>
      <c r="B374" s="751"/>
      <c r="C374" s="751"/>
      <c r="D374" s="751"/>
      <c r="E374" s="744"/>
      <c r="F374" s="745"/>
      <c r="G374" s="745"/>
      <c r="H374" s="745"/>
      <c r="I374" s="746"/>
      <c r="J374" s="751"/>
      <c r="K374" s="751"/>
      <c r="L374" s="744">
        <v>31</v>
      </c>
      <c r="M374" s="745"/>
      <c r="N374" s="745"/>
      <c r="O374" s="746"/>
    </row>
    <row r="375" spans="1:15" x14ac:dyDescent="0.25">
      <c r="A375" s="751"/>
      <c r="B375" s="751"/>
      <c r="C375" s="751"/>
      <c r="D375" s="751"/>
      <c r="E375" s="744"/>
      <c r="F375" s="745"/>
      <c r="G375" s="745"/>
      <c r="H375" s="745"/>
      <c r="I375" s="746"/>
      <c r="J375" s="751"/>
      <c r="K375" s="751"/>
      <c r="L375" s="744">
        <v>32</v>
      </c>
      <c r="M375" s="745"/>
      <c r="N375" s="745"/>
      <c r="O375" s="746"/>
    </row>
    <row r="376" spans="1:15" x14ac:dyDescent="0.25">
      <c r="A376" s="751"/>
      <c r="B376" s="751"/>
      <c r="C376" s="751"/>
      <c r="D376" s="751"/>
      <c r="E376" s="744"/>
      <c r="F376" s="745"/>
      <c r="G376" s="745"/>
      <c r="H376" s="745"/>
      <c r="I376" s="746"/>
      <c r="J376" s="751"/>
      <c r="K376" s="751"/>
      <c r="L376" s="744">
        <v>33</v>
      </c>
      <c r="M376" s="745"/>
      <c r="N376" s="745"/>
      <c r="O376" s="746"/>
    </row>
    <row r="377" spans="1:15" x14ac:dyDescent="0.25">
      <c r="A377" s="751"/>
      <c r="B377" s="751"/>
      <c r="C377" s="751"/>
      <c r="D377" s="751"/>
      <c r="E377" s="744"/>
      <c r="F377" s="745"/>
      <c r="G377" s="745"/>
      <c r="H377" s="745"/>
      <c r="I377" s="746"/>
      <c r="J377" s="751"/>
      <c r="K377" s="751"/>
      <c r="L377" s="744">
        <v>34</v>
      </c>
      <c r="M377" s="745"/>
      <c r="N377" s="745"/>
      <c r="O377" s="746"/>
    </row>
    <row r="378" spans="1:15" x14ac:dyDescent="0.25">
      <c r="A378" s="751"/>
      <c r="B378" s="751"/>
      <c r="C378" s="751"/>
      <c r="D378" s="751"/>
      <c r="E378" s="744"/>
      <c r="F378" s="745"/>
      <c r="G378" s="745"/>
      <c r="H378" s="745"/>
      <c r="I378" s="746"/>
      <c r="J378" s="751"/>
      <c r="K378" s="751"/>
      <c r="L378" s="744">
        <v>35</v>
      </c>
      <c r="M378" s="745"/>
      <c r="N378" s="745"/>
      <c r="O378" s="746"/>
    </row>
    <row r="379" spans="1:15" x14ac:dyDescent="0.25">
      <c r="A379" s="751"/>
      <c r="B379" s="751"/>
      <c r="C379" s="751"/>
      <c r="D379" s="751"/>
      <c r="E379" s="744"/>
      <c r="F379" s="745"/>
      <c r="G379" s="745"/>
      <c r="H379" s="745"/>
      <c r="I379" s="746"/>
      <c r="J379" s="751"/>
      <c r="K379" s="751"/>
      <c r="L379" s="744">
        <v>36</v>
      </c>
      <c r="M379" s="745"/>
      <c r="N379" s="745"/>
      <c r="O379" s="746"/>
    </row>
    <row r="380" spans="1:15" x14ac:dyDescent="0.25">
      <c r="A380" s="751"/>
      <c r="B380" s="751"/>
      <c r="C380" s="751"/>
      <c r="D380" s="751"/>
      <c r="E380" s="744"/>
      <c r="F380" s="745"/>
      <c r="G380" s="745"/>
      <c r="H380" s="745"/>
      <c r="I380" s="746"/>
      <c r="J380" s="751"/>
      <c r="K380" s="751"/>
      <c r="L380" s="744">
        <v>37</v>
      </c>
      <c r="M380" s="745"/>
      <c r="N380" s="745"/>
      <c r="O380" s="746"/>
    </row>
    <row r="381" spans="1:15" ht="15.75" x14ac:dyDescent="0.25">
      <c r="A381" s="69"/>
      <c r="B381" s="70"/>
      <c r="C381" s="71"/>
      <c r="D381" s="71"/>
      <c r="E381" s="71"/>
      <c r="F381" s="71"/>
      <c r="G381" s="71"/>
      <c r="H381" s="71"/>
      <c r="I381" s="71"/>
      <c r="J381" s="71"/>
      <c r="K381" s="71"/>
      <c r="L381" s="71"/>
      <c r="M381" s="71"/>
      <c r="N381" s="71"/>
      <c r="O381" s="69"/>
    </row>
    <row r="382" spans="1:15" ht="15.75" x14ac:dyDescent="0.25">
      <c r="A382" s="69"/>
      <c r="B382" s="70"/>
      <c r="C382" s="71"/>
      <c r="D382" s="71"/>
      <c r="E382" s="71"/>
      <c r="F382" s="71"/>
      <c r="G382" s="71"/>
      <c r="H382" s="71"/>
      <c r="I382" s="71"/>
      <c r="J382" s="71"/>
      <c r="K382" s="71"/>
      <c r="L382" s="71"/>
      <c r="M382" s="71"/>
      <c r="N382" s="71"/>
      <c r="O382" s="69"/>
    </row>
    <row r="383" spans="1:15" ht="63" x14ac:dyDescent="0.25">
      <c r="A383" s="72" t="s">
        <v>23</v>
      </c>
      <c r="B383" s="74" t="s">
        <v>24</v>
      </c>
      <c r="C383" s="72" t="s">
        <v>25</v>
      </c>
      <c r="D383" s="72" t="s">
        <v>26</v>
      </c>
      <c r="E383" s="72" t="s">
        <v>105</v>
      </c>
      <c r="F383" s="764" t="s">
        <v>28</v>
      </c>
      <c r="G383" s="764"/>
      <c r="H383" s="764" t="s">
        <v>29</v>
      </c>
      <c r="I383" s="764"/>
      <c r="J383" s="74" t="s">
        <v>30</v>
      </c>
      <c r="K383" s="764" t="s">
        <v>31</v>
      </c>
      <c r="L383" s="764"/>
      <c r="M383" s="765" t="s">
        <v>32</v>
      </c>
      <c r="N383" s="766"/>
      <c r="O383" s="767"/>
    </row>
    <row r="384" spans="1:15" ht="105" x14ac:dyDescent="0.25">
      <c r="A384" s="75" t="s">
        <v>67</v>
      </c>
      <c r="B384" s="76">
        <v>25</v>
      </c>
      <c r="C384" s="78" t="s">
        <v>2122</v>
      </c>
      <c r="D384" s="78"/>
      <c r="E384" s="78"/>
      <c r="F384" s="768" t="s">
        <v>2123</v>
      </c>
      <c r="G384" s="768"/>
      <c r="H384" s="782" t="s">
        <v>2108</v>
      </c>
      <c r="I384" s="759"/>
      <c r="J384" s="80">
        <v>80</v>
      </c>
      <c r="K384" s="771" t="s">
        <v>147</v>
      </c>
      <c r="L384" s="771"/>
      <c r="M384" s="772" t="s">
        <v>2120</v>
      </c>
      <c r="N384" s="772"/>
      <c r="O384" s="772"/>
    </row>
    <row r="385" spans="1:15" ht="15.75" x14ac:dyDescent="0.25">
      <c r="A385" s="752" t="s">
        <v>40</v>
      </c>
      <c r="B385" s="753"/>
      <c r="C385" s="754" t="s">
        <v>2124</v>
      </c>
      <c r="D385" s="742"/>
      <c r="E385" s="742"/>
      <c r="F385" s="742"/>
      <c r="G385" s="743"/>
      <c r="H385" s="755" t="s">
        <v>42</v>
      </c>
      <c r="I385" s="756"/>
      <c r="J385" s="757"/>
      <c r="K385" s="798" t="s">
        <v>2125</v>
      </c>
      <c r="L385" s="758"/>
      <c r="M385" s="758"/>
      <c r="N385" s="758"/>
      <c r="O385" s="759"/>
    </row>
    <row r="386" spans="1:15" ht="15.75" x14ac:dyDescent="0.25">
      <c r="A386" s="760" t="s">
        <v>44</v>
      </c>
      <c r="B386" s="761"/>
      <c r="C386" s="761"/>
      <c r="D386" s="761"/>
      <c r="E386" s="761"/>
      <c r="F386" s="762"/>
      <c r="G386" s="763" t="s">
        <v>45</v>
      </c>
      <c r="H386" s="763"/>
      <c r="I386" s="763"/>
      <c r="J386" s="763"/>
      <c r="K386" s="763"/>
      <c r="L386" s="763"/>
      <c r="M386" s="763"/>
      <c r="N386" s="763"/>
      <c r="O386" s="763"/>
    </row>
    <row r="387" spans="1:15" x14ac:dyDescent="0.25">
      <c r="A387" s="776" t="s">
        <v>2125</v>
      </c>
      <c r="B387" s="777"/>
      <c r="C387" s="777"/>
      <c r="D387" s="777"/>
      <c r="E387" s="777"/>
      <c r="F387" s="777"/>
      <c r="G387" s="780" t="s">
        <v>2126</v>
      </c>
      <c r="H387" s="780"/>
      <c r="I387" s="780"/>
      <c r="J387" s="780"/>
      <c r="K387" s="780"/>
      <c r="L387" s="780"/>
      <c r="M387" s="780"/>
      <c r="N387" s="780"/>
      <c r="O387" s="780"/>
    </row>
    <row r="388" spans="1:15" x14ac:dyDescent="0.25">
      <c r="A388" s="778"/>
      <c r="B388" s="779"/>
      <c r="C388" s="779"/>
      <c r="D388" s="779"/>
      <c r="E388" s="779"/>
      <c r="F388" s="779"/>
      <c r="G388" s="780"/>
      <c r="H388" s="780"/>
      <c r="I388" s="780"/>
      <c r="J388" s="780"/>
      <c r="K388" s="780"/>
      <c r="L388" s="780"/>
      <c r="M388" s="780"/>
      <c r="N388" s="780"/>
      <c r="O388" s="780"/>
    </row>
    <row r="389" spans="1:15" ht="15.75" x14ac:dyDescent="0.25">
      <c r="A389" s="760" t="s">
        <v>48</v>
      </c>
      <c r="B389" s="761"/>
      <c r="C389" s="761"/>
      <c r="D389" s="761"/>
      <c r="E389" s="761"/>
      <c r="F389" s="761"/>
      <c r="G389" s="763" t="s">
        <v>49</v>
      </c>
      <c r="H389" s="763"/>
      <c r="I389" s="763"/>
      <c r="J389" s="763"/>
      <c r="K389" s="763"/>
      <c r="L389" s="763"/>
      <c r="M389" s="763"/>
      <c r="N389" s="763"/>
      <c r="O389" s="763"/>
    </row>
    <row r="390" spans="1:15" x14ac:dyDescent="0.25">
      <c r="A390" s="781" t="s">
        <v>2127</v>
      </c>
      <c r="B390" s="781"/>
      <c r="C390" s="781"/>
      <c r="D390" s="781"/>
      <c r="E390" s="781"/>
      <c r="F390" s="781"/>
      <c r="G390" s="781" t="s">
        <v>2128</v>
      </c>
      <c r="H390" s="781"/>
      <c r="I390" s="781"/>
      <c r="J390" s="781"/>
      <c r="K390" s="781"/>
      <c r="L390" s="781"/>
      <c r="M390" s="781"/>
      <c r="N390" s="781"/>
      <c r="O390" s="781"/>
    </row>
    <row r="391" spans="1:15" x14ac:dyDescent="0.25">
      <c r="A391" s="781"/>
      <c r="B391" s="781"/>
      <c r="C391" s="781"/>
      <c r="D391" s="781"/>
      <c r="E391" s="781"/>
      <c r="F391" s="781"/>
      <c r="G391" s="781"/>
      <c r="H391" s="781"/>
      <c r="I391" s="781"/>
      <c r="J391" s="781"/>
      <c r="K391" s="781"/>
      <c r="L391" s="781"/>
      <c r="M391" s="781"/>
      <c r="N391" s="781"/>
      <c r="O391" s="781"/>
    </row>
    <row r="392" spans="1:15" ht="15.75" x14ac:dyDescent="0.25">
      <c r="A392" s="63"/>
      <c r="B392" s="64"/>
      <c r="C392" s="70"/>
      <c r="D392" s="70"/>
      <c r="E392" s="70"/>
      <c r="F392" s="70"/>
      <c r="G392" s="70"/>
      <c r="H392" s="70"/>
      <c r="I392" s="70"/>
      <c r="J392" s="70"/>
      <c r="K392" s="70"/>
      <c r="L392" s="70"/>
      <c r="M392" s="70"/>
      <c r="N392" s="70"/>
      <c r="O392" s="63"/>
    </row>
    <row r="393" spans="1:15" ht="15.75" x14ac:dyDescent="0.25">
      <c r="A393" s="70"/>
      <c r="B393" s="70"/>
      <c r="C393" s="63"/>
      <c r="D393" s="752" t="s">
        <v>52</v>
      </c>
      <c r="E393" s="773"/>
      <c r="F393" s="773"/>
      <c r="G393" s="773"/>
      <c r="H393" s="773"/>
      <c r="I393" s="773"/>
      <c r="J393" s="773"/>
      <c r="K393" s="773"/>
      <c r="L393" s="773"/>
      <c r="M393" s="773"/>
      <c r="N393" s="773"/>
      <c r="O393" s="753"/>
    </row>
    <row r="394" spans="1:15" ht="15.75" x14ac:dyDescent="0.25">
      <c r="A394" s="63"/>
      <c r="B394" s="64"/>
      <c r="C394" s="70"/>
      <c r="D394" s="74" t="s">
        <v>53</v>
      </c>
      <c r="E394" s="74" t="s">
        <v>54</v>
      </c>
      <c r="F394" s="74" t="s">
        <v>55</v>
      </c>
      <c r="G394" s="74" t="s">
        <v>56</v>
      </c>
      <c r="H394" s="74" t="s">
        <v>57</v>
      </c>
      <c r="I394" s="74" t="s">
        <v>58</v>
      </c>
      <c r="J394" s="74" t="s">
        <v>59</v>
      </c>
      <c r="K394" s="74" t="s">
        <v>60</v>
      </c>
      <c r="L394" s="74" t="s">
        <v>61</v>
      </c>
      <c r="M394" s="74" t="s">
        <v>62</v>
      </c>
      <c r="N394" s="74" t="s">
        <v>63</v>
      </c>
      <c r="O394" s="74" t="s">
        <v>64</v>
      </c>
    </row>
    <row r="395" spans="1:15" ht="15.75" x14ac:dyDescent="0.25">
      <c r="A395" s="954" t="s">
        <v>65</v>
      </c>
      <c r="B395" s="954"/>
      <c r="C395" s="954"/>
      <c r="D395" s="179"/>
      <c r="E395" s="179"/>
      <c r="F395" s="179"/>
      <c r="G395" s="179"/>
      <c r="H395" s="179"/>
      <c r="I395" s="179"/>
      <c r="J395" s="179">
        <v>10</v>
      </c>
      <c r="K395" s="179">
        <v>10</v>
      </c>
      <c r="L395" s="179">
        <v>10</v>
      </c>
      <c r="M395" s="179">
        <v>10</v>
      </c>
      <c r="N395" s="179">
        <v>10</v>
      </c>
      <c r="O395" s="179">
        <v>10</v>
      </c>
    </row>
    <row r="396" spans="1:15" ht="15.75" x14ac:dyDescent="0.25">
      <c r="A396" s="955" t="s">
        <v>66</v>
      </c>
      <c r="B396" s="955"/>
      <c r="C396" s="955"/>
      <c r="D396" s="181"/>
      <c r="E396" s="181"/>
      <c r="F396" s="181"/>
      <c r="G396" s="181"/>
      <c r="H396" s="181"/>
      <c r="I396" s="181"/>
      <c r="J396" s="181"/>
      <c r="K396" s="181">
        <v>5</v>
      </c>
      <c r="L396" s="610">
        <v>2</v>
      </c>
      <c r="M396" s="181"/>
      <c r="N396" s="181"/>
      <c r="O396" s="181"/>
    </row>
    <row r="397" spans="1:15" ht="15.75" x14ac:dyDescent="0.25">
      <c r="A397" s="63"/>
      <c r="B397" s="64"/>
      <c r="C397" s="65"/>
      <c r="D397" s="65"/>
      <c r="E397" s="65"/>
      <c r="F397" s="65"/>
      <c r="G397" s="65"/>
      <c r="H397" s="65"/>
      <c r="I397" s="65"/>
      <c r="J397" s="65"/>
      <c r="K397" s="65"/>
      <c r="L397" s="66"/>
      <c r="M397" s="66"/>
      <c r="N397" s="66"/>
      <c r="O397" s="63"/>
    </row>
    <row r="398" spans="1:15" ht="15.75" x14ac:dyDescent="0.25">
      <c r="A398" s="63"/>
      <c r="B398" s="64"/>
      <c r="C398" s="65"/>
      <c r="D398" s="65"/>
      <c r="E398" s="65"/>
      <c r="F398" s="65"/>
      <c r="G398" s="65"/>
      <c r="H398" s="65"/>
      <c r="I398" s="65"/>
      <c r="J398" s="65"/>
      <c r="K398" s="65"/>
      <c r="L398" s="66"/>
      <c r="M398" s="66"/>
      <c r="N398" s="66"/>
      <c r="O398" s="63"/>
    </row>
    <row r="399" spans="1:15" ht="15.75" x14ac:dyDescent="0.25">
      <c r="A399" s="97"/>
      <c r="B399" s="98"/>
      <c r="C399" s="97"/>
      <c r="D399" s="97"/>
      <c r="E399" s="97"/>
      <c r="F399" s="97"/>
      <c r="G399" s="97"/>
      <c r="H399" s="97"/>
      <c r="I399" s="97"/>
      <c r="J399" s="97"/>
      <c r="K399" s="97"/>
      <c r="L399" s="97"/>
      <c r="M399" s="98"/>
      <c r="N399" s="98"/>
      <c r="O399" s="97"/>
    </row>
    <row r="400" spans="1:15" ht="15.75" x14ac:dyDescent="0.25">
      <c r="A400" s="63"/>
      <c r="B400" s="64"/>
      <c r="C400" s="65"/>
      <c r="D400" s="65"/>
      <c r="E400" s="65"/>
      <c r="F400" s="65"/>
      <c r="G400" s="65"/>
      <c r="H400" s="65"/>
      <c r="I400" s="65"/>
      <c r="J400" s="65"/>
      <c r="K400" s="65"/>
      <c r="L400" s="66"/>
      <c r="M400" s="66"/>
      <c r="N400" s="66"/>
      <c r="O400" s="63"/>
    </row>
    <row r="401" spans="1:15" ht="47.25" x14ac:dyDescent="0.25">
      <c r="A401" s="72" t="s">
        <v>23</v>
      </c>
      <c r="B401" s="74" t="s">
        <v>24</v>
      </c>
      <c r="C401" s="764" t="s">
        <v>25</v>
      </c>
      <c r="D401" s="764"/>
      <c r="E401" s="764"/>
      <c r="F401" s="764" t="s">
        <v>28</v>
      </c>
      <c r="G401" s="764"/>
      <c r="H401" s="764" t="s">
        <v>29</v>
      </c>
      <c r="I401" s="764"/>
      <c r="J401" s="74" t="s">
        <v>30</v>
      </c>
      <c r="K401" s="764" t="s">
        <v>31</v>
      </c>
      <c r="L401" s="764"/>
      <c r="M401" s="765" t="s">
        <v>32</v>
      </c>
      <c r="N401" s="766"/>
      <c r="O401" s="767"/>
    </row>
    <row r="402" spans="1:15" ht="75" x14ac:dyDescent="0.25">
      <c r="A402" s="75" t="s">
        <v>67</v>
      </c>
      <c r="B402" s="76">
        <v>25</v>
      </c>
      <c r="C402" s="78" t="s">
        <v>2129</v>
      </c>
      <c r="D402" s="78"/>
      <c r="E402" s="78"/>
      <c r="F402" s="768" t="s">
        <v>2130</v>
      </c>
      <c r="G402" s="768"/>
      <c r="H402" s="782" t="s">
        <v>2108</v>
      </c>
      <c r="I402" s="759"/>
      <c r="J402" s="80">
        <v>100</v>
      </c>
      <c r="K402" s="771" t="s">
        <v>147</v>
      </c>
      <c r="L402" s="771"/>
      <c r="M402" s="772" t="s">
        <v>2120</v>
      </c>
      <c r="N402" s="772"/>
      <c r="O402" s="772"/>
    </row>
    <row r="403" spans="1:15" ht="15.75" x14ac:dyDescent="0.25">
      <c r="A403" s="752" t="s">
        <v>40</v>
      </c>
      <c r="B403" s="753"/>
      <c r="C403" s="754" t="s">
        <v>2129</v>
      </c>
      <c r="D403" s="742"/>
      <c r="E403" s="742"/>
      <c r="F403" s="742"/>
      <c r="G403" s="743"/>
      <c r="H403" s="783" t="s">
        <v>72</v>
      </c>
      <c r="I403" s="756"/>
      <c r="J403" s="757"/>
      <c r="K403" s="754" t="s">
        <v>2129</v>
      </c>
      <c r="L403" s="742"/>
      <c r="M403" s="742"/>
      <c r="N403" s="742"/>
      <c r="O403" s="743"/>
    </row>
    <row r="404" spans="1:15" ht="15.75" x14ac:dyDescent="0.25">
      <c r="A404" s="760" t="s">
        <v>44</v>
      </c>
      <c r="B404" s="761"/>
      <c r="C404" s="761"/>
      <c r="D404" s="761"/>
      <c r="E404" s="761"/>
      <c r="F404" s="762"/>
      <c r="G404" s="763" t="s">
        <v>45</v>
      </c>
      <c r="H404" s="763"/>
      <c r="I404" s="763"/>
      <c r="J404" s="763"/>
      <c r="K404" s="763"/>
      <c r="L404" s="763"/>
      <c r="M404" s="763"/>
      <c r="N404" s="763"/>
      <c r="O404" s="763"/>
    </row>
    <row r="405" spans="1:15" x14ac:dyDescent="0.25">
      <c r="A405" s="776" t="s">
        <v>2129</v>
      </c>
      <c r="B405" s="777"/>
      <c r="C405" s="777"/>
      <c r="D405" s="777"/>
      <c r="E405" s="777"/>
      <c r="F405" s="777"/>
      <c r="G405" s="780" t="s">
        <v>2126</v>
      </c>
      <c r="H405" s="780"/>
      <c r="I405" s="780"/>
      <c r="J405" s="780"/>
      <c r="K405" s="780"/>
      <c r="L405" s="780"/>
      <c r="M405" s="780"/>
      <c r="N405" s="780"/>
      <c r="O405" s="780"/>
    </row>
    <row r="406" spans="1:15" x14ac:dyDescent="0.25">
      <c r="A406" s="778"/>
      <c r="B406" s="779"/>
      <c r="C406" s="779"/>
      <c r="D406" s="779"/>
      <c r="E406" s="779"/>
      <c r="F406" s="779"/>
      <c r="G406" s="780"/>
      <c r="H406" s="780"/>
      <c r="I406" s="780"/>
      <c r="J406" s="780"/>
      <c r="K406" s="780"/>
      <c r="L406" s="780"/>
      <c r="M406" s="780"/>
      <c r="N406" s="780"/>
      <c r="O406" s="780"/>
    </row>
    <row r="407" spans="1:15" ht="15.75" x14ac:dyDescent="0.25">
      <c r="A407" s="760" t="s">
        <v>48</v>
      </c>
      <c r="B407" s="761"/>
      <c r="C407" s="761"/>
      <c r="D407" s="761"/>
      <c r="E407" s="761"/>
      <c r="F407" s="761"/>
      <c r="G407" s="763" t="s">
        <v>49</v>
      </c>
      <c r="H407" s="763"/>
      <c r="I407" s="763"/>
      <c r="J407" s="763"/>
      <c r="K407" s="763"/>
      <c r="L407" s="763"/>
      <c r="M407" s="763"/>
      <c r="N407" s="763"/>
      <c r="O407" s="763"/>
    </row>
    <row r="408" spans="1:15" x14ac:dyDescent="0.25">
      <c r="A408" s="781" t="s">
        <v>2131</v>
      </c>
      <c r="B408" s="781"/>
      <c r="C408" s="781"/>
      <c r="D408" s="781"/>
      <c r="E408" s="781"/>
      <c r="F408" s="781"/>
      <c r="G408" s="781" t="s">
        <v>2131</v>
      </c>
      <c r="H408" s="781"/>
      <c r="I408" s="781"/>
      <c r="J408" s="781"/>
      <c r="K408" s="781"/>
      <c r="L408" s="781"/>
      <c r="M408" s="781"/>
      <c r="N408" s="781"/>
      <c r="O408" s="781"/>
    </row>
    <row r="409" spans="1:15" x14ac:dyDescent="0.25">
      <c r="A409" s="781"/>
      <c r="B409" s="781"/>
      <c r="C409" s="781"/>
      <c r="D409" s="781"/>
      <c r="E409" s="781"/>
      <c r="F409" s="781"/>
      <c r="G409" s="781"/>
      <c r="H409" s="781"/>
      <c r="I409" s="781"/>
      <c r="J409" s="781"/>
      <c r="K409" s="781"/>
      <c r="L409" s="781"/>
      <c r="M409" s="781"/>
      <c r="N409" s="781"/>
      <c r="O409" s="781"/>
    </row>
    <row r="410" spans="1:15" ht="15.75" x14ac:dyDescent="0.25">
      <c r="A410" s="63"/>
      <c r="B410" s="64"/>
      <c r="C410" s="70"/>
      <c r="D410" s="70"/>
      <c r="E410" s="70"/>
      <c r="F410" s="70"/>
      <c r="G410" s="70"/>
      <c r="H410" s="70"/>
      <c r="I410" s="70"/>
      <c r="J410" s="70"/>
      <c r="K410" s="70"/>
      <c r="L410" s="70"/>
      <c r="M410" s="70"/>
      <c r="N410" s="70"/>
      <c r="O410" s="63"/>
    </row>
    <row r="411" spans="1:15" ht="15.75" x14ac:dyDescent="0.25">
      <c r="A411" s="86" t="s">
        <v>76</v>
      </c>
      <c r="B411" s="86" t="s">
        <v>24</v>
      </c>
      <c r="C411" s="87"/>
      <c r="D411" s="74" t="s">
        <v>53</v>
      </c>
      <c r="E411" s="74" t="s">
        <v>54</v>
      </c>
      <c r="F411" s="74" t="s">
        <v>55</v>
      </c>
      <c r="G411" s="74" t="s">
        <v>56</v>
      </c>
      <c r="H411" s="74" t="s">
        <v>57</v>
      </c>
      <c r="I411" s="74" t="s">
        <v>58</v>
      </c>
      <c r="J411" s="74" t="s">
        <v>59</v>
      </c>
      <c r="K411" s="74" t="s">
        <v>60</v>
      </c>
      <c r="L411" s="74" t="s">
        <v>61</v>
      </c>
      <c r="M411" s="74" t="s">
        <v>62</v>
      </c>
      <c r="N411" s="74" t="s">
        <v>63</v>
      </c>
      <c r="O411" s="74" t="s">
        <v>64</v>
      </c>
    </row>
    <row r="412" spans="1:15" ht="31.5" x14ac:dyDescent="0.25">
      <c r="A412" s="784" t="s">
        <v>2132</v>
      </c>
      <c r="B412" s="768"/>
      <c r="C412" s="179" t="s">
        <v>65</v>
      </c>
      <c r="D412" s="179"/>
      <c r="E412" s="179"/>
      <c r="F412" s="179"/>
      <c r="G412" s="179"/>
      <c r="H412" s="179"/>
      <c r="I412" s="179"/>
      <c r="J412" s="179">
        <v>5</v>
      </c>
      <c r="K412" s="179">
        <v>5</v>
      </c>
      <c r="L412" s="179">
        <v>5</v>
      </c>
      <c r="M412" s="179">
        <v>7</v>
      </c>
      <c r="N412" s="179">
        <v>5</v>
      </c>
      <c r="O412" s="179">
        <v>5</v>
      </c>
    </row>
    <row r="413" spans="1:15" x14ac:dyDescent="0.25">
      <c r="A413" s="785"/>
      <c r="B413" s="768"/>
      <c r="C413" s="181" t="s">
        <v>66</v>
      </c>
      <c r="D413" s="181"/>
      <c r="E413" s="181"/>
      <c r="F413" s="181"/>
      <c r="G413" s="181"/>
      <c r="H413" s="181"/>
      <c r="I413" s="181"/>
      <c r="J413" s="609">
        <v>4</v>
      </c>
      <c r="K413" s="609">
        <v>2</v>
      </c>
      <c r="L413" s="610"/>
      <c r="M413" s="181"/>
      <c r="N413" s="181"/>
      <c r="O413" s="181"/>
    </row>
    <row r="414" spans="1:15" ht="31.5" x14ac:dyDescent="0.25">
      <c r="A414" s="784" t="s">
        <v>2133</v>
      </c>
      <c r="B414" s="768"/>
      <c r="C414" s="179" t="s">
        <v>65</v>
      </c>
      <c r="D414" s="179"/>
      <c r="E414" s="179"/>
      <c r="F414" s="179"/>
      <c r="G414" s="179"/>
      <c r="H414" s="179"/>
      <c r="I414" s="179"/>
      <c r="J414" s="179">
        <v>5</v>
      </c>
      <c r="K414" s="179">
        <v>5</v>
      </c>
      <c r="L414" s="179">
        <v>5</v>
      </c>
      <c r="M414" s="179">
        <v>5</v>
      </c>
      <c r="N414" s="179">
        <v>5</v>
      </c>
      <c r="O414" s="179">
        <v>5</v>
      </c>
    </row>
    <row r="415" spans="1:15" x14ac:dyDescent="0.25">
      <c r="A415" s="785"/>
      <c r="B415" s="768"/>
      <c r="C415" s="181" t="s">
        <v>66</v>
      </c>
      <c r="D415" s="181"/>
      <c r="E415" s="181"/>
      <c r="F415" s="181"/>
      <c r="G415" s="181"/>
      <c r="H415" s="181"/>
      <c r="I415" s="181"/>
      <c r="J415" s="609">
        <v>4</v>
      </c>
      <c r="K415" s="609">
        <v>3</v>
      </c>
      <c r="L415" s="610"/>
      <c r="M415" s="181"/>
      <c r="N415" s="181"/>
      <c r="O415" s="181"/>
    </row>
    <row r="416" spans="1:15" ht="31.5" x14ac:dyDescent="0.25">
      <c r="A416" s="784" t="s">
        <v>2134</v>
      </c>
      <c r="B416" s="768"/>
      <c r="C416" s="179" t="s">
        <v>65</v>
      </c>
      <c r="D416" s="179"/>
      <c r="E416" s="179"/>
      <c r="F416" s="179"/>
      <c r="G416" s="179"/>
      <c r="H416" s="179"/>
      <c r="I416" s="179"/>
      <c r="J416" s="179">
        <v>5</v>
      </c>
      <c r="K416" s="179">
        <v>5</v>
      </c>
      <c r="L416" s="179">
        <v>5</v>
      </c>
      <c r="M416" s="179">
        <v>5</v>
      </c>
      <c r="N416" s="179">
        <v>5</v>
      </c>
      <c r="O416" s="179">
        <v>5</v>
      </c>
    </row>
    <row r="417" spans="1:15" x14ac:dyDescent="0.25">
      <c r="A417" s="785"/>
      <c r="B417" s="768"/>
      <c r="C417" s="181" t="s">
        <v>66</v>
      </c>
      <c r="D417" s="181"/>
      <c r="E417" s="181"/>
      <c r="F417" s="181"/>
      <c r="G417" s="181"/>
      <c r="H417" s="181"/>
      <c r="I417" s="181"/>
      <c r="J417" s="181">
        <v>0</v>
      </c>
      <c r="K417" s="181">
        <v>0</v>
      </c>
      <c r="L417" s="610">
        <v>0</v>
      </c>
      <c r="M417" s="181"/>
      <c r="N417" s="181"/>
      <c r="O417" s="181"/>
    </row>
    <row r="418" spans="1:15" ht="31.5" x14ac:dyDescent="0.25">
      <c r="A418" s="784" t="s">
        <v>2135</v>
      </c>
      <c r="B418" s="956"/>
      <c r="C418" s="179" t="s">
        <v>65</v>
      </c>
      <c r="D418" s="179"/>
      <c r="E418" s="179"/>
      <c r="F418" s="179"/>
      <c r="G418" s="179"/>
      <c r="H418" s="179"/>
      <c r="I418" s="179"/>
      <c r="J418" s="179">
        <v>2</v>
      </c>
      <c r="K418" s="179">
        <v>2</v>
      </c>
      <c r="L418" s="179">
        <v>2</v>
      </c>
      <c r="M418" s="179">
        <v>2</v>
      </c>
      <c r="N418" s="179">
        <v>2</v>
      </c>
      <c r="O418" s="179">
        <v>2</v>
      </c>
    </row>
    <row r="419" spans="1:15" x14ac:dyDescent="0.25">
      <c r="A419" s="785"/>
      <c r="B419" s="957"/>
      <c r="C419" s="181" t="s">
        <v>66</v>
      </c>
      <c r="D419" s="181"/>
      <c r="E419" s="181"/>
      <c r="F419" s="181"/>
      <c r="G419" s="181"/>
      <c r="H419" s="181"/>
      <c r="I419" s="181"/>
      <c r="J419" s="181">
        <v>0</v>
      </c>
      <c r="K419" s="181">
        <v>0</v>
      </c>
      <c r="L419" s="610">
        <v>0</v>
      </c>
      <c r="M419" s="181"/>
      <c r="N419" s="181"/>
      <c r="O419" s="181"/>
    </row>
    <row r="420" spans="1:15" ht="31.5" x14ac:dyDescent="0.25">
      <c r="A420" s="784"/>
      <c r="B420" s="956"/>
      <c r="C420" s="179" t="s">
        <v>65</v>
      </c>
      <c r="D420" s="179"/>
      <c r="E420" s="179"/>
      <c r="F420" s="179"/>
      <c r="G420" s="179"/>
      <c r="H420" s="179"/>
      <c r="I420" s="179"/>
      <c r="J420" s="179"/>
      <c r="K420" s="179"/>
      <c r="L420" s="179"/>
      <c r="M420" s="179"/>
      <c r="N420" s="179"/>
      <c r="O420" s="179"/>
    </row>
    <row r="421" spans="1:15" x14ac:dyDescent="0.25">
      <c r="A421" s="785"/>
      <c r="B421" s="957"/>
      <c r="C421" s="181" t="s">
        <v>66</v>
      </c>
      <c r="D421" s="181"/>
      <c r="E421" s="181"/>
      <c r="F421" s="181"/>
      <c r="G421" s="181"/>
      <c r="H421" s="181"/>
      <c r="I421" s="181"/>
      <c r="J421" s="181"/>
      <c r="K421" s="181"/>
      <c r="L421" s="181"/>
      <c r="M421" s="181"/>
      <c r="N421" s="181"/>
      <c r="O421" s="181"/>
    </row>
    <row r="422" spans="1:15" ht="31.5" x14ac:dyDescent="0.25">
      <c r="A422" s="784"/>
      <c r="B422" s="768"/>
      <c r="C422" s="179" t="s">
        <v>65</v>
      </c>
      <c r="D422" s="179"/>
      <c r="E422" s="179"/>
      <c r="F422" s="179"/>
      <c r="G422" s="179"/>
      <c r="H422" s="179"/>
      <c r="I422" s="179"/>
      <c r="J422" s="179"/>
      <c r="K422" s="179"/>
      <c r="L422" s="179"/>
      <c r="M422" s="179"/>
      <c r="N422" s="179"/>
      <c r="O422" s="179"/>
    </row>
    <row r="423" spans="1:15" x14ac:dyDescent="0.25">
      <c r="A423" s="785"/>
      <c r="B423" s="768"/>
      <c r="C423" s="181" t="s">
        <v>66</v>
      </c>
      <c r="D423" s="181"/>
      <c r="E423" s="181"/>
      <c r="F423" s="181"/>
      <c r="G423" s="181"/>
      <c r="H423" s="181"/>
      <c r="I423" s="181"/>
      <c r="J423" s="181"/>
      <c r="K423" s="181"/>
      <c r="L423" s="181"/>
      <c r="M423" s="181"/>
      <c r="N423" s="181"/>
      <c r="O423" s="181"/>
    </row>
    <row r="424" spans="1:15" ht="31.5" x14ac:dyDescent="0.25">
      <c r="A424" s="784"/>
      <c r="B424" s="768"/>
      <c r="C424" s="179" t="s">
        <v>65</v>
      </c>
      <c r="D424" s="179"/>
      <c r="E424" s="179"/>
      <c r="F424" s="179"/>
      <c r="G424" s="179"/>
      <c r="H424" s="179"/>
      <c r="I424" s="179"/>
      <c r="J424" s="179"/>
      <c r="K424" s="179"/>
      <c r="L424" s="179"/>
      <c r="M424" s="179"/>
      <c r="N424" s="179"/>
      <c r="O424" s="179"/>
    </row>
    <row r="425" spans="1:15" x14ac:dyDescent="0.25">
      <c r="A425" s="785"/>
      <c r="B425" s="768"/>
      <c r="C425" s="181" t="s">
        <v>66</v>
      </c>
      <c r="D425" s="181"/>
      <c r="E425" s="181"/>
      <c r="F425" s="181"/>
      <c r="G425" s="181"/>
      <c r="H425" s="181"/>
      <c r="I425" s="181"/>
      <c r="J425" s="181"/>
      <c r="K425" s="181"/>
      <c r="L425" s="181"/>
      <c r="M425" s="181"/>
      <c r="N425" s="181"/>
      <c r="O425" s="181"/>
    </row>
    <row r="426" spans="1:15" ht="31.5" x14ac:dyDescent="0.25">
      <c r="A426" s="784"/>
      <c r="B426" s="768"/>
      <c r="C426" s="179" t="s">
        <v>65</v>
      </c>
      <c r="D426" s="179"/>
      <c r="E426" s="179"/>
      <c r="F426" s="179"/>
      <c r="G426" s="179"/>
      <c r="H426" s="179"/>
      <c r="I426" s="179"/>
      <c r="J426" s="179"/>
      <c r="K426" s="179"/>
      <c r="L426" s="179"/>
      <c r="M426" s="179"/>
      <c r="N426" s="179"/>
      <c r="O426" s="179"/>
    </row>
    <row r="427" spans="1:15" x14ac:dyDescent="0.25">
      <c r="A427" s="785"/>
      <c r="B427" s="768"/>
      <c r="C427" s="181" t="s">
        <v>66</v>
      </c>
      <c r="D427" s="181"/>
      <c r="E427" s="181"/>
      <c r="F427" s="181"/>
      <c r="G427" s="181"/>
      <c r="H427" s="181"/>
      <c r="I427" s="181"/>
      <c r="J427" s="181"/>
      <c r="K427" s="181"/>
      <c r="L427" s="181"/>
      <c r="M427" s="181"/>
      <c r="N427" s="181"/>
      <c r="O427" s="181"/>
    </row>
    <row r="428" spans="1:15" ht="31.5" x14ac:dyDescent="0.25">
      <c r="A428" s="784"/>
      <c r="B428" s="956"/>
      <c r="C428" s="179" t="s">
        <v>65</v>
      </c>
      <c r="D428" s="179"/>
      <c r="E428" s="179"/>
      <c r="F428" s="179"/>
      <c r="G428" s="179"/>
      <c r="H428" s="179"/>
      <c r="I428" s="179"/>
      <c r="J428" s="179"/>
      <c r="K428" s="179"/>
      <c r="L428" s="179"/>
      <c r="M428" s="179"/>
      <c r="N428" s="179"/>
      <c r="O428" s="179"/>
    </row>
    <row r="429" spans="1:15" x14ac:dyDescent="0.25">
      <c r="A429" s="785"/>
      <c r="B429" s="957"/>
      <c r="C429" s="181" t="s">
        <v>66</v>
      </c>
      <c r="D429" s="181"/>
      <c r="E429" s="181"/>
      <c r="F429" s="181"/>
      <c r="G429" s="181"/>
      <c r="H429" s="181"/>
      <c r="I429" s="181"/>
      <c r="J429" s="181"/>
      <c r="K429" s="181"/>
      <c r="L429" s="181"/>
      <c r="M429" s="181"/>
      <c r="N429" s="181"/>
      <c r="O429" s="181"/>
    </row>
    <row r="430" spans="1:15" ht="31.5" x14ac:dyDescent="0.25">
      <c r="A430" s="784"/>
      <c r="B430" s="768"/>
      <c r="C430" s="179" t="s">
        <v>65</v>
      </c>
      <c r="D430" s="179"/>
      <c r="E430" s="179"/>
      <c r="F430" s="179"/>
      <c r="G430" s="179"/>
      <c r="H430" s="179"/>
      <c r="I430" s="179"/>
      <c r="J430" s="179"/>
      <c r="K430" s="179"/>
      <c r="L430" s="179"/>
      <c r="M430" s="179"/>
      <c r="N430" s="179"/>
      <c r="O430" s="179"/>
    </row>
    <row r="431" spans="1:15" x14ac:dyDescent="0.25">
      <c r="A431" s="785"/>
      <c r="B431" s="768"/>
      <c r="C431" s="181" t="s">
        <v>66</v>
      </c>
      <c r="D431" s="181"/>
      <c r="E431" s="181"/>
      <c r="F431" s="181"/>
      <c r="G431" s="181"/>
      <c r="H431" s="181"/>
      <c r="I431" s="181"/>
      <c r="J431" s="181"/>
      <c r="K431" s="181"/>
      <c r="L431" s="181"/>
      <c r="M431" s="181"/>
      <c r="N431" s="181"/>
      <c r="O431" s="181"/>
    </row>
    <row r="432" spans="1:15" x14ac:dyDescent="0.25">
      <c r="A432" s="88"/>
      <c r="B432" s="88"/>
      <c r="C432" s="183"/>
      <c r="D432" s="183"/>
      <c r="E432" s="183"/>
      <c r="F432" s="183"/>
      <c r="G432" s="183"/>
      <c r="H432" s="183"/>
      <c r="I432" s="183"/>
      <c r="J432" s="183"/>
      <c r="K432" s="183"/>
      <c r="L432" s="183"/>
      <c r="M432" s="183"/>
      <c r="N432" s="183"/>
      <c r="O432" s="183"/>
    </row>
    <row r="433" spans="1:15" x14ac:dyDescent="0.25">
      <c r="A433" s="789" t="s">
        <v>228</v>
      </c>
      <c r="B433" s="790"/>
      <c r="C433" s="790"/>
      <c r="D433" s="790"/>
      <c r="E433" s="790"/>
      <c r="F433" s="790"/>
      <c r="G433" s="790"/>
      <c r="H433" s="790"/>
      <c r="I433" s="790"/>
      <c r="J433" s="790"/>
      <c r="K433" s="790"/>
      <c r="L433" s="790"/>
      <c r="M433" s="790"/>
      <c r="N433" s="790"/>
      <c r="O433" s="791"/>
    </row>
    <row r="434" spans="1:15" x14ac:dyDescent="0.25">
      <c r="A434" s="88"/>
      <c r="B434" s="88"/>
      <c r="C434" s="183"/>
      <c r="D434" s="183"/>
      <c r="E434" s="183"/>
      <c r="F434" s="183"/>
      <c r="G434" s="183"/>
      <c r="H434" s="183"/>
      <c r="I434" s="183"/>
      <c r="J434" s="183"/>
      <c r="K434" s="183"/>
      <c r="L434" s="183"/>
      <c r="M434" s="183"/>
      <c r="N434" s="183"/>
      <c r="O434" s="183"/>
    </row>
    <row r="435" spans="1:15" ht="47.25" x14ac:dyDescent="0.25">
      <c r="A435" s="72" t="s">
        <v>23</v>
      </c>
      <c r="B435" s="74" t="s">
        <v>24</v>
      </c>
      <c r="C435" s="752" t="s">
        <v>25</v>
      </c>
      <c r="D435" s="773"/>
      <c r="E435" s="753"/>
      <c r="F435" s="752" t="s">
        <v>28</v>
      </c>
      <c r="G435" s="753"/>
      <c r="H435" s="752" t="s">
        <v>29</v>
      </c>
      <c r="I435" s="753"/>
      <c r="J435" s="74" t="s">
        <v>30</v>
      </c>
      <c r="K435" s="752" t="s">
        <v>31</v>
      </c>
      <c r="L435" s="753"/>
      <c r="M435" s="765" t="s">
        <v>32</v>
      </c>
      <c r="N435" s="766"/>
      <c r="O435" s="767"/>
    </row>
    <row r="436" spans="1:15" ht="15.75" x14ac:dyDescent="0.25">
      <c r="A436" s="75"/>
      <c r="B436" s="76"/>
      <c r="C436" s="754"/>
      <c r="D436" s="742"/>
      <c r="E436" s="743"/>
      <c r="F436" s="754"/>
      <c r="G436" s="743"/>
      <c r="H436" s="782"/>
      <c r="I436" s="759"/>
      <c r="J436" s="80"/>
      <c r="K436" s="782"/>
      <c r="L436" s="759"/>
      <c r="M436" s="797"/>
      <c r="N436" s="798"/>
      <c r="O436" s="799"/>
    </row>
    <row r="437" spans="1:15" ht="15.75" x14ac:dyDescent="0.25">
      <c r="A437" s="752" t="s">
        <v>40</v>
      </c>
      <c r="B437" s="753"/>
      <c r="C437" s="754"/>
      <c r="D437" s="742"/>
      <c r="E437" s="742"/>
      <c r="F437" s="742"/>
      <c r="G437" s="743"/>
      <c r="H437" s="755" t="s">
        <v>42</v>
      </c>
      <c r="I437" s="795"/>
      <c r="J437" s="796"/>
      <c r="K437" s="782"/>
      <c r="L437" s="758"/>
      <c r="M437" s="758"/>
      <c r="N437" s="758"/>
      <c r="O437" s="759"/>
    </row>
    <row r="438" spans="1:15" ht="15.75" x14ac:dyDescent="0.25">
      <c r="A438" s="760" t="s">
        <v>44</v>
      </c>
      <c r="B438" s="761"/>
      <c r="C438" s="761"/>
      <c r="D438" s="761"/>
      <c r="E438" s="761"/>
      <c r="F438" s="762"/>
      <c r="G438" s="763" t="s">
        <v>45</v>
      </c>
      <c r="H438" s="763"/>
      <c r="I438" s="763"/>
      <c r="J438" s="763"/>
      <c r="K438" s="763"/>
      <c r="L438" s="763"/>
      <c r="M438" s="763"/>
      <c r="N438" s="763"/>
      <c r="O438" s="763"/>
    </row>
    <row r="439" spans="1:15" x14ac:dyDescent="0.25">
      <c r="A439" s="776"/>
      <c r="B439" s="777"/>
      <c r="C439" s="777"/>
      <c r="D439" s="777"/>
      <c r="E439" s="777"/>
      <c r="F439" s="777"/>
      <c r="G439" s="780"/>
      <c r="H439" s="780"/>
      <c r="I439" s="780"/>
      <c r="J439" s="780"/>
      <c r="K439" s="780"/>
      <c r="L439" s="780"/>
      <c r="M439" s="780"/>
      <c r="N439" s="780"/>
      <c r="O439" s="780"/>
    </row>
    <row r="440" spans="1:15" x14ac:dyDescent="0.25">
      <c r="A440" s="778"/>
      <c r="B440" s="779"/>
      <c r="C440" s="779"/>
      <c r="D440" s="779"/>
      <c r="E440" s="779"/>
      <c r="F440" s="779"/>
      <c r="G440" s="780"/>
      <c r="H440" s="780"/>
      <c r="I440" s="780"/>
      <c r="J440" s="780"/>
      <c r="K440" s="780"/>
      <c r="L440" s="780"/>
      <c r="M440" s="780"/>
      <c r="N440" s="780"/>
      <c r="O440" s="780"/>
    </row>
    <row r="441" spans="1:15" ht="15.75" x14ac:dyDescent="0.25">
      <c r="A441" s="760" t="s">
        <v>48</v>
      </c>
      <c r="B441" s="761"/>
      <c r="C441" s="761"/>
      <c r="D441" s="761"/>
      <c r="E441" s="761"/>
      <c r="F441" s="761"/>
      <c r="G441" s="763" t="s">
        <v>49</v>
      </c>
      <c r="H441" s="763"/>
      <c r="I441" s="763"/>
      <c r="J441" s="763"/>
      <c r="K441" s="763"/>
      <c r="L441" s="763"/>
      <c r="M441" s="763"/>
      <c r="N441" s="763"/>
      <c r="O441" s="763"/>
    </row>
    <row r="442" spans="1:15" x14ac:dyDescent="0.25">
      <c r="A442" s="781"/>
      <c r="B442" s="781"/>
      <c r="C442" s="781"/>
      <c r="D442" s="781"/>
      <c r="E442" s="781"/>
      <c r="F442" s="781"/>
      <c r="G442" s="781"/>
      <c r="H442" s="781"/>
      <c r="I442" s="781"/>
      <c r="J442" s="781"/>
      <c r="K442" s="781"/>
      <c r="L442" s="781"/>
      <c r="M442" s="781"/>
      <c r="N442" s="781"/>
      <c r="O442" s="781"/>
    </row>
    <row r="443" spans="1:15" x14ac:dyDescent="0.25">
      <c r="A443" s="781"/>
      <c r="B443" s="781"/>
      <c r="C443" s="781"/>
      <c r="D443" s="781"/>
      <c r="E443" s="781"/>
      <c r="F443" s="781"/>
      <c r="G443" s="781"/>
      <c r="H443" s="781"/>
      <c r="I443" s="781"/>
      <c r="J443" s="781"/>
      <c r="K443" s="781"/>
      <c r="L443" s="781"/>
      <c r="M443" s="781"/>
      <c r="N443" s="781"/>
      <c r="O443" s="781"/>
    </row>
    <row r="444" spans="1:15" x14ac:dyDescent="0.25">
      <c r="A444" s="90"/>
      <c r="B444" s="90"/>
      <c r="C444" s="90"/>
      <c r="D444" s="91"/>
      <c r="E444" s="92"/>
      <c r="F444" s="92"/>
      <c r="G444" s="92"/>
      <c r="H444" s="92"/>
      <c r="I444" s="92"/>
      <c r="J444" s="92"/>
      <c r="K444" s="92"/>
      <c r="L444" s="92"/>
      <c r="M444" s="92"/>
      <c r="N444" s="92"/>
      <c r="O444" s="93"/>
    </row>
    <row r="445" spans="1:15" ht="15.75" x14ac:dyDescent="0.25">
      <c r="A445" s="70"/>
      <c r="B445" s="70"/>
      <c r="C445" s="63"/>
      <c r="D445" s="800" t="s">
        <v>95</v>
      </c>
      <c r="E445" s="773"/>
      <c r="F445" s="773"/>
      <c r="G445" s="773"/>
      <c r="H445" s="773"/>
      <c r="I445" s="773"/>
      <c r="J445" s="773"/>
      <c r="K445" s="773"/>
      <c r="L445" s="773"/>
      <c r="M445" s="773"/>
      <c r="N445" s="773"/>
      <c r="O445" s="753"/>
    </row>
    <row r="446" spans="1:15" ht="15.75" x14ac:dyDescent="0.25">
      <c r="A446" s="63"/>
      <c r="B446" s="64"/>
      <c r="C446" s="70"/>
      <c r="D446" s="74" t="s">
        <v>53</v>
      </c>
      <c r="E446" s="74" t="s">
        <v>54</v>
      </c>
      <c r="F446" s="74" t="s">
        <v>55</v>
      </c>
      <c r="G446" s="74" t="s">
        <v>56</v>
      </c>
      <c r="H446" s="74" t="s">
        <v>57</v>
      </c>
      <c r="I446" s="74" t="s">
        <v>58</v>
      </c>
      <c r="J446" s="74" t="s">
        <v>59</v>
      </c>
      <c r="K446" s="74" t="s">
        <v>60</v>
      </c>
      <c r="L446" s="74" t="s">
        <v>61</v>
      </c>
      <c r="M446" s="74" t="s">
        <v>62</v>
      </c>
      <c r="N446" s="74" t="s">
        <v>63</v>
      </c>
      <c r="O446" s="74" t="s">
        <v>64</v>
      </c>
    </row>
    <row r="447" spans="1:15" ht="15.75" x14ac:dyDescent="0.25">
      <c r="A447" s="954" t="s">
        <v>65</v>
      </c>
      <c r="B447" s="954"/>
      <c r="C447" s="954"/>
      <c r="D447" s="179"/>
      <c r="E447" s="179"/>
      <c r="F447" s="179"/>
      <c r="G447" s="179"/>
      <c r="H447" s="179"/>
      <c r="I447" s="179"/>
      <c r="J447" s="179"/>
      <c r="K447" s="179"/>
      <c r="L447" s="179"/>
      <c r="M447" s="179"/>
      <c r="N447" s="179"/>
      <c r="O447" s="179"/>
    </row>
    <row r="448" spans="1:15" ht="15.75" x14ac:dyDescent="0.25">
      <c r="A448" s="955" t="s">
        <v>66</v>
      </c>
      <c r="B448" s="955"/>
      <c r="C448" s="955"/>
      <c r="D448" s="181"/>
      <c r="E448" s="181"/>
      <c r="F448" s="181"/>
      <c r="G448" s="181"/>
      <c r="H448" s="181"/>
      <c r="I448" s="181"/>
      <c r="J448" s="181"/>
      <c r="K448" s="181"/>
      <c r="L448" s="181"/>
      <c r="M448" s="181"/>
      <c r="N448" s="181"/>
      <c r="O448" s="181"/>
    </row>
  </sheetData>
  <sheetProtection password="B4B1" sheet="1" objects="1" scenarios="1" selectLockedCells="1" selectUnlockedCells="1"/>
  <mergeCells count="689">
    <mergeCell ref="B1:O1"/>
    <mergeCell ref="B2:O2"/>
    <mergeCell ref="B3:O3"/>
    <mergeCell ref="B4:O4"/>
    <mergeCell ref="B5:O5"/>
    <mergeCell ref="B6:O6"/>
    <mergeCell ref="L14:O14"/>
    <mergeCell ref="E15:I15"/>
    <mergeCell ref="L15:O15"/>
    <mergeCell ref="E16:I16"/>
    <mergeCell ref="L16:O16"/>
    <mergeCell ref="E17:I17"/>
    <mergeCell ref="L17:O17"/>
    <mergeCell ref="B8:J8"/>
    <mergeCell ref="K8:N8"/>
    <mergeCell ref="B10:O10"/>
    <mergeCell ref="A12:D48"/>
    <mergeCell ref="E12:I12"/>
    <mergeCell ref="J12:K48"/>
    <mergeCell ref="L12:O12"/>
    <mergeCell ref="E13:I13"/>
    <mergeCell ref="L13:O13"/>
    <mergeCell ref="E14:I14"/>
    <mergeCell ref="E21:I21"/>
    <mergeCell ref="L21:O21"/>
    <mergeCell ref="E22:I22"/>
    <mergeCell ref="L22:O22"/>
    <mergeCell ref="E23:I23"/>
    <mergeCell ref="L23:O23"/>
    <mergeCell ref="E18:I18"/>
    <mergeCell ref="L18:O18"/>
    <mergeCell ref="E19:I19"/>
    <mergeCell ref="L19:O19"/>
    <mergeCell ref="E20:I20"/>
    <mergeCell ref="L20:O20"/>
    <mergeCell ref="E27:I27"/>
    <mergeCell ref="L27:O27"/>
    <mergeCell ref="E28:I28"/>
    <mergeCell ref="L28:O28"/>
    <mergeCell ref="E29:I29"/>
    <mergeCell ref="L29:O29"/>
    <mergeCell ref="E24:I24"/>
    <mergeCell ref="L24:O24"/>
    <mergeCell ref="E25:I25"/>
    <mergeCell ref="L25:O25"/>
    <mergeCell ref="E26:I26"/>
    <mergeCell ref="L26:O26"/>
    <mergeCell ref="E33:I33"/>
    <mergeCell ref="L33:O33"/>
    <mergeCell ref="E34:I34"/>
    <mergeCell ref="L34:O34"/>
    <mergeCell ref="E35:I35"/>
    <mergeCell ref="L35:O35"/>
    <mergeCell ref="E30:I30"/>
    <mergeCell ref="L30:O30"/>
    <mergeCell ref="E31:I31"/>
    <mergeCell ref="L31:O31"/>
    <mergeCell ref="E32:I32"/>
    <mergeCell ref="L32:O32"/>
    <mergeCell ref="E39:I39"/>
    <mergeCell ref="L39:O39"/>
    <mergeCell ref="E40:I40"/>
    <mergeCell ref="L40:O40"/>
    <mergeCell ref="E41:I41"/>
    <mergeCell ref="L41:O41"/>
    <mergeCell ref="E36:I36"/>
    <mergeCell ref="L36:O36"/>
    <mergeCell ref="E37:I37"/>
    <mergeCell ref="L37:O37"/>
    <mergeCell ref="E38:I38"/>
    <mergeCell ref="L38:O38"/>
    <mergeCell ref="E45:I45"/>
    <mergeCell ref="L45:O45"/>
    <mergeCell ref="E46:I46"/>
    <mergeCell ref="L46:O46"/>
    <mergeCell ref="E47:I47"/>
    <mergeCell ref="L47:O47"/>
    <mergeCell ref="E42:I42"/>
    <mergeCell ref="L42:O42"/>
    <mergeCell ref="E43:I43"/>
    <mergeCell ref="L43:O43"/>
    <mergeCell ref="E44:I44"/>
    <mergeCell ref="L44:O44"/>
    <mergeCell ref="F52:G52"/>
    <mergeCell ref="H52:I52"/>
    <mergeCell ref="K52:L52"/>
    <mergeCell ref="M52:O52"/>
    <mergeCell ref="A53:B53"/>
    <mergeCell ref="C53:G53"/>
    <mergeCell ref="H53:J53"/>
    <mergeCell ref="K53:O53"/>
    <mergeCell ref="E48:I48"/>
    <mergeCell ref="L48:O48"/>
    <mergeCell ref="F51:G51"/>
    <mergeCell ref="H51:I51"/>
    <mergeCell ref="K51:L51"/>
    <mergeCell ref="M51:O51"/>
    <mergeCell ref="A58:F59"/>
    <mergeCell ref="G58:O59"/>
    <mergeCell ref="D61:O61"/>
    <mergeCell ref="A63:C63"/>
    <mergeCell ref="A64:C64"/>
    <mergeCell ref="B66:N66"/>
    <mergeCell ref="A54:F54"/>
    <mergeCell ref="G54:O54"/>
    <mergeCell ref="A55:F56"/>
    <mergeCell ref="G55:O56"/>
    <mergeCell ref="A57:F57"/>
    <mergeCell ref="G57:O57"/>
    <mergeCell ref="A71:B71"/>
    <mergeCell ref="C71:G71"/>
    <mergeCell ref="H71:J71"/>
    <mergeCell ref="K71:O71"/>
    <mergeCell ref="A72:F72"/>
    <mergeCell ref="G72:O72"/>
    <mergeCell ref="C69:E69"/>
    <mergeCell ref="F69:G69"/>
    <mergeCell ref="H69:I69"/>
    <mergeCell ref="K69:L69"/>
    <mergeCell ref="M69:O69"/>
    <mergeCell ref="C70:E70"/>
    <mergeCell ref="F70:G70"/>
    <mergeCell ref="H70:I70"/>
    <mergeCell ref="K70:L70"/>
    <mergeCell ref="M70:O70"/>
    <mergeCell ref="A80:A81"/>
    <mergeCell ref="B80:B81"/>
    <mergeCell ref="A82:A83"/>
    <mergeCell ref="B82:B83"/>
    <mergeCell ref="A84:A85"/>
    <mergeCell ref="B84:B85"/>
    <mergeCell ref="A73:F74"/>
    <mergeCell ref="G73:O74"/>
    <mergeCell ref="A75:F75"/>
    <mergeCell ref="G75:O75"/>
    <mergeCell ref="A76:F77"/>
    <mergeCell ref="G76:O77"/>
    <mergeCell ref="A92:A93"/>
    <mergeCell ref="B92:B93"/>
    <mergeCell ref="A94:A95"/>
    <mergeCell ref="B94:B95"/>
    <mergeCell ref="A96:A97"/>
    <mergeCell ref="B96:B97"/>
    <mergeCell ref="A86:A87"/>
    <mergeCell ref="B86:B87"/>
    <mergeCell ref="A88:A89"/>
    <mergeCell ref="B88:B89"/>
    <mergeCell ref="A90:A91"/>
    <mergeCell ref="B90:B91"/>
    <mergeCell ref="A98:A99"/>
    <mergeCell ref="B98:B99"/>
    <mergeCell ref="B100:O100"/>
    <mergeCell ref="A101:O101"/>
    <mergeCell ref="C103:E103"/>
    <mergeCell ref="F103:G103"/>
    <mergeCell ref="H103:I103"/>
    <mergeCell ref="K103:L103"/>
    <mergeCell ref="M103:O103"/>
    <mergeCell ref="C104:E104"/>
    <mergeCell ref="F104:G104"/>
    <mergeCell ref="H104:I104"/>
    <mergeCell ref="K104:L104"/>
    <mergeCell ref="M104:O104"/>
    <mergeCell ref="A105:B105"/>
    <mergeCell ref="C105:G105"/>
    <mergeCell ref="H105:J105"/>
    <mergeCell ref="K105:O105"/>
    <mergeCell ref="A110:F111"/>
    <mergeCell ref="G110:O111"/>
    <mergeCell ref="D113:O113"/>
    <mergeCell ref="A115:C115"/>
    <mergeCell ref="A116:C116"/>
    <mergeCell ref="B118:J118"/>
    <mergeCell ref="K118:N118"/>
    <mergeCell ref="A106:F106"/>
    <mergeCell ref="G106:O106"/>
    <mergeCell ref="A107:F108"/>
    <mergeCell ref="G107:O108"/>
    <mergeCell ref="A109:F109"/>
    <mergeCell ref="G109:O109"/>
    <mergeCell ref="B120:O120"/>
    <mergeCell ref="A122:D158"/>
    <mergeCell ref="E122:I122"/>
    <mergeCell ref="J122:K158"/>
    <mergeCell ref="L122:O122"/>
    <mergeCell ref="E123:I123"/>
    <mergeCell ref="L123:O123"/>
    <mergeCell ref="E124:I124"/>
    <mergeCell ref="L124:O124"/>
    <mergeCell ref="E125:I125"/>
    <mergeCell ref="E129:I129"/>
    <mergeCell ref="L129:O129"/>
    <mergeCell ref="E130:I130"/>
    <mergeCell ref="L130:O130"/>
    <mergeCell ref="E131:I131"/>
    <mergeCell ref="L131:O131"/>
    <mergeCell ref="L125:O125"/>
    <mergeCell ref="E126:I126"/>
    <mergeCell ref="L126:O126"/>
    <mergeCell ref="E127:I127"/>
    <mergeCell ref="L127:O127"/>
    <mergeCell ref="E128:I128"/>
    <mergeCell ref="L128:O128"/>
    <mergeCell ref="E135:I135"/>
    <mergeCell ref="L135:O135"/>
    <mergeCell ref="E136:I136"/>
    <mergeCell ref="L136:O136"/>
    <mergeCell ref="E137:I137"/>
    <mergeCell ref="L137:O137"/>
    <mergeCell ref="E132:I132"/>
    <mergeCell ref="L132:O132"/>
    <mergeCell ref="E133:I133"/>
    <mergeCell ref="L133:O133"/>
    <mergeCell ref="E134:I134"/>
    <mergeCell ref="L134:O134"/>
    <mergeCell ref="E141:I141"/>
    <mergeCell ref="L141:O141"/>
    <mergeCell ref="E142:I142"/>
    <mergeCell ref="L142:O142"/>
    <mergeCell ref="E143:I143"/>
    <mergeCell ref="L143:O143"/>
    <mergeCell ref="E138:I138"/>
    <mergeCell ref="L138:O138"/>
    <mergeCell ref="E139:I139"/>
    <mergeCell ref="L139:O139"/>
    <mergeCell ref="E140:I140"/>
    <mergeCell ref="L140:O140"/>
    <mergeCell ref="E147:I147"/>
    <mergeCell ref="L147:O147"/>
    <mergeCell ref="E148:I148"/>
    <mergeCell ref="L148:O148"/>
    <mergeCell ref="E149:I149"/>
    <mergeCell ref="L149:O149"/>
    <mergeCell ref="E144:I144"/>
    <mergeCell ref="L144:O144"/>
    <mergeCell ref="E145:I145"/>
    <mergeCell ref="L145:O145"/>
    <mergeCell ref="E146:I146"/>
    <mergeCell ref="L146:O146"/>
    <mergeCell ref="E153:I153"/>
    <mergeCell ref="L153:O153"/>
    <mergeCell ref="E154:I154"/>
    <mergeCell ref="L154:O154"/>
    <mergeCell ref="E155:I155"/>
    <mergeCell ref="L155:O155"/>
    <mergeCell ref="E150:I150"/>
    <mergeCell ref="L150:O150"/>
    <mergeCell ref="E151:I151"/>
    <mergeCell ref="L151:O151"/>
    <mergeCell ref="E152:I152"/>
    <mergeCell ref="L152:O152"/>
    <mergeCell ref="F161:G161"/>
    <mergeCell ref="H161:I161"/>
    <mergeCell ref="K161:L161"/>
    <mergeCell ref="M161:O161"/>
    <mergeCell ref="F162:G162"/>
    <mergeCell ref="H162:I162"/>
    <mergeCell ref="K162:L162"/>
    <mergeCell ref="M162:O162"/>
    <mergeCell ref="E156:I156"/>
    <mergeCell ref="L156:O156"/>
    <mergeCell ref="E157:I157"/>
    <mergeCell ref="L157:O157"/>
    <mergeCell ref="E158:I158"/>
    <mergeCell ref="L158:O158"/>
    <mergeCell ref="A165:F166"/>
    <mergeCell ref="G165:O166"/>
    <mergeCell ref="A167:F167"/>
    <mergeCell ref="G167:O167"/>
    <mergeCell ref="A168:F169"/>
    <mergeCell ref="G168:O169"/>
    <mergeCell ref="A163:B163"/>
    <mergeCell ref="C163:G163"/>
    <mergeCell ref="H163:J163"/>
    <mergeCell ref="K163:O163"/>
    <mergeCell ref="A164:F164"/>
    <mergeCell ref="G164:O164"/>
    <mergeCell ref="D171:O171"/>
    <mergeCell ref="A173:C173"/>
    <mergeCell ref="A174:C174"/>
    <mergeCell ref="B177:J177"/>
    <mergeCell ref="C179:E179"/>
    <mergeCell ref="F179:G179"/>
    <mergeCell ref="H179:I179"/>
    <mergeCell ref="K179:L179"/>
    <mergeCell ref="M179:O179"/>
    <mergeCell ref="A182:F182"/>
    <mergeCell ref="G182:O182"/>
    <mergeCell ref="A183:F184"/>
    <mergeCell ref="G183:O184"/>
    <mergeCell ref="A185:F185"/>
    <mergeCell ref="G185:O185"/>
    <mergeCell ref="C180:E180"/>
    <mergeCell ref="F180:G180"/>
    <mergeCell ref="H180:I180"/>
    <mergeCell ref="K180:L180"/>
    <mergeCell ref="M180:O180"/>
    <mergeCell ref="A181:B181"/>
    <mergeCell ref="C181:G181"/>
    <mergeCell ref="H181:J181"/>
    <mergeCell ref="K181:O181"/>
    <mergeCell ref="A194:A195"/>
    <mergeCell ref="B194:B195"/>
    <mergeCell ref="A196:A197"/>
    <mergeCell ref="B196:B197"/>
    <mergeCell ref="A198:A199"/>
    <mergeCell ref="B198:B199"/>
    <mergeCell ref="A186:F187"/>
    <mergeCell ref="G186:O187"/>
    <mergeCell ref="A190:A191"/>
    <mergeCell ref="B190:B191"/>
    <mergeCell ref="A192:A193"/>
    <mergeCell ref="B192:B193"/>
    <mergeCell ref="A206:A207"/>
    <mergeCell ref="B206:B207"/>
    <mergeCell ref="A208:A209"/>
    <mergeCell ref="B208:B209"/>
    <mergeCell ref="B210:O210"/>
    <mergeCell ref="A211:O211"/>
    <mergeCell ref="A200:A201"/>
    <mergeCell ref="B200:B201"/>
    <mergeCell ref="A202:A203"/>
    <mergeCell ref="B202:B203"/>
    <mergeCell ref="A204:A205"/>
    <mergeCell ref="B204:B205"/>
    <mergeCell ref="A215:B215"/>
    <mergeCell ref="C215:G215"/>
    <mergeCell ref="H215:J215"/>
    <mergeCell ref="K215:O215"/>
    <mergeCell ref="A216:F216"/>
    <mergeCell ref="G216:O216"/>
    <mergeCell ref="C213:E213"/>
    <mergeCell ref="F213:G213"/>
    <mergeCell ref="H213:I213"/>
    <mergeCell ref="K213:L213"/>
    <mergeCell ref="M213:O213"/>
    <mergeCell ref="C214:E214"/>
    <mergeCell ref="F214:G214"/>
    <mergeCell ref="H214:I214"/>
    <mergeCell ref="K214:L214"/>
    <mergeCell ref="M214:O214"/>
    <mergeCell ref="D223:O223"/>
    <mergeCell ref="A225:C225"/>
    <mergeCell ref="A226:C226"/>
    <mergeCell ref="B229:J229"/>
    <mergeCell ref="K229:N229"/>
    <mergeCell ref="B231:O231"/>
    <mergeCell ref="A217:F218"/>
    <mergeCell ref="G217:O218"/>
    <mergeCell ref="A219:F219"/>
    <mergeCell ref="G219:O219"/>
    <mergeCell ref="A220:F221"/>
    <mergeCell ref="G220:O221"/>
    <mergeCell ref="E237:I237"/>
    <mergeCell ref="L237:O237"/>
    <mergeCell ref="E238:I238"/>
    <mergeCell ref="L238:O238"/>
    <mergeCell ref="E239:I239"/>
    <mergeCell ref="L239:O239"/>
    <mergeCell ref="A233:D269"/>
    <mergeCell ref="E233:I233"/>
    <mergeCell ref="J233:K269"/>
    <mergeCell ref="L233:O233"/>
    <mergeCell ref="E234:I234"/>
    <mergeCell ref="L234:O234"/>
    <mergeCell ref="E235:I235"/>
    <mergeCell ref="L235:O235"/>
    <mergeCell ref="E236:I236"/>
    <mergeCell ref="L236:O236"/>
    <mergeCell ref="E243:I243"/>
    <mergeCell ref="L243:O243"/>
    <mergeCell ref="E244:I244"/>
    <mergeCell ref="L244:O244"/>
    <mergeCell ref="E245:I245"/>
    <mergeCell ref="L245:O245"/>
    <mergeCell ref="E240:I240"/>
    <mergeCell ref="L240:O240"/>
    <mergeCell ref="E241:I241"/>
    <mergeCell ref="L241:O241"/>
    <mergeCell ref="E242:I242"/>
    <mergeCell ref="L242:O242"/>
    <mergeCell ref="E249:I249"/>
    <mergeCell ref="L249:O249"/>
    <mergeCell ref="E250:I250"/>
    <mergeCell ref="L250:O250"/>
    <mergeCell ref="E251:I251"/>
    <mergeCell ref="L251:O251"/>
    <mergeCell ref="E246:I246"/>
    <mergeCell ref="L246:O246"/>
    <mergeCell ref="E247:I247"/>
    <mergeCell ref="L247:O247"/>
    <mergeCell ref="E248:I248"/>
    <mergeCell ref="L248:O248"/>
    <mergeCell ref="E255:I255"/>
    <mergeCell ref="L255:O255"/>
    <mergeCell ref="E256:I256"/>
    <mergeCell ref="L256:O256"/>
    <mergeCell ref="E257:I257"/>
    <mergeCell ref="L257:O257"/>
    <mergeCell ref="E252:I252"/>
    <mergeCell ref="L252:O252"/>
    <mergeCell ref="E253:I253"/>
    <mergeCell ref="L253:O253"/>
    <mergeCell ref="E254:I254"/>
    <mergeCell ref="L254:O254"/>
    <mergeCell ref="E261:I261"/>
    <mergeCell ref="L261:O261"/>
    <mergeCell ref="E262:I262"/>
    <mergeCell ref="L262:O262"/>
    <mergeCell ref="E263:I263"/>
    <mergeCell ref="L263:O263"/>
    <mergeCell ref="E258:I258"/>
    <mergeCell ref="L258:O258"/>
    <mergeCell ref="E259:I259"/>
    <mergeCell ref="L259:O259"/>
    <mergeCell ref="E260:I260"/>
    <mergeCell ref="L260:O260"/>
    <mergeCell ref="E267:I267"/>
    <mergeCell ref="L267:O267"/>
    <mergeCell ref="E268:I268"/>
    <mergeCell ref="L268:O268"/>
    <mergeCell ref="E269:I269"/>
    <mergeCell ref="L269:O269"/>
    <mergeCell ref="E264:I264"/>
    <mergeCell ref="L264:O264"/>
    <mergeCell ref="E265:I265"/>
    <mergeCell ref="L265:O265"/>
    <mergeCell ref="E266:I266"/>
    <mergeCell ref="L266:O266"/>
    <mergeCell ref="A274:B274"/>
    <mergeCell ref="C274:G274"/>
    <mergeCell ref="H274:J274"/>
    <mergeCell ref="K274:O274"/>
    <mergeCell ref="A275:F275"/>
    <mergeCell ref="G275:O275"/>
    <mergeCell ref="F272:G272"/>
    <mergeCell ref="H272:I272"/>
    <mergeCell ref="K272:L272"/>
    <mergeCell ref="M272:O272"/>
    <mergeCell ref="F273:G273"/>
    <mergeCell ref="H273:I273"/>
    <mergeCell ref="K273:L273"/>
    <mergeCell ref="M273:O273"/>
    <mergeCell ref="D282:O282"/>
    <mergeCell ref="A284:C284"/>
    <mergeCell ref="A285:C285"/>
    <mergeCell ref="C290:E290"/>
    <mergeCell ref="F290:G290"/>
    <mergeCell ref="H290:I290"/>
    <mergeCell ref="K290:L290"/>
    <mergeCell ref="M290:O290"/>
    <mergeCell ref="A276:F277"/>
    <mergeCell ref="G276:O277"/>
    <mergeCell ref="A278:F278"/>
    <mergeCell ref="G278:O278"/>
    <mergeCell ref="A279:F280"/>
    <mergeCell ref="G279:O280"/>
    <mergeCell ref="C291:E291"/>
    <mergeCell ref="F291:G291"/>
    <mergeCell ref="H291:I291"/>
    <mergeCell ref="K291:L291"/>
    <mergeCell ref="M291:O291"/>
    <mergeCell ref="A292:B292"/>
    <mergeCell ref="C292:G292"/>
    <mergeCell ref="H292:J292"/>
    <mergeCell ref="K292:O292"/>
    <mergeCell ref="A297:F298"/>
    <mergeCell ref="G297:O298"/>
    <mergeCell ref="A301:A302"/>
    <mergeCell ref="B301:B302"/>
    <mergeCell ref="A303:A304"/>
    <mergeCell ref="B303:B304"/>
    <mergeCell ref="A293:F293"/>
    <mergeCell ref="G293:O293"/>
    <mergeCell ref="A294:F295"/>
    <mergeCell ref="G294:O295"/>
    <mergeCell ref="A296:F296"/>
    <mergeCell ref="G296:O296"/>
    <mergeCell ref="A311:A312"/>
    <mergeCell ref="B311:B312"/>
    <mergeCell ref="A313:A314"/>
    <mergeCell ref="B313:B314"/>
    <mergeCell ref="A315:A316"/>
    <mergeCell ref="B315:B316"/>
    <mergeCell ref="A305:A306"/>
    <mergeCell ref="B305:B306"/>
    <mergeCell ref="A307:A308"/>
    <mergeCell ref="B307:B308"/>
    <mergeCell ref="A309:A310"/>
    <mergeCell ref="B309:B310"/>
    <mergeCell ref="A317:A318"/>
    <mergeCell ref="B317:B318"/>
    <mergeCell ref="A319:A320"/>
    <mergeCell ref="B319:B320"/>
    <mergeCell ref="A322:O322"/>
    <mergeCell ref="C324:E324"/>
    <mergeCell ref="F324:G324"/>
    <mergeCell ref="H324:I324"/>
    <mergeCell ref="K324:L324"/>
    <mergeCell ref="M324:O324"/>
    <mergeCell ref="C325:E325"/>
    <mergeCell ref="F325:G325"/>
    <mergeCell ref="H325:I325"/>
    <mergeCell ref="K325:L325"/>
    <mergeCell ref="M325:O325"/>
    <mergeCell ref="A326:B326"/>
    <mergeCell ref="C326:G326"/>
    <mergeCell ref="H326:J326"/>
    <mergeCell ref="K326:O326"/>
    <mergeCell ref="A331:F332"/>
    <mergeCell ref="G331:O332"/>
    <mergeCell ref="D334:O334"/>
    <mergeCell ref="A336:C336"/>
    <mergeCell ref="A337:C337"/>
    <mergeCell ref="B340:J340"/>
    <mergeCell ref="K340:N340"/>
    <mergeCell ref="A327:F327"/>
    <mergeCell ref="G327:O327"/>
    <mergeCell ref="A328:F329"/>
    <mergeCell ref="G328:O329"/>
    <mergeCell ref="A330:F330"/>
    <mergeCell ref="G330:O330"/>
    <mergeCell ref="B342:O342"/>
    <mergeCell ref="A344:D380"/>
    <mergeCell ref="E344:I344"/>
    <mergeCell ref="J344:K380"/>
    <mergeCell ref="L344:O344"/>
    <mergeCell ref="E345:I345"/>
    <mergeCell ref="L345:O345"/>
    <mergeCell ref="E346:I346"/>
    <mergeCell ref="L346:O346"/>
    <mergeCell ref="E347:I347"/>
    <mergeCell ref="E351:I351"/>
    <mergeCell ref="L351:O351"/>
    <mergeCell ref="E352:I352"/>
    <mergeCell ref="L352:O352"/>
    <mergeCell ref="E353:I353"/>
    <mergeCell ref="L353:O353"/>
    <mergeCell ref="L347:O347"/>
    <mergeCell ref="E348:I348"/>
    <mergeCell ref="L348:O348"/>
    <mergeCell ref="E349:I349"/>
    <mergeCell ref="L349:O349"/>
    <mergeCell ref="E350:I350"/>
    <mergeCell ref="L350:O350"/>
    <mergeCell ref="E357:I357"/>
    <mergeCell ref="L357:O357"/>
    <mergeCell ref="E358:I358"/>
    <mergeCell ref="L358:O358"/>
    <mergeCell ref="E359:I359"/>
    <mergeCell ref="L359:O359"/>
    <mergeCell ref="E354:I354"/>
    <mergeCell ref="L354:O354"/>
    <mergeCell ref="E355:I355"/>
    <mergeCell ref="L355:O355"/>
    <mergeCell ref="E356:I356"/>
    <mergeCell ref="L356:O356"/>
    <mergeCell ref="E363:I363"/>
    <mergeCell ref="L363:O363"/>
    <mergeCell ref="E364:I364"/>
    <mergeCell ref="L364:O364"/>
    <mergeCell ref="E365:I365"/>
    <mergeCell ref="L365:O365"/>
    <mergeCell ref="E360:I360"/>
    <mergeCell ref="L360:O360"/>
    <mergeCell ref="E361:I361"/>
    <mergeCell ref="L361:O361"/>
    <mergeCell ref="E362:I362"/>
    <mergeCell ref="L362:O362"/>
    <mergeCell ref="E369:I369"/>
    <mergeCell ref="L369:O369"/>
    <mergeCell ref="E370:I370"/>
    <mergeCell ref="L370:O370"/>
    <mergeCell ref="E371:I371"/>
    <mergeCell ref="L371:O371"/>
    <mergeCell ref="E366:I366"/>
    <mergeCell ref="L366:O366"/>
    <mergeCell ref="E367:I367"/>
    <mergeCell ref="L367:O367"/>
    <mergeCell ref="E368:I368"/>
    <mergeCell ref="L368:O368"/>
    <mergeCell ref="E375:I375"/>
    <mergeCell ref="L375:O375"/>
    <mergeCell ref="E376:I376"/>
    <mergeCell ref="L376:O376"/>
    <mergeCell ref="E377:I377"/>
    <mergeCell ref="L377:O377"/>
    <mergeCell ref="E372:I372"/>
    <mergeCell ref="L372:O372"/>
    <mergeCell ref="E373:I373"/>
    <mergeCell ref="L373:O373"/>
    <mergeCell ref="E374:I374"/>
    <mergeCell ref="L374:O374"/>
    <mergeCell ref="F383:G383"/>
    <mergeCell ref="H383:I383"/>
    <mergeCell ref="K383:L383"/>
    <mergeCell ref="M383:O383"/>
    <mergeCell ref="F384:G384"/>
    <mergeCell ref="H384:I384"/>
    <mergeCell ref="K384:L384"/>
    <mergeCell ref="M384:O384"/>
    <mergeCell ref="E378:I378"/>
    <mergeCell ref="L378:O378"/>
    <mergeCell ref="E379:I379"/>
    <mergeCell ref="L379:O379"/>
    <mergeCell ref="E380:I380"/>
    <mergeCell ref="L380:O380"/>
    <mergeCell ref="A387:F388"/>
    <mergeCell ref="G387:O388"/>
    <mergeCell ref="A389:F389"/>
    <mergeCell ref="G389:O389"/>
    <mergeCell ref="A390:F391"/>
    <mergeCell ref="G390:O391"/>
    <mergeCell ref="A385:B385"/>
    <mergeCell ref="C385:G385"/>
    <mergeCell ref="H385:J385"/>
    <mergeCell ref="K385:O385"/>
    <mergeCell ref="A386:F386"/>
    <mergeCell ref="G386:O386"/>
    <mergeCell ref="F402:G402"/>
    <mergeCell ref="H402:I402"/>
    <mergeCell ref="K402:L402"/>
    <mergeCell ref="M402:O402"/>
    <mergeCell ref="A403:B403"/>
    <mergeCell ref="C403:G403"/>
    <mergeCell ref="H403:J403"/>
    <mergeCell ref="K403:O403"/>
    <mergeCell ref="D393:O393"/>
    <mergeCell ref="A395:C395"/>
    <mergeCell ref="A396:C396"/>
    <mergeCell ref="C401:E401"/>
    <mergeCell ref="F401:G401"/>
    <mergeCell ref="H401:I401"/>
    <mergeCell ref="K401:L401"/>
    <mergeCell ref="M401:O401"/>
    <mergeCell ref="A408:F409"/>
    <mergeCell ref="G408:O409"/>
    <mergeCell ref="A412:A413"/>
    <mergeCell ref="B412:B413"/>
    <mergeCell ref="A414:A415"/>
    <mergeCell ref="B414:B415"/>
    <mergeCell ref="A404:F404"/>
    <mergeCell ref="G404:O404"/>
    <mergeCell ref="A405:F406"/>
    <mergeCell ref="G405:O406"/>
    <mergeCell ref="A407:F407"/>
    <mergeCell ref="G407:O407"/>
    <mergeCell ref="A422:A423"/>
    <mergeCell ref="B422:B423"/>
    <mergeCell ref="A424:A425"/>
    <mergeCell ref="B424:B425"/>
    <mergeCell ref="A426:A427"/>
    <mergeCell ref="B426:B427"/>
    <mergeCell ref="A416:A417"/>
    <mergeCell ref="B416:B417"/>
    <mergeCell ref="A418:A419"/>
    <mergeCell ref="B418:B419"/>
    <mergeCell ref="A420:A421"/>
    <mergeCell ref="B420:B421"/>
    <mergeCell ref="A428:A429"/>
    <mergeCell ref="B428:B429"/>
    <mergeCell ref="A430:A431"/>
    <mergeCell ref="B430:B431"/>
    <mergeCell ref="A433:O433"/>
    <mergeCell ref="C435:E435"/>
    <mergeCell ref="F435:G435"/>
    <mergeCell ref="H435:I435"/>
    <mergeCell ref="K435:L435"/>
    <mergeCell ref="M435:O435"/>
    <mergeCell ref="C436:E436"/>
    <mergeCell ref="F436:G436"/>
    <mergeCell ref="H436:I436"/>
    <mergeCell ref="K436:L436"/>
    <mergeCell ref="M436:O436"/>
    <mergeCell ref="A437:B437"/>
    <mergeCell ref="C437:G437"/>
    <mergeCell ref="H437:J437"/>
    <mergeCell ref="K437:O437"/>
    <mergeCell ref="A442:F443"/>
    <mergeCell ref="G442:O443"/>
    <mergeCell ref="D445:O445"/>
    <mergeCell ref="A447:C447"/>
    <mergeCell ref="A448:C448"/>
    <mergeCell ref="A438:F438"/>
    <mergeCell ref="G438:O438"/>
    <mergeCell ref="A439:F440"/>
    <mergeCell ref="G439:O440"/>
    <mergeCell ref="A441:F441"/>
    <mergeCell ref="G441:O441"/>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$EM$525:$EM$581</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33"/>
  <sheetViews>
    <sheetView topLeftCell="A10" workbookViewId="0">
      <selection activeCell="E18" sqref="E18:I18"/>
    </sheetView>
  </sheetViews>
  <sheetFormatPr baseColWidth="10" defaultRowHeight="15" x14ac:dyDescent="0.25"/>
  <sheetData>
    <row r="1" spans="1:15" ht="63" x14ac:dyDescent="0.25">
      <c r="A1" s="61" t="s">
        <v>0</v>
      </c>
      <c r="B1" s="738" t="e">
        <f>VLOOKUP(B2,$EM$203:$ET$589,2,FALSE)</f>
        <v>#N/A</v>
      </c>
      <c r="C1" s="739"/>
      <c r="D1" s="739"/>
      <c r="E1" s="739"/>
      <c r="F1" s="739"/>
      <c r="G1" s="739"/>
      <c r="H1" s="739"/>
      <c r="I1" s="739"/>
      <c r="J1" s="739"/>
      <c r="K1" s="739"/>
      <c r="L1" s="739"/>
      <c r="M1" s="739"/>
      <c r="N1" s="739"/>
      <c r="O1" s="740"/>
    </row>
    <row r="2" spans="1:15" ht="15.75" x14ac:dyDescent="0.25">
      <c r="A2" s="61" t="s">
        <v>2</v>
      </c>
      <c r="B2" s="741" t="s">
        <v>1528</v>
      </c>
      <c r="C2" s="742"/>
      <c r="D2" s="742"/>
      <c r="E2" s="742"/>
      <c r="F2" s="742"/>
      <c r="G2" s="742"/>
      <c r="H2" s="742"/>
      <c r="I2" s="742"/>
      <c r="J2" s="742"/>
      <c r="K2" s="742"/>
      <c r="L2" s="742"/>
      <c r="M2" s="742"/>
      <c r="N2" s="742"/>
      <c r="O2" s="743"/>
    </row>
    <row r="3" spans="1:15" ht="15.75" x14ac:dyDescent="0.25">
      <c r="A3" s="61" t="s">
        <v>3</v>
      </c>
      <c r="B3" s="738" t="s">
        <v>1529</v>
      </c>
      <c r="C3" s="739"/>
      <c r="D3" s="739"/>
      <c r="E3" s="739"/>
      <c r="F3" s="739"/>
      <c r="G3" s="739"/>
      <c r="H3" s="739"/>
      <c r="I3" s="739"/>
      <c r="J3" s="739"/>
      <c r="K3" s="739"/>
      <c r="L3" s="739"/>
      <c r="M3" s="739"/>
      <c r="N3" s="739"/>
      <c r="O3" s="740"/>
    </row>
    <row r="4" spans="1:15" ht="15.75" x14ac:dyDescent="0.25">
      <c r="A4" s="61" t="s">
        <v>5</v>
      </c>
      <c r="B4" s="738" t="e">
        <f>VLOOKUP(B2,$EM$203:$EV$589,4,FALSE)</f>
        <v>#N/A</v>
      </c>
      <c r="C4" s="739"/>
      <c r="D4" s="739"/>
      <c r="E4" s="739"/>
      <c r="F4" s="739"/>
      <c r="G4" s="739"/>
      <c r="H4" s="739"/>
      <c r="I4" s="739"/>
      <c r="J4" s="739"/>
      <c r="K4" s="739"/>
      <c r="L4" s="739"/>
      <c r="M4" s="739"/>
      <c r="N4" s="739"/>
      <c r="O4" s="740"/>
    </row>
    <row r="5" spans="1:15" ht="31.5" x14ac:dyDescent="0.25">
      <c r="A5" s="62" t="s">
        <v>7</v>
      </c>
      <c r="B5" s="738" t="e">
        <f>VLOOKUP(B2,$EM$203:$EV$589,5,FALSE)</f>
        <v>#N/A</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1530</v>
      </c>
      <c r="C8" s="748"/>
      <c r="D8" s="748"/>
      <c r="E8" s="748"/>
      <c r="F8" s="748"/>
      <c r="G8" s="748"/>
      <c r="H8" s="748"/>
      <c r="I8" s="748"/>
      <c r="J8" s="749"/>
      <c r="K8" s="750" t="s">
        <v>13</v>
      </c>
      <c r="L8" s="750"/>
      <c r="M8" s="750"/>
      <c r="N8" s="750"/>
      <c r="O8" s="68">
        <v>0.15</v>
      </c>
    </row>
    <row r="9" spans="1:15" ht="15.75" x14ac:dyDescent="0.25">
      <c r="A9" s="69"/>
      <c r="B9" s="70"/>
      <c r="C9" s="71"/>
      <c r="D9" s="71"/>
      <c r="E9" s="71"/>
      <c r="F9" s="71"/>
      <c r="G9" s="71"/>
      <c r="H9" s="71"/>
      <c r="I9" s="71"/>
      <c r="J9" s="71"/>
      <c r="K9" s="71"/>
      <c r="L9" s="71"/>
      <c r="M9" s="71"/>
      <c r="N9" s="71"/>
      <c r="O9" s="69"/>
    </row>
    <row r="10" spans="1:15" ht="31.5" x14ac:dyDescent="0.25">
      <c r="A10" s="67" t="s">
        <v>1531</v>
      </c>
      <c r="B10" s="747" t="s">
        <v>1530</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1532</v>
      </c>
      <c r="F12" s="745"/>
      <c r="G12" s="745"/>
      <c r="H12" s="745"/>
      <c r="I12" s="746"/>
      <c r="J12" s="751" t="s">
        <v>17</v>
      </c>
      <c r="K12" s="751"/>
      <c r="L12" s="1526" t="s">
        <v>1533</v>
      </c>
      <c r="M12" s="1526"/>
      <c r="N12" s="1526"/>
      <c r="O12" s="1526"/>
    </row>
    <row r="13" spans="1:15" x14ac:dyDescent="0.25">
      <c r="A13" s="751"/>
      <c r="B13" s="751"/>
      <c r="C13" s="751"/>
      <c r="D13" s="751"/>
      <c r="E13" s="744" t="s">
        <v>1534</v>
      </c>
      <c r="F13" s="745"/>
      <c r="G13" s="745"/>
      <c r="H13" s="745"/>
      <c r="I13" s="746"/>
      <c r="J13" s="751"/>
      <c r="K13" s="751"/>
      <c r="L13" s="1526" t="s">
        <v>1535</v>
      </c>
      <c r="M13" s="1526"/>
      <c r="N13" s="1526"/>
      <c r="O13" s="1526"/>
    </row>
    <row r="14" spans="1:15" x14ac:dyDescent="0.25">
      <c r="A14" s="751"/>
      <c r="B14" s="751"/>
      <c r="C14" s="751"/>
      <c r="D14" s="751"/>
      <c r="E14" s="744" t="s">
        <v>1536</v>
      </c>
      <c r="F14" s="745"/>
      <c r="G14" s="745"/>
      <c r="H14" s="745"/>
      <c r="I14" s="746"/>
      <c r="J14" s="751"/>
      <c r="K14" s="751"/>
      <c r="L14" s="1526" t="s">
        <v>1537</v>
      </c>
      <c r="M14" s="1526"/>
      <c r="N14" s="1526"/>
      <c r="O14" s="1526"/>
    </row>
    <row r="15" spans="1:15" x14ac:dyDescent="0.25">
      <c r="A15" s="751"/>
      <c r="B15" s="751"/>
      <c r="C15" s="751"/>
      <c r="D15" s="751"/>
      <c r="E15" s="744" t="s">
        <v>1538</v>
      </c>
      <c r="F15" s="745"/>
      <c r="G15" s="745"/>
      <c r="H15" s="745"/>
      <c r="I15" s="746"/>
      <c r="J15" s="751"/>
      <c r="K15" s="751"/>
      <c r="L15" s="1526" t="s">
        <v>1539</v>
      </c>
      <c r="M15" s="1526"/>
      <c r="N15" s="1526"/>
      <c r="O15" s="1526"/>
    </row>
    <row r="16" spans="1:15" x14ac:dyDescent="0.25">
      <c r="A16" s="751"/>
      <c r="B16" s="751"/>
      <c r="C16" s="751"/>
      <c r="D16" s="751"/>
      <c r="E16" s="744" t="s">
        <v>1540</v>
      </c>
      <c r="F16" s="745"/>
      <c r="G16" s="745"/>
      <c r="H16" s="745"/>
      <c r="I16" s="746"/>
      <c r="J16" s="751"/>
      <c r="K16" s="751"/>
      <c r="L16" s="1526" t="s">
        <v>1541</v>
      </c>
      <c r="M16" s="1526"/>
      <c r="N16" s="1526"/>
      <c r="O16" s="1526"/>
    </row>
    <row r="17" spans="1:15" x14ac:dyDescent="0.25">
      <c r="A17" s="751"/>
      <c r="B17" s="751"/>
      <c r="C17" s="751"/>
      <c r="D17" s="751"/>
      <c r="E17" s="744" t="s">
        <v>1542</v>
      </c>
      <c r="F17" s="745"/>
      <c r="G17" s="745"/>
      <c r="H17" s="745"/>
      <c r="I17" s="746"/>
      <c r="J17" s="751"/>
      <c r="K17" s="751"/>
      <c r="L17" s="744" t="s">
        <v>1543</v>
      </c>
      <c r="M17" s="745"/>
      <c r="N17" s="745"/>
      <c r="O17" s="746"/>
    </row>
    <row r="18" spans="1:15" x14ac:dyDescent="0.25">
      <c r="A18" s="751"/>
      <c r="B18" s="751"/>
      <c r="C18" s="751"/>
      <c r="D18" s="751"/>
      <c r="E18" s="744" t="s">
        <v>1544</v>
      </c>
      <c r="F18" s="745"/>
      <c r="G18" s="745"/>
      <c r="H18" s="745"/>
      <c r="I18" s="746"/>
      <c r="J18" s="751"/>
      <c r="K18" s="751"/>
      <c r="L18" s="1526" t="s">
        <v>1545</v>
      </c>
      <c r="M18" s="1526"/>
      <c r="N18" s="1526"/>
      <c r="O18" s="1526"/>
    </row>
    <row r="19" spans="1:15" x14ac:dyDescent="0.25">
      <c r="A19" s="751"/>
      <c r="B19" s="751"/>
      <c r="C19" s="751"/>
      <c r="D19" s="751"/>
      <c r="E19" s="744" t="s">
        <v>1546</v>
      </c>
      <c r="F19" s="745"/>
      <c r="G19" s="745"/>
      <c r="H19" s="745"/>
      <c r="I19" s="746"/>
      <c r="J19" s="751"/>
      <c r="K19" s="751"/>
      <c r="L19" s="1526"/>
      <c r="M19" s="1526"/>
      <c r="N19" s="1526"/>
      <c r="O19" s="1526"/>
    </row>
    <row r="20" spans="1:15" x14ac:dyDescent="0.25">
      <c r="A20" s="751"/>
      <c r="B20" s="751"/>
      <c r="C20" s="751"/>
      <c r="D20" s="751"/>
      <c r="E20" s="744" t="s">
        <v>1547</v>
      </c>
      <c r="F20" s="745"/>
      <c r="G20" s="745"/>
      <c r="H20" s="745"/>
      <c r="I20" s="746"/>
      <c r="J20" s="751"/>
      <c r="K20" s="751"/>
      <c r="L20" s="1526"/>
      <c r="M20" s="1526"/>
      <c r="N20" s="1526"/>
      <c r="O20" s="1526"/>
    </row>
    <row r="21" spans="1:15" x14ac:dyDescent="0.25">
      <c r="A21" s="751"/>
      <c r="B21" s="751"/>
      <c r="C21" s="751"/>
      <c r="D21" s="751"/>
      <c r="E21" s="744"/>
      <c r="F21" s="745"/>
      <c r="G21" s="745"/>
      <c r="H21" s="745"/>
      <c r="I21" s="746"/>
      <c r="J21" s="751"/>
      <c r="K21" s="751"/>
      <c r="L21" s="1526"/>
      <c r="M21" s="1526"/>
      <c r="N21" s="1526"/>
      <c r="O21" s="1526"/>
    </row>
    <row r="22" spans="1:15" x14ac:dyDescent="0.25">
      <c r="A22" s="751"/>
      <c r="B22" s="751"/>
      <c r="C22" s="751"/>
      <c r="D22" s="751"/>
      <c r="E22" s="744"/>
      <c r="F22" s="745"/>
      <c r="G22" s="745"/>
      <c r="H22" s="745"/>
      <c r="I22" s="746"/>
      <c r="J22" s="751"/>
      <c r="K22" s="751"/>
      <c r="L22" s="1526"/>
      <c r="M22" s="1526"/>
      <c r="N22" s="1526"/>
      <c r="O22" s="1526"/>
    </row>
    <row r="23" spans="1:15" x14ac:dyDescent="0.25">
      <c r="A23" s="751"/>
      <c r="B23" s="751"/>
      <c r="C23" s="751"/>
      <c r="D23" s="751"/>
      <c r="E23" s="744"/>
      <c r="F23" s="745"/>
      <c r="G23" s="745"/>
      <c r="H23" s="745"/>
      <c r="I23" s="746"/>
      <c r="J23" s="751"/>
      <c r="K23" s="751"/>
      <c r="L23" s="744"/>
      <c r="M23" s="745"/>
      <c r="N23" s="745"/>
      <c r="O23" s="746"/>
    </row>
    <row r="24" spans="1:15" x14ac:dyDescent="0.25">
      <c r="A24" s="751"/>
      <c r="B24" s="751"/>
      <c r="C24" s="751"/>
      <c r="D24" s="751"/>
      <c r="E24" s="744"/>
      <c r="F24" s="745"/>
      <c r="G24" s="745"/>
      <c r="H24" s="745"/>
      <c r="I24" s="746"/>
      <c r="J24" s="751"/>
      <c r="K24" s="751"/>
      <c r="L24" s="744"/>
      <c r="M24" s="745"/>
      <c r="N24" s="745"/>
      <c r="O24" s="746"/>
    </row>
    <row r="25" spans="1:15" x14ac:dyDescent="0.25">
      <c r="A25" s="751"/>
      <c r="B25" s="751"/>
      <c r="C25" s="751"/>
      <c r="D25" s="751"/>
      <c r="E25" s="744"/>
      <c r="F25" s="745"/>
      <c r="G25" s="745"/>
      <c r="H25" s="745"/>
      <c r="I25" s="746"/>
      <c r="J25" s="751"/>
      <c r="K25" s="751"/>
      <c r="L25" s="744"/>
      <c r="M25" s="745"/>
      <c r="N25" s="745"/>
      <c r="O25" s="746"/>
    </row>
    <row r="26" spans="1:15" x14ac:dyDescent="0.25">
      <c r="A26" s="751"/>
      <c r="B26" s="751"/>
      <c r="C26" s="751"/>
      <c r="D26" s="751"/>
      <c r="E26" s="744"/>
      <c r="F26" s="745"/>
      <c r="G26" s="745"/>
      <c r="H26" s="745"/>
      <c r="I26" s="746"/>
      <c r="J26" s="751"/>
      <c r="K26" s="751"/>
      <c r="L26" s="744"/>
      <c r="M26" s="745"/>
      <c r="N26" s="745"/>
      <c r="O26" s="746"/>
    </row>
    <row r="27" spans="1:15" x14ac:dyDescent="0.25">
      <c r="A27" s="751"/>
      <c r="B27" s="751"/>
      <c r="C27" s="751"/>
      <c r="D27" s="751"/>
      <c r="E27" s="744"/>
      <c r="F27" s="745"/>
      <c r="G27" s="745"/>
      <c r="H27" s="745"/>
      <c r="I27" s="746"/>
      <c r="J27" s="751"/>
      <c r="K27" s="751"/>
      <c r="L27" s="744"/>
      <c r="M27" s="745"/>
      <c r="N27" s="745"/>
      <c r="O27" s="746"/>
    </row>
    <row r="28" spans="1:15" x14ac:dyDescent="0.25">
      <c r="A28" s="751"/>
      <c r="B28" s="751"/>
      <c r="C28" s="751"/>
      <c r="D28" s="751"/>
      <c r="E28" s="744"/>
      <c r="F28" s="745"/>
      <c r="G28" s="745"/>
      <c r="H28" s="745"/>
      <c r="I28" s="746"/>
      <c r="J28" s="751"/>
      <c r="K28" s="751"/>
      <c r="L28" s="744"/>
      <c r="M28" s="745"/>
      <c r="N28" s="745"/>
      <c r="O28" s="746"/>
    </row>
    <row r="29" spans="1:15" x14ac:dyDescent="0.25">
      <c r="A29" s="751"/>
      <c r="B29" s="751"/>
      <c r="C29" s="751"/>
      <c r="D29" s="751"/>
      <c r="E29" s="744"/>
      <c r="F29" s="745"/>
      <c r="G29" s="745"/>
      <c r="H29" s="745"/>
      <c r="I29" s="746"/>
      <c r="J29" s="751"/>
      <c r="K29" s="751"/>
      <c r="L29" s="744"/>
      <c r="M29" s="745"/>
      <c r="N29" s="745"/>
      <c r="O29" s="746"/>
    </row>
    <row r="30" spans="1:15" x14ac:dyDescent="0.25">
      <c r="A30" s="751"/>
      <c r="B30" s="751"/>
      <c r="C30" s="751"/>
      <c r="D30" s="751"/>
      <c r="E30" s="744"/>
      <c r="F30" s="745"/>
      <c r="G30" s="745"/>
      <c r="H30" s="745"/>
      <c r="I30" s="746"/>
      <c r="J30" s="751"/>
      <c r="K30" s="751"/>
      <c r="L30" s="744"/>
      <c r="M30" s="745"/>
      <c r="N30" s="745"/>
      <c r="O30" s="746"/>
    </row>
    <row r="31" spans="1:15" x14ac:dyDescent="0.25">
      <c r="A31" s="751"/>
      <c r="B31" s="751"/>
      <c r="C31" s="751"/>
      <c r="D31" s="751"/>
      <c r="E31" s="744"/>
      <c r="F31" s="745"/>
      <c r="G31" s="745"/>
      <c r="H31" s="745"/>
      <c r="I31" s="746"/>
      <c r="J31" s="751"/>
      <c r="K31" s="751"/>
      <c r="L31" s="744"/>
      <c r="M31" s="745"/>
      <c r="N31" s="745"/>
      <c r="O31" s="746"/>
    </row>
    <row r="32" spans="1:15" x14ac:dyDescent="0.25">
      <c r="A32" s="751"/>
      <c r="B32" s="751"/>
      <c r="C32" s="751"/>
      <c r="D32" s="751"/>
      <c r="E32" s="744"/>
      <c r="F32" s="745"/>
      <c r="G32" s="745"/>
      <c r="H32" s="745"/>
      <c r="I32" s="746"/>
      <c r="J32" s="751"/>
      <c r="K32" s="751"/>
      <c r="L32" s="744"/>
      <c r="M32" s="745"/>
      <c r="N32" s="745"/>
      <c r="O32" s="746"/>
    </row>
    <row r="33" spans="1:15" x14ac:dyDescent="0.25">
      <c r="A33" s="751"/>
      <c r="B33" s="751"/>
      <c r="C33" s="751"/>
      <c r="D33" s="751"/>
      <c r="E33" s="744"/>
      <c r="F33" s="745"/>
      <c r="G33" s="745"/>
      <c r="H33" s="745"/>
      <c r="I33" s="746"/>
      <c r="J33" s="751"/>
      <c r="K33" s="751"/>
      <c r="L33" s="744"/>
      <c r="M33" s="745"/>
      <c r="N33" s="745"/>
      <c r="O33" s="746"/>
    </row>
    <row r="34" spans="1:15" x14ac:dyDescent="0.25">
      <c r="A34" s="751"/>
      <c r="B34" s="751"/>
      <c r="C34" s="751"/>
      <c r="D34" s="751"/>
      <c r="E34" s="744"/>
      <c r="F34" s="745"/>
      <c r="G34" s="745"/>
      <c r="H34" s="745"/>
      <c r="I34" s="746"/>
      <c r="J34" s="751"/>
      <c r="K34" s="751"/>
      <c r="L34" s="744"/>
      <c r="M34" s="745"/>
      <c r="N34" s="745"/>
      <c r="O34" s="746"/>
    </row>
    <row r="35" spans="1:15" x14ac:dyDescent="0.25">
      <c r="A35" s="751"/>
      <c r="B35" s="751"/>
      <c r="C35" s="751"/>
      <c r="D35" s="751"/>
      <c r="E35" s="744"/>
      <c r="F35" s="745"/>
      <c r="G35" s="745"/>
      <c r="H35" s="745"/>
      <c r="I35" s="746"/>
      <c r="J35" s="751"/>
      <c r="K35" s="751"/>
      <c r="L35" s="744"/>
      <c r="M35" s="745"/>
      <c r="N35" s="745"/>
      <c r="O35" s="746"/>
    </row>
    <row r="36" spans="1:15" x14ac:dyDescent="0.25">
      <c r="A36" s="751"/>
      <c r="B36" s="751"/>
      <c r="C36" s="751"/>
      <c r="D36" s="751"/>
      <c r="E36" s="744"/>
      <c r="F36" s="745"/>
      <c r="G36" s="745"/>
      <c r="H36" s="745"/>
      <c r="I36" s="746"/>
      <c r="J36" s="751"/>
      <c r="K36" s="751"/>
      <c r="L36" s="744"/>
      <c r="M36" s="745"/>
      <c r="N36" s="745"/>
      <c r="O36" s="746"/>
    </row>
    <row r="37" spans="1:15" x14ac:dyDescent="0.25">
      <c r="A37" s="751"/>
      <c r="B37" s="751"/>
      <c r="C37" s="751"/>
      <c r="D37" s="751"/>
      <c r="E37" s="744"/>
      <c r="F37" s="745"/>
      <c r="G37" s="745"/>
      <c r="H37" s="745"/>
      <c r="I37" s="746"/>
      <c r="J37" s="751"/>
      <c r="K37" s="751"/>
      <c r="L37" s="744"/>
      <c r="M37" s="745"/>
      <c r="N37" s="745"/>
      <c r="O37" s="746"/>
    </row>
    <row r="38" spans="1:15" x14ac:dyDescent="0.25">
      <c r="A38" s="751"/>
      <c r="B38" s="751"/>
      <c r="C38" s="751"/>
      <c r="D38" s="751"/>
      <c r="E38" s="744"/>
      <c r="F38" s="745"/>
      <c r="G38" s="745"/>
      <c r="H38" s="745"/>
      <c r="I38" s="746"/>
      <c r="J38" s="751"/>
      <c r="K38" s="751"/>
      <c r="L38" s="744"/>
      <c r="M38" s="745"/>
      <c r="N38" s="745"/>
      <c r="O38" s="746"/>
    </row>
    <row r="39" spans="1:15" x14ac:dyDescent="0.25">
      <c r="A39" s="751"/>
      <c r="B39" s="751"/>
      <c r="C39" s="751"/>
      <c r="D39" s="751"/>
      <c r="E39" s="744"/>
      <c r="F39" s="745"/>
      <c r="G39" s="745"/>
      <c r="H39" s="745"/>
      <c r="I39" s="746"/>
      <c r="J39" s="751"/>
      <c r="K39" s="751"/>
      <c r="L39" s="744"/>
      <c r="M39" s="745"/>
      <c r="N39" s="745"/>
      <c r="O39" s="746"/>
    </row>
    <row r="40" spans="1:15" x14ac:dyDescent="0.25">
      <c r="A40" s="751"/>
      <c r="B40" s="751"/>
      <c r="C40" s="751"/>
      <c r="D40" s="751"/>
      <c r="E40" s="744"/>
      <c r="F40" s="745"/>
      <c r="G40" s="745"/>
      <c r="H40" s="745"/>
      <c r="I40" s="746"/>
      <c r="J40" s="751"/>
      <c r="K40" s="751"/>
      <c r="L40" s="744"/>
      <c r="M40" s="745"/>
      <c r="N40" s="745"/>
      <c r="O40" s="746"/>
    </row>
    <row r="41" spans="1:15" x14ac:dyDescent="0.25">
      <c r="A41" s="751"/>
      <c r="B41" s="751"/>
      <c r="C41" s="751"/>
      <c r="D41" s="751"/>
      <c r="E41" s="744"/>
      <c r="F41" s="745"/>
      <c r="G41" s="745"/>
      <c r="H41" s="745"/>
      <c r="I41" s="746"/>
      <c r="J41" s="751"/>
      <c r="K41" s="751"/>
      <c r="L41" s="744"/>
      <c r="M41" s="745"/>
      <c r="N41" s="745"/>
      <c r="O41" s="746"/>
    </row>
    <row r="42" spans="1:15" ht="15.75" x14ac:dyDescent="0.25">
      <c r="A42" s="69"/>
      <c r="B42" s="70"/>
      <c r="C42" s="71"/>
      <c r="D42" s="71"/>
      <c r="E42" s="71"/>
      <c r="F42" s="71"/>
      <c r="G42" s="71"/>
      <c r="H42" s="71"/>
      <c r="I42" s="71"/>
      <c r="J42" s="71"/>
      <c r="K42" s="71"/>
      <c r="L42" s="71"/>
      <c r="M42" s="71"/>
      <c r="N42" s="71"/>
      <c r="O42" s="69"/>
    </row>
    <row r="43" spans="1:15" ht="15.75" x14ac:dyDescent="0.25">
      <c r="A43" s="69"/>
      <c r="B43" s="70"/>
      <c r="C43" s="71"/>
      <c r="D43" s="71"/>
      <c r="E43" s="71"/>
      <c r="F43" s="71"/>
      <c r="G43" s="71"/>
      <c r="H43" s="71"/>
      <c r="I43" s="71"/>
      <c r="J43" s="71"/>
      <c r="K43" s="71"/>
      <c r="L43" s="71"/>
      <c r="M43" s="71"/>
      <c r="N43" s="71"/>
      <c r="O43" s="69"/>
    </row>
    <row r="44" spans="1:15" ht="63" x14ac:dyDescent="0.25">
      <c r="A44" s="72" t="s">
        <v>23</v>
      </c>
      <c r="B44" s="73" t="s">
        <v>24</v>
      </c>
      <c r="C44" s="72" t="s">
        <v>25</v>
      </c>
      <c r="D44" s="72" t="s">
        <v>26</v>
      </c>
      <c r="E44" s="72" t="s">
        <v>105</v>
      </c>
      <c r="F44" s="764" t="s">
        <v>28</v>
      </c>
      <c r="G44" s="764"/>
      <c r="H44" s="764" t="s">
        <v>29</v>
      </c>
      <c r="I44" s="764"/>
      <c r="J44" s="73" t="s">
        <v>30</v>
      </c>
      <c r="K44" s="764" t="s">
        <v>31</v>
      </c>
      <c r="L44" s="764"/>
      <c r="M44" s="765" t="s">
        <v>32</v>
      </c>
      <c r="N44" s="766"/>
      <c r="O44" s="767"/>
    </row>
    <row r="45" spans="1:15" ht="75" x14ac:dyDescent="0.25">
      <c r="A45" s="75" t="s">
        <v>33</v>
      </c>
      <c r="B45" s="76">
        <v>35</v>
      </c>
      <c r="C45" s="77" t="s">
        <v>1548</v>
      </c>
      <c r="D45" s="77"/>
      <c r="E45" s="77"/>
      <c r="F45" s="768"/>
      <c r="G45" s="768"/>
      <c r="H45" s="782" t="s">
        <v>1549</v>
      </c>
      <c r="I45" s="759"/>
      <c r="J45" s="79">
        <v>20</v>
      </c>
      <c r="K45" s="771" t="s">
        <v>1550</v>
      </c>
      <c r="L45" s="771"/>
      <c r="M45" s="772" t="s">
        <v>1529</v>
      </c>
      <c r="N45" s="772"/>
      <c r="O45" s="772"/>
    </row>
    <row r="46" spans="1:15" ht="15.75" x14ac:dyDescent="0.25">
      <c r="A46" s="467"/>
      <c r="B46" s="468"/>
      <c r="C46" s="469"/>
      <c r="D46" s="77"/>
      <c r="E46" s="77"/>
      <c r="F46" s="259"/>
      <c r="G46" s="260"/>
      <c r="H46" s="470"/>
      <c r="I46" s="265"/>
      <c r="J46" s="79"/>
      <c r="K46" s="470"/>
      <c r="L46" s="266"/>
      <c r="M46" s="264"/>
      <c r="N46" s="264"/>
      <c r="O46" s="471"/>
    </row>
    <row r="47" spans="1:15" ht="15.75" x14ac:dyDescent="0.25">
      <c r="A47" s="752" t="s">
        <v>40</v>
      </c>
      <c r="B47" s="753"/>
      <c r="C47" s="754"/>
      <c r="D47" s="742"/>
      <c r="E47" s="742"/>
      <c r="F47" s="742"/>
      <c r="G47" s="743"/>
      <c r="H47" s="755" t="s">
        <v>42</v>
      </c>
      <c r="I47" s="756"/>
      <c r="J47" s="757"/>
      <c r="K47" s="472"/>
      <c r="L47" s="473"/>
      <c r="M47" s="474"/>
      <c r="N47" s="474"/>
      <c r="O47" s="473"/>
    </row>
    <row r="48" spans="1:15" ht="15.75" x14ac:dyDescent="0.25">
      <c r="A48" s="760" t="s">
        <v>44</v>
      </c>
      <c r="B48" s="761"/>
      <c r="C48" s="761"/>
      <c r="D48" s="761"/>
      <c r="E48" s="761"/>
      <c r="F48" s="762"/>
      <c r="G48" s="763" t="s">
        <v>45</v>
      </c>
      <c r="H48" s="763"/>
      <c r="I48" s="763"/>
      <c r="J48" s="763"/>
      <c r="K48" s="763"/>
      <c r="L48" s="763"/>
      <c r="M48" s="763"/>
      <c r="N48" s="763"/>
      <c r="O48" s="763"/>
    </row>
    <row r="49" spans="1:15" x14ac:dyDescent="0.25">
      <c r="A49" s="776"/>
      <c r="B49" s="777"/>
      <c r="C49" s="777"/>
      <c r="D49" s="777"/>
      <c r="E49" s="777"/>
      <c r="F49" s="777"/>
      <c r="G49" s="780"/>
      <c r="H49" s="780"/>
      <c r="I49" s="780"/>
      <c r="J49" s="780"/>
      <c r="K49" s="780"/>
      <c r="L49" s="780"/>
      <c r="M49" s="780"/>
      <c r="N49" s="780"/>
      <c r="O49" s="780"/>
    </row>
    <row r="50" spans="1:15" x14ac:dyDescent="0.25">
      <c r="A50" s="778"/>
      <c r="B50" s="779"/>
      <c r="C50" s="779"/>
      <c r="D50" s="779"/>
      <c r="E50" s="779"/>
      <c r="F50" s="779"/>
      <c r="G50" s="780"/>
      <c r="H50" s="780"/>
      <c r="I50" s="780"/>
      <c r="J50" s="780"/>
      <c r="K50" s="780"/>
      <c r="L50" s="780"/>
      <c r="M50" s="780"/>
      <c r="N50" s="780"/>
      <c r="O50" s="780"/>
    </row>
    <row r="51" spans="1:15" ht="15.75" x14ac:dyDescent="0.25">
      <c r="A51" s="760" t="s">
        <v>48</v>
      </c>
      <c r="B51" s="761"/>
      <c r="C51" s="761"/>
      <c r="D51" s="761"/>
      <c r="E51" s="761"/>
      <c r="F51" s="761"/>
      <c r="G51" s="763" t="s">
        <v>49</v>
      </c>
      <c r="H51" s="763"/>
      <c r="I51" s="763"/>
      <c r="J51" s="763"/>
      <c r="K51" s="763"/>
      <c r="L51" s="763"/>
      <c r="M51" s="763"/>
      <c r="N51" s="763"/>
      <c r="O51" s="763"/>
    </row>
    <row r="52" spans="1:15" x14ac:dyDescent="0.25">
      <c r="A52" s="781"/>
      <c r="B52" s="781"/>
      <c r="C52" s="781"/>
      <c r="D52" s="781"/>
      <c r="E52" s="781"/>
      <c r="F52" s="781"/>
      <c r="G52" s="781"/>
      <c r="H52" s="781"/>
      <c r="I52" s="781"/>
      <c r="J52" s="781"/>
      <c r="K52" s="781"/>
      <c r="L52" s="781"/>
      <c r="M52" s="781"/>
      <c r="N52" s="781"/>
      <c r="O52" s="781"/>
    </row>
    <row r="53" spans="1:15" x14ac:dyDescent="0.25">
      <c r="A53" s="781"/>
      <c r="B53" s="781"/>
      <c r="C53" s="781"/>
      <c r="D53" s="781"/>
      <c r="E53" s="781"/>
      <c r="F53" s="781"/>
      <c r="G53" s="781"/>
      <c r="H53" s="781"/>
      <c r="I53" s="781"/>
      <c r="J53" s="781"/>
      <c r="K53" s="781"/>
      <c r="L53" s="781"/>
      <c r="M53" s="781"/>
      <c r="N53" s="781"/>
      <c r="O53" s="781"/>
    </row>
    <row r="54" spans="1:15" ht="15.75" x14ac:dyDescent="0.25">
      <c r="A54" s="63"/>
      <c r="B54" s="64"/>
      <c r="C54" s="70"/>
      <c r="D54" s="70"/>
      <c r="E54" s="70"/>
      <c r="F54" s="70"/>
      <c r="G54" s="70"/>
      <c r="H54" s="70"/>
      <c r="I54" s="70"/>
      <c r="J54" s="70"/>
      <c r="K54" s="70"/>
      <c r="L54" s="70"/>
      <c r="M54" s="70"/>
      <c r="N54" s="70"/>
      <c r="O54" s="63"/>
    </row>
    <row r="55" spans="1:15" ht="15.75" x14ac:dyDescent="0.25">
      <c r="A55" s="70"/>
      <c r="B55" s="70"/>
      <c r="C55" s="63"/>
      <c r="D55" s="752" t="s">
        <v>52</v>
      </c>
      <c r="E55" s="773"/>
      <c r="F55" s="773"/>
      <c r="G55" s="773"/>
      <c r="H55" s="773"/>
      <c r="I55" s="773"/>
      <c r="J55" s="773"/>
      <c r="K55" s="773"/>
      <c r="L55" s="773"/>
      <c r="M55" s="773"/>
      <c r="N55" s="773"/>
      <c r="O55" s="753"/>
    </row>
    <row r="56" spans="1:15" ht="15.75" x14ac:dyDescent="0.25">
      <c r="A56" s="63"/>
      <c r="B56" s="64"/>
      <c r="C56" s="70"/>
      <c r="D56" s="73" t="s">
        <v>53</v>
      </c>
      <c r="E56" s="73" t="s">
        <v>54</v>
      </c>
      <c r="F56" s="73" t="s">
        <v>55</v>
      </c>
      <c r="G56" s="73" t="s">
        <v>56</v>
      </c>
      <c r="H56" s="73" t="s">
        <v>57</v>
      </c>
      <c r="I56" s="73" t="s">
        <v>58</v>
      </c>
      <c r="J56" s="73" t="s">
        <v>59</v>
      </c>
      <c r="K56" s="73" t="s">
        <v>60</v>
      </c>
      <c r="L56" s="73" t="s">
        <v>61</v>
      </c>
      <c r="M56" s="73" t="s">
        <v>62</v>
      </c>
      <c r="N56" s="73" t="s">
        <v>63</v>
      </c>
      <c r="O56" s="73" t="s">
        <v>64</v>
      </c>
    </row>
    <row r="57" spans="1:15" ht="15.75" x14ac:dyDescent="0.25">
      <c r="A57" s="954" t="s">
        <v>65</v>
      </c>
      <c r="B57" s="954"/>
      <c r="C57" s="954"/>
      <c r="D57" s="179"/>
      <c r="E57" s="179"/>
      <c r="F57" s="179">
        <v>5</v>
      </c>
      <c r="G57" s="179"/>
      <c r="H57" s="179"/>
      <c r="I57" s="179">
        <v>5</v>
      </c>
      <c r="J57" s="179"/>
      <c r="K57" s="179"/>
      <c r="L57" s="179">
        <v>5</v>
      </c>
      <c r="M57" s="179"/>
      <c r="N57" s="179"/>
      <c r="O57" s="179">
        <v>5</v>
      </c>
    </row>
    <row r="58" spans="1:15" ht="15.75" x14ac:dyDescent="0.25">
      <c r="A58" s="955" t="s">
        <v>66</v>
      </c>
      <c r="B58" s="955"/>
      <c r="C58" s="955"/>
      <c r="D58" s="181">
        <v>1</v>
      </c>
      <c r="E58" s="181">
        <v>3</v>
      </c>
      <c r="F58" s="181">
        <v>4</v>
      </c>
      <c r="G58" s="181">
        <f>4+3+6</f>
        <v>13</v>
      </c>
      <c r="H58" s="181">
        <f>5+6+1+2+1+2</f>
        <v>17</v>
      </c>
      <c r="I58" s="181">
        <f>2+1+1+1</f>
        <v>5</v>
      </c>
      <c r="J58" s="181">
        <f>12+1+1</f>
        <v>14</v>
      </c>
      <c r="K58" s="181">
        <v>5</v>
      </c>
      <c r="L58" s="181">
        <v>2</v>
      </c>
      <c r="M58" s="181"/>
      <c r="N58" s="181"/>
      <c r="O58" s="181"/>
    </row>
    <row r="59" spans="1:15" ht="15.75" x14ac:dyDescent="0.25">
      <c r="A59" s="63"/>
      <c r="B59" s="64"/>
      <c r="C59" s="65"/>
      <c r="D59" s="65"/>
      <c r="E59" s="65"/>
      <c r="F59" s="65"/>
      <c r="G59" s="65"/>
      <c r="H59" s="65"/>
      <c r="I59" s="65"/>
      <c r="J59" s="65"/>
      <c r="K59" s="65"/>
      <c r="L59" s="66"/>
      <c r="M59" s="66"/>
      <c r="N59" s="66"/>
      <c r="O59" s="63"/>
    </row>
    <row r="60" spans="1:15" ht="15.75" x14ac:dyDescent="0.25">
      <c r="A60" s="63"/>
      <c r="B60" s="64"/>
      <c r="C60" s="65"/>
      <c r="D60" s="65"/>
      <c r="E60" s="65"/>
      <c r="F60" s="65"/>
      <c r="G60" s="65"/>
      <c r="H60" s="65"/>
      <c r="I60" s="65"/>
      <c r="J60" s="65"/>
      <c r="K60" s="65"/>
      <c r="L60" s="66"/>
      <c r="M60" s="66"/>
      <c r="N60" s="66"/>
      <c r="O60" s="63"/>
    </row>
    <row r="61" spans="1:15" ht="15.75" x14ac:dyDescent="0.25">
      <c r="A61" s="97"/>
      <c r="B61" s="98"/>
      <c r="C61" s="97"/>
      <c r="D61" s="97"/>
      <c r="E61" s="97"/>
      <c r="F61" s="97"/>
      <c r="G61" s="97"/>
      <c r="H61" s="97"/>
      <c r="I61" s="97"/>
      <c r="J61" s="97"/>
      <c r="K61" s="97"/>
      <c r="L61" s="97"/>
      <c r="M61" s="98"/>
      <c r="N61" s="98"/>
      <c r="O61" s="97"/>
    </row>
    <row r="62" spans="1:15" ht="15.75" x14ac:dyDescent="0.25">
      <c r="A62" s="63"/>
      <c r="B62" s="64"/>
      <c r="C62" s="65"/>
      <c r="D62" s="65"/>
      <c r="E62" s="65"/>
      <c r="F62" s="65"/>
      <c r="G62" s="65"/>
      <c r="H62" s="65"/>
      <c r="I62" s="65"/>
      <c r="J62" s="65"/>
      <c r="K62" s="65"/>
      <c r="L62" s="66"/>
      <c r="M62" s="66"/>
      <c r="N62" s="66"/>
      <c r="O62" s="63"/>
    </row>
    <row r="63" spans="1:15" ht="47.25" x14ac:dyDescent="0.25">
      <c r="A63" s="72" t="s">
        <v>23</v>
      </c>
      <c r="B63" s="73" t="s">
        <v>24</v>
      </c>
      <c r="C63" s="764" t="s">
        <v>25</v>
      </c>
      <c r="D63" s="764"/>
      <c r="E63" s="764"/>
      <c r="F63" s="764" t="s">
        <v>28</v>
      </c>
      <c r="G63" s="764"/>
      <c r="H63" s="764" t="s">
        <v>29</v>
      </c>
      <c r="I63" s="764"/>
      <c r="J63" s="73" t="s">
        <v>30</v>
      </c>
      <c r="K63" s="764" t="s">
        <v>31</v>
      </c>
      <c r="L63" s="764"/>
      <c r="M63" s="765" t="s">
        <v>32</v>
      </c>
      <c r="N63" s="766"/>
      <c r="O63" s="767"/>
    </row>
    <row r="64" spans="1:15" ht="63" x14ac:dyDescent="0.25">
      <c r="A64" s="75" t="s">
        <v>67</v>
      </c>
      <c r="B64" s="76">
        <v>65</v>
      </c>
      <c r="C64" s="754" t="s">
        <v>256</v>
      </c>
      <c r="D64" s="742"/>
      <c r="E64" s="743"/>
      <c r="F64" s="754" t="s">
        <v>1551</v>
      </c>
      <c r="G64" s="743"/>
      <c r="H64" s="782" t="s">
        <v>38</v>
      </c>
      <c r="I64" s="759"/>
      <c r="J64" s="79">
        <v>100</v>
      </c>
      <c r="K64" s="771" t="s">
        <v>39</v>
      </c>
      <c r="L64" s="771"/>
      <c r="M64" s="772" t="s">
        <v>1529</v>
      </c>
      <c r="N64" s="772"/>
      <c r="O64" s="772"/>
    </row>
    <row r="65" spans="1:15" ht="15.75" x14ac:dyDescent="0.25">
      <c r="A65" s="752" t="s">
        <v>40</v>
      </c>
      <c r="B65" s="753"/>
      <c r="C65" s="754"/>
      <c r="D65" s="742"/>
      <c r="E65" s="742"/>
      <c r="F65" s="742"/>
      <c r="G65" s="743"/>
      <c r="H65" s="783" t="s">
        <v>72</v>
      </c>
      <c r="I65" s="756"/>
      <c r="J65" s="757"/>
      <c r="K65" s="758"/>
      <c r="L65" s="758"/>
      <c r="M65" s="758"/>
      <c r="N65" s="758"/>
      <c r="O65" s="759"/>
    </row>
    <row r="66" spans="1:15" ht="15.75" x14ac:dyDescent="0.25">
      <c r="A66" s="760" t="s">
        <v>44</v>
      </c>
      <c r="B66" s="761"/>
      <c r="C66" s="761"/>
      <c r="D66" s="761"/>
      <c r="E66" s="761"/>
      <c r="F66" s="762"/>
      <c r="G66" s="763" t="s">
        <v>45</v>
      </c>
      <c r="H66" s="763"/>
      <c r="I66" s="763"/>
      <c r="J66" s="763"/>
      <c r="K66" s="763"/>
      <c r="L66" s="763"/>
      <c r="M66" s="763"/>
      <c r="N66" s="763"/>
      <c r="O66" s="763"/>
    </row>
    <row r="67" spans="1:15" x14ac:dyDescent="0.25">
      <c r="A67" s="776"/>
      <c r="B67" s="777"/>
      <c r="C67" s="777"/>
      <c r="D67" s="777"/>
      <c r="E67" s="777"/>
      <c r="F67" s="777"/>
      <c r="G67" s="780"/>
      <c r="H67" s="780"/>
      <c r="I67" s="780"/>
      <c r="J67" s="780"/>
      <c r="K67" s="780"/>
      <c r="L67" s="780"/>
      <c r="M67" s="780"/>
      <c r="N67" s="780"/>
      <c r="O67" s="780"/>
    </row>
    <row r="68" spans="1:15" x14ac:dyDescent="0.25">
      <c r="A68" s="778"/>
      <c r="B68" s="779"/>
      <c r="C68" s="779"/>
      <c r="D68" s="779"/>
      <c r="E68" s="779"/>
      <c r="F68" s="779"/>
      <c r="G68" s="780"/>
      <c r="H68" s="780"/>
      <c r="I68" s="780"/>
      <c r="J68" s="780"/>
      <c r="K68" s="780"/>
      <c r="L68" s="780"/>
      <c r="M68" s="780"/>
      <c r="N68" s="780"/>
      <c r="O68" s="780"/>
    </row>
    <row r="69" spans="1:15" ht="15.75" x14ac:dyDescent="0.25">
      <c r="A69" s="760" t="s">
        <v>48</v>
      </c>
      <c r="B69" s="761"/>
      <c r="C69" s="761"/>
      <c r="D69" s="761"/>
      <c r="E69" s="761"/>
      <c r="F69" s="761"/>
      <c r="G69" s="763" t="s">
        <v>49</v>
      </c>
      <c r="H69" s="763"/>
      <c r="I69" s="763"/>
      <c r="J69" s="763"/>
      <c r="K69" s="763"/>
      <c r="L69" s="763"/>
      <c r="M69" s="763"/>
      <c r="N69" s="763"/>
      <c r="O69" s="763"/>
    </row>
    <row r="70" spans="1:15" x14ac:dyDescent="0.25">
      <c r="A70" s="781"/>
      <c r="B70" s="781"/>
      <c r="C70" s="781"/>
      <c r="D70" s="781"/>
      <c r="E70" s="781"/>
      <c r="F70" s="781"/>
      <c r="G70" s="781"/>
      <c r="H70" s="781"/>
      <c r="I70" s="781"/>
      <c r="J70" s="781"/>
      <c r="K70" s="781"/>
      <c r="L70" s="781"/>
      <c r="M70" s="781"/>
      <c r="N70" s="781"/>
      <c r="O70" s="781"/>
    </row>
    <row r="71" spans="1:15" x14ac:dyDescent="0.25">
      <c r="A71" s="781"/>
      <c r="B71" s="781"/>
      <c r="C71" s="781"/>
      <c r="D71" s="781"/>
      <c r="E71" s="781"/>
      <c r="F71" s="781"/>
      <c r="G71" s="781"/>
      <c r="H71" s="781"/>
      <c r="I71" s="781"/>
      <c r="J71" s="781"/>
      <c r="K71" s="781"/>
      <c r="L71" s="781"/>
      <c r="M71" s="781"/>
      <c r="N71" s="781"/>
      <c r="O71" s="781"/>
    </row>
    <row r="72" spans="1:15" ht="15.75" x14ac:dyDescent="0.25">
      <c r="A72" s="63"/>
      <c r="B72" s="64"/>
      <c r="C72" s="70"/>
      <c r="D72" s="70"/>
      <c r="E72" s="70"/>
      <c r="F72" s="70"/>
      <c r="G72" s="70"/>
      <c r="H72" s="70"/>
      <c r="I72" s="70"/>
      <c r="J72" s="70"/>
      <c r="K72" s="70"/>
      <c r="L72" s="70"/>
      <c r="M72" s="70"/>
      <c r="N72" s="70"/>
      <c r="O72" s="63"/>
    </row>
    <row r="73" spans="1:15" ht="15.75" x14ac:dyDescent="0.25">
      <c r="A73" s="86" t="s">
        <v>76</v>
      </c>
      <c r="B73" s="86" t="s">
        <v>24</v>
      </c>
      <c r="C73" s="87"/>
      <c r="D73" s="73" t="s">
        <v>53</v>
      </c>
      <c r="E73" s="73" t="s">
        <v>54</v>
      </c>
      <c r="F73" s="73" t="s">
        <v>55</v>
      </c>
      <c r="G73" s="73" t="s">
        <v>56</v>
      </c>
      <c r="H73" s="73" t="s">
        <v>57</v>
      </c>
      <c r="I73" s="73" t="s">
        <v>58</v>
      </c>
      <c r="J73" s="73" t="s">
        <v>59</v>
      </c>
      <c r="K73" s="73" t="s">
        <v>60</v>
      </c>
      <c r="L73" s="73" t="s">
        <v>61</v>
      </c>
      <c r="M73" s="73" t="s">
        <v>62</v>
      </c>
      <c r="N73" s="73" t="s">
        <v>63</v>
      </c>
      <c r="O73" s="73" t="s">
        <v>64</v>
      </c>
    </row>
    <row r="74" spans="1:15" ht="31.5" x14ac:dyDescent="0.25">
      <c r="A74" s="784" t="s">
        <v>1552</v>
      </c>
      <c r="B74" s="772">
        <v>30</v>
      </c>
      <c r="C74" s="179" t="s">
        <v>65</v>
      </c>
      <c r="D74" s="179">
        <v>10</v>
      </c>
      <c r="E74" s="179">
        <v>20</v>
      </c>
      <c r="F74" s="179">
        <v>30</v>
      </c>
      <c r="G74" s="179">
        <v>40</v>
      </c>
      <c r="H74" s="179">
        <v>50</v>
      </c>
      <c r="I74" s="179">
        <v>60</v>
      </c>
      <c r="J74" s="179">
        <v>70</v>
      </c>
      <c r="K74" s="179">
        <v>80</v>
      </c>
      <c r="L74" s="179">
        <v>90</v>
      </c>
      <c r="M74" s="179">
        <v>100</v>
      </c>
      <c r="N74" s="179"/>
      <c r="O74" s="179"/>
    </row>
    <row r="75" spans="1:15" x14ac:dyDescent="0.25">
      <c r="A75" s="785"/>
      <c r="B75" s="772"/>
      <c r="C75" s="181" t="s">
        <v>66</v>
      </c>
      <c r="D75" s="181">
        <v>0</v>
      </c>
      <c r="E75" s="181">
        <v>10</v>
      </c>
      <c r="F75" s="181">
        <v>20</v>
      </c>
      <c r="G75" s="181">
        <v>30</v>
      </c>
      <c r="H75" s="181">
        <v>40</v>
      </c>
      <c r="I75" s="181">
        <v>50</v>
      </c>
      <c r="J75" s="181">
        <v>65</v>
      </c>
      <c r="K75" s="181">
        <v>70</v>
      </c>
      <c r="L75" s="181">
        <v>80</v>
      </c>
      <c r="M75" s="181"/>
      <c r="N75" s="181"/>
      <c r="O75" s="181"/>
    </row>
    <row r="76" spans="1:15" ht="31.5" x14ac:dyDescent="0.25">
      <c r="A76" s="784" t="s">
        <v>1553</v>
      </c>
      <c r="B76" s="772">
        <v>30</v>
      </c>
      <c r="C76" s="179" t="s">
        <v>65</v>
      </c>
      <c r="D76" s="179">
        <v>10</v>
      </c>
      <c r="E76" s="179">
        <v>15</v>
      </c>
      <c r="F76" s="179">
        <v>20</v>
      </c>
      <c r="G76" s="179">
        <v>25</v>
      </c>
      <c r="H76" s="179">
        <v>30</v>
      </c>
      <c r="I76" s="179">
        <v>40</v>
      </c>
      <c r="J76" s="179">
        <v>50</v>
      </c>
      <c r="K76" s="179">
        <v>60</v>
      </c>
      <c r="L76" s="179">
        <v>80</v>
      </c>
      <c r="M76" s="179">
        <v>85</v>
      </c>
      <c r="N76" s="179">
        <v>90</v>
      </c>
      <c r="O76" s="179">
        <v>100</v>
      </c>
    </row>
    <row r="77" spans="1:15" x14ac:dyDescent="0.25">
      <c r="A77" s="785"/>
      <c r="B77" s="772"/>
      <c r="C77" s="181" t="s">
        <v>66</v>
      </c>
      <c r="D77" s="181">
        <v>5</v>
      </c>
      <c r="E77" s="181">
        <v>15</v>
      </c>
      <c r="F77" s="181">
        <v>20</v>
      </c>
      <c r="G77" s="181">
        <v>25</v>
      </c>
      <c r="H77" s="181">
        <v>30</v>
      </c>
      <c r="I77" s="181">
        <v>40</v>
      </c>
      <c r="J77" s="181">
        <v>50</v>
      </c>
      <c r="K77" s="181">
        <v>60</v>
      </c>
      <c r="L77" s="181">
        <v>80</v>
      </c>
      <c r="M77" s="181"/>
      <c r="N77" s="181"/>
      <c r="O77" s="181"/>
    </row>
    <row r="78" spans="1:15" ht="31.5" x14ac:dyDescent="0.25">
      <c r="A78" s="784" t="s">
        <v>1554</v>
      </c>
      <c r="B78" s="786">
        <v>20</v>
      </c>
      <c r="C78" s="179" t="s">
        <v>65</v>
      </c>
      <c r="D78" s="179">
        <v>10</v>
      </c>
      <c r="E78" s="179">
        <v>15</v>
      </c>
      <c r="F78" s="179">
        <v>20</v>
      </c>
      <c r="G78" s="179">
        <v>25</v>
      </c>
      <c r="H78" s="179">
        <v>30</v>
      </c>
      <c r="I78" s="179">
        <v>40</v>
      </c>
      <c r="J78" s="179">
        <v>50</v>
      </c>
      <c r="K78" s="179">
        <v>60</v>
      </c>
      <c r="L78" s="179">
        <v>80</v>
      </c>
      <c r="M78" s="179">
        <v>85</v>
      </c>
      <c r="N78" s="179">
        <v>90</v>
      </c>
      <c r="O78" s="179">
        <v>100</v>
      </c>
    </row>
    <row r="79" spans="1:15" x14ac:dyDescent="0.25">
      <c r="A79" s="785"/>
      <c r="B79" s="787"/>
      <c r="C79" s="181" t="s">
        <v>66</v>
      </c>
      <c r="D79" s="181">
        <v>5</v>
      </c>
      <c r="E79" s="181">
        <v>10</v>
      </c>
      <c r="F79" s="181">
        <v>20</v>
      </c>
      <c r="G79" s="181">
        <v>25</v>
      </c>
      <c r="H79" s="181">
        <v>30</v>
      </c>
      <c r="I79" s="181">
        <v>40</v>
      </c>
      <c r="J79" s="181">
        <v>50</v>
      </c>
      <c r="K79" s="181">
        <v>60</v>
      </c>
      <c r="L79" s="181">
        <v>80</v>
      </c>
      <c r="M79" s="181"/>
      <c r="N79" s="181"/>
      <c r="O79" s="181"/>
    </row>
    <row r="80" spans="1:15" ht="31.5" x14ac:dyDescent="0.25">
      <c r="A80" s="784" t="s">
        <v>1555</v>
      </c>
      <c r="B80" s="786">
        <v>20</v>
      </c>
      <c r="C80" s="179" t="s">
        <v>65</v>
      </c>
      <c r="D80" s="179">
        <v>10</v>
      </c>
      <c r="E80" s="179">
        <v>15</v>
      </c>
      <c r="F80" s="179">
        <v>20</v>
      </c>
      <c r="G80" s="179">
        <v>25</v>
      </c>
      <c r="H80" s="179">
        <v>30</v>
      </c>
      <c r="I80" s="179">
        <v>40</v>
      </c>
      <c r="J80" s="179">
        <v>50</v>
      </c>
      <c r="K80" s="179">
        <v>60</v>
      </c>
      <c r="L80" s="179">
        <v>80</v>
      </c>
      <c r="M80" s="179">
        <v>85</v>
      </c>
      <c r="N80" s="179">
        <v>90</v>
      </c>
      <c r="O80" s="179">
        <v>100</v>
      </c>
    </row>
    <row r="81" spans="1:15" x14ac:dyDescent="0.25">
      <c r="A81" s="785"/>
      <c r="B81" s="787"/>
      <c r="C81" s="181" t="s">
        <v>66</v>
      </c>
      <c r="D81" s="181">
        <v>10</v>
      </c>
      <c r="E81" s="181">
        <v>15</v>
      </c>
      <c r="F81" s="181">
        <v>20</v>
      </c>
      <c r="G81" s="181">
        <v>25</v>
      </c>
      <c r="H81" s="181">
        <v>30</v>
      </c>
      <c r="I81" s="181">
        <v>40</v>
      </c>
      <c r="J81" s="181">
        <v>50</v>
      </c>
      <c r="K81" s="181">
        <v>60</v>
      </c>
      <c r="L81" s="181">
        <v>80</v>
      </c>
      <c r="M81" s="181"/>
      <c r="N81" s="181"/>
      <c r="O81" s="181"/>
    </row>
    <row r="82" spans="1:15" ht="31.5" x14ac:dyDescent="0.25">
      <c r="A82" s="784"/>
      <c r="B82" s="768"/>
      <c r="C82" s="179" t="s">
        <v>65</v>
      </c>
      <c r="D82" s="179"/>
      <c r="E82" s="179"/>
      <c r="F82" s="179"/>
      <c r="G82" s="179"/>
      <c r="H82" s="179"/>
      <c r="I82" s="179"/>
      <c r="J82" s="179"/>
      <c r="K82" s="179"/>
      <c r="L82" s="179"/>
      <c r="M82" s="179"/>
      <c r="N82" s="179"/>
      <c r="O82" s="179"/>
    </row>
    <row r="83" spans="1:15" x14ac:dyDescent="0.25">
      <c r="A83" s="785"/>
      <c r="B83" s="768"/>
      <c r="C83" s="181" t="s">
        <v>66</v>
      </c>
      <c r="D83" s="181"/>
      <c r="E83" s="181"/>
      <c r="F83" s="181"/>
      <c r="G83" s="181"/>
      <c r="H83" s="181"/>
      <c r="I83" s="181"/>
      <c r="J83" s="181"/>
      <c r="K83" s="181"/>
      <c r="L83" s="181"/>
      <c r="M83" s="181"/>
      <c r="N83" s="181"/>
      <c r="O83" s="181"/>
    </row>
    <row r="84" spans="1:15" ht="31.5" x14ac:dyDescent="0.25">
      <c r="A84" s="784"/>
      <c r="B84" s="768"/>
      <c r="C84" s="179" t="s">
        <v>65</v>
      </c>
      <c r="D84" s="179"/>
      <c r="E84" s="179"/>
      <c r="F84" s="179"/>
      <c r="G84" s="179"/>
      <c r="H84" s="179"/>
      <c r="I84" s="179"/>
      <c r="J84" s="179"/>
      <c r="K84" s="179"/>
      <c r="L84" s="179"/>
      <c r="M84" s="179"/>
      <c r="N84" s="179"/>
      <c r="O84" s="179"/>
    </row>
    <row r="85" spans="1:15" x14ac:dyDescent="0.25">
      <c r="A85" s="785"/>
      <c r="B85" s="768"/>
      <c r="C85" s="181" t="s">
        <v>66</v>
      </c>
      <c r="D85" s="181"/>
      <c r="E85" s="181"/>
      <c r="F85" s="181"/>
      <c r="G85" s="181"/>
      <c r="H85" s="181"/>
      <c r="I85" s="181"/>
      <c r="J85" s="181"/>
      <c r="K85" s="181"/>
      <c r="L85" s="181"/>
      <c r="M85" s="181"/>
      <c r="N85" s="181"/>
      <c r="O85" s="181"/>
    </row>
    <row r="86" spans="1:15" ht="31.5" x14ac:dyDescent="0.25">
      <c r="A86" s="784"/>
      <c r="B86" s="768"/>
      <c r="C86" s="179" t="s">
        <v>65</v>
      </c>
      <c r="D86" s="179"/>
      <c r="E86" s="179"/>
      <c r="F86" s="179"/>
      <c r="G86" s="179"/>
      <c r="H86" s="179"/>
      <c r="I86" s="179"/>
      <c r="J86" s="179"/>
      <c r="K86" s="179"/>
      <c r="L86" s="179"/>
      <c r="M86" s="179"/>
      <c r="N86" s="179"/>
      <c r="O86" s="179"/>
    </row>
    <row r="87" spans="1:15" x14ac:dyDescent="0.25">
      <c r="A87" s="785"/>
      <c r="B87" s="768"/>
      <c r="C87" s="181" t="s">
        <v>66</v>
      </c>
      <c r="D87" s="181"/>
      <c r="E87" s="181"/>
      <c r="F87" s="181"/>
      <c r="G87" s="181"/>
      <c r="H87" s="181"/>
      <c r="I87" s="181"/>
      <c r="J87" s="181"/>
      <c r="K87" s="181"/>
      <c r="L87" s="181"/>
      <c r="M87" s="181"/>
      <c r="N87" s="181"/>
      <c r="O87" s="181"/>
    </row>
    <row r="88" spans="1:15" ht="31.5" x14ac:dyDescent="0.25">
      <c r="A88" s="784"/>
      <c r="B88" s="768"/>
      <c r="C88" s="179" t="s">
        <v>65</v>
      </c>
      <c r="D88" s="179"/>
      <c r="E88" s="179"/>
      <c r="F88" s="179"/>
      <c r="G88" s="179"/>
      <c r="H88" s="179"/>
      <c r="I88" s="179"/>
      <c r="J88" s="179"/>
      <c r="K88" s="179"/>
      <c r="L88" s="179"/>
      <c r="M88" s="179"/>
      <c r="N88" s="179"/>
      <c r="O88" s="179"/>
    </row>
    <row r="89" spans="1:15" x14ac:dyDescent="0.25">
      <c r="A89" s="785"/>
      <c r="B89" s="768"/>
      <c r="C89" s="181" t="s">
        <v>66</v>
      </c>
      <c r="D89" s="181"/>
      <c r="E89" s="181"/>
      <c r="F89" s="181"/>
      <c r="G89" s="181"/>
      <c r="H89" s="181"/>
      <c r="I89" s="181"/>
      <c r="J89" s="181"/>
      <c r="K89" s="181"/>
      <c r="L89" s="181"/>
      <c r="M89" s="181"/>
      <c r="N89" s="181"/>
      <c r="O89" s="181"/>
    </row>
    <row r="90" spans="1:15" ht="31.5" x14ac:dyDescent="0.25">
      <c r="A90" s="784"/>
      <c r="B90" s="768"/>
      <c r="C90" s="179" t="s">
        <v>65</v>
      </c>
      <c r="D90" s="179"/>
      <c r="E90" s="179"/>
      <c r="F90" s="179"/>
      <c r="G90" s="179"/>
      <c r="H90" s="179"/>
      <c r="I90" s="179"/>
      <c r="J90" s="179"/>
      <c r="K90" s="179"/>
      <c r="L90" s="179"/>
      <c r="M90" s="179"/>
      <c r="N90" s="179"/>
      <c r="O90" s="179"/>
    </row>
    <row r="91" spans="1:15" x14ac:dyDescent="0.25">
      <c r="A91" s="785"/>
      <c r="B91" s="768"/>
      <c r="C91" s="181" t="s">
        <v>66</v>
      </c>
      <c r="D91" s="181"/>
      <c r="E91" s="181"/>
      <c r="F91" s="181"/>
      <c r="G91" s="181"/>
      <c r="H91" s="181"/>
      <c r="I91" s="181"/>
      <c r="J91" s="181"/>
      <c r="K91" s="181"/>
      <c r="L91" s="181"/>
      <c r="M91" s="181"/>
      <c r="N91" s="181"/>
      <c r="O91" s="181"/>
    </row>
    <row r="92" spans="1:15" ht="31.5" x14ac:dyDescent="0.25">
      <c r="A92" s="784"/>
      <c r="B92" s="956"/>
      <c r="C92" s="179" t="s">
        <v>65</v>
      </c>
      <c r="D92" s="179"/>
      <c r="E92" s="179"/>
      <c r="F92" s="179"/>
      <c r="G92" s="179"/>
      <c r="H92" s="179"/>
      <c r="I92" s="179"/>
      <c r="J92" s="179"/>
      <c r="K92" s="179"/>
      <c r="L92" s="179"/>
      <c r="M92" s="179"/>
      <c r="N92" s="179"/>
      <c r="O92" s="179"/>
    </row>
    <row r="93" spans="1:15" x14ac:dyDescent="0.25">
      <c r="A93" s="785"/>
      <c r="B93" s="957"/>
      <c r="C93" s="181" t="s">
        <v>66</v>
      </c>
      <c r="D93" s="181"/>
      <c r="E93" s="181"/>
      <c r="F93" s="181"/>
      <c r="G93" s="181"/>
      <c r="H93" s="181"/>
      <c r="I93" s="181"/>
      <c r="J93" s="181"/>
      <c r="K93" s="181"/>
      <c r="L93" s="181"/>
      <c r="M93" s="181"/>
      <c r="N93" s="181"/>
      <c r="O93" s="181"/>
    </row>
    <row r="94" spans="1:15" ht="31.5" x14ac:dyDescent="0.25">
      <c r="A94" s="784"/>
      <c r="B94" s="768"/>
      <c r="C94" s="179" t="s">
        <v>65</v>
      </c>
      <c r="D94" s="179"/>
      <c r="E94" s="179"/>
      <c r="F94" s="179"/>
      <c r="G94" s="179"/>
      <c r="H94" s="179"/>
      <c r="I94" s="179"/>
      <c r="J94" s="179"/>
      <c r="K94" s="179"/>
      <c r="L94" s="179"/>
      <c r="M94" s="179"/>
      <c r="N94" s="179"/>
      <c r="O94" s="179"/>
    </row>
    <row r="95" spans="1:15" x14ac:dyDescent="0.25">
      <c r="A95" s="785"/>
      <c r="B95" s="768"/>
      <c r="C95" s="181" t="s">
        <v>66</v>
      </c>
      <c r="D95" s="181"/>
      <c r="E95" s="181"/>
      <c r="F95" s="181"/>
      <c r="G95" s="181"/>
      <c r="H95" s="181"/>
      <c r="I95" s="181"/>
      <c r="J95" s="181"/>
      <c r="K95" s="181"/>
      <c r="L95" s="181"/>
      <c r="M95" s="181"/>
      <c r="N95" s="181"/>
      <c r="O95" s="181"/>
    </row>
    <row r="96" spans="1:15" x14ac:dyDescent="0.25">
      <c r="A96" s="742" t="s">
        <v>1556</v>
      </c>
      <c r="B96" s="742"/>
      <c r="C96" s="742"/>
      <c r="D96" s="742"/>
      <c r="E96" s="742"/>
      <c r="F96" s="742"/>
      <c r="G96" s="742"/>
      <c r="H96" s="742"/>
      <c r="I96" s="742"/>
      <c r="J96" s="742"/>
      <c r="K96" s="742"/>
      <c r="L96" s="742"/>
      <c r="M96" s="742"/>
      <c r="N96" s="742"/>
      <c r="O96" s="742"/>
    </row>
    <row r="97" spans="1:15" x14ac:dyDescent="0.25">
      <c r="A97" s="742" t="s">
        <v>1557</v>
      </c>
      <c r="B97" s="742"/>
      <c r="C97" s="742"/>
      <c r="D97" s="742"/>
      <c r="E97" s="742"/>
      <c r="F97" s="742"/>
      <c r="G97" s="742"/>
      <c r="H97" s="742"/>
      <c r="I97" s="742"/>
      <c r="J97" s="742"/>
      <c r="K97" s="742"/>
      <c r="L97" s="742"/>
      <c r="M97" s="742"/>
      <c r="N97" s="742"/>
      <c r="O97" s="742"/>
    </row>
    <row r="98" spans="1:15" x14ac:dyDescent="0.25">
      <c r="A98" s="1587" t="s">
        <v>1558</v>
      </c>
      <c r="B98" s="1588"/>
      <c r="C98" s="1588"/>
      <c r="D98" s="1588"/>
      <c r="E98" s="1588"/>
      <c r="F98" s="1588"/>
      <c r="G98" s="1588"/>
      <c r="H98" s="1588"/>
      <c r="I98" s="1588"/>
      <c r="J98" s="1588"/>
      <c r="K98" s="1588"/>
      <c r="L98" s="1588"/>
      <c r="M98" s="1588"/>
      <c r="N98" s="1588"/>
      <c r="O98" s="1589"/>
    </row>
    <row r="99" spans="1:15" x14ac:dyDescent="0.25">
      <c r="A99" s="1588" t="s">
        <v>1559</v>
      </c>
      <c r="B99" s="1588"/>
      <c r="C99" s="1588"/>
      <c r="D99" s="1588"/>
      <c r="E99" s="1588"/>
      <c r="F99" s="1588"/>
      <c r="G99" s="1588"/>
      <c r="H99" s="1588"/>
      <c r="I99" s="1588"/>
      <c r="J99" s="1588"/>
      <c r="K99" s="1588"/>
      <c r="L99" s="1588"/>
      <c r="M99" s="1588"/>
      <c r="N99" s="1588"/>
      <c r="O99" s="1588"/>
    </row>
    <row r="100" spans="1:15" x14ac:dyDescent="0.25">
      <c r="A100" s="1590" t="s">
        <v>228</v>
      </c>
      <c r="B100" s="1591"/>
      <c r="C100" s="1591"/>
      <c r="D100" s="1591"/>
      <c r="E100" s="1591"/>
      <c r="F100" s="1591"/>
      <c r="G100" s="1591"/>
      <c r="H100" s="1591"/>
      <c r="I100" s="1591"/>
      <c r="J100" s="1591"/>
      <c r="K100" s="1591"/>
      <c r="L100" s="1591"/>
      <c r="M100" s="1591"/>
      <c r="N100" s="1591"/>
      <c r="O100" s="1592"/>
    </row>
    <row r="101" spans="1:15" x14ac:dyDescent="0.25">
      <c r="A101" s="88"/>
      <c r="B101" s="88"/>
      <c r="C101" s="183"/>
      <c r="D101" s="183"/>
      <c r="E101" s="183"/>
      <c r="F101" s="183"/>
      <c r="G101" s="183"/>
      <c r="H101" s="183"/>
      <c r="I101" s="183"/>
      <c r="J101" s="183"/>
      <c r="K101" s="183"/>
      <c r="L101" s="183"/>
      <c r="M101" s="183"/>
      <c r="N101" s="183"/>
      <c r="O101" s="183"/>
    </row>
    <row r="102" spans="1:15" ht="47.25" x14ac:dyDescent="0.25">
      <c r="A102" s="72" t="s">
        <v>23</v>
      </c>
      <c r="B102" s="73" t="s">
        <v>24</v>
      </c>
      <c r="C102" s="752" t="s">
        <v>25</v>
      </c>
      <c r="D102" s="773"/>
      <c r="E102" s="753"/>
      <c r="F102" s="752" t="s">
        <v>28</v>
      </c>
      <c r="G102" s="753"/>
      <c r="H102" s="752" t="s">
        <v>29</v>
      </c>
      <c r="I102" s="753"/>
      <c r="J102" s="73" t="s">
        <v>30</v>
      </c>
      <c r="K102" s="752" t="s">
        <v>31</v>
      </c>
      <c r="L102" s="753"/>
      <c r="M102" s="765" t="s">
        <v>32</v>
      </c>
      <c r="N102" s="766"/>
      <c r="O102" s="767"/>
    </row>
    <row r="103" spans="1:15" ht="63" x14ac:dyDescent="0.25">
      <c r="A103" s="75" t="s">
        <v>133</v>
      </c>
      <c r="B103" s="76"/>
      <c r="C103" s="754"/>
      <c r="D103" s="742"/>
      <c r="E103" s="743"/>
      <c r="F103" s="754"/>
      <c r="G103" s="743"/>
      <c r="H103" s="782"/>
      <c r="I103" s="759"/>
      <c r="J103" s="79"/>
      <c r="K103" s="782"/>
      <c r="L103" s="759"/>
      <c r="M103" s="797"/>
      <c r="N103" s="798"/>
      <c r="O103" s="799"/>
    </row>
    <row r="104" spans="1:15" ht="15.75" x14ac:dyDescent="0.25">
      <c r="A104" s="752" t="s">
        <v>40</v>
      </c>
      <c r="B104" s="753"/>
      <c r="C104" s="754"/>
      <c r="D104" s="742"/>
      <c r="E104" s="742"/>
      <c r="F104" s="742"/>
      <c r="G104" s="743"/>
      <c r="H104" s="755" t="s">
        <v>42</v>
      </c>
      <c r="I104" s="795"/>
      <c r="J104" s="796"/>
      <c r="K104" s="782"/>
      <c r="L104" s="758"/>
      <c r="M104" s="758"/>
      <c r="N104" s="758"/>
      <c r="O104" s="759"/>
    </row>
    <row r="105" spans="1:15" ht="15.75" x14ac:dyDescent="0.25">
      <c r="A105" s="760" t="s">
        <v>44</v>
      </c>
      <c r="B105" s="761"/>
      <c r="C105" s="761"/>
      <c r="D105" s="761"/>
      <c r="E105" s="761"/>
      <c r="F105" s="762"/>
      <c r="G105" s="763" t="s">
        <v>45</v>
      </c>
      <c r="H105" s="763"/>
      <c r="I105" s="763"/>
      <c r="J105" s="763"/>
      <c r="K105" s="763"/>
      <c r="L105" s="763"/>
      <c r="M105" s="763"/>
      <c r="N105" s="763"/>
      <c r="O105" s="763"/>
    </row>
    <row r="106" spans="1:15" x14ac:dyDescent="0.25">
      <c r="A106" s="776"/>
      <c r="B106" s="777"/>
      <c r="C106" s="777"/>
      <c r="D106" s="777"/>
      <c r="E106" s="777"/>
      <c r="F106" s="777"/>
      <c r="G106" s="780"/>
      <c r="H106" s="780"/>
      <c r="I106" s="780"/>
      <c r="J106" s="780"/>
      <c r="K106" s="780"/>
      <c r="L106" s="780"/>
      <c r="M106" s="780"/>
      <c r="N106" s="780"/>
      <c r="O106" s="780"/>
    </row>
    <row r="107" spans="1:15" x14ac:dyDescent="0.25">
      <c r="A107" s="778"/>
      <c r="B107" s="779"/>
      <c r="C107" s="779"/>
      <c r="D107" s="779"/>
      <c r="E107" s="779"/>
      <c r="F107" s="779"/>
      <c r="G107" s="780"/>
      <c r="H107" s="780"/>
      <c r="I107" s="780"/>
      <c r="J107" s="780"/>
      <c r="K107" s="780"/>
      <c r="L107" s="780"/>
      <c r="M107" s="780"/>
      <c r="N107" s="780"/>
      <c r="O107" s="780"/>
    </row>
    <row r="108" spans="1:15" ht="15.75" x14ac:dyDescent="0.25">
      <c r="A108" s="760" t="s">
        <v>48</v>
      </c>
      <c r="B108" s="761"/>
      <c r="C108" s="761"/>
      <c r="D108" s="761"/>
      <c r="E108" s="761"/>
      <c r="F108" s="761"/>
      <c r="G108" s="763" t="s">
        <v>49</v>
      </c>
      <c r="H108" s="763"/>
      <c r="I108" s="763"/>
      <c r="J108" s="763"/>
      <c r="K108" s="763"/>
      <c r="L108" s="763"/>
      <c r="M108" s="763"/>
      <c r="N108" s="763"/>
      <c r="O108" s="763"/>
    </row>
    <row r="109" spans="1:15" x14ac:dyDescent="0.25">
      <c r="A109" s="781"/>
      <c r="B109" s="781"/>
      <c r="C109" s="781"/>
      <c r="D109" s="781"/>
      <c r="E109" s="781"/>
      <c r="F109" s="781"/>
      <c r="G109" s="781"/>
      <c r="H109" s="781"/>
      <c r="I109" s="781"/>
      <c r="J109" s="781"/>
      <c r="K109" s="781"/>
      <c r="L109" s="781"/>
      <c r="M109" s="781"/>
      <c r="N109" s="781"/>
      <c r="O109" s="781"/>
    </row>
    <row r="110" spans="1:15" x14ac:dyDescent="0.25">
      <c r="A110" s="781"/>
      <c r="B110" s="781"/>
      <c r="C110" s="781"/>
      <c r="D110" s="781"/>
      <c r="E110" s="781"/>
      <c r="F110" s="781"/>
      <c r="G110" s="781"/>
      <c r="H110" s="781"/>
      <c r="I110" s="781"/>
      <c r="J110" s="781"/>
      <c r="K110" s="781"/>
      <c r="L110" s="781"/>
      <c r="M110" s="781"/>
      <c r="N110" s="781"/>
      <c r="O110" s="781"/>
    </row>
    <row r="111" spans="1:15" x14ac:dyDescent="0.25">
      <c r="A111" s="90"/>
      <c r="B111" s="90"/>
      <c r="C111" s="90"/>
      <c r="D111" s="91"/>
      <c r="E111" s="92"/>
      <c r="F111" s="92"/>
      <c r="G111" s="92"/>
      <c r="H111" s="92"/>
      <c r="I111" s="92"/>
      <c r="J111" s="92"/>
      <c r="K111" s="92"/>
      <c r="L111" s="92"/>
      <c r="M111" s="92"/>
      <c r="N111" s="92"/>
      <c r="O111" s="93"/>
    </row>
    <row r="112" spans="1:15" ht="15.75" x14ac:dyDescent="0.25">
      <c r="A112" s="70"/>
      <c r="B112" s="70"/>
      <c r="C112" s="63"/>
      <c r="D112" s="800" t="s">
        <v>95</v>
      </c>
      <c r="E112" s="773"/>
      <c r="F112" s="773"/>
      <c r="G112" s="773"/>
      <c r="H112" s="773"/>
      <c r="I112" s="773"/>
      <c r="J112" s="773"/>
      <c r="K112" s="773"/>
      <c r="L112" s="773"/>
      <c r="M112" s="773"/>
      <c r="N112" s="773"/>
      <c r="O112" s="753"/>
    </row>
    <row r="113" spans="1:15" ht="15.75" x14ac:dyDescent="0.25">
      <c r="A113" s="63"/>
      <c r="B113" s="64"/>
      <c r="C113" s="70"/>
      <c r="D113" s="73" t="s">
        <v>53</v>
      </c>
      <c r="E113" s="73" t="s">
        <v>54</v>
      </c>
      <c r="F113" s="73" t="s">
        <v>55</v>
      </c>
      <c r="G113" s="73" t="s">
        <v>56</v>
      </c>
      <c r="H113" s="73" t="s">
        <v>57</v>
      </c>
      <c r="I113" s="73" t="s">
        <v>58</v>
      </c>
      <c r="J113" s="73" t="s">
        <v>59</v>
      </c>
      <c r="K113" s="73" t="s">
        <v>60</v>
      </c>
      <c r="L113" s="73" t="s">
        <v>61</v>
      </c>
      <c r="M113" s="73" t="s">
        <v>62</v>
      </c>
      <c r="N113" s="73" t="s">
        <v>63</v>
      </c>
      <c r="O113" s="73" t="s">
        <v>64</v>
      </c>
    </row>
    <row r="114" spans="1:15" ht="15.75" x14ac:dyDescent="0.25">
      <c r="A114" s="954" t="s">
        <v>65</v>
      </c>
      <c r="B114" s="954"/>
      <c r="C114" s="954"/>
      <c r="D114" s="179"/>
      <c r="E114" s="179"/>
      <c r="F114" s="179"/>
      <c r="G114" s="179"/>
      <c r="H114" s="179"/>
      <c r="I114" s="179"/>
      <c r="J114" s="179"/>
      <c r="K114" s="179"/>
      <c r="L114" s="179"/>
      <c r="M114" s="179"/>
      <c r="N114" s="179"/>
      <c r="O114" s="179"/>
    </row>
    <row r="115" spans="1:15" ht="15.75" x14ac:dyDescent="0.25">
      <c r="A115" s="955" t="s">
        <v>66</v>
      </c>
      <c r="B115" s="955"/>
      <c r="C115" s="955"/>
      <c r="D115" s="181"/>
      <c r="E115" s="181"/>
      <c r="F115" s="181"/>
      <c r="G115" s="181"/>
      <c r="H115" s="181"/>
      <c r="I115" s="181"/>
      <c r="J115" s="181"/>
      <c r="K115" s="181"/>
      <c r="L115" s="181"/>
      <c r="M115" s="181"/>
      <c r="N115" s="181"/>
      <c r="O115" s="181"/>
    </row>
    <row r="116" spans="1:15" ht="15.75" x14ac:dyDescent="0.25">
      <c r="A116" s="97"/>
      <c r="B116" s="98"/>
      <c r="C116" s="97"/>
      <c r="D116" s="97"/>
      <c r="E116" s="97"/>
      <c r="F116" s="97"/>
      <c r="G116" s="97"/>
      <c r="H116" s="97"/>
      <c r="I116" s="97"/>
      <c r="J116" s="97"/>
      <c r="K116" s="97"/>
      <c r="L116" s="97"/>
      <c r="M116" s="98"/>
      <c r="N116" s="98"/>
      <c r="O116" s="97"/>
    </row>
    <row r="117" spans="1:15" ht="31.5" x14ac:dyDescent="0.25">
      <c r="A117" s="67" t="s">
        <v>97</v>
      </c>
      <c r="B117" s="747" t="s">
        <v>1560</v>
      </c>
      <c r="C117" s="748"/>
      <c r="D117" s="748"/>
      <c r="E117" s="748"/>
      <c r="F117" s="748"/>
      <c r="G117" s="748"/>
      <c r="H117" s="748"/>
      <c r="I117" s="748"/>
      <c r="J117" s="749"/>
      <c r="K117" s="750" t="s">
        <v>13</v>
      </c>
      <c r="L117" s="750"/>
      <c r="M117" s="750"/>
      <c r="N117" s="750"/>
      <c r="O117" s="68">
        <v>0.7</v>
      </c>
    </row>
    <row r="118" spans="1:15" ht="15.75" x14ac:dyDescent="0.25">
      <c r="A118" s="69"/>
      <c r="B118" s="70"/>
      <c r="C118" s="71"/>
      <c r="D118" s="71"/>
      <c r="E118" s="71"/>
      <c r="F118" s="71"/>
      <c r="G118" s="71"/>
      <c r="H118" s="71"/>
      <c r="I118" s="71"/>
      <c r="J118" s="71"/>
      <c r="K118" s="71"/>
      <c r="L118" s="71"/>
      <c r="M118" s="71"/>
      <c r="N118" s="71"/>
      <c r="O118" s="69"/>
    </row>
    <row r="119" spans="1:15" ht="31.5" x14ac:dyDescent="0.25">
      <c r="A119" s="67" t="s">
        <v>1531</v>
      </c>
      <c r="B119" s="747" t="s">
        <v>1561</v>
      </c>
      <c r="C119" s="748"/>
      <c r="D119" s="748"/>
      <c r="E119" s="748"/>
      <c r="F119" s="748"/>
      <c r="G119" s="748"/>
      <c r="H119" s="748"/>
      <c r="I119" s="748"/>
      <c r="J119" s="748"/>
      <c r="K119" s="748"/>
      <c r="L119" s="748"/>
      <c r="M119" s="748"/>
      <c r="N119" s="748"/>
      <c r="O119" s="749"/>
    </row>
    <row r="120" spans="1:15" ht="15.75" x14ac:dyDescent="0.25">
      <c r="A120" s="69"/>
      <c r="B120" s="70"/>
      <c r="C120" s="71"/>
      <c r="D120" s="71"/>
      <c r="E120" s="71"/>
      <c r="F120" s="71"/>
      <c r="G120" s="71"/>
      <c r="H120" s="71"/>
      <c r="I120" s="71"/>
      <c r="J120" s="71"/>
      <c r="K120" s="71"/>
      <c r="L120" s="71"/>
      <c r="M120" s="71"/>
      <c r="N120" s="71"/>
      <c r="O120" s="69"/>
    </row>
    <row r="121" spans="1:15" x14ac:dyDescent="0.25">
      <c r="A121" s="751" t="s">
        <v>15</v>
      </c>
      <c r="B121" s="751"/>
      <c r="C121" s="751"/>
      <c r="D121" s="751"/>
      <c r="E121" s="744" t="s">
        <v>1532</v>
      </c>
      <c r="F121" s="745"/>
      <c r="G121" s="745"/>
      <c r="H121" s="745"/>
      <c r="I121" s="746"/>
      <c r="J121" s="751" t="s">
        <v>17</v>
      </c>
      <c r="K121" s="751"/>
      <c r="L121" s="1526" t="s">
        <v>1562</v>
      </c>
      <c r="M121" s="1526"/>
      <c r="N121" s="1526"/>
      <c r="O121" s="1526"/>
    </row>
    <row r="122" spans="1:15" x14ac:dyDescent="0.25">
      <c r="A122" s="751"/>
      <c r="B122" s="751"/>
      <c r="C122" s="751"/>
      <c r="D122" s="751"/>
      <c r="E122" s="744" t="s">
        <v>1563</v>
      </c>
      <c r="F122" s="745"/>
      <c r="G122" s="745"/>
      <c r="H122" s="745"/>
      <c r="I122" s="746"/>
      <c r="J122" s="751"/>
      <c r="K122" s="751"/>
      <c r="L122" s="1526" t="s">
        <v>1564</v>
      </c>
      <c r="M122" s="1526"/>
      <c r="N122" s="1526"/>
      <c r="O122" s="1526"/>
    </row>
    <row r="123" spans="1:15" x14ac:dyDescent="0.25">
      <c r="A123" s="751"/>
      <c r="B123" s="751"/>
      <c r="C123" s="751"/>
      <c r="D123" s="751"/>
      <c r="E123" s="744" t="s">
        <v>1565</v>
      </c>
      <c r="F123" s="745"/>
      <c r="G123" s="745"/>
      <c r="H123" s="745"/>
      <c r="I123" s="746"/>
      <c r="J123" s="751"/>
      <c r="K123" s="751"/>
      <c r="L123" s="1526" t="s">
        <v>1566</v>
      </c>
      <c r="M123" s="1526"/>
      <c r="N123" s="1526"/>
      <c r="O123" s="1526"/>
    </row>
    <row r="124" spans="1:15" x14ac:dyDescent="0.25">
      <c r="A124" s="751"/>
      <c r="B124" s="751"/>
      <c r="C124" s="751"/>
      <c r="D124" s="751"/>
      <c r="E124" s="744" t="s">
        <v>1567</v>
      </c>
      <c r="F124" s="745"/>
      <c r="G124" s="745"/>
      <c r="H124" s="745"/>
      <c r="I124" s="746"/>
      <c r="J124" s="751"/>
      <c r="K124" s="751"/>
      <c r="L124" s="1526" t="s">
        <v>1568</v>
      </c>
      <c r="M124" s="1526"/>
      <c r="N124" s="1526"/>
      <c r="O124" s="1526"/>
    </row>
    <row r="125" spans="1:15" x14ac:dyDescent="0.25">
      <c r="A125" s="751"/>
      <c r="B125" s="751"/>
      <c r="C125" s="751"/>
      <c r="D125" s="751"/>
      <c r="E125" s="744"/>
      <c r="F125" s="745"/>
      <c r="G125" s="745"/>
      <c r="H125" s="745"/>
      <c r="I125" s="746"/>
      <c r="J125" s="751"/>
      <c r="K125" s="751"/>
      <c r="L125" s="1526" t="s">
        <v>1569</v>
      </c>
      <c r="M125" s="1526"/>
      <c r="N125" s="1526"/>
      <c r="O125" s="1526"/>
    </row>
    <row r="126" spans="1:15" x14ac:dyDescent="0.25">
      <c r="A126" s="751"/>
      <c r="B126" s="751"/>
      <c r="C126" s="751"/>
      <c r="D126" s="751"/>
      <c r="E126" s="744"/>
      <c r="F126" s="745"/>
      <c r="G126" s="745"/>
      <c r="H126" s="745"/>
      <c r="I126" s="746"/>
      <c r="J126" s="751"/>
      <c r="K126" s="751"/>
      <c r="L126" s="744" t="s">
        <v>1570</v>
      </c>
      <c r="M126" s="745"/>
      <c r="N126" s="745"/>
      <c r="O126" s="746"/>
    </row>
    <row r="127" spans="1:15" x14ac:dyDescent="0.25">
      <c r="A127" s="751"/>
      <c r="B127" s="751"/>
      <c r="C127" s="751"/>
      <c r="D127" s="751"/>
      <c r="E127" s="744"/>
      <c r="F127" s="745"/>
      <c r="G127" s="745"/>
      <c r="H127" s="745"/>
      <c r="I127" s="746"/>
      <c r="J127" s="751"/>
      <c r="K127" s="751"/>
      <c r="L127" s="1526" t="s">
        <v>1571</v>
      </c>
      <c r="M127" s="1526"/>
      <c r="N127" s="1526"/>
      <c r="O127" s="1526"/>
    </row>
    <row r="128" spans="1:15" x14ac:dyDescent="0.25">
      <c r="A128" s="751"/>
      <c r="B128" s="751"/>
      <c r="C128" s="751"/>
      <c r="D128" s="751"/>
      <c r="E128" s="744"/>
      <c r="F128" s="745"/>
      <c r="G128" s="745"/>
      <c r="H128" s="745"/>
      <c r="I128" s="746"/>
      <c r="J128" s="751"/>
      <c r="K128" s="751"/>
      <c r="L128" s="1526"/>
      <c r="M128" s="1526"/>
      <c r="N128" s="1526"/>
      <c r="O128" s="1526"/>
    </row>
    <row r="129" spans="1:15" x14ac:dyDescent="0.25">
      <c r="A129" s="751"/>
      <c r="B129" s="751"/>
      <c r="C129" s="751"/>
      <c r="D129" s="751"/>
      <c r="E129" s="744"/>
      <c r="F129" s="745"/>
      <c r="G129" s="745"/>
      <c r="H129" s="745"/>
      <c r="I129" s="746"/>
      <c r="J129" s="751"/>
      <c r="K129" s="751"/>
      <c r="L129" s="1526"/>
      <c r="M129" s="1526"/>
      <c r="N129" s="1526"/>
      <c r="O129" s="1526"/>
    </row>
    <row r="130" spans="1:15" x14ac:dyDescent="0.25">
      <c r="A130" s="751"/>
      <c r="B130" s="751"/>
      <c r="C130" s="751"/>
      <c r="D130" s="751"/>
      <c r="E130" s="744"/>
      <c r="F130" s="745"/>
      <c r="G130" s="745"/>
      <c r="H130" s="745"/>
      <c r="I130" s="746"/>
      <c r="J130" s="751"/>
      <c r="K130" s="751"/>
      <c r="L130" s="1526"/>
      <c r="M130" s="1526"/>
      <c r="N130" s="1526"/>
      <c r="O130" s="1526"/>
    </row>
    <row r="131" spans="1:15" x14ac:dyDescent="0.25">
      <c r="A131" s="751"/>
      <c r="B131" s="751"/>
      <c r="C131" s="751"/>
      <c r="D131" s="751"/>
      <c r="E131" s="744"/>
      <c r="F131" s="745"/>
      <c r="G131" s="745"/>
      <c r="H131" s="745"/>
      <c r="I131" s="746"/>
      <c r="J131" s="751"/>
      <c r="K131" s="751"/>
      <c r="L131" s="1526"/>
      <c r="M131" s="1526"/>
      <c r="N131" s="1526"/>
      <c r="O131" s="1526"/>
    </row>
    <row r="132" spans="1:15" x14ac:dyDescent="0.25">
      <c r="A132" s="751"/>
      <c r="B132" s="751"/>
      <c r="C132" s="751"/>
      <c r="D132" s="751"/>
      <c r="E132" s="744"/>
      <c r="F132" s="745"/>
      <c r="G132" s="745"/>
      <c r="H132" s="745"/>
      <c r="I132" s="746"/>
      <c r="J132" s="751"/>
      <c r="K132" s="751"/>
      <c r="L132" s="744"/>
      <c r="M132" s="745"/>
      <c r="N132" s="745"/>
      <c r="O132" s="746"/>
    </row>
    <row r="133" spans="1:15" x14ac:dyDescent="0.25">
      <c r="A133" s="751"/>
      <c r="B133" s="751"/>
      <c r="C133" s="751"/>
      <c r="D133" s="751"/>
      <c r="E133" s="744"/>
      <c r="F133" s="745"/>
      <c r="G133" s="745"/>
      <c r="H133" s="745"/>
      <c r="I133" s="746"/>
      <c r="J133" s="751"/>
      <c r="K133" s="751"/>
      <c r="L133" s="744"/>
      <c r="M133" s="745"/>
      <c r="N133" s="745"/>
      <c r="O133" s="746"/>
    </row>
    <row r="134" spans="1:15" x14ac:dyDescent="0.25">
      <c r="A134" s="751"/>
      <c r="B134" s="751"/>
      <c r="C134" s="751"/>
      <c r="D134" s="751"/>
      <c r="E134" s="744"/>
      <c r="F134" s="745"/>
      <c r="G134" s="745"/>
      <c r="H134" s="745"/>
      <c r="I134" s="746"/>
      <c r="J134" s="751"/>
      <c r="K134" s="751"/>
      <c r="L134" s="744"/>
      <c r="M134" s="745"/>
      <c r="N134" s="745"/>
      <c r="O134" s="746"/>
    </row>
    <row r="135" spans="1:15" x14ac:dyDescent="0.25">
      <c r="A135" s="751"/>
      <c r="B135" s="751"/>
      <c r="C135" s="751"/>
      <c r="D135" s="751"/>
      <c r="E135" s="744"/>
      <c r="F135" s="745"/>
      <c r="G135" s="745"/>
      <c r="H135" s="745"/>
      <c r="I135" s="746"/>
      <c r="J135" s="751"/>
      <c r="K135" s="751"/>
      <c r="L135" s="744"/>
      <c r="M135" s="745"/>
      <c r="N135" s="745"/>
      <c r="O135" s="746"/>
    </row>
    <row r="136" spans="1:15" x14ac:dyDescent="0.25">
      <c r="A136" s="751"/>
      <c r="B136" s="751"/>
      <c r="C136" s="751"/>
      <c r="D136" s="751"/>
      <c r="E136" s="744"/>
      <c r="F136" s="745"/>
      <c r="G136" s="745"/>
      <c r="H136" s="745"/>
      <c r="I136" s="746"/>
      <c r="J136" s="751"/>
      <c r="K136" s="751"/>
      <c r="L136" s="744"/>
      <c r="M136" s="745"/>
      <c r="N136" s="745"/>
      <c r="O136" s="746"/>
    </row>
    <row r="137" spans="1:15" x14ac:dyDescent="0.25">
      <c r="A137" s="751"/>
      <c r="B137" s="751"/>
      <c r="C137" s="751"/>
      <c r="D137" s="751"/>
      <c r="E137" s="744"/>
      <c r="F137" s="745"/>
      <c r="G137" s="745"/>
      <c r="H137" s="745"/>
      <c r="I137" s="746"/>
      <c r="J137" s="751"/>
      <c r="K137" s="751"/>
      <c r="L137" s="744"/>
      <c r="M137" s="745"/>
      <c r="N137" s="745"/>
      <c r="O137" s="746"/>
    </row>
    <row r="138" spans="1:15" x14ac:dyDescent="0.25">
      <c r="A138" s="751"/>
      <c r="B138" s="751"/>
      <c r="C138" s="751"/>
      <c r="D138" s="751"/>
      <c r="E138" s="744"/>
      <c r="F138" s="745"/>
      <c r="G138" s="745"/>
      <c r="H138" s="745"/>
      <c r="I138" s="746"/>
      <c r="J138" s="751"/>
      <c r="K138" s="751"/>
      <c r="L138" s="744"/>
      <c r="M138" s="745"/>
      <c r="N138" s="745"/>
      <c r="O138" s="746"/>
    </row>
    <row r="139" spans="1:15" x14ac:dyDescent="0.25">
      <c r="A139" s="751"/>
      <c r="B139" s="751"/>
      <c r="C139" s="751"/>
      <c r="D139" s="751"/>
      <c r="E139" s="744"/>
      <c r="F139" s="745"/>
      <c r="G139" s="745"/>
      <c r="H139" s="745"/>
      <c r="I139" s="746"/>
      <c r="J139" s="751"/>
      <c r="K139" s="751"/>
      <c r="L139" s="744"/>
      <c r="M139" s="745"/>
      <c r="N139" s="745"/>
      <c r="O139" s="746"/>
    </row>
    <row r="140" spans="1:15" x14ac:dyDescent="0.25">
      <c r="A140" s="751"/>
      <c r="B140" s="751"/>
      <c r="C140" s="751"/>
      <c r="D140" s="751"/>
      <c r="E140" s="744"/>
      <c r="F140" s="745"/>
      <c r="G140" s="745"/>
      <c r="H140" s="745"/>
      <c r="I140" s="746"/>
      <c r="J140" s="751"/>
      <c r="K140" s="751"/>
      <c r="L140" s="744"/>
      <c r="M140" s="745"/>
      <c r="N140" s="745"/>
      <c r="O140" s="746"/>
    </row>
    <row r="141" spans="1:15" x14ac:dyDescent="0.25">
      <c r="A141" s="751"/>
      <c r="B141" s="751"/>
      <c r="C141" s="751"/>
      <c r="D141" s="751"/>
      <c r="E141" s="744"/>
      <c r="F141" s="745"/>
      <c r="G141" s="745"/>
      <c r="H141" s="745"/>
      <c r="I141" s="746"/>
      <c r="J141" s="751"/>
      <c r="K141" s="751"/>
      <c r="L141" s="744"/>
      <c r="M141" s="745"/>
      <c r="N141" s="745"/>
      <c r="O141" s="746"/>
    </row>
    <row r="142" spans="1:15" x14ac:dyDescent="0.25">
      <c r="A142" s="751"/>
      <c r="B142" s="751"/>
      <c r="C142" s="751"/>
      <c r="D142" s="751"/>
      <c r="E142" s="744"/>
      <c r="F142" s="745"/>
      <c r="G142" s="745"/>
      <c r="H142" s="745"/>
      <c r="I142" s="746"/>
      <c r="J142" s="751"/>
      <c r="K142" s="751"/>
      <c r="L142" s="744"/>
      <c r="M142" s="745"/>
      <c r="N142" s="745"/>
      <c r="O142" s="746"/>
    </row>
    <row r="143" spans="1:15" x14ac:dyDescent="0.25">
      <c r="A143" s="751"/>
      <c r="B143" s="751"/>
      <c r="C143" s="751"/>
      <c r="D143" s="751"/>
      <c r="E143" s="744"/>
      <c r="F143" s="745"/>
      <c r="G143" s="745"/>
      <c r="H143" s="745"/>
      <c r="I143" s="746"/>
      <c r="J143" s="751"/>
      <c r="K143" s="751"/>
      <c r="L143" s="744"/>
      <c r="M143" s="745"/>
      <c r="N143" s="745"/>
      <c r="O143" s="746"/>
    </row>
    <row r="144" spans="1:15" x14ac:dyDescent="0.25">
      <c r="A144" s="751"/>
      <c r="B144" s="751"/>
      <c r="C144" s="751"/>
      <c r="D144" s="751"/>
      <c r="E144" s="744"/>
      <c r="F144" s="745"/>
      <c r="G144" s="745"/>
      <c r="H144" s="745"/>
      <c r="I144" s="746"/>
      <c r="J144" s="751"/>
      <c r="K144" s="751"/>
      <c r="L144" s="744"/>
      <c r="M144" s="745"/>
      <c r="N144" s="745"/>
      <c r="O144" s="746"/>
    </row>
    <row r="145" spans="1:15" x14ac:dyDescent="0.25">
      <c r="A145" s="751"/>
      <c r="B145" s="751"/>
      <c r="C145" s="751"/>
      <c r="D145" s="751"/>
      <c r="E145" s="744"/>
      <c r="F145" s="745"/>
      <c r="G145" s="745"/>
      <c r="H145" s="745"/>
      <c r="I145" s="746"/>
      <c r="J145" s="751"/>
      <c r="K145" s="751"/>
      <c r="L145" s="744"/>
      <c r="M145" s="745"/>
      <c r="N145" s="745"/>
      <c r="O145" s="746"/>
    </row>
    <row r="146" spans="1:15" x14ac:dyDescent="0.25">
      <c r="A146" s="751"/>
      <c r="B146" s="751"/>
      <c r="C146" s="751"/>
      <c r="D146" s="751"/>
      <c r="E146" s="744"/>
      <c r="F146" s="745"/>
      <c r="G146" s="745"/>
      <c r="H146" s="745"/>
      <c r="I146" s="746"/>
      <c r="J146" s="751"/>
      <c r="K146" s="751"/>
      <c r="L146" s="744"/>
      <c r="M146" s="745"/>
      <c r="N146" s="745"/>
      <c r="O146" s="746"/>
    </row>
    <row r="147" spans="1:15" x14ac:dyDescent="0.25">
      <c r="A147" s="751"/>
      <c r="B147" s="751"/>
      <c r="C147" s="751"/>
      <c r="D147" s="751"/>
      <c r="E147" s="744"/>
      <c r="F147" s="745"/>
      <c r="G147" s="745"/>
      <c r="H147" s="745"/>
      <c r="I147" s="746"/>
      <c r="J147" s="751"/>
      <c r="K147" s="751"/>
      <c r="L147" s="744"/>
      <c r="M147" s="745"/>
      <c r="N147" s="745"/>
      <c r="O147" s="746"/>
    </row>
    <row r="148" spans="1:15" x14ac:dyDescent="0.25">
      <c r="A148" s="751"/>
      <c r="B148" s="751"/>
      <c r="C148" s="751"/>
      <c r="D148" s="751"/>
      <c r="E148" s="744"/>
      <c r="F148" s="745"/>
      <c r="G148" s="745"/>
      <c r="H148" s="745"/>
      <c r="I148" s="746"/>
      <c r="J148" s="751"/>
      <c r="K148" s="751"/>
      <c r="L148" s="744"/>
      <c r="M148" s="745"/>
      <c r="N148" s="745"/>
      <c r="O148" s="746"/>
    </row>
    <row r="149" spans="1:15" x14ac:dyDescent="0.25">
      <c r="A149" s="751"/>
      <c r="B149" s="751"/>
      <c r="C149" s="751"/>
      <c r="D149" s="751"/>
      <c r="E149" s="744"/>
      <c r="F149" s="745"/>
      <c r="G149" s="745"/>
      <c r="H149" s="745"/>
      <c r="I149" s="746"/>
      <c r="J149" s="751"/>
      <c r="K149" s="751"/>
      <c r="L149" s="744"/>
      <c r="M149" s="745"/>
      <c r="N149" s="745"/>
      <c r="O149" s="746"/>
    </row>
    <row r="150" spans="1:15" x14ac:dyDescent="0.25">
      <c r="A150" s="751"/>
      <c r="B150" s="751"/>
      <c r="C150" s="751"/>
      <c r="D150" s="751"/>
      <c r="E150" s="744"/>
      <c r="F150" s="745"/>
      <c r="G150" s="745"/>
      <c r="H150" s="745"/>
      <c r="I150" s="746"/>
      <c r="J150" s="751"/>
      <c r="K150" s="751"/>
      <c r="L150" s="744"/>
      <c r="M150" s="745"/>
      <c r="N150" s="745"/>
      <c r="O150" s="746"/>
    </row>
    <row r="151" spans="1:15" x14ac:dyDescent="0.25">
      <c r="A151" s="751"/>
      <c r="B151" s="751"/>
      <c r="C151" s="751"/>
      <c r="D151" s="751"/>
      <c r="E151" s="744"/>
      <c r="F151" s="745"/>
      <c r="G151" s="745"/>
      <c r="H151" s="745"/>
      <c r="I151" s="746"/>
      <c r="J151" s="751"/>
      <c r="K151" s="751"/>
      <c r="L151" s="744"/>
      <c r="M151" s="745"/>
      <c r="N151" s="745"/>
      <c r="O151" s="746"/>
    </row>
    <row r="152" spans="1:15" x14ac:dyDescent="0.25">
      <c r="A152" s="751"/>
      <c r="B152" s="751"/>
      <c r="C152" s="751"/>
      <c r="D152" s="751"/>
      <c r="E152" s="744"/>
      <c r="F152" s="745"/>
      <c r="G152" s="745"/>
      <c r="H152" s="745"/>
      <c r="I152" s="746"/>
      <c r="J152" s="751"/>
      <c r="K152" s="751"/>
      <c r="L152" s="744"/>
      <c r="M152" s="745"/>
      <c r="N152" s="745"/>
      <c r="O152" s="746"/>
    </row>
    <row r="153" spans="1:15" x14ac:dyDescent="0.25">
      <c r="A153" s="751"/>
      <c r="B153" s="751"/>
      <c r="C153" s="751"/>
      <c r="D153" s="751"/>
      <c r="E153" s="744"/>
      <c r="F153" s="745"/>
      <c r="G153" s="745"/>
      <c r="H153" s="745"/>
      <c r="I153" s="746"/>
      <c r="J153" s="751"/>
      <c r="K153" s="751"/>
      <c r="L153" s="744"/>
      <c r="M153" s="745"/>
      <c r="N153" s="745"/>
      <c r="O153" s="746"/>
    </row>
    <row r="154" spans="1:15" x14ac:dyDescent="0.25">
      <c r="A154" s="751"/>
      <c r="B154" s="751"/>
      <c r="C154" s="751"/>
      <c r="D154" s="751"/>
      <c r="E154" s="744"/>
      <c r="F154" s="745"/>
      <c r="G154" s="745"/>
      <c r="H154" s="745"/>
      <c r="I154" s="746"/>
      <c r="J154" s="751"/>
      <c r="K154" s="751"/>
      <c r="L154" s="744"/>
      <c r="M154" s="745"/>
      <c r="N154" s="745"/>
      <c r="O154" s="746"/>
    </row>
    <row r="155" spans="1:15" x14ac:dyDescent="0.25">
      <c r="A155" s="751"/>
      <c r="B155" s="751"/>
      <c r="C155" s="751"/>
      <c r="D155" s="751"/>
      <c r="E155" s="744"/>
      <c r="F155" s="745"/>
      <c r="G155" s="745"/>
      <c r="H155" s="745"/>
      <c r="I155" s="746"/>
      <c r="J155" s="751"/>
      <c r="K155" s="751"/>
      <c r="L155" s="744"/>
      <c r="M155" s="745"/>
      <c r="N155" s="745"/>
      <c r="O155" s="746"/>
    </row>
    <row r="156" spans="1:15" x14ac:dyDescent="0.25">
      <c r="A156" s="751"/>
      <c r="B156" s="751"/>
      <c r="C156" s="751"/>
      <c r="D156" s="751"/>
      <c r="E156" s="744"/>
      <c r="F156" s="745"/>
      <c r="G156" s="745"/>
      <c r="H156" s="745"/>
      <c r="I156" s="746"/>
      <c r="J156" s="751"/>
      <c r="K156" s="751"/>
      <c r="L156" s="744"/>
      <c r="M156" s="745"/>
      <c r="N156" s="745"/>
      <c r="O156" s="746"/>
    </row>
    <row r="157" spans="1:15" x14ac:dyDescent="0.25">
      <c r="A157" s="751"/>
      <c r="B157" s="751"/>
      <c r="C157" s="751"/>
      <c r="D157" s="751"/>
      <c r="E157" s="744"/>
      <c r="F157" s="745"/>
      <c r="G157" s="745"/>
      <c r="H157" s="745"/>
      <c r="I157" s="746"/>
      <c r="J157" s="751"/>
      <c r="K157" s="751"/>
      <c r="L157" s="744"/>
      <c r="M157" s="745"/>
      <c r="N157" s="745"/>
      <c r="O157" s="746"/>
    </row>
    <row r="158" spans="1:15" ht="15.75" x14ac:dyDescent="0.25">
      <c r="A158" s="69"/>
      <c r="B158" s="70"/>
      <c r="C158" s="71"/>
      <c r="D158" s="71"/>
      <c r="E158" s="71"/>
      <c r="F158" s="71"/>
      <c r="G158" s="71"/>
      <c r="H158" s="71"/>
      <c r="I158" s="71"/>
      <c r="J158" s="71"/>
      <c r="K158" s="71"/>
      <c r="L158" s="71"/>
      <c r="M158" s="71"/>
      <c r="N158" s="71"/>
      <c r="O158" s="69"/>
    </row>
    <row r="159" spans="1:15" ht="15.75" x14ac:dyDescent="0.25">
      <c r="A159" s="69"/>
      <c r="B159" s="70"/>
      <c r="C159" s="71"/>
      <c r="D159" s="71"/>
      <c r="E159" s="71"/>
      <c r="F159" s="71"/>
      <c r="G159" s="71"/>
      <c r="H159" s="71"/>
      <c r="I159" s="71"/>
      <c r="J159" s="71"/>
      <c r="K159" s="71"/>
      <c r="L159" s="71"/>
      <c r="M159" s="71"/>
      <c r="N159" s="71"/>
      <c r="O159" s="69"/>
    </row>
    <row r="160" spans="1:15" ht="63" x14ac:dyDescent="0.25">
      <c r="A160" s="72" t="s">
        <v>23</v>
      </c>
      <c r="B160" s="73" t="s">
        <v>24</v>
      </c>
      <c r="C160" s="72" t="s">
        <v>25</v>
      </c>
      <c r="D160" s="72" t="s">
        <v>26</v>
      </c>
      <c r="E160" s="72" t="s">
        <v>105</v>
      </c>
      <c r="F160" s="764" t="s">
        <v>28</v>
      </c>
      <c r="G160" s="764"/>
      <c r="H160" s="764" t="s">
        <v>29</v>
      </c>
      <c r="I160" s="764"/>
      <c r="J160" s="73" t="s">
        <v>30</v>
      </c>
      <c r="K160" s="764" t="s">
        <v>31</v>
      </c>
      <c r="L160" s="764"/>
      <c r="M160" s="765" t="s">
        <v>32</v>
      </c>
      <c r="N160" s="766"/>
      <c r="O160" s="767"/>
    </row>
    <row r="161" spans="1:15" ht="75" x14ac:dyDescent="0.25">
      <c r="A161" s="75" t="s">
        <v>33</v>
      </c>
      <c r="B161" s="76"/>
      <c r="C161" s="77" t="s">
        <v>1572</v>
      </c>
      <c r="D161" s="77"/>
      <c r="E161" s="77"/>
      <c r="F161" s="768"/>
      <c r="G161" s="768"/>
      <c r="H161" s="782" t="s">
        <v>1573</v>
      </c>
      <c r="I161" s="759"/>
      <c r="J161" s="79">
        <v>86</v>
      </c>
      <c r="K161" s="771" t="s">
        <v>1550</v>
      </c>
      <c r="L161" s="771"/>
      <c r="M161" s="772" t="s">
        <v>1529</v>
      </c>
      <c r="N161" s="772"/>
      <c r="O161" s="772"/>
    </row>
    <row r="162" spans="1:15" ht="47.25" x14ac:dyDescent="0.25">
      <c r="A162" s="75" t="s">
        <v>33</v>
      </c>
      <c r="B162" s="468"/>
      <c r="C162" s="469" t="s">
        <v>1574</v>
      </c>
      <c r="D162" s="77"/>
      <c r="E162" s="77"/>
      <c r="F162" s="259"/>
      <c r="G162" s="260"/>
      <c r="H162" s="782" t="s">
        <v>1574</v>
      </c>
      <c r="I162" s="759"/>
      <c r="J162" s="79">
        <v>66</v>
      </c>
      <c r="K162" s="771" t="s">
        <v>1550</v>
      </c>
      <c r="L162" s="771"/>
      <c r="M162" s="772" t="s">
        <v>1529</v>
      </c>
      <c r="N162" s="772"/>
      <c r="O162" s="772"/>
    </row>
    <row r="163" spans="1:15" ht="15.75" x14ac:dyDescent="0.25">
      <c r="A163" s="752" t="s">
        <v>40</v>
      </c>
      <c r="B163" s="753"/>
      <c r="C163" s="754"/>
      <c r="D163" s="742"/>
      <c r="E163" s="742"/>
      <c r="F163" s="742"/>
      <c r="G163" s="743"/>
      <c r="H163" s="755" t="s">
        <v>42</v>
      </c>
      <c r="I163" s="756"/>
      <c r="J163" s="757"/>
      <c r="K163" s="758"/>
      <c r="L163" s="758"/>
      <c r="M163" s="758"/>
      <c r="N163" s="758"/>
      <c r="O163" s="759"/>
    </row>
    <row r="164" spans="1:15" ht="15.75" x14ac:dyDescent="0.25">
      <c r="A164" s="760" t="s">
        <v>44</v>
      </c>
      <c r="B164" s="761"/>
      <c r="C164" s="761"/>
      <c r="D164" s="761"/>
      <c r="E164" s="761"/>
      <c r="F164" s="762"/>
      <c r="G164" s="763" t="s">
        <v>45</v>
      </c>
      <c r="H164" s="763"/>
      <c r="I164" s="763"/>
      <c r="J164" s="763"/>
      <c r="K164" s="763"/>
      <c r="L164" s="763"/>
      <c r="M164" s="763"/>
      <c r="N164" s="763"/>
      <c r="O164" s="763"/>
    </row>
    <row r="165" spans="1:15" x14ac:dyDescent="0.25">
      <c r="A165" s="776"/>
      <c r="B165" s="777"/>
      <c r="C165" s="777"/>
      <c r="D165" s="777"/>
      <c r="E165" s="777"/>
      <c r="F165" s="777"/>
      <c r="G165" s="780"/>
      <c r="H165" s="780"/>
      <c r="I165" s="780"/>
      <c r="J165" s="780"/>
      <c r="K165" s="780"/>
      <c r="L165" s="780"/>
      <c r="M165" s="780"/>
      <c r="N165" s="780"/>
      <c r="O165" s="780"/>
    </row>
    <row r="166" spans="1:15" x14ac:dyDescent="0.25">
      <c r="A166" s="778"/>
      <c r="B166" s="779"/>
      <c r="C166" s="779"/>
      <c r="D166" s="779"/>
      <c r="E166" s="779"/>
      <c r="F166" s="779"/>
      <c r="G166" s="780"/>
      <c r="H166" s="780"/>
      <c r="I166" s="780"/>
      <c r="J166" s="780"/>
      <c r="K166" s="780"/>
      <c r="L166" s="780"/>
      <c r="M166" s="780"/>
      <c r="N166" s="780"/>
      <c r="O166" s="780"/>
    </row>
    <row r="167" spans="1:15" ht="15.75" x14ac:dyDescent="0.25">
      <c r="A167" s="760" t="s">
        <v>48</v>
      </c>
      <c r="B167" s="761"/>
      <c r="C167" s="761"/>
      <c r="D167" s="761"/>
      <c r="E167" s="761"/>
      <c r="F167" s="761"/>
      <c r="G167" s="763" t="s">
        <v>49</v>
      </c>
      <c r="H167" s="763"/>
      <c r="I167" s="763"/>
      <c r="J167" s="763"/>
      <c r="K167" s="763"/>
      <c r="L167" s="763"/>
      <c r="M167" s="763"/>
      <c r="N167" s="763"/>
      <c r="O167" s="763"/>
    </row>
    <row r="168" spans="1:15" x14ac:dyDescent="0.25">
      <c r="A168" s="781"/>
      <c r="B168" s="781"/>
      <c r="C168" s="781"/>
      <c r="D168" s="781"/>
      <c r="E168" s="781"/>
      <c r="F168" s="781"/>
      <c r="G168" s="781"/>
      <c r="H168" s="781"/>
      <c r="I168" s="781"/>
      <c r="J168" s="781"/>
      <c r="K168" s="781"/>
      <c r="L168" s="781"/>
      <c r="M168" s="781"/>
      <c r="N168" s="781"/>
      <c r="O168" s="781"/>
    </row>
    <row r="169" spans="1:15" x14ac:dyDescent="0.25">
      <c r="A169" s="781"/>
      <c r="B169" s="781"/>
      <c r="C169" s="781"/>
      <c r="D169" s="781"/>
      <c r="E169" s="781"/>
      <c r="F169" s="781"/>
      <c r="G169" s="781"/>
      <c r="H169" s="781"/>
      <c r="I169" s="781"/>
      <c r="J169" s="781"/>
      <c r="K169" s="781"/>
      <c r="L169" s="781"/>
      <c r="M169" s="781"/>
      <c r="N169" s="781"/>
      <c r="O169" s="781"/>
    </row>
    <row r="170" spans="1:15" ht="15.75" x14ac:dyDescent="0.25">
      <c r="A170" s="63"/>
      <c r="B170" s="64"/>
      <c r="C170" s="70"/>
      <c r="D170" s="70"/>
      <c r="E170" s="70"/>
      <c r="F170" s="70"/>
      <c r="G170" s="70"/>
      <c r="H170" s="70"/>
      <c r="I170" s="70"/>
      <c r="J170" s="70"/>
      <c r="K170" s="70"/>
      <c r="L170" s="70"/>
      <c r="M170" s="70"/>
      <c r="N170" s="70"/>
      <c r="O170" s="63"/>
    </row>
    <row r="171" spans="1:15" ht="15.75" x14ac:dyDescent="0.25">
      <c r="A171" s="70"/>
      <c r="B171" s="70"/>
      <c r="C171" s="63"/>
      <c r="D171" s="752" t="s">
        <v>52</v>
      </c>
      <c r="E171" s="773"/>
      <c r="F171" s="773"/>
      <c r="G171" s="773"/>
      <c r="H171" s="773"/>
      <c r="I171" s="773"/>
      <c r="J171" s="773"/>
      <c r="K171" s="773"/>
      <c r="L171" s="773"/>
      <c r="M171" s="773"/>
      <c r="N171" s="773"/>
      <c r="O171" s="753"/>
    </row>
    <row r="172" spans="1:15" ht="15.75" x14ac:dyDescent="0.25">
      <c r="A172" s="63"/>
      <c r="B172" s="64"/>
      <c r="C172" s="70"/>
      <c r="D172" s="73" t="s">
        <v>53</v>
      </c>
      <c r="E172" s="73" t="s">
        <v>54</v>
      </c>
      <c r="F172" s="73" t="s">
        <v>55</v>
      </c>
      <c r="G172" s="73" t="s">
        <v>56</v>
      </c>
      <c r="H172" s="73" t="s">
        <v>57</v>
      </c>
      <c r="I172" s="73" t="s">
        <v>58</v>
      </c>
      <c r="J172" s="73" t="s">
        <v>59</v>
      </c>
      <c r="K172" s="73" t="s">
        <v>60</v>
      </c>
      <c r="L172" s="73" t="s">
        <v>61</v>
      </c>
      <c r="M172" s="73" t="s">
        <v>62</v>
      </c>
      <c r="N172" s="73" t="s">
        <v>63</v>
      </c>
      <c r="O172" s="73" t="s">
        <v>64</v>
      </c>
    </row>
    <row r="173" spans="1:15" ht="15.75" x14ac:dyDescent="0.25">
      <c r="A173" s="954" t="s">
        <v>65</v>
      </c>
      <c r="B173" s="954"/>
      <c r="C173" s="954"/>
      <c r="D173" s="179"/>
      <c r="E173" s="179"/>
      <c r="F173" s="179">
        <v>21</v>
      </c>
      <c r="G173" s="179"/>
      <c r="H173" s="179"/>
      <c r="I173" s="179">
        <v>16</v>
      </c>
      <c r="J173" s="179"/>
      <c r="K173" s="179"/>
      <c r="L173" s="179">
        <v>49</v>
      </c>
      <c r="M173" s="179"/>
      <c r="N173" s="179"/>
      <c r="O173" s="179"/>
    </row>
    <row r="174" spans="1:15" ht="15.75" x14ac:dyDescent="0.25">
      <c r="A174" s="955" t="s">
        <v>66</v>
      </c>
      <c r="B174" s="955"/>
      <c r="C174" s="955"/>
      <c r="D174" s="181"/>
      <c r="E174" s="181"/>
      <c r="F174" s="181"/>
      <c r="G174" s="181"/>
      <c r="H174" s="181"/>
      <c r="I174" s="181"/>
      <c r="J174" s="181"/>
      <c r="K174" s="181"/>
      <c r="L174" s="181">
        <v>9</v>
      </c>
      <c r="M174" s="181"/>
      <c r="N174" s="181"/>
      <c r="O174" s="181"/>
    </row>
    <row r="175" spans="1:15" ht="15.75" x14ac:dyDescent="0.25">
      <c r="A175" s="63"/>
      <c r="B175" s="64"/>
      <c r="C175" s="65"/>
      <c r="D175" s="65"/>
      <c r="E175" s="65"/>
      <c r="F175" s="65"/>
      <c r="G175" s="65"/>
      <c r="H175" s="65"/>
      <c r="I175" s="65"/>
      <c r="J175" s="65"/>
      <c r="K175" s="65"/>
      <c r="L175" s="66"/>
      <c r="M175" s="66"/>
      <c r="N175" s="66"/>
      <c r="O175" s="63"/>
    </row>
    <row r="176" spans="1:15" ht="47.25" x14ac:dyDescent="0.25">
      <c r="A176" s="72" t="s">
        <v>23</v>
      </c>
      <c r="B176" s="73" t="s">
        <v>24</v>
      </c>
      <c r="C176" s="764" t="s">
        <v>25</v>
      </c>
      <c r="D176" s="764"/>
      <c r="E176" s="764"/>
      <c r="F176" s="764" t="s">
        <v>28</v>
      </c>
      <c r="G176" s="764"/>
      <c r="H176" s="764" t="s">
        <v>29</v>
      </c>
      <c r="I176" s="764"/>
      <c r="J176" s="73" t="s">
        <v>30</v>
      </c>
      <c r="K176" s="764" t="s">
        <v>31</v>
      </c>
      <c r="L176" s="764"/>
      <c r="M176" s="765" t="s">
        <v>32</v>
      </c>
      <c r="N176" s="766"/>
      <c r="O176" s="767"/>
    </row>
    <row r="177" spans="1:15" ht="63" x14ac:dyDescent="0.25">
      <c r="A177" s="75" t="s">
        <v>67</v>
      </c>
      <c r="B177" s="76"/>
      <c r="C177" s="754" t="s">
        <v>256</v>
      </c>
      <c r="D177" s="742"/>
      <c r="E177" s="743"/>
      <c r="F177" s="754" t="s">
        <v>1551</v>
      </c>
      <c r="G177" s="743"/>
      <c r="H177" s="782" t="s">
        <v>38</v>
      </c>
      <c r="I177" s="759"/>
      <c r="J177" s="79">
        <v>100</v>
      </c>
      <c r="K177" s="771" t="s">
        <v>39</v>
      </c>
      <c r="L177" s="771"/>
      <c r="M177" s="772" t="s">
        <v>1529</v>
      </c>
      <c r="N177" s="772"/>
      <c r="O177" s="772"/>
    </row>
    <row r="178" spans="1:15" ht="15.75" x14ac:dyDescent="0.25">
      <c r="A178" s="752" t="s">
        <v>40</v>
      </c>
      <c r="B178" s="753"/>
      <c r="C178" s="754"/>
      <c r="D178" s="742"/>
      <c r="E178" s="742"/>
      <c r="F178" s="742"/>
      <c r="G178" s="743"/>
      <c r="H178" s="783" t="s">
        <v>72</v>
      </c>
      <c r="I178" s="756"/>
      <c r="J178" s="757"/>
      <c r="K178" s="758"/>
      <c r="L178" s="758"/>
      <c r="M178" s="758"/>
      <c r="N178" s="758"/>
      <c r="O178" s="759"/>
    </row>
    <row r="179" spans="1:15" ht="15.75" x14ac:dyDescent="0.25">
      <c r="A179" s="760" t="s">
        <v>44</v>
      </c>
      <c r="B179" s="761"/>
      <c r="C179" s="761"/>
      <c r="D179" s="761"/>
      <c r="E179" s="761"/>
      <c r="F179" s="762"/>
      <c r="G179" s="763" t="s">
        <v>45</v>
      </c>
      <c r="H179" s="763"/>
      <c r="I179" s="763"/>
      <c r="J179" s="763"/>
      <c r="K179" s="763"/>
      <c r="L179" s="763"/>
      <c r="M179" s="763"/>
      <c r="N179" s="763"/>
      <c r="O179" s="763"/>
    </row>
    <row r="180" spans="1:15" x14ac:dyDescent="0.25">
      <c r="A180" s="776"/>
      <c r="B180" s="777"/>
      <c r="C180" s="777"/>
      <c r="D180" s="777"/>
      <c r="E180" s="777"/>
      <c r="F180" s="777"/>
      <c r="G180" s="780"/>
      <c r="H180" s="780"/>
      <c r="I180" s="780"/>
      <c r="J180" s="780"/>
      <c r="K180" s="780"/>
      <c r="L180" s="780"/>
      <c r="M180" s="780"/>
      <c r="N180" s="780"/>
      <c r="O180" s="780"/>
    </row>
    <row r="181" spans="1:15" x14ac:dyDescent="0.25">
      <c r="A181" s="778"/>
      <c r="B181" s="779"/>
      <c r="C181" s="779"/>
      <c r="D181" s="779"/>
      <c r="E181" s="779"/>
      <c r="F181" s="779"/>
      <c r="G181" s="780"/>
      <c r="H181" s="780"/>
      <c r="I181" s="780"/>
      <c r="J181" s="780"/>
      <c r="K181" s="780"/>
      <c r="L181" s="780"/>
      <c r="M181" s="780"/>
      <c r="N181" s="780"/>
      <c r="O181" s="780"/>
    </row>
    <row r="182" spans="1:15" ht="15.75" x14ac:dyDescent="0.25">
      <c r="A182" s="760" t="s">
        <v>48</v>
      </c>
      <c r="B182" s="761"/>
      <c r="C182" s="761"/>
      <c r="D182" s="761"/>
      <c r="E182" s="761"/>
      <c r="F182" s="761"/>
      <c r="G182" s="763" t="s">
        <v>49</v>
      </c>
      <c r="H182" s="763"/>
      <c r="I182" s="763"/>
      <c r="J182" s="763"/>
      <c r="K182" s="763"/>
      <c r="L182" s="763"/>
      <c r="M182" s="763"/>
      <c r="N182" s="763"/>
      <c r="O182" s="763"/>
    </row>
    <row r="183" spans="1:15" x14ac:dyDescent="0.25">
      <c r="A183" s="781"/>
      <c r="B183" s="781"/>
      <c r="C183" s="781"/>
      <c r="D183" s="781"/>
      <c r="E183" s="781"/>
      <c r="F183" s="781"/>
      <c r="G183" s="781"/>
      <c r="H183" s="781"/>
      <c r="I183" s="781"/>
      <c r="J183" s="781"/>
      <c r="K183" s="781"/>
      <c r="L183" s="781"/>
      <c r="M183" s="781"/>
      <c r="N183" s="781"/>
      <c r="O183" s="781"/>
    </row>
    <row r="184" spans="1:15" x14ac:dyDescent="0.25">
      <c r="A184" s="781"/>
      <c r="B184" s="781"/>
      <c r="C184" s="781"/>
      <c r="D184" s="781"/>
      <c r="E184" s="781"/>
      <c r="F184" s="781"/>
      <c r="G184" s="781"/>
      <c r="H184" s="781"/>
      <c r="I184" s="781"/>
      <c r="J184" s="781"/>
      <c r="K184" s="781"/>
      <c r="L184" s="781"/>
      <c r="M184" s="781"/>
      <c r="N184" s="781"/>
      <c r="O184" s="781"/>
    </row>
    <row r="185" spans="1:15" ht="15.75" x14ac:dyDescent="0.25">
      <c r="A185" s="63"/>
      <c r="B185" s="64"/>
      <c r="C185" s="70"/>
      <c r="D185" s="70"/>
      <c r="E185" s="70"/>
      <c r="F185" s="70"/>
      <c r="G185" s="70"/>
      <c r="H185" s="70"/>
      <c r="I185" s="70"/>
      <c r="J185" s="70"/>
      <c r="K185" s="70"/>
      <c r="L185" s="70"/>
      <c r="M185" s="70"/>
      <c r="N185" s="70"/>
      <c r="O185" s="63"/>
    </row>
    <row r="186" spans="1:15" ht="15.75" x14ac:dyDescent="0.25">
      <c r="A186" s="86" t="s">
        <v>76</v>
      </c>
      <c r="B186" s="86" t="s">
        <v>24</v>
      </c>
      <c r="C186" s="87"/>
      <c r="D186" s="73" t="s">
        <v>53</v>
      </c>
      <c r="E186" s="73" t="s">
        <v>54</v>
      </c>
      <c r="F186" s="73" t="s">
        <v>55</v>
      </c>
      <c r="G186" s="73" t="s">
        <v>56</v>
      </c>
      <c r="H186" s="73" t="s">
        <v>57</v>
      </c>
      <c r="I186" s="73" t="s">
        <v>58</v>
      </c>
      <c r="J186" s="73" t="s">
        <v>59</v>
      </c>
      <c r="K186" s="73" t="s">
        <v>60</v>
      </c>
      <c r="L186" s="73" t="s">
        <v>61</v>
      </c>
      <c r="M186" s="73" t="s">
        <v>62</v>
      </c>
      <c r="N186" s="73" t="s">
        <v>63</v>
      </c>
      <c r="O186" s="73" t="s">
        <v>64</v>
      </c>
    </row>
    <row r="187" spans="1:15" ht="31.5" x14ac:dyDescent="0.25">
      <c r="A187" s="784" t="s">
        <v>1575</v>
      </c>
      <c r="B187" s="768"/>
      <c r="C187" s="179" t="s">
        <v>65</v>
      </c>
      <c r="D187" s="179">
        <v>10</v>
      </c>
      <c r="E187" s="179">
        <v>20</v>
      </c>
      <c r="F187" s="179">
        <v>40</v>
      </c>
      <c r="G187" s="179">
        <v>60</v>
      </c>
      <c r="H187" s="179">
        <v>80</v>
      </c>
      <c r="I187" s="179">
        <v>100</v>
      </c>
      <c r="J187" s="179"/>
      <c r="K187" s="179"/>
      <c r="L187" s="179"/>
      <c r="M187" s="179"/>
      <c r="N187" s="179"/>
      <c r="O187" s="179"/>
    </row>
    <row r="188" spans="1:15" x14ac:dyDescent="0.25">
      <c r="A188" s="785"/>
      <c r="B188" s="768"/>
      <c r="C188" s="181" t="s">
        <v>66</v>
      </c>
      <c r="D188" s="181">
        <v>10</v>
      </c>
      <c r="E188" s="181">
        <v>20</v>
      </c>
      <c r="F188" s="181">
        <v>40</v>
      </c>
      <c r="G188" s="181">
        <v>50</v>
      </c>
      <c r="H188" s="181">
        <v>60</v>
      </c>
      <c r="I188" s="181">
        <v>70</v>
      </c>
      <c r="J188" s="181">
        <v>80</v>
      </c>
      <c r="K188" s="181">
        <v>85</v>
      </c>
      <c r="L188" s="181">
        <v>90</v>
      </c>
      <c r="M188" s="181"/>
      <c r="N188" s="181"/>
      <c r="O188" s="181"/>
    </row>
    <row r="189" spans="1:15" ht="31.5" x14ac:dyDescent="0.25">
      <c r="A189" s="784" t="s">
        <v>1576</v>
      </c>
      <c r="B189" s="786"/>
      <c r="C189" s="179" t="s">
        <v>65</v>
      </c>
      <c r="D189" s="181"/>
      <c r="E189" s="181"/>
      <c r="F189" s="181">
        <v>10</v>
      </c>
      <c r="G189" s="181">
        <v>30</v>
      </c>
      <c r="H189" s="181">
        <v>50</v>
      </c>
      <c r="I189" s="181">
        <v>60</v>
      </c>
      <c r="J189" s="181">
        <v>70</v>
      </c>
      <c r="K189" s="181">
        <v>80</v>
      </c>
      <c r="L189" s="181">
        <v>100</v>
      </c>
      <c r="M189" s="181"/>
      <c r="N189" s="181"/>
      <c r="O189" s="181"/>
    </row>
    <row r="190" spans="1:15" x14ac:dyDescent="0.25">
      <c r="A190" s="785"/>
      <c r="B190" s="787"/>
      <c r="C190" s="181" t="s">
        <v>66</v>
      </c>
      <c r="D190" s="181"/>
      <c r="E190" s="181">
        <v>10</v>
      </c>
      <c r="F190" s="181">
        <v>20</v>
      </c>
      <c r="G190" s="181">
        <v>25</v>
      </c>
      <c r="H190" s="181">
        <v>25</v>
      </c>
      <c r="I190" s="181">
        <v>30</v>
      </c>
      <c r="J190" s="181">
        <v>35</v>
      </c>
      <c r="K190" s="181">
        <v>40</v>
      </c>
      <c r="L190" s="181">
        <v>45</v>
      </c>
      <c r="M190" s="181"/>
      <c r="N190" s="181"/>
      <c r="O190" s="181"/>
    </row>
    <row r="191" spans="1:15" ht="31.5" x14ac:dyDescent="0.25">
      <c r="A191" s="784" t="s">
        <v>1577</v>
      </c>
      <c r="B191" s="768"/>
      <c r="C191" s="179" t="s">
        <v>65</v>
      </c>
      <c r="D191" s="179"/>
      <c r="E191" s="179"/>
      <c r="F191" s="179">
        <v>10</v>
      </c>
      <c r="G191" s="179">
        <v>30</v>
      </c>
      <c r="H191" s="179">
        <v>50</v>
      </c>
      <c r="I191" s="179">
        <v>60</v>
      </c>
      <c r="J191" s="179">
        <v>70</v>
      </c>
      <c r="K191" s="179">
        <v>80</v>
      </c>
      <c r="L191" s="179">
        <v>100</v>
      </c>
      <c r="M191" s="179"/>
      <c r="N191" s="179"/>
      <c r="O191" s="179"/>
    </row>
    <row r="192" spans="1:15" x14ac:dyDescent="0.25">
      <c r="A192" s="785"/>
      <c r="B192" s="768"/>
      <c r="C192" s="181" t="s">
        <v>66</v>
      </c>
      <c r="D192" s="181"/>
      <c r="E192" s="181">
        <v>10</v>
      </c>
      <c r="F192" s="181">
        <v>15</v>
      </c>
      <c r="G192" s="181">
        <v>20</v>
      </c>
      <c r="H192" s="181">
        <v>25</v>
      </c>
      <c r="I192" s="181">
        <v>30</v>
      </c>
      <c r="J192" s="181">
        <v>40</v>
      </c>
      <c r="K192" s="181">
        <v>50</v>
      </c>
      <c r="L192" s="181">
        <v>65</v>
      </c>
      <c r="M192" s="181"/>
      <c r="N192" s="181"/>
      <c r="O192" s="181"/>
    </row>
    <row r="193" spans="1:15" ht="31.5" x14ac:dyDescent="0.25">
      <c r="A193" s="784" t="s">
        <v>1578</v>
      </c>
      <c r="B193" s="768"/>
      <c r="C193" s="179" t="s">
        <v>65</v>
      </c>
      <c r="D193" s="179">
        <v>50</v>
      </c>
      <c r="E193" s="179">
        <v>100</v>
      </c>
      <c r="F193" s="179"/>
      <c r="G193" s="179"/>
      <c r="H193" s="179"/>
      <c r="I193" s="179"/>
      <c r="J193" s="179"/>
      <c r="K193" s="179"/>
      <c r="L193" s="179"/>
      <c r="M193" s="179"/>
      <c r="N193" s="179"/>
      <c r="O193" s="179"/>
    </row>
    <row r="194" spans="1:15" x14ac:dyDescent="0.25">
      <c r="A194" s="785"/>
      <c r="B194" s="768"/>
      <c r="C194" s="181" t="s">
        <v>66</v>
      </c>
      <c r="D194" s="181">
        <v>30</v>
      </c>
      <c r="E194" s="181">
        <v>80</v>
      </c>
      <c r="F194" s="181">
        <v>90</v>
      </c>
      <c r="G194" s="181">
        <v>90</v>
      </c>
      <c r="H194" s="181">
        <v>90</v>
      </c>
      <c r="I194" s="181">
        <v>90</v>
      </c>
      <c r="J194" s="181">
        <v>90</v>
      </c>
      <c r="K194" s="181">
        <v>100</v>
      </c>
      <c r="L194" s="181"/>
      <c r="M194" s="181"/>
      <c r="N194" s="181"/>
      <c r="O194" s="181"/>
    </row>
    <row r="195" spans="1:15" x14ac:dyDescent="0.25">
      <c r="A195" s="742" t="s">
        <v>1579</v>
      </c>
      <c r="B195" s="742"/>
      <c r="C195" s="742"/>
      <c r="D195" s="742"/>
      <c r="E195" s="742"/>
      <c r="F195" s="742"/>
      <c r="G195" s="742"/>
      <c r="H195" s="742"/>
      <c r="I195" s="742"/>
      <c r="J195" s="742"/>
      <c r="K195" s="742"/>
      <c r="L195" s="742"/>
      <c r="M195" s="742"/>
      <c r="N195" s="742"/>
      <c r="O195" s="742"/>
    </row>
    <row r="196" spans="1:15" x14ac:dyDescent="0.25">
      <c r="A196" s="742" t="s">
        <v>1580</v>
      </c>
      <c r="B196" s="742"/>
      <c r="C196" s="742"/>
      <c r="D196" s="742"/>
      <c r="E196" s="742"/>
      <c r="F196" s="742"/>
      <c r="G196" s="742"/>
      <c r="H196" s="742"/>
      <c r="I196" s="742"/>
      <c r="J196" s="742"/>
      <c r="K196" s="742"/>
      <c r="L196" s="742"/>
      <c r="M196" s="742"/>
      <c r="N196" s="742"/>
      <c r="O196" s="742"/>
    </row>
    <row r="197" spans="1:15" x14ac:dyDescent="0.25">
      <c r="A197" s="742" t="s">
        <v>1581</v>
      </c>
      <c r="B197" s="742"/>
      <c r="C197" s="742"/>
      <c r="D197" s="742"/>
      <c r="E197" s="742"/>
      <c r="F197" s="742"/>
      <c r="G197" s="742"/>
      <c r="H197" s="742"/>
      <c r="I197" s="742"/>
      <c r="J197" s="742"/>
      <c r="K197" s="742"/>
      <c r="L197" s="742"/>
      <c r="M197" s="742"/>
      <c r="N197" s="742"/>
      <c r="O197" s="742"/>
    </row>
    <row r="198" spans="1:15" x14ac:dyDescent="0.25">
      <c r="A198" s="742" t="s">
        <v>1582</v>
      </c>
      <c r="B198" s="742"/>
      <c r="C198" s="742"/>
      <c r="D198" s="742"/>
      <c r="E198" s="742"/>
      <c r="F198" s="742"/>
      <c r="G198" s="742"/>
      <c r="H198" s="742"/>
      <c r="I198" s="742"/>
      <c r="J198" s="742"/>
      <c r="K198" s="742"/>
      <c r="L198" s="742"/>
      <c r="M198" s="742"/>
      <c r="N198" s="742"/>
      <c r="O198" s="742"/>
    </row>
    <row r="199" spans="1:15" x14ac:dyDescent="0.25">
      <c r="A199" s="789" t="s">
        <v>228</v>
      </c>
      <c r="B199" s="790"/>
      <c r="C199" s="790"/>
      <c r="D199" s="790"/>
      <c r="E199" s="790"/>
      <c r="F199" s="790"/>
      <c r="G199" s="790"/>
      <c r="H199" s="790"/>
      <c r="I199" s="790"/>
      <c r="J199" s="790"/>
      <c r="K199" s="790"/>
      <c r="L199" s="790"/>
      <c r="M199" s="790"/>
      <c r="N199" s="790"/>
      <c r="O199" s="791"/>
    </row>
    <row r="200" spans="1:15" x14ac:dyDescent="0.25">
      <c r="A200" s="88"/>
      <c r="B200" s="88"/>
      <c r="C200" s="183"/>
      <c r="D200" s="183"/>
      <c r="E200" s="183"/>
      <c r="F200" s="183"/>
      <c r="G200" s="183"/>
      <c r="H200" s="183"/>
      <c r="I200" s="183"/>
      <c r="J200" s="183"/>
      <c r="K200" s="183"/>
      <c r="L200" s="183"/>
      <c r="M200" s="183"/>
      <c r="N200" s="183"/>
      <c r="O200" s="183"/>
    </row>
    <row r="201" spans="1:15" ht="47.25" x14ac:dyDescent="0.25">
      <c r="A201" s="72" t="s">
        <v>23</v>
      </c>
      <c r="B201" s="73" t="s">
        <v>24</v>
      </c>
      <c r="C201" s="752" t="s">
        <v>25</v>
      </c>
      <c r="D201" s="773"/>
      <c r="E201" s="753"/>
      <c r="F201" s="752" t="s">
        <v>28</v>
      </c>
      <c r="G201" s="753"/>
      <c r="H201" s="752" t="s">
        <v>29</v>
      </c>
      <c r="I201" s="753"/>
      <c r="J201" s="73" t="s">
        <v>30</v>
      </c>
      <c r="K201" s="752" t="s">
        <v>31</v>
      </c>
      <c r="L201" s="753"/>
      <c r="M201" s="765" t="s">
        <v>32</v>
      </c>
      <c r="N201" s="766"/>
      <c r="O201" s="767"/>
    </row>
    <row r="202" spans="1:15" ht="15.75" x14ac:dyDescent="0.25">
      <c r="A202" s="75"/>
      <c r="B202" s="76"/>
      <c r="C202" s="754"/>
      <c r="D202" s="742"/>
      <c r="E202" s="743"/>
      <c r="F202" s="754"/>
      <c r="G202" s="743"/>
      <c r="H202" s="782"/>
      <c r="I202" s="759"/>
      <c r="J202" s="475"/>
      <c r="K202" s="782"/>
      <c r="L202" s="759"/>
      <c r="M202" s="797"/>
      <c r="N202" s="798"/>
      <c r="O202" s="799"/>
    </row>
    <row r="203" spans="1:15" ht="15.75" x14ac:dyDescent="0.25">
      <c r="A203" s="752" t="s">
        <v>40</v>
      </c>
      <c r="B203" s="753"/>
      <c r="C203" s="754"/>
      <c r="D203" s="742"/>
      <c r="E203" s="742"/>
      <c r="F203" s="742"/>
      <c r="G203" s="743"/>
      <c r="H203" s="755" t="s">
        <v>42</v>
      </c>
      <c r="I203" s="795"/>
      <c r="J203" s="796"/>
      <c r="K203" s="782"/>
      <c r="L203" s="758"/>
      <c r="M203" s="758"/>
      <c r="N203" s="758"/>
      <c r="O203" s="759"/>
    </row>
    <row r="204" spans="1:15" ht="15.75" x14ac:dyDescent="0.25">
      <c r="A204" s="760" t="s">
        <v>44</v>
      </c>
      <c r="B204" s="761"/>
      <c r="C204" s="761"/>
      <c r="D204" s="761"/>
      <c r="E204" s="761"/>
      <c r="F204" s="762"/>
      <c r="G204" s="763" t="s">
        <v>45</v>
      </c>
      <c r="H204" s="763"/>
      <c r="I204" s="763"/>
      <c r="J204" s="763"/>
      <c r="K204" s="763"/>
      <c r="L204" s="763"/>
      <c r="M204" s="763"/>
      <c r="N204" s="763"/>
      <c r="O204" s="763"/>
    </row>
    <row r="205" spans="1:15" x14ac:dyDescent="0.25">
      <c r="A205" s="776"/>
      <c r="B205" s="777"/>
      <c r="C205" s="777"/>
      <c r="D205" s="777"/>
      <c r="E205" s="777"/>
      <c r="F205" s="777"/>
      <c r="G205" s="780"/>
      <c r="H205" s="780"/>
      <c r="I205" s="780"/>
      <c r="J205" s="780"/>
      <c r="K205" s="780"/>
      <c r="L205" s="780"/>
      <c r="M205" s="780"/>
      <c r="N205" s="780"/>
      <c r="O205" s="780"/>
    </row>
    <row r="206" spans="1:15" x14ac:dyDescent="0.25">
      <c r="A206" s="778"/>
      <c r="B206" s="779"/>
      <c r="C206" s="779"/>
      <c r="D206" s="779"/>
      <c r="E206" s="779"/>
      <c r="F206" s="779"/>
      <c r="G206" s="780"/>
      <c r="H206" s="780"/>
      <c r="I206" s="780"/>
      <c r="J206" s="780"/>
      <c r="K206" s="780"/>
      <c r="L206" s="780"/>
      <c r="M206" s="780"/>
      <c r="N206" s="780"/>
      <c r="O206" s="780"/>
    </row>
    <row r="207" spans="1:15" ht="15.75" x14ac:dyDescent="0.25">
      <c r="A207" s="760" t="s">
        <v>48</v>
      </c>
      <c r="B207" s="761"/>
      <c r="C207" s="761"/>
      <c r="D207" s="761"/>
      <c r="E207" s="761"/>
      <c r="F207" s="761"/>
      <c r="G207" s="763" t="s">
        <v>49</v>
      </c>
      <c r="H207" s="763"/>
      <c r="I207" s="763"/>
      <c r="J207" s="763"/>
      <c r="K207" s="763"/>
      <c r="L207" s="763"/>
      <c r="M207" s="763"/>
      <c r="N207" s="763"/>
      <c r="O207" s="763"/>
    </row>
    <row r="208" spans="1:15" x14ac:dyDescent="0.25">
      <c r="A208" s="781"/>
      <c r="B208" s="781"/>
      <c r="C208" s="781"/>
      <c r="D208" s="781"/>
      <c r="E208" s="781"/>
      <c r="F208" s="781"/>
      <c r="G208" s="781"/>
      <c r="H208" s="781"/>
      <c r="I208" s="781"/>
      <c r="J208" s="781"/>
      <c r="K208" s="781"/>
      <c r="L208" s="781"/>
      <c r="M208" s="781"/>
      <c r="N208" s="781"/>
      <c r="O208" s="781"/>
    </row>
    <row r="209" spans="1:15" x14ac:dyDescent="0.25">
      <c r="A209" s="781"/>
      <c r="B209" s="781"/>
      <c r="C209" s="781"/>
      <c r="D209" s="781"/>
      <c r="E209" s="781"/>
      <c r="F209" s="781"/>
      <c r="G209" s="781"/>
      <c r="H209" s="781"/>
      <c r="I209" s="781"/>
      <c r="J209" s="781"/>
      <c r="K209" s="781"/>
      <c r="L209" s="781"/>
      <c r="M209" s="781"/>
      <c r="N209" s="781"/>
      <c r="O209" s="781"/>
    </row>
    <row r="210" spans="1:15" x14ac:dyDescent="0.25">
      <c r="A210" s="90"/>
      <c r="B210" s="90"/>
      <c r="C210" s="90"/>
      <c r="D210" s="91"/>
      <c r="E210" s="92"/>
      <c r="F210" s="92"/>
      <c r="G210" s="92"/>
      <c r="H210" s="92"/>
      <c r="I210" s="92"/>
      <c r="J210" s="92"/>
      <c r="K210" s="92"/>
      <c r="L210" s="92"/>
      <c r="M210" s="92"/>
      <c r="N210" s="92"/>
      <c r="O210" s="93"/>
    </row>
    <row r="211" spans="1:15" ht="15.75" x14ac:dyDescent="0.25">
      <c r="A211" s="70"/>
      <c r="B211" s="70"/>
      <c r="C211" s="63"/>
      <c r="D211" s="800" t="s">
        <v>95</v>
      </c>
      <c r="E211" s="773"/>
      <c r="F211" s="773"/>
      <c r="G211" s="773"/>
      <c r="H211" s="773"/>
      <c r="I211" s="773"/>
      <c r="J211" s="773"/>
      <c r="K211" s="773"/>
      <c r="L211" s="773"/>
      <c r="M211" s="773"/>
      <c r="N211" s="773"/>
      <c r="O211" s="753"/>
    </row>
    <row r="212" spans="1:15" ht="15.75" x14ac:dyDescent="0.25">
      <c r="A212" s="63"/>
      <c r="B212" s="64"/>
      <c r="C212" s="70"/>
      <c r="D212" s="73" t="s">
        <v>53</v>
      </c>
      <c r="E212" s="73" t="s">
        <v>54</v>
      </c>
      <c r="F212" s="73" t="s">
        <v>55</v>
      </c>
      <c r="G212" s="73" t="s">
        <v>56</v>
      </c>
      <c r="H212" s="73" t="s">
        <v>57</v>
      </c>
      <c r="I212" s="73" t="s">
        <v>58</v>
      </c>
      <c r="J212" s="73" t="s">
        <v>59</v>
      </c>
      <c r="K212" s="73" t="s">
        <v>60</v>
      </c>
      <c r="L212" s="73" t="s">
        <v>61</v>
      </c>
      <c r="M212" s="73" t="s">
        <v>62</v>
      </c>
      <c r="N212" s="73" t="s">
        <v>63</v>
      </c>
      <c r="O212" s="73" t="s">
        <v>64</v>
      </c>
    </row>
    <row r="213" spans="1:15" ht="15.75" x14ac:dyDescent="0.25">
      <c r="A213" s="954" t="s">
        <v>65</v>
      </c>
      <c r="B213" s="954"/>
      <c r="C213" s="954"/>
      <c r="D213" s="179"/>
      <c r="E213" s="179"/>
      <c r="F213" s="179"/>
      <c r="G213" s="179"/>
      <c r="H213" s="179"/>
      <c r="I213" s="179"/>
      <c r="J213" s="179"/>
      <c r="K213" s="179"/>
      <c r="L213" s="179"/>
      <c r="M213" s="179"/>
      <c r="N213" s="179"/>
      <c r="O213" s="179"/>
    </row>
    <row r="214" spans="1:15" ht="15.75" x14ac:dyDescent="0.25">
      <c r="A214" s="955" t="s">
        <v>66</v>
      </c>
      <c r="B214" s="955"/>
      <c r="C214" s="955"/>
      <c r="D214" s="181"/>
      <c r="E214" s="181"/>
      <c r="F214" s="181"/>
      <c r="G214" s="181"/>
      <c r="H214" s="181"/>
      <c r="I214" s="181"/>
      <c r="J214" s="181"/>
      <c r="K214" s="181"/>
      <c r="L214" s="181"/>
      <c r="M214" s="181"/>
      <c r="N214" s="181"/>
      <c r="O214" s="181"/>
    </row>
    <row r="215" spans="1:15" ht="15.75" x14ac:dyDescent="0.25">
      <c r="A215" s="97"/>
      <c r="B215" s="98"/>
      <c r="C215" s="97"/>
      <c r="D215" s="97"/>
      <c r="E215" s="97"/>
      <c r="F215" s="97"/>
      <c r="G215" s="97"/>
      <c r="H215" s="97"/>
      <c r="I215" s="97"/>
      <c r="J215" s="97"/>
      <c r="K215" s="97"/>
      <c r="L215" s="97"/>
      <c r="M215" s="98"/>
      <c r="N215" s="98"/>
      <c r="O215" s="97"/>
    </row>
    <row r="216" spans="1:15" ht="15.75" x14ac:dyDescent="0.25">
      <c r="A216" s="69"/>
      <c r="B216" s="70"/>
      <c r="C216" s="71"/>
      <c r="D216" s="71"/>
      <c r="E216" s="71"/>
      <c r="F216" s="71"/>
      <c r="G216" s="71"/>
      <c r="H216" s="71"/>
      <c r="I216" s="71"/>
      <c r="J216" s="71"/>
      <c r="K216" s="71"/>
      <c r="L216" s="71"/>
      <c r="M216" s="71"/>
      <c r="N216" s="71"/>
      <c r="O216" s="69"/>
    </row>
    <row r="217" spans="1:15" ht="31.5" x14ac:dyDescent="0.25">
      <c r="A217" s="67" t="s">
        <v>1583</v>
      </c>
      <c r="B217" s="747" t="s">
        <v>1584</v>
      </c>
      <c r="C217" s="748"/>
      <c r="D217" s="748"/>
      <c r="E217" s="748"/>
      <c r="F217" s="748"/>
      <c r="G217" s="748"/>
      <c r="H217" s="748"/>
      <c r="I217" s="748"/>
      <c r="J217" s="748"/>
      <c r="K217" s="748"/>
      <c r="L217" s="748"/>
      <c r="M217" s="748"/>
      <c r="N217" s="748"/>
      <c r="O217" s="749"/>
    </row>
    <row r="218" spans="1:15" ht="15.75" x14ac:dyDescent="0.25">
      <c r="A218" s="69"/>
      <c r="B218" s="70"/>
      <c r="C218" s="71"/>
      <c r="D218" s="71"/>
      <c r="E218" s="71"/>
      <c r="F218" s="71"/>
      <c r="G218" s="71"/>
      <c r="H218" s="71"/>
      <c r="I218" s="71"/>
      <c r="J218" s="71"/>
      <c r="K218" s="71"/>
      <c r="L218" s="71"/>
      <c r="M218" s="71"/>
      <c r="N218" s="71"/>
      <c r="O218" s="69"/>
    </row>
    <row r="219" spans="1:15" x14ac:dyDescent="0.25">
      <c r="A219" s="751" t="s">
        <v>15</v>
      </c>
      <c r="B219" s="751"/>
      <c r="C219" s="751"/>
      <c r="D219" s="751"/>
      <c r="E219" s="744" t="s">
        <v>1532</v>
      </c>
      <c r="F219" s="745"/>
      <c r="G219" s="745"/>
      <c r="H219" s="745"/>
      <c r="I219" s="746"/>
      <c r="J219" s="751" t="s">
        <v>17</v>
      </c>
      <c r="K219" s="751"/>
      <c r="L219" s="1526" t="s">
        <v>1562</v>
      </c>
      <c r="M219" s="1526"/>
      <c r="N219" s="1526"/>
      <c r="O219" s="1526"/>
    </row>
    <row r="220" spans="1:15" x14ac:dyDescent="0.25">
      <c r="A220" s="751"/>
      <c r="B220" s="751"/>
      <c r="C220" s="751"/>
      <c r="D220" s="751"/>
      <c r="E220" s="744" t="s">
        <v>1563</v>
      </c>
      <c r="F220" s="745"/>
      <c r="G220" s="745"/>
      <c r="H220" s="745"/>
      <c r="I220" s="746"/>
      <c r="J220" s="751"/>
      <c r="K220" s="751"/>
      <c r="L220" s="1526" t="s">
        <v>1585</v>
      </c>
      <c r="M220" s="1526"/>
      <c r="N220" s="1526"/>
      <c r="O220" s="1526"/>
    </row>
    <row r="221" spans="1:15" x14ac:dyDescent="0.25">
      <c r="A221" s="751"/>
      <c r="B221" s="751"/>
      <c r="C221" s="751"/>
      <c r="D221" s="751"/>
      <c r="E221" s="744" t="s">
        <v>1567</v>
      </c>
      <c r="F221" s="745"/>
      <c r="G221" s="745"/>
      <c r="H221" s="745"/>
      <c r="I221" s="746"/>
      <c r="J221" s="751"/>
      <c r="K221" s="751"/>
      <c r="L221" s="1526" t="s">
        <v>1586</v>
      </c>
      <c r="M221" s="1526"/>
      <c r="N221" s="1526"/>
      <c r="O221" s="1526"/>
    </row>
    <row r="222" spans="1:15" x14ac:dyDescent="0.25">
      <c r="A222" s="751"/>
      <c r="B222" s="751"/>
      <c r="C222" s="751"/>
      <c r="D222" s="751"/>
      <c r="E222" s="744" t="s">
        <v>1565</v>
      </c>
      <c r="F222" s="745"/>
      <c r="G222" s="745"/>
      <c r="H222" s="745"/>
      <c r="I222" s="746"/>
      <c r="J222" s="751"/>
      <c r="K222" s="751"/>
      <c r="L222" s="1526" t="s">
        <v>1587</v>
      </c>
      <c r="M222" s="1526"/>
      <c r="N222" s="1526"/>
      <c r="O222" s="1526"/>
    </row>
    <row r="223" spans="1:15" x14ac:dyDescent="0.25">
      <c r="A223" s="751"/>
      <c r="B223" s="751"/>
      <c r="C223" s="751"/>
      <c r="D223" s="751"/>
      <c r="E223" s="744" t="s">
        <v>1542</v>
      </c>
      <c r="F223" s="745"/>
      <c r="G223" s="745"/>
      <c r="H223" s="745"/>
      <c r="I223" s="746"/>
      <c r="J223" s="751"/>
      <c r="K223" s="751"/>
      <c r="L223" s="744" t="s">
        <v>1570</v>
      </c>
      <c r="M223" s="745"/>
      <c r="N223" s="745"/>
      <c r="O223" s="746"/>
    </row>
    <row r="224" spans="1:15" x14ac:dyDescent="0.25">
      <c r="A224" s="751"/>
      <c r="B224" s="751"/>
      <c r="C224" s="751"/>
      <c r="D224" s="751"/>
      <c r="E224" s="744" t="s">
        <v>1536</v>
      </c>
      <c r="F224" s="745"/>
      <c r="G224" s="745"/>
      <c r="H224" s="745"/>
      <c r="I224" s="746"/>
      <c r="J224" s="751"/>
      <c r="K224" s="751"/>
      <c r="L224" s="744" t="s">
        <v>1569</v>
      </c>
      <c r="M224" s="745"/>
      <c r="N224" s="745"/>
      <c r="O224" s="746"/>
    </row>
    <row r="225" spans="1:15" x14ac:dyDescent="0.25">
      <c r="A225" s="751"/>
      <c r="B225" s="751"/>
      <c r="C225" s="751"/>
      <c r="D225" s="751"/>
      <c r="E225" s="744"/>
      <c r="F225" s="745"/>
      <c r="G225" s="745"/>
      <c r="H225" s="745"/>
      <c r="I225" s="746"/>
      <c r="J225" s="751"/>
      <c r="K225" s="751"/>
      <c r="L225" s="744" t="s">
        <v>1564</v>
      </c>
      <c r="M225" s="745"/>
      <c r="N225" s="745"/>
      <c r="O225" s="746"/>
    </row>
    <row r="226" spans="1:15" x14ac:dyDescent="0.25">
      <c r="A226" s="751"/>
      <c r="B226" s="751"/>
      <c r="C226" s="751"/>
      <c r="D226" s="751"/>
      <c r="E226" s="744"/>
      <c r="F226" s="745"/>
      <c r="G226" s="745"/>
      <c r="H226" s="745"/>
      <c r="I226" s="746"/>
      <c r="J226" s="751"/>
      <c r="K226" s="751"/>
      <c r="L226" s="744" t="s">
        <v>1566</v>
      </c>
      <c r="M226" s="745"/>
      <c r="N226" s="745"/>
      <c r="O226" s="746"/>
    </row>
    <row r="227" spans="1:15" x14ac:dyDescent="0.25">
      <c r="A227" s="751"/>
      <c r="B227" s="751"/>
      <c r="C227" s="751"/>
      <c r="D227" s="751"/>
      <c r="E227" s="744"/>
      <c r="F227" s="745"/>
      <c r="G227" s="745"/>
      <c r="H227" s="745"/>
      <c r="I227" s="746"/>
      <c r="J227" s="751"/>
      <c r="K227" s="751"/>
      <c r="L227" s="744" t="s">
        <v>1588</v>
      </c>
      <c r="M227" s="745"/>
      <c r="N227" s="745"/>
      <c r="O227" s="746"/>
    </row>
    <row r="228" spans="1:15" x14ac:dyDescent="0.25">
      <c r="A228" s="751"/>
      <c r="B228" s="751"/>
      <c r="C228" s="751"/>
      <c r="D228" s="751"/>
      <c r="E228" s="744"/>
      <c r="F228" s="745"/>
      <c r="G228" s="745"/>
      <c r="H228" s="745"/>
      <c r="I228" s="746"/>
      <c r="J228" s="751"/>
      <c r="K228" s="751"/>
      <c r="L228" s="744" t="s">
        <v>1589</v>
      </c>
      <c r="M228" s="745"/>
      <c r="N228" s="745"/>
      <c r="O228" s="746"/>
    </row>
    <row r="229" spans="1:15" ht="15.75" x14ac:dyDescent="0.25">
      <c r="A229" s="751"/>
      <c r="B229" s="751"/>
      <c r="C229" s="751"/>
      <c r="D229" s="751"/>
      <c r="E229" s="744"/>
      <c r="F229" s="745"/>
      <c r="G229" s="745"/>
      <c r="H229" s="745"/>
      <c r="I229" s="746"/>
      <c r="J229" s="751"/>
      <c r="K229" s="751"/>
      <c r="L229" s="1593" t="s">
        <v>1568</v>
      </c>
      <c r="M229" s="1594"/>
      <c r="N229" s="1594"/>
      <c r="O229" s="1595"/>
    </row>
    <row r="230" spans="1:15" x14ac:dyDescent="0.25">
      <c r="A230" s="751"/>
      <c r="B230" s="751"/>
      <c r="C230" s="751"/>
      <c r="D230" s="751"/>
      <c r="E230" s="744"/>
      <c r="F230" s="745"/>
      <c r="G230" s="745"/>
      <c r="H230" s="745"/>
      <c r="I230" s="746"/>
      <c r="J230" s="751"/>
      <c r="K230" s="751"/>
      <c r="L230" s="744"/>
      <c r="M230" s="745"/>
      <c r="N230" s="745"/>
      <c r="O230" s="746"/>
    </row>
    <row r="231" spans="1:15" x14ac:dyDescent="0.25">
      <c r="A231" s="751"/>
      <c r="B231" s="751"/>
      <c r="C231" s="751"/>
      <c r="D231" s="751"/>
      <c r="E231" s="744"/>
      <c r="F231" s="745"/>
      <c r="G231" s="745"/>
      <c r="H231" s="745"/>
      <c r="I231" s="746"/>
      <c r="J231" s="751"/>
      <c r="K231" s="751"/>
      <c r="L231" s="744"/>
      <c r="M231" s="745"/>
      <c r="N231" s="745"/>
      <c r="O231" s="746"/>
    </row>
    <row r="232" spans="1:15" x14ac:dyDescent="0.25">
      <c r="A232" s="751"/>
      <c r="B232" s="751"/>
      <c r="C232" s="751"/>
      <c r="D232" s="751"/>
      <c r="E232" s="744"/>
      <c r="F232" s="745"/>
      <c r="G232" s="745"/>
      <c r="H232" s="745"/>
      <c r="I232" s="746"/>
      <c r="J232" s="751"/>
      <c r="K232" s="751"/>
      <c r="L232" s="744"/>
      <c r="M232" s="745"/>
      <c r="N232" s="745"/>
      <c r="O232" s="746"/>
    </row>
    <row r="233" spans="1:15" x14ac:dyDescent="0.25">
      <c r="A233" s="751"/>
      <c r="B233" s="751"/>
      <c r="C233" s="751"/>
      <c r="D233" s="751"/>
      <c r="E233" s="744"/>
      <c r="F233" s="745"/>
      <c r="G233" s="745"/>
      <c r="H233" s="745"/>
      <c r="I233" s="746"/>
      <c r="J233" s="751"/>
      <c r="K233" s="751"/>
      <c r="L233" s="744"/>
      <c r="M233" s="745"/>
      <c r="N233" s="745"/>
      <c r="O233" s="746"/>
    </row>
    <row r="234" spans="1:15" x14ac:dyDescent="0.25">
      <c r="A234" s="751"/>
      <c r="B234" s="751"/>
      <c r="C234" s="751"/>
      <c r="D234" s="751"/>
      <c r="E234" s="744"/>
      <c r="F234" s="745"/>
      <c r="G234" s="745"/>
      <c r="H234" s="745"/>
      <c r="I234" s="746"/>
      <c r="J234" s="751"/>
      <c r="K234" s="751"/>
      <c r="L234" s="744"/>
      <c r="M234" s="745"/>
      <c r="N234" s="745"/>
      <c r="O234" s="746"/>
    </row>
    <row r="235" spans="1:15" x14ac:dyDescent="0.25">
      <c r="A235" s="751"/>
      <c r="B235" s="751"/>
      <c r="C235" s="751"/>
      <c r="D235" s="751"/>
      <c r="E235" s="744"/>
      <c r="F235" s="745"/>
      <c r="G235" s="745"/>
      <c r="H235" s="745"/>
      <c r="I235" s="746"/>
      <c r="J235" s="751"/>
      <c r="K235" s="751"/>
      <c r="L235" s="744"/>
      <c r="M235" s="745"/>
      <c r="N235" s="745"/>
      <c r="O235" s="746"/>
    </row>
    <row r="236" spans="1:15" x14ac:dyDescent="0.25">
      <c r="A236" s="751"/>
      <c r="B236" s="751"/>
      <c r="C236" s="751"/>
      <c r="D236" s="751"/>
      <c r="E236" s="744"/>
      <c r="F236" s="745"/>
      <c r="G236" s="745"/>
      <c r="H236" s="745"/>
      <c r="I236" s="746"/>
      <c r="J236" s="751"/>
      <c r="K236" s="751"/>
      <c r="L236" s="744"/>
      <c r="M236" s="745"/>
      <c r="N236" s="745"/>
      <c r="O236" s="746"/>
    </row>
    <row r="237" spans="1:15" x14ac:dyDescent="0.25">
      <c r="A237" s="751"/>
      <c r="B237" s="751"/>
      <c r="C237" s="751"/>
      <c r="D237" s="751"/>
      <c r="E237" s="744"/>
      <c r="F237" s="745"/>
      <c r="G237" s="745"/>
      <c r="H237" s="745"/>
      <c r="I237" s="746"/>
      <c r="J237" s="751"/>
      <c r="K237" s="751"/>
      <c r="L237" s="744"/>
      <c r="M237" s="745"/>
      <c r="N237" s="745"/>
      <c r="O237" s="746"/>
    </row>
    <row r="238" spans="1:15" x14ac:dyDescent="0.25">
      <c r="A238" s="751"/>
      <c r="B238" s="751"/>
      <c r="C238" s="751"/>
      <c r="D238" s="751"/>
      <c r="E238" s="744"/>
      <c r="F238" s="745"/>
      <c r="G238" s="745"/>
      <c r="H238" s="745"/>
      <c r="I238" s="746"/>
      <c r="J238" s="751"/>
      <c r="K238" s="751"/>
      <c r="L238" s="744"/>
      <c r="M238" s="745"/>
      <c r="N238" s="745"/>
      <c r="O238" s="746"/>
    </row>
    <row r="239" spans="1:15" x14ac:dyDescent="0.25">
      <c r="A239" s="751"/>
      <c r="B239" s="751"/>
      <c r="C239" s="751"/>
      <c r="D239" s="751"/>
      <c r="E239" s="744"/>
      <c r="F239" s="745"/>
      <c r="G239" s="745"/>
      <c r="H239" s="745"/>
      <c r="I239" s="746"/>
      <c r="J239" s="751"/>
      <c r="K239" s="751"/>
      <c r="L239" s="744"/>
      <c r="M239" s="745"/>
      <c r="N239" s="745"/>
      <c r="O239" s="746"/>
    </row>
    <row r="240" spans="1:15" x14ac:dyDescent="0.25">
      <c r="A240" s="751"/>
      <c r="B240" s="751"/>
      <c r="C240" s="751"/>
      <c r="D240" s="751"/>
      <c r="E240" s="744"/>
      <c r="F240" s="745"/>
      <c r="G240" s="745"/>
      <c r="H240" s="745"/>
      <c r="I240" s="746"/>
      <c r="J240" s="751"/>
      <c r="K240" s="751"/>
      <c r="L240" s="744"/>
      <c r="M240" s="745"/>
      <c r="N240" s="745"/>
      <c r="O240" s="746"/>
    </row>
    <row r="241" spans="1:15" x14ac:dyDescent="0.25">
      <c r="A241" s="751"/>
      <c r="B241" s="751"/>
      <c r="C241" s="751"/>
      <c r="D241" s="751"/>
      <c r="E241" s="744"/>
      <c r="F241" s="745"/>
      <c r="G241" s="745"/>
      <c r="H241" s="745"/>
      <c r="I241" s="746"/>
      <c r="J241" s="751"/>
      <c r="K241" s="751"/>
      <c r="L241" s="744"/>
      <c r="M241" s="745"/>
      <c r="N241" s="745"/>
      <c r="O241" s="746"/>
    </row>
    <row r="242" spans="1:15" x14ac:dyDescent="0.25">
      <c r="A242" s="751"/>
      <c r="B242" s="751"/>
      <c r="C242" s="751"/>
      <c r="D242" s="751"/>
      <c r="E242" s="744"/>
      <c r="F242" s="745"/>
      <c r="G242" s="745"/>
      <c r="H242" s="745"/>
      <c r="I242" s="746"/>
      <c r="J242" s="751"/>
      <c r="K242" s="751"/>
      <c r="L242" s="744"/>
      <c r="M242" s="745"/>
      <c r="N242" s="745"/>
      <c r="O242" s="746"/>
    </row>
    <row r="243" spans="1:15" x14ac:dyDescent="0.25">
      <c r="A243" s="751"/>
      <c r="B243" s="751"/>
      <c r="C243" s="751"/>
      <c r="D243" s="751"/>
      <c r="E243" s="744"/>
      <c r="F243" s="745"/>
      <c r="G243" s="745"/>
      <c r="H243" s="745"/>
      <c r="I243" s="746"/>
      <c r="J243" s="751"/>
      <c r="K243" s="751"/>
      <c r="L243" s="744"/>
      <c r="M243" s="745"/>
      <c r="N243" s="745"/>
      <c r="O243" s="746"/>
    </row>
    <row r="244" spans="1:15" x14ac:dyDescent="0.25">
      <c r="A244" s="751"/>
      <c r="B244" s="751"/>
      <c r="C244" s="751"/>
      <c r="D244" s="751"/>
      <c r="E244" s="744"/>
      <c r="F244" s="745"/>
      <c r="G244" s="745"/>
      <c r="H244" s="745"/>
      <c r="I244" s="746"/>
      <c r="J244" s="751"/>
      <c r="K244" s="751"/>
      <c r="L244" s="744"/>
      <c r="M244" s="745"/>
      <c r="N244" s="745"/>
      <c r="O244" s="746"/>
    </row>
    <row r="245" spans="1:15" x14ac:dyDescent="0.25">
      <c r="A245" s="751"/>
      <c r="B245" s="751"/>
      <c r="C245" s="751"/>
      <c r="D245" s="751"/>
      <c r="E245" s="744"/>
      <c r="F245" s="745"/>
      <c r="G245" s="745"/>
      <c r="H245" s="745"/>
      <c r="I245" s="746"/>
      <c r="J245" s="751"/>
      <c r="K245" s="751"/>
      <c r="L245" s="744"/>
      <c r="M245" s="745"/>
      <c r="N245" s="745"/>
      <c r="O245" s="746"/>
    </row>
    <row r="246" spans="1:15" x14ac:dyDescent="0.25">
      <c r="A246" s="751"/>
      <c r="B246" s="751"/>
      <c r="C246" s="751"/>
      <c r="D246" s="751"/>
      <c r="E246" s="744"/>
      <c r="F246" s="745"/>
      <c r="G246" s="745"/>
      <c r="H246" s="745"/>
      <c r="I246" s="746"/>
      <c r="J246" s="751"/>
      <c r="K246" s="751"/>
      <c r="L246" s="744"/>
      <c r="M246" s="745"/>
      <c r="N246" s="745"/>
      <c r="O246" s="746"/>
    </row>
    <row r="247" spans="1:15" x14ac:dyDescent="0.25">
      <c r="A247" s="751"/>
      <c r="B247" s="751"/>
      <c r="C247" s="751"/>
      <c r="D247" s="751"/>
      <c r="E247" s="744"/>
      <c r="F247" s="745"/>
      <c r="G247" s="745"/>
      <c r="H247" s="745"/>
      <c r="I247" s="746"/>
      <c r="J247" s="751"/>
      <c r="K247" s="751"/>
      <c r="L247" s="744"/>
      <c r="M247" s="745"/>
      <c r="N247" s="745"/>
      <c r="O247" s="746"/>
    </row>
    <row r="248" spans="1:15" x14ac:dyDescent="0.25">
      <c r="A248" s="751"/>
      <c r="B248" s="751"/>
      <c r="C248" s="751"/>
      <c r="D248" s="751"/>
      <c r="E248" s="744"/>
      <c r="F248" s="745"/>
      <c r="G248" s="745"/>
      <c r="H248" s="745"/>
      <c r="I248" s="746"/>
      <c r="J248" s="751"/>
      <c r="K248" s="751"/>
      <c r="L248" s="744"/>
      <c r="M248" s="745"/>
      <c r="N248" s="745"/>
      <c r="O248" s="746"/>
    </row>
    <row r="249" spans="1:15" x14ac:dyDescent="0.25">
      <c r="A249" s="751"/>
      <c r="B249" s="751"/>
      <c r="C249" s="751"/>
      <c r="D249" s="751"/>
      <c r="E249" s="744"/>
      <c r="F249" s="745"/>
      <c r="G249" s="745"/>
      <c r="H249" s="745"/>
      <c r="I249" s="746"/>
      <c r="J249" s="751"/>
      <c r="K249" s="751"/>
      <c r="L249" s="744"/>
      <c r="M249" s="745"/>
      <c r="N249" s="745"/>
      <c r="O249" s="746"/>
    </row>
    <row r="250" spans="1:15" x14ac:dyDescent="0.25">
      <c r="A250" s="751"/>
      <c r="B250" s="751"/>
      <c r="C250" s="751"/>
      <c r="D250" s="751"/>
      <c r="E250" s="744"/>
      <c r="F250" s="745"/>
      <c r="G250" s="745"/>
      <c r="H250" s="745"/>
      <c r="I250" s="746"/>
      <c r="J250" s="751"/>
      <c r="K250" s="751"/>
      <c r="L250" s="744"/>
      <c r="M250" s="745"/>
      <c r="N250" s="745"/>
      <c r="O250" s="746"/>
    </row>
    <row r="251" spans="1:15" x14ac:dyDescent="0.25">
      <c r="A251" s="751"/>
      <c r="B251" s="751"/>
      <c r="C251" s="751"/>
      <c r="D251" s="751"/>
      <c r="E251" s="744"/>
      <c r="F251" s="745"/>
      <c r="G251" s="745"/>
      <c r="H251" s="745"/>
      <c r="I251" s="746"/>
      <c r="J251" s="751"/>
      <c r="K251" s="751"/>
      <c r="L251" s="744"/>
      <c r="M251" s="745"/>
      <c r="N251" s="745"/>
      <c r="O251" s="746"/>
    </row>
    <row r="252" spans="1:15" x14ac:dyDescent="0.25">
      <c r="A252" s="751"/>
      <c r="B252" s="751"/>
      <c r="C252" s="751"/>
      <c r="D252" s="751"/>
      <c r="E252" s="744"/>
      <c r="F252" s="745"/>
      <c r="G252" s="745"/>
      <c r="H252" s="745"/>
      <c r="I252" s="746"/>
      <c r="J252" s="751"/>
      <c r="K252" s="751"/>
      <c r="L252" s="744"/>
      <c r="M252" s="745"/>
      <c r="N252" s="745"/>
      <c r="O252" s="746"/>
    </row>
    <row r="253" spans="1:15" x14ac:dyDescent="0.25">
      <c r="A253" s="751"/>
      <c r="B253" s="751"/>
      <c r="C253" s="751"/>
      <c r="D253" s="751"/>
      <c r="E253" s="744"/>
      <c r="F253" s="745"/>
      <c r="G253" s="745"/>
      <c r="H253" s="745"/>
      <c r="I253" s="746"/>
      <c r="J253" s="751"/>
      <c r="K253" s="751"/>
      <c r="L253" s="744"/>
      <c r="M253" s="745"/>
      <c r="N253" s="745"/>
      <c r="O253" s="746"/>
    </row>
    <row r="254" spans="1:15" x14ac:dyDescent="0.25">
      <c r="A254" s="751"/>
      <c r="B254" s="751"/>
      <c r="C254" s="751"/>
      <c r="D254" s="751"/>
      <c r="E254" s="744"/>
      <c r="F254" s="745"/>
      <c r="G254" s="745"/>
      <c r="H254" s="745"/>
      <c r="I254" s="746"/>
      <c r="J254" s="751"/>
      <c r="K254" s="751"/>
      <c r="L254" s="744"/>
      <c r="M254" s="745"/>
      <c r="N254" s="745"/>
      <c r="O254" s="746"/>
    </row>
    <row r="255" spans="1:15" x14ac:dyDescent="0.25">
      <c r="A255" s="751"/>
      <c r="B255" s="751"/>
      <c r="C255" s="751"/>
      <c r="D255" s="751"/>
      <c r="E255" s="744"/>
      <c r="F255" s="745"/>
      <c r="G255" s="745"/>
      <c r="H255" s="745"/>
      <c r="I255" s="746"/>
      <c r="J255" s="751"/>
      <c r="K255" s="751"/>
      <c r="L255" s="744"/>
      <c r="M255" s="745"/>
      <c r="N255" s="745"/>
      <c r="O255" s="746"/>
    </row>
    <row r="256" spans="1:15" ht="15.75" x14ac:dyDescent="0.25">
      <c r="A256" s="69"/>
      <c r="B256" s="70"/>
      <c r="C256" s="71"/>
      <c r="D256" s="71"/>
      <c r="E256" s="71"/>
      <c r="F256" s="71"/>
      <c r="G256" s="71"/>
      <c r="H256" s="71"/>
      <c r="I256" s="71"/>
      <c r="J256" s="71"/>
      <c r="K256" s="71"/>
      <c r="L256" s="71"/>
      <c r="M256" s="71"/>
      <c r="N256" s="71"/>
      <c r="O256" s="69"/>
    </row>
    <row r="257" spans="1:15" ht="15.75" x14ac:dyDescent="0.25">
      <c r="A257" s="69"/>
      <c r="B257" s="70"/>
      <c r="C257" s="71"/>
      <c r="D257" s="71"/>
      <c r="E257" s="71"/>
      <c r="F257" s="71"/>
      <c r="G257" s="71"/>
      <c r="H257" s="71"/>
      <c r="I257" s="71"/>
      <c r="J257" s="71"/>
      <c r="K257" s="71"/>
      <c r="L257" s="71"/>
      <c r="M257" s="71"/>
      <c r="N257" s="71"/>
      <c r="O257" s="69"/>
    </row>
    <row r="258" spans="1:15" ht="63" x14ac:dyDescent="0.25">
      <c r="A258" s="72" t="s">
        <v>23</v>
      </c>
      <c r="B258" s="73" t="s">
        <v>24</v>
      </c>
      <c r="C258" s="72" t="s">
        <v>25</v>
      </c>
      <c r="D258" s="72" t="s">
        <v>26</v>
      </c>
      <c r="E258" s="72" t="s">
        <v>105</v>
      </c>
      <c r="F258" s="764" t="s">
        <v>28</v>
      </c>
      <c r="G258" s="764"/>
      <c r="H258" s="764" t="s">
        <v>29</v>
      </c>
      <c r="I258" s="764"/>
      <c r="J258" s="73" t="s">
        <v>30</v>
      </c>
      <c r="K258" s="752" t="s">
        <v>31</v>
      </c>
      <c r="L258" s="753"/>
      <c r="M258" s="765" t="s">
        <v>32</v>
      </c>
      <c r="N258" s="766"/>
      <c r="O258" s="767"/>
    </row>
    <row r="259" spans="1:15" ht="75" x14ac:dyDescent="0.25">
      <c r="A259" s="75" t="s">
        <v>33</v>
      </c>
      <c r="B259" s="76"/>
      <c r="C259" s="77" t="s">
        <v>1590</v>
      </c>
      <c r="D259" s="77"/>
      <c r="E259" s="77"/>
      <c r="F259" s="768"/>
      <c r="G259" s="768"/>
      <c r="H259" s="782" t="s">
        <v>1591</v>
      </c>
      <c r="I259" s="759"/>
      <c r="J259" s="79">
        <v>93</v>
      </c>
      <c r="K259" s="782" t="s">
        <v>1550</v>
      </c>
      <c r="L259" s="759"/>
      <c r="M259" s="772" t="s">
        <v>1529</v>
      </c>
      <c r="N259" s="772"/>
      <c r="O259" s="772"/>
    </row>
    <row r="260" spans="1:15" ht="15.75" x14ac:dyDescent="0.25">
      <c r="A260" s="75"/>
      <c r="B260" s="76"/>
      <c r="C260" s="77" t="s">
        <v>1574</v>
      </c>
      <c r="D260" s="77"/>
      <c r="E260" s="77"/>
      <c r="F260" s="768"/>
      <c r="G260" s="768"/>
      <c r="H260" s="782" t="s">
        <v>1574</v>
      </c>
      <c r="I260" s="759"/>
      <c r="J260" s="79">
        <v>73</v>
      </c>
      <c r="K260" s="782" t="s">
        <v>1550</v>
      </c>
      <c r="L260" s="759"/>
      <c r="M260" s="772" t="s">
        <v>1529</v>
      </c>
      <c r="N260" s="772"/>
      <c r="O260" s="772"/>
    </row>
    <row r="261" spans="1:15" ht="15.75" x14ac:dyDescent="0.25">
      <c r="A261" s="752" t="s">
        <v>40</v>
      </c>
      <c r="B261" s="753"/>
      <c r="C261" s="754"/>
      <c r="D261" s="742"/>
      <c r="E261" s="742"/>
      <c r="F261" s="742"/>
      <c r="G261" s="743"/>
      <c r="H261" s="755" t="s">
        <v>42</v>
      </c>
      <c r="I261" s="756"/>
      <c r="J261" s="757"/>
      <c r="K261" s="782"/>
      <c r="L261" s="758"/>
      <c r="M261" s="758"/>
      <c r="N261" s="758"/>
      <c r="O261" s="759"/>
    </row>
    <row r="262" spans="1:15" ht="15.75" x14ac:dyDescent="0.25">
      <c r="A262" s="760" t="s">
        <v>44</v>
      </c>
      <c r="B262" s="761"/>
      <c r="C262" s="761"/>
      <c r="D262" s="761"/>
      <c r="E262" s="761"/>
      <c r="F262" s="762"/>
      <c r="G262" s="760" t="s">
        <v>45</v>
      </c>
      <c r="H262" s="761"/>
      <c r="I262" s="761"/>
      <c r="J262" s="761"/>
      <c r="K262" s="761"/>
      <c r="L262" s="761"/>
      <c r="M262" s="761"/>
      <c r="N262" s="761"/>
      <c r="O262" s="762"/>
    </row>
    <row r="263" spans="1:15" x14ac:dyDescent="0.25">
      <c r="A263" s="776"/>
      <c r="B263" s="777"/>
      <c r="C263" s="777"/>
      <c r="D263" s="777"/>
      <c r="E263" s="777"/>
      <c r="F263" s="777"/>
      <c r="G263" s="1596"/>
      <c r="H263" s="1597"/>
      <c r="I263" s="1597"/>
      <c r="J263" s="1597"/>
      <c r="K263" s="1597"/>
      <c r="L263" s="1597"/>
      <c r="M263" s="1597"/>
      <c r="N263" s="1597"/>
      <c r="O263" s="1598"/>
    </row>
    <row r="264" spans="1:15" x14ac:dyDescent="0.25">
      <c r="A264" s="778"/>
      <c r="B264" s="779"/>
      <c r="C264" s="779"/>
      <c r="D264" s="779"/>
      <c r="E264" s="779"/>
      <c r="F264" s="779"/>
      <c r="G264" s="1599"/>
      <c r="H264" s="1600"/>
      <c r="I264" s="1600"/>
      <c r="J264" s="1600"/>
      <c r="K264" s="1600"/>
      <c r="L264" s="1600"/>
      <c r="M264" s="1600"/>
      <c r="N264" s="1600"/>
      <c r="O264" s="1601"/>
    </row>
    <row r="265" spans="1:15" ht="15.75" x14ac:dyDescent="0.25">
      <c r="A265" s="760" t="s">
        <v>48</v>
      </c>
      <c r="B265" s="761"/>
      <c r="C265" s="761"/>
      <c r="D265" s="761"/>
      <c r="E265" s="761"/>
      <c r="F265" s="761"/>
      <c r="G265" s="760" t="s">
        <v>49</v>
      </c>
      <c r="H265" s="761"/>
      <c r="I265" s="761"/>
      <c r="J265" s="761"/>
      <c r="K265" s="761"/>
      <c r="L265" s="761"/>
      <c r="M265" s="761"/>
      <c r="N265" s="761"/>
      <c r="O265" s="762"/>
    </row>
    <row r="266" spans="1:15" x14ac:dyDescent="0.25">
      <c r="A266" s="781"/>
      <c r="B266" s="781"/>
      <c r="C266" s="781"/>
      <c r="D266" s="781"/>
      <c r="E266" s="781"/>
      <c r="F266" s="781"/>
      <c r="G266" s="803"/>
      <c r="H266" s="804"/>
      <c r="I266" s="804"/>
      <c r="J266" s="804"/>
      <c r="K266" s="804"/>
      <c r="L266" s="804"/>
      <c r="M266" s="804"/>
      <c r="N266" s="804"/>
      <c r="O266" s="805"/>
    </row>
    <row r="267" spans="1:15" x14ac:dyDescent="0.25">
      <c r="A267" s="781"/>
      <c r="B267" s="781"/>
      <c r="C267" s="781"/>
      <c r="D267" s="781"/>
      <c r="E267" s="781"/>
      <c r="F267" s="781"/>
      <c r="G267" s="806"/>
      <c r="H267" s="807"/>
      <c r="I267" s="807"/>
      <c r="J267" s="807"/>
      <c r="K267" s="807"/>
      <c r="L267" s="807"/>
      <c r="M267" s="807"/>
      <c r="N267" s="807"/>
      <c r="O267" s="808"/>
    </row>
    <row r="268" spans="1:15" ht="15.75" x14ac:dyDescent="0.25">
      <c r="A268" s="63"/>
      <c r="B268" s="64"/>
      <c r="C268" s="70"/>
      <c r="D268" s="70"/>
      <c r="E268" s="70"/>
      <c r="F268" s="70"/>
      <c r="G268" s="70"/>
      <c r="H268" s="70"/>
      <c r="I268" s="70"/>
      <c r="J268" s="70"/>
      <c r="K268" s="70"/>
      <c r="L268" s="70"/>
      <c r="M268" s="70"/>
      <c r="N268" s="70"/>
      <c r="O268" s="63"/>
    </row>
    <row r="269" spans="1:15" ht="15.75" x14ac:dyDescent="0.25">
      <c r="A269" s="70"/>
      <c r="B269" s="70"/>
      <c r="C269" s="63"/>
      <c r="D269" s="752" t="s">
        <v>52</v>
      </c>
      <c r="E269" s="773"/>
      <c r="F269" s="773"/>
      <c r="G269" s="773"/>
      <c r="H269" s="773"/>
      <c r="I269" s="773"/>
      <c r="J269" s="773"/>
      <c r="K269" s="773"/>
      <c r="L269" s="773"/>
      <c r="M269" s="773"/>
      <c r="N269" s="773"/>
      <c r="O269" s="753"/>
    </row>
    <row r="270" spans="1:15" ht="15.75" x14ac:dyDescent="0.25">
      <c r="A270" s="63"/>
      <c r="B270" s="64"/>
      <c r="C270" s="70"/>
      <c r="D270" s="73" t="s">
        <v>53</v>
      </c>
      <c r="E270" s="73" t="s">
        <v>54</v>
      </c>
      <c r="F270" s="73" t="s">
        <v>55</v>
      </c>
      <c r="G270" s="73" t="s">
        <v>56</v>
      </c>
      <c r="H270" s="73" t="s">
        <v>57</v>
      </c>
      <c r="I270" s="73" t="s">
        <v>58</v>
      </c>
      <c r="J270" s="73" t="s">
        <v>59</v>
      </c>
      <c r="K270" s="73" t="s">
        <v>60</v>
      </c>
      <c r="L270" s="73" t="s">
        <v>61</v>
      </c>
      <c r="M270" s="73" t="s">
        <v>62</v>
      </c>
      <c r="N270" s="73" t="s">
        <v>63</v>
      </c>
      <c r="O270" s="73" t="s">
        <v>64</v>
      </c>
    </row>
    <row r="271" spans="1:15" ht="15.75" x14ac:dyDescent="0.25">
      <c r="A271" s="954" t="s">
        <v>65</v>
      </c>
      <c r="B271" s="954"/>
      <c r="C271" s="954"/>
      <c r="D271" s="179">
        <v>4</v>
      </c>
      <c r="E271" s="179"/>
      <c r="F271" s="179">
        <v>21</v>
      </c>
      <c r="G271" s="179"/>
      <c r="H271" s="179"/>
      <c r="I271" s="179"/>
      <c r="J271" s="179"/>
      <c r="K271" s="179"/>
      <c r="L271" s="179">
        <v>18</v>
      </c>
      <c r="M271" s="179"/>
      <c r="N271" s="179"/>
      <c r="O271" s="179">
        <v>49</v>
      </c>
    </row>
    <row r="272" spans="1:15" ht="15.75" x14ac:dyDescent="0.25">
      <c r="A272" s="955" t="s">
        <v>66</v>
      </c>
      <c r="B272" s="955"/>
      <c r="C272" s="955"/>
      <c r="D272" s="181"/>
      <c r="E272" s="181"/>
      <c r="F272" s="181"/>
      <c r="G272" s="181"/>
      <c r="H272" s="181"/>
      <c r="I272" s="181"/>
      <c r="J272" s="181"/>
      <c r="K272" s="181"/>
      <c r="L272" s="181">
        <v>18</v>
      </c>
      <c r="M272" s="181"/>
      <c r="N272" s="181"/>
      <c r="O272" s="181"/>
    </row>
    <row r="273" spans="1:15" ht="15.75" x14ac:dyDescent="0.25">
      <c r="A273" s="63"/>
      <c r="B273" s="64"/>
      <c r="C273" s="65"/>
      <c r="D273" s="65"/>
      <c r="E273" s="65"/>
      <c r="F273" s="65"/>
      <c r="G273" s="65"/>
      <c r="H273" s="65"/>
      <c r="I273" s="65"/>
      <c r="J273" s="65"/>
      <c r="K273" s="65"/>
      <c r="L273" s="66"/>
      <c r="M273" s="66"/>
      <c r="N273" s="66"/>
      <c r="O273" s="63"/>
    </row>
    <row r="274" spans="1:15" ht="15.75" x14ac:dyDescent="0.25">
      <c r="A274" s="63"/>
      <c r="B274" s="64"/>
      <c r="C274" s="65"/>
      <c r="D274" s="65"/>
      <c r="E274" s="65"/>
      <c r="F274" s="65"/>
      <c r="G274" s="65"/>
      <c r="H274" s="65"/>
      <c r="I274" s="65"/>
      <c r="J274" s="65"/>
      <c r="K274" s="65"/>
      <c r="L274" s="66"/>
      <c r="M274" s="66"/>
      <c r="N274" s="66"/>
      <c r="O274" s="63"/>
    </row>
    <row r="275" spans="1:15" ht="15.75" x14ac:dyDescent="0.25">
      <c r="A275" s="97"/>
      <c r="B275" s="98"/>
      <c r="C275" s="97"/>
      <c r="D275" s="97"/>
      <c r="E275" s="97"/>
      <c r="F275" s="97"/>
      <c r="G275" s="97"/>
      <c r="H275" s="97"/>
      <c r="I275" s="97"/>
      <c r="J275" s="97"/>
      <c r="K275" s="97"/>
      <c r="L275" s="97"/>
      <c r="M275" s="98"/>
      <c r="N275" s="98"/>
      <c r="O275" s="97"/>
    </row>
    <row r="276" spans="1:15" ht="15.75" x14ac:dyDescent="0.25">
      <c r="A276" s="63"/>
      <c r="B276" s="64"/>
      <c r="C276" s="65"/>
      <c r="D276" s="65"/>
      <c r="E276" s="65"/>
      <c r="F276" s="65"/>
      <c r="G276" s="65"/>
      <c r="H276" s="65"/>
      <c r="I276" s="65"/>
      <c r="J276" s="65"/>
      <c r="K276" s="65"/>
      <c r="L276" s="66"/>
      <c r="M276" s="66"/>
      <c r="N276" s="66"/>
      <c r="O276" s="63"/>
    </row>
    <row r="277" spans="1:15" ht="47.25" x14ac:dyDescent="0.25">
      <c r="A277" s="72" t="s">
        <v>23</v>
      </c>
      <c r="B277" s="73" t="s">
        <v>24</v>
      </c>
      <c r="C277" s="764" t="s">
        <v>25</v>
      </c>
      <c r="D277" s="764"/>
      <c r="E277" s="764"/>
      <c r="F277" s="764" t="s">
        <v>28</v>
      </c>
      <c r="G277" s="764"/>
      <c r="H277" s="764" t="s">
        <v>29</v>
      </c>
      <c r="I277" s="764"/>
      <c r="J277" s="73" t="s">
        <v>30</v>
      </c>
      <c r="K277" s="752" t="s">
        <v>31</v>
      </c>
      <c r="L277" s="753"/>
      <c r="M277" s="765" t="s">
        <v>32</v>
      </c>
      <c r="N277" s="766"/>
      <c r="O277" s="767"/>
    </row>
    <row r="278" spans="1:15" ht="63" x14ac:dyDescent="0.25">
      <c r="A278" s="75" t="s">
        <v>67</v>
      </c>
      <c r="B278" s="76"/>
      <c r="C278" s="754" t="s">
        <v>256</v>
      </c>
      <c r="D278" s="742"/>
      <c r="E278" s="743"/>
      <c r="F278" s="754" t="s">
        <v>1551</v>
      </c>
      <c r="G278" s="743"/>
      <c r="H278" s="782" t="s">
        <v>38</v>
      </c>
      <c r="I278" s="759"/>
      <c r="J278" s="79">
        <v>100</v>
      </c>
      <c r="K278" s="782" t="s">
        <v>39</v>
      </c>
      <c r="L278" s="759"/>
      <c r="M278" s="772" t="s">
        <v>1529</v>
      </c>
      <c r="N278" s="772"/>
      <c r="O278" s="772"/>
    </row>
    <row r="279" spans="1:15" ht="15.75" x14ac:dyDescent="0.25">
      <c r="A279" s="752" t="s">
        <v>40</v>
      </c>
      <c r="B279" s="753"/>
      <c r="C279" s="754"/>
      <c r="D279" s="742"/>
      <c r="E279" s="742"/>
      <c r="F279" s="742"/>
      <c r="G279" s="743"/>
      <c r="H279" s="783" t="s">
        <v>72</v>
      </c>
      <c r="I279" s="756"/>
      <c r="J279" s="757"/>
      <c r="K279" s="782"/>
      <c r="L279" s="758"/>
      <c r="M279" s="758"/>
      <c r="N279" s="758"/>
      <c r="O279" s="759"/>
    </row>
    <row r="280" spans="1:15" ht="15.75" x14ac:dyDescent="0.25">
      <c r="A280" s="760" t="s">
        <v>44</v>
      </c>
      <c r="B280" s="761"/>
      <c r="C280" s="761"/>
      <c r="D280" s="761"/>
      <c r="E280" s="761"/>
      <c r="F280" s="762"/>
      <c r="G280" s="760" t="s">
        <v>45</v>
      </c>
      <c r="H280" s="761"/>
      <c r="I280" s="761"/>
      <c r="J280" s="761"/>
      <c r="K280" s="761"/>
      <c r="L280" s="761"/>
      <c r="M280" s="761"/>
      <c r="N280" s="761"/>
      <c r="O280" s="762"/>
    </row>
    <row r="281" spans="1:15" x14ac:dyDescent="0.25">
      <c r="A281" s="776"/>
      <c r="B281" s="777"/>
      <c r="C281" s="777"/>
      <c r="D281" s="777"/>
      <c r="E281" s="777"/>
      <c r="F281" s="777"/>
      <c r="G281" s="1596"/>
      <c r="H281" s="1597"/>
      <c r="I281" s="1597"/>
      <c r="J281" s="1597"/>
      <c r="K281" s="1597"/>
      <c r="L281" s="1597"/>
      <c r="M281" s="1597"/>
      <c r="N281" s="1597"/>
      <c r="O281" s="1598"/>
    </row>
    <row r="282" spans="1:15" x14ac:dyDescent="0.25">
      <c r="A282" s="778"/>
      <c r="B282" s="779"/>
      <c r="C282" s="779"/>
      <c r="D282" s="779"/>
      <c r="E282" s="779"/>
      <c r="F282" s="779"/>
      <c r="G282" s="1599"/>
      <c r="H282" s="1600"/>
      <c r="I282" s="1600"/>
      <c r="J282" s="1600"/>
      <c r="K282" s="1600"/>
      <c r="L282" s="1600"/>
      <c r="M282" s="1600"/>
      <c r="N282" s="1600"/>
      <c r="O282" s="1601"/>
    </row>
    <row r="283" spans="1:15" ht="15.75" x14ac:dyDescent="0.25">
      <c r="A283" s="760" t="s">
        <v>48</v>
      </c>
      <c r="B283" s="761"/>
      <c r="C283" s="761"/>
      <c r="D283" s="761"/>
      <c r="E283" s="761"/>
      <c r="F283" s="761"/>
      <c r="G283" s="760" t="s">
        <v>49</v>
      </c>
      <c r="H283" s="761"/>
      <c r="I283" s="761"/>
      <c r="J283" s="761"/>
      <c r="K283" s="761"/>
      <c r="L283" s="761"/>
      <c r="M283" s="761"/>
      <c r="N283" s="761"/>
      <c r="O283" s="762"/>
    </row>
    <row r="284" spans="1:15" x14ac:dyDescent="0.25">
      <c r="A284" s="781"/>
      <c r="B284" s="781"/>
      <c r="C284" s="781"/>
      <c r="D284" s="781"/>
      <c r="E284" s="781"/>
      <c r="F284" s="781"/>
      <c r="G284" s="803"/>
      <c r="H284" s="804"/>
      <c r="I284" s="804"/>
      <c r="J284" s="804"/>
      <c r="K284" s="804"/>
      <c r="L284" s="804"/>
      <c r="M284" s="804"/>
      <c r="N284" s="804"/>
      <c r="O284" s="805"/>
    </row>
    <row r="285" spans="1:15" x14ac:dyDescent="0.25">
      <c r="A285" s="781"/>
      <c r="B285" s="781"/>
      <c r="C285" s="781"/>
      <c r="D285" s="781"/>
      <c r="E285" s="781"/>
      <c r="F285" s="781"/>
      <c r="G285" s="806"/>
      <c r="H285" s="807"/>
      <c r="I285" s="807"/>
      <c r="J285" s="807"/>
      <c r="K285" s="807"/>
      <c r="L285" s="807"/>
      <c r="M285" s="807"/>
      <c r="N285" s="807"/>
      <c r="O285" s="808"/>
    </row>
    <row r="286" spans="1:15" ht="15.75" x14ac:dyDescent="0.25">
      <c r="A286" s="63"/>
      <c r="B286" s="64"/>
      <c r="C286" s="70"/>
      <c r="D286" s="70"/>
      <c r="E286" s="70"/>
      <c r="F286" s="70"/>
      <c r="G286" s="70"/>
      <c r="H286" s="70"/>
      <c r="I286" s="70"/>
      <c r="J286" s="70"/>
      <c r="K286" s="70"/>
      <c r="L286" s="70"/>
      <c r="M286" s="70"/>
      <c r="N286" s="70"/>
      <c r="O286" s="63"/>
    </row>
    <row r="287" spans="1:15" ht="15.75" x14ac:dyDescent="0.25">
      <c r="A287" s="86" t="s">
        <v>76</v>
      </c>
      <c r="B287" s="86" t="s">
        <v>24</v>
      </c>
      <c r="C287" s="87"/>
      <c r="D287" s="73" t="s">
        <v>53</v>
      </c>
      <c r="E287" s="73" t="s">
        <v>54</v>
      </c>
      <c r="F287" s="73" t="s">
        <v>55</v>
      </c>
      <c r="G287" s="73" t="s">
        <v>56</v>
      </c>
      <c r="H287" s="73" t="s">
        <v>57</v>
      </c>
      <c r="I287" s="73" t="s">
        <v>58</v>
      </c>
      <c r="J287" s="73" t="s">
        <v>59</v>
      </c>
      <c r="K287" s="73" t="s">
        <v>60</v>
      </c>
      <c r="L287" s="73" t="s">
        <v>61</v>
      </c>
      <c r="M287" s="73" t="s">
        <v>62</v>
      </c>
      <c r="N287" s="73" t="s">
        <v>63</v>
      </c>
      <c r="O287" s="73" t="s">
        <v>64</v>
      </c>
    </row>
    <row r="288" spans="1:15" ht="31.5" x14ac:dyDescent="0.25">
      <c r="A288" s="784" t="s">
        <v>1592</v>
      </c>
      <c r="B288" s="768"/>
      <c r="C288" s="179" t="s">
        <v>65</v>
      </c>
      <c r="D288" s="179"/>
      <c r="E288" s="179"/>
      <c r="F288" s="179"/>
      <c r="G288" s="179"/>
      <c r="H288" s="179"/>
      <c r="I288" s="179"/>
      <c r="J288" s="179"/>
      <c r="K288" s="179">
        <v>20</v>
      </c>
      <c r="L288" s="179">
        <v>30</v>
      </c>
      <c r="M288" s="179">
        <v>40</v>
      </c>
      <c r="N288" s="179">
        <v>50</v>
      </c>
      <c r="O288" s="179">
        <v>60</v>
      </c>
    </row>
    <row r="289" spans="1:15" x14ac:dyDescent="0.25">
      <c r="A289" s="785"/>
      <c r="B289" s="768"/>
      <c r="C289" s="181" t="s">
        <v>66</v>
      </c>
      <c r="D289" s="181">
        <v>5</v>
      </c>
      <c r="E289" s="181">
        <v>10</v>
      </c>
      <c r="F289" s="181">
        <v>10</v>
      </c>
      <c r="G289" s="181">
        <v>15</v>
      </c>
      <c r="H289" s="181">
        <v>20</v>
      </c>
      <c r="I289" s="181">
        <v>30</v>
      </c>
      <c r="J289" s="181">
        <v>40</v>
      </c>
      <c r="K289" s="181">
        <v>45</v>
      </c>
      <c r="L289" s="181">
        <v>50</v>
      </c>
      <c r="M289" s="181"/>
      <c r="N289" s="181"/>
      <c r="O289" s="181"/>
    </row>
    <row r="290" spans="1:15" ht="31.5" x14ac:dyDescent="0.25">
      <c r="A290" s="784" t="s">
        <v>1593</v>
      </c>
      <c r="B290" s="77"/>
      <c r="C290" s="179" t="s">
        <v>65</v>
      </c>
      <c r="D290" s="179">
        <v>30</v>
      </c>
      <c r="E290" s="179">
        <v>60</v>
      </c>
      <c r="F290" s="179">
        <v>100</v>
      </c>
      <c r="G290" s="179"/>
      <c r="H290" s="179"/>
      <c r="I290" s="179"/>
      <c r="J290" s="179"/>
      <c r="K290" s="179"/>
      <c r="L290" s="179"/>
      <c r="M290" s="179"/>
      <c r="N290" s="179"/>
      <c r="O290" s="179"/>
    </row>
    <row r="291" spans="1:15" x14ac:dyDescent="0.25">
      <c r="A291" s="785"/>
      <c r="B291" s="77"/>
      <c r="C291" s="181" t="s">
        <v>66</v>
      </c>
      <c r="D291" s="181">
        <v>0</v>
      </c>
      <c r="E291" s="181">
        <v>30</v>
      </c>
      <c r="F291" s="181">
        <v>45</v>
      </c>
      <c r="G291" s="181">
        <v>45</v>
      </c>
      <c r="H291" s="181">
        <v>50</v>
      </c>
      <c r="I291" s="181">
        <v>55</v>
      </c>
      <c r="J291" s="181">
        <v>55</v>
      </c>
      <c r="K291" s="181">
        <v>60</v>
      </c>
      <c r="L291" s="181">
        <v>90</v>
      </c>
      <c r="M291" s="181"/>
      <c r="N291" s="181"/>
      <c r="O291" s="181"/>
    </row>
    <row r="292" spans="1:15" ht="31.5" x14ac:dyDescent="0.25">
      <c r="A292" s="784" t="s">
        <v>1594</v>
      </c>
      <c r="B292" s="77"/>
      <c r="C292" s="179" t="s">
        <v>65</v>
      </c>
      <c r="D292" s="179">
        <v>5</v>
      </c>
      <c r="E292" s="179">
        <v>10</v>
      </c>
      <c r="F292" s="179">
        <v>15</v>
      </c>
      <c r="G292" s="179">
        <v>20</v>
      </c>
      <c r="H292" s="179">
        <v>30</v>
      </c>
      <c r="I292" s="179">
        <v>40</v>
      </c>
      <c r="J292" s="179">
        <v>50</v>
      </c>
      <c r="K292" s="179">
        <v>60</v>
      </c>
      <c r="L292" s="179">
        <v>70</v>
      </c>
      <c r="M292" s="179">
        <v>80</v>
      </c>
      <c r="N292" s="179">
        <v>90</v>
      </c>
      <c r="O292" s="179">
        <v>100</v>
      </c>
    </row>
    <row r="293" spans="1:15" x14ac:dyDescent="0.25">
      <c r="A293" s="785"/>
      <c r="B293" s="77"/>
      <c r="C293" s="181"/>
      <c r="D293" s="181">
        <v>0</v>
      </c>
      <c r="E293" s="181">
        <v>5</v>
      </c>
      <c r="F293" s="181">
        <v>10</v>
      </c>
      <c r="G293" s="181">
        <v>10</v>
      </c>
      <c r="H293" s="181">
        <v>15</v>
      </c>
      <c r="I293" s="181">
        <v>20</v>
      </c>
      <c r="J293" s="181">
        <v>25</v>
      </c>
      <c r="K293" s="181">
        <v>35</v>
      </c>
      <c r="L293" s="181">
        <v>40</v>
      </c>
      <c r="M293" s="181"/>
      <c r="N293" s="181"/>
      <c r="O293" s="181"/>
    </row>
    <row r="294" spans="1:15" ht="31.5" x14ac:dyDescent="0.25">
      <c r="A294" s="784" t="s">
        <v>1595</v>
      </c>
      <c r="B294" s="768"/>
      <c r="C294" s="179" t="s">
        <v>65</v>
      </c>
      <c r="D294" s="179"/>
      <c r="E294" s="179"/>
      <c r="F294" s="179"/>
      <c r="G294" s="179"/>
      <c r="H294" s="179"/>
      <c r="I294" s="179"/>
      <c r="J294" s="179"/>
      <c r="K294" s="179">
        <v>20</v>
      </c>
      <c r="L294" s="179">
        <v>40</v>
      </c>
      <c r="M294" s="179">
        <v>60</v>
      </c>
      <c r="N294" s="179">
        <v>80</v>
      </c>
      <c r="O294" s="179">
        <v>100</v>
      </c>
    </row>
    <row r="295" spans="1:15" x14ac:dyDescent="0.25">
      <c r="A295" s="785"/>
      <c r="B295" s="768"/>
      <c r="C295" s="181" t="s">
        <v>66</v>
      </c>
      <c r="D295" s="181">
        <v>5</v>
      </c>
      <c r="E295" s="181">
        <v>10</v>
      </c>
      <c r="F295" s="181">
        <v>10</v>
      </c>
      <c r="G295" s="181">
        <v>15</v>
      </c>
      <c r="H295" s="181">
        <v>18</v>
      </c>
      <c r="I295" s="181">
        <v>20</v>
      </c>
      <c r="J295" s="181">
        <v>30</v>
      </c>
      <c r="K295" s="181">
        <v>40</v>
      </c>
      <c r="L295" s="181">
        <v>50</v>
      </c>
      <c r="M295" s="181"/>
      <c r="N295" s="181"/>
      <c r="O295" s="181"/>
    </row>
    <row r="296" spans="1:15" ht="31.5" x14ac:dyDescent="0.25">
      <c r="A296" s="784" t="s">
        <v>1596</v>
      </c>
      <c r="B296" s="768"/>
      <c r="C296" s="179" t="s">
        <v>65</v>
      </c>
      <c r="D296" s="179"/>
      <c r="E296" s="179"/>
      <c r="F296" s="179">
        <v>10</v>
      </c>
      <c r="G296" s="179">
        <v>20</v>
      </c>
      <c r="H296" s="179">
        <v>30</v>
      </c>
      <c r="I296" s="179">
        <v>40</v>
      </c>
      <c r="J296" s="179">
        <v>50</v>
      </c>
      <c r="K296" s="179">
        <v>60</v>
      </c>
      <c r="L296" s="179">
        <v>70</v>
      </c>
      <c r="M296" s="179">
        <v>80</v>
      </c>
      <c r="N296" s="179">
        <v>90</v>
      </c>
      <c r="O296" s="179">
        <v>100</v>
      </c>
    </row>
    <row r="297" spans="1:15" x14ac:dyDescent="0.25">
      <c r="A297" s="785"/>
      <c r="B297" s="768"/>
      <c r="C297" s="181" t="s">
        <v>66</v>
      </c>
      <c r="D297" s="181"/>
      <c r="E297" s="181">
        <v>2</v>
      </c>
      <c r="F297" s="181">
        <v>2</v>
      </c>
      <c r="G297" s="181">
        <v>5</v>
      </c>
      <c r="H297" s="181">
        <v>5</v>
      </c>
      <c r="I297" s="181">
        <v>5</v>
      </c>
      <c r="J297" s="181">
        <v>5</v>
      </c>
      <c r="K297" s="181">
        <v>5</v>
      </c>
      <c r="L297" s="181">
        <v>0</v>
      </c>
      <c r="M297" s="181"/>
      <c r="N297" s="181"/>
      <c r="O297" s="181"/>
    </row>
    <row r="298" spans="1:15" ht="31.5" x14ac:dyDescent="0.25">
      <c r="A298" s="784"/>
      <c r="B298" s="768"/>
      <c r="C298" s="179" t="s">
        <v>65</v>
      </c>
      <c r="D298" s="179"/>
      <c r="E298" s="179"/>
      <c r="F298" s="179"/>
      <c r="G298" s="179"/>
      <c r="H298" s="179"/>
      <c r="I298" s="179"/>
      <c r="J298" s="179"/>
      <c r="K298" s="179"/>
      <c r="L298" s="179"/>
      <c r="M298" s="179"/>
      <c r="N298" s="179"/>
      <c r="O298" s="179"/>
    </row>
    <row r="299" spans="1:15" x14ac:dyDescent="0.25">
      <c r="A299" s="785"/>
      <c r="B299" s="768"/>
      <c r="C299" s="181" t="s">
        <v>66</v>
      </c>
      <c r="D299" s="181"/>
      <c r="E299" s="181"/>
      <c r="F299" s="181"/>
      <c r="G299" s="181"/>
      <c r="H299" s="181"/>
      <c r="I299" s="181"/>
      <c r="J299" s="181"/>
      <c r="K299" s="181"/>
      <c r="L299" s="181"/>
      <c r="M299" s="181"/>
      <c r="N299" s="181"/>
      <c r="O299" s="181"/>
    </row>
    <row r="300" spans="1:15" x14ac:dyDescent="0.25">
      <c r="A300" s="742" t="s">
        <v>1597</v>
      </c>
      <c r="B300" s="742"/>
      <c r="C300" s="742"/>
      <c r="D300" s="742"/>
      <c r="E300" s="742"/>
      <c r="F300" s="742"/>
      <c r="G300" s="742"/>
      <c r="H300" s="742"/>
      <c r="I300" s="742"/>
      <c r="J300" s="742"/>
      <c r="K300" s="742"/>
      <c r="L300" s="742"/>
      <c r="M300" s="742"/>
      <c r="N300" s="742"/>
      <c r="O300" s="742"/>
    </row>
    <row r="301" spans="1:15" x14ac:dyDescent="0.25">
      <c r="A301" s="1588" t="s">
        <v>1598</v>
      </c>
      <c r="B301" s="1588"/>
      <c r="C301" s="1588"/>
      <c r="D301" s="1588"/>
      <c r="E301" s="1588"/>
      <c r="F301" s="1588"/>
      <c r="G301" s="1588"/>
      <c r="H301" s="1588"/>
      <c r="I301" s="1588"/>
      <c r="J301" s="1588"/>
      <c r="K301" s="1588"/>
      <c r="L301" s="1588"/>
      <c r="M301" s="1588"/>
      <c r="N301" s="1588"/>
      <c r="O301" s="1588"/>
    </row>
    <row r="302" spans="1:15" x14ac:dyDescent="0.25">
      <c r="A302" s="1588" t="s">
        <v>1599</v>
      </c>
      <c r="B302" s="1588"/>
      <c r="C302" s="1588"/>
      <c r="D302" s="1588"/>
      <c r="E302" s="1588"/>
      <c r="F302" s="1588"/>
      <c r="G302" s="1588"/>
      <c r="H302" s="1588"/>
      <c r="I302" s="1588"/>
      <c r="J302" s="1588"/>
      <c r="K302" s="1588"/>
      <c r="L302" s="1588"/>
      <c r="M302" s="1588"/>
      <c r="N302" s="1588"/>
      <c r="O302" s="1588"/>
    </row>
    <row r="303" spans="1:15" x14ac:dyDescent="0.25">
      <c r="A303" s="789" t="s">
        <v>228</v>
      </c>
      <c r="B303" s="1602"/>
      <c r="C303" s="1602"/>
      <c r="D303" s="1602"/>
      <c r="E303" s="1602"/>
      <c r="F303" s="1602"/>
      <c r="G303" s="1602"/>
      <c r="H303" s="1602"/>
      <c r="I303" s="1602"/>
      <c r="J303" s="1602"/>
      <c r="K303" s="1602"/>
      <c r="L303" s="1602"/>
      <c r="M303" s="1602"/>
      <c r="N303" s="1602"/>
      <c r="O303" s="1603"/>
    </row>
    <row r="304" spans="1:15" x14ac:dyDescent="0.25">
      <c r="A304" s="88"/>
      <c r="B304" s="88"/>
      <c r="C304" s="183"/>
      <c r="D304" s="183"/>
      <c r="E304" s="183"/>
      <c r="F304" s="183"/>
      <c r="G304" s="183"/>
      <c r="H304" s="183"/>
      <c r="I304" s="183"/>
      <c r="J304" s="183"/>
      <c r="K304" s="183"/>
      <c r="L304" s="183"/>
      <c r="M304" s="183"/>
      <c r="N304" s="183"/>
      <c r="O304" s="183"/>
    </row>
    <row r="305" spans="1:15" ht="47.25" x14ac:dyDescent="0.25">
      <c r="A305" s="72" t="s">
        <v>23</v>
      </c>
      <c r="B305" s="73" t="s">
        <v>24</v>
      </c>
      <c r="C305" s="752" t="s">
        <v>25</v>
      </c>
      <c r="D305" s="773"/>
      <c r="E305" s="753"/>
      <c r="F305" s="752" t="s">
        <v>28</v>
      </c>
      <c r="G305" s="753"/>
      <c r="H305" s="752" t="s">
        <v>29</v>
      </c>
      <c r="I305" s="753"/>
      <c r="J305" s="73" t="s">
        <v>30</v>
      </c>
      <c r="K305" s="752" t="s">
        <v>31</v>
      </c>
      <c r="L305" s="753"/>
      <c r="M305" s="765" t="s">
        <v>32</v>
      </c>
      <c r="N305" s="766"/>
      <c r="O305" s="767"/>
    </row>
    <row r="306" spans="1:15" ht="63" x14ac:dyDescent="0.25">
      <c r="A306" s="75" t="s">
        <v>133</v>
      </c>
      <c r="B306" s="76"/>
      <c r="C306" s="754"/>
      <c r="D306" s="742"/>
      <c r="E306" s="743"/>
      <c r="F306" s="754"/>
      <c r="G306" s="743"/>
      <c r="H306" s="782"/>
      <c r="I306" s="759"/>
      <c r="J306" s="79"/>
      <c r="K306" s="782"/>
      <c r="L306" s="759"/>
      <c r="M306" s="797"/>
      <c r="N306" s="798"/>
      <c r="O306" s="799"/>
    </row>
    <row r="307" spans="1:15" ht="15.75" x14ac:dyDescent="0.25">
      <c r="A307" s="752" t="s">
        <v>40</v>
      </c>
      <c r="B307" s="753"/>
      <c r="C307" s="754"/>
      <c r="D307" s="742"/>
      <c r="E307" s="742"/>
      <c r="F307" s="742"/>
      <c r="G307" s="743"/>
      <c r="H307" s="755" t="s">
        <v>42</v>
      </c>
      <c r="I307" s="795"/>
      <c r="J307" s="796"/>
      <c r="K307" s="782"/>
      <c r="L307" s="758"/>
      <c r="M307" s="758"/>
      <c r="N307" s="758"/>
      <c r="O307" s="759"/>
    </row>
    <row r="308" spans="1:15" ht="15.75" x14ac:dyDescent="0.25">
      <c r="A308" s="760" t="s">
        <v>44</v>
      </c>
      <c r="B308" s="761"/>
      <c r="C308" s="761"/>
      <c r="D308" s="761"/>
      <c r="E308" s="761"/>
      <c r="F308" s="762"/>
      <c r="G308" s="760" t="s">
        <v>45</v>
      </c>
      <c r="H308" s="761"/>
      <c r="I308" s="761"/>
      <c r="J308" s="761"/>
      <c r="K308" s="761"/>
      <c r="L308" s="761"/>
      <c r="M308" s="761"/>
      <c r="N308" s="761"/>
      <c r="O308" s="762"/>
    </row>
    <row r="309" spans="1:15" x14ac:dyDescent="0.25">
      <c r="A309" s="776"/>
      <c r="B309" s="777"/>
      <c r="C309" s="777"/>
      <c r="D309" s="777"/>
      <c r="E309" s="777"/>
      <c r="F309" s="777"/>
      <c r="G309" s="1596"/>
      <c r="H309" s="1597"/>
      <c r="I309" s="1597"/>
      <c r="J309" s="1597"/>
      <c r="K309" s="1597"/>
      <c r="L309" s="1597"/>
      <c r="M309" s="1597"/>
      <c r="N309" s="1597"/>
      <c r="O309" s="1598"/>
    </row>
    <row r="310" spans="1:15" x14ac:dyDescent="0.25">
      <c r="A310" s="778"/>
      <c r="B310" s="779"/>
      <c r="C310" s="779"/>
      <c r="D310" s="779"/>
      <c r="E310" s="779"/>
      <c r="F310" s="779"/>
      <c r="G310" s="1599"/>
      <c r="H310" s="1600"/>
      <c r="I310" s="1600"/>
      <c r="J310" s="1600"/>
      <c r="K310" s="1600"/>
      <c r="L310" s="1600"/>
      <c r="M310" s="1600"/>
      <c r="N310" s="1600"/>
      <c r="O310" s="1601"/>
    </row>
    <row r="311" spans="1:15" ht="15.75" x14ac:dyDescent="0.25">
      <c r="A311" s="760" t="s">
        <v>48</v>
      </c>
      <c r="B311" s="761"/>
      <c r="C311" s="761"/>
      <c r="D311" s="761"/>
      <c r="E311" s="761"/>
      <c r="F311" s="761"/>
      <c r="G311" s="760" t="s">
        <v>49</v>
      </c>
      <c r="H311" s="761"/>
      <c r="I311" s="761"/>
      <c r="J311" s="761"/>
      <c r="K311" s="761"/>
      <c r="L311" s="761"/>
      <c r="M311" s="761"/>
      <c r="N311" s="761"/>
      <c r="O311" s="762"/>
    </row>
    <row r="312" spans="1:15" x14ac:dyDescent="0.25">
      <c r="A312" s="781"/>
      <c r="B312" s="781"/>
      <c r="C312" s="781"/>
      <c r="D312" s="781"/>
      <c r="E312" s="781"/>
      <c r="F312" s="781"/>
      <c r="G312" s="803"/>
      <c r="H312" s="804"/>
      <c r="I312" s="804"/>
      <c r="J312" s="804"/>
      <c r="K312" s="804"/>
      <c r="L312" s="804"/>
      <c r="M312" s="804"/>
      <c r="N312" s="804"/>
      <c r="O312" s="805"/>
    </row>
    <row r="313" spans="1:15" x14ac:dyDescent="0.25">
      <c r="A313" s="781"/>
      <c r="B313" s="781"/>
      <c r="C313" s="781"/>
      <c r="D313" s="781"/>
      <c r="E313" s="781"/>
      <c r="F313" s="781"/>
      <c r="G313" s="806"/>
      <c r="H313" s="807"/>
      <c r="I313" s="807"/>
      <c r="J313" s="807"/>
      <c r="K313" s="807"/>
      <c r="L313" s="807"/>
      <c r="M313" s="807"/>
      <c r="N313" s="807"/>
      <c r="O313" s="808"/>
    </row>
    <row r="314" spans="1:15" x14ac:dyDescent="0.25">
      <c r="A314" s="90"/>
      <c r="B314" s="90"/>
      <c r="C314" s="90"/>
      <c r="D314" s="91"/>
      <c r="E314" s="92"/>
      <c r="F314" s="92"/>
      <c r="G314" s="92"/>
      <c r="H314" s="92"/>
      <c r="I314" s="92"/>
      <c r="J314" s="92"/>
      <c r="K314" s="92"/>
      <c r="L314" s="92"/>
      <c r="M314" s="92"/>
      <c r="N314" s="92"/>
      <c r="O314" s="93"/>
    </row>
    <row r="315" spans="1:15" ht="15.75" x14ac:dyDescent="0.25">
      <c r="A315" s="70"/>
      <c r="B315" s="70"/>
      <c r="C315" s="63"/>
      <c r="D315" s="800" t="s">
        <v>95</v>
      </c>
      <c r="E315" s="1498"/>
      <c r="F315" s="1498"/>
      <c r="G315" s="1498"/>
      <c r="H315" s="1498"/>
      <c r="I315" s="1498"/>
      <c r="J315" s="1498"/>
      <c r="K315" s="1498"/>
      <c r="L315" s="1498"/>
      <c r="M315" s="1498"/>
      <c r="N315" s="1498"/>
      <c r="O315" s="1604"/>
    </row>
    <row r="316" spans="1:15" ht="15.75" x14ac:dyDescent="0.25">
      <c r="A316" s="63"/>
      <c r="B316" s="64"/>
      <c r="C316" s="70"/>
      <c r="D316" s="73" t="s">
        <v>53</v>
      </c>
      <c r="E316" s="73" t="s">
        <v>54</v>
      </c>
      <c r="F316" s="73" t="s">
        <v>55</v>
      </c>
      <c r="G316" s="73" t="s">
        <v>56</v>
      </c>
      <c r="H316" s="73" t="s">
        <v>57</v>
      </c>
      <c r="I316" s="73" t="s">
        <v>58</v>
      </c>
      <c r="J316" s="73" t="s">
        <v>59</v>
      </c>
      <c r="K316" s="73" t="s">
        <v>60</v>
      </c>
      <c r="L316" s="73" t="s">
        <v>61</v>
      </c>
      <c r="M316" s="73" t="s">
        <v>62</v>
      </c>
      <c r="N316" s="73" t="s">
        <v>63</v>
      </c>
      <c r="O316" s="73" t="s">
        <v>64</v>
      </c>
    </row>
    <row r="317" spans="1:15" ht="15.75" x14ac:dyDescent="0.25">
      <c r="A317" s="954" t="s">
        <v>65</v>
      </c>
      <c r="B317" s="954"/>
      <c r="C317" s="954"/>
      <c r="D317" s="179"/>
      <c r="E317" s="179"/>
      <c r="F317" s="179"/>
      <c r="G317" s="179"/>
      <c r="H317" s="179"/>
      <c r="I317" s="179"/>
      <c r="J317" s="179"/>
      <c r="K317" s="179"/>
      <c r="L317" s="179"/>
      <c r="M317" s="179"/>
      <c r="N317" s="179"/>
      <c r="O317" s="179"/>
    </row>
    <row r="318" spans="1:15" ht="15.75" x14ac:dyDescent="0.25">
      <c r="A318" s="955" t="s">
        <v>66</v>
      </c>
      <c r="B318" s="955"/>
      <c r="C318" s="955"/>
      <c r="D318" s="181"/>
      <c r="E318" s="181"/>
      <c r="F318" s="181"/>
      <c r="G318" s="181"/>
      <c r="H318" s="181"/>
      <c r="I318" s="181"/>
      <c r="J318" s="181"/>
      <c r="K318" s="181"/>
      <c r="L318" s="181"/>
      <c r="M318" s="181"/>
      <c r="N318" s="181"/>
      <c r="O318" s="181"/>
    </row>
    <row r="319" spans="1:15" ht="15.75" x14ac:dyDescent="0.25">
      <c r="A319" s="97"/>
      <c r="B319" s="98"/>
      <c r="C319" s="97"/>
      <c r="D319" s="97"/>
      <c r="E319" s="97"/>
      <c r="F319" s="97"/>
      <c r="G319" s="97"/>
      <c r="H319" s="97"/>
      <c r="I319" s="97"/>
      <c r="J319" s="97"/>
      <c r="K319" s="97"/>
      <c r="L319" s="97"/>
      <c r="M319" s="98"/>
      <c r="N319" s="98"/>
      <c r="O319" s="97"/>
    </row>
    <row r="320" spans="1:15" ht="15.75" x14ac:dyDescent="0.25">
      <c r="A320" s="69"/>
      <c r="B320" s="70"/>
      <c r="C320" s="71"/>
      <c r="D320" s="71"/>
      <c r="E320" s="71"/>
      <c r="F320" s="71"/>
      <c r="G320" s="71"/>
      <c r="H320" s="71"/>
      <c r="I320" s="71"/>
      <c r="J320" s="71"/>
      <c r="K320" s="71"/>
      <c r="L320" s="71"/>
      <c r="M320" s="71"/>
      <c r="N320" s="71"/>
      <c r="O320" s="69"/>
    </row>
    <row r="321" spans="1:15" ht="15.75" x14ac:dyDescent="0.25">
      <c r="A321" s="476" t="s">
        <v>391</v>
      </c>
      <c r="B321" s="747" t="s">
        <v>1600</v>
      </c>
      <c r="C321" s="748"/>
      <c r="D321" s="748"/>
      <c r="E321" s="748"/>
      <c r="F321" s="748"/>
      <c r="G321" s="748"/>
      <c r="H321" s="748"/>
      <c r="I321" s="748"/>
      <c r="J321" s="748"/>
      <c r="K321" s="748"/>
      <c r="L321" s="748"/>
      <c r="M321" s="748"/>
      <c r="N321" s="748"/>
      <c r="O321" s="749"/>
    </row>
    <row r="322" spans="1:15" ht="15.75" x14ac:dyDescent="0.25">
      <c r="A322" s="69"/>
      <c r="B322" s="70"/>
      <c r="C322" s="71"/>
      <c r="D322" s="71"/>
      <c r="E322" s="71"/>
      <c r="F322" s="71"/>
      <c r="G322" s="71"/>
      <c r="H322" s="71"/>
      <c r="I322" s="71"/>
      <c r="J322" s="71"/>
      <c r="K322" s="71"/>
      <c r="L322" s="71"/>
      <c r="M322" s="71"/>
      <c r="N322" s="71"/>
      <c r="O322" s="69"/>
    </row>
    <row r="323" spans="1:15" x14ac:dyDescent="0.25">
      <c r="A323" s="751" t="s">
        <v>15</v>
      </c>
      <c r="B323" s="751"/>
      <c r="C323" s="751"/>
      <c r="D323" s="751"/>
      <c r="E323" s="744" t="s">
        <v>1532</v>
      </c>
      <c r="F323" s="745"/>
      <c r="G323" s="745"/>
      <c r="H323" s="745"/>
      <c r="I323" s="746"/>
      <c r="J323" s="751" t="s">
        <v>17</v>
      </c>
      <c r="K323" s="751"/>
      <c r="L323" s="1526" t="s">
        <v>1601</v>
      </c>
      <c r="M323" s="1526"/>
      <c r="N323" s="1526"/>
      <c r="O323" s="1526"/>
    </row>
    <row r="324" spans="1:15" x14ac:dyDescent="0.25">
      <c r="A324" s="751"/>
      <c r="B324" s="751"/>
      <c r="C324" s="751"/>
      <c r="D324" s="751"/>
      <c r="E324" s="744" t="s">
        <v>1602</v>
      </c>
      <c r="F324" s="745"/>
      <c r="G324" s="745"/>
      <c r="H324" s="745"/>
      <c r="I324" s="746"/>
      <c r="J324" s="751"/>
      <c r="K324" s="751"/>
      <c r="L324" s="1526" t="s">
        <v>1570</v>
      </c>
      <c r="M324" s="1526"/>
      <c r="N324" s="1526"/>
      <c r="O324" s="1526"/>
    </row>
    <row r="325" spans="1:15" x14ac:dyDescent="0.25">
      <c r="A325" s="751"/>
      <c r="B325" s="751"/>
      <c r="C325" s="751"/>
      <c r="D325" s="751"/>
      <c r="E325" s="744" t="s">
        <v>1603</v>
      </c>
      <c r="F325" s="745"/>
      <c r="G325" s="745"/>
      <c r="H325" s="745"/>
      <c r="I325" s="746"/>
      <c r="J325" s="751"/>
      <c r="K325" s="751"/>
      <c r="L325" s="1526" t="s">
        <v>1569</v>
      </c>
      <c r="M325" s="1526"/>
      <c r="N325" s="1526"/>
      <c r="O325" s="1526"/>
    </row>
    <row r="326" spans="1:15" x14ac:dyDescent="0.25">
      <c r="A326" s="751"/>
      <c r="B326" s="751"/>
      <c r="C326" s="751"/>
      <c r="D326" s="751"/>
      <c r="E326" s="744" t="s">
        <v>1544</v>
      </c>
      <c r="F326" s="745"/>
      <c r="G326" s="745"/>
      <c r="H326" s="745"/>
      <c r="I326" s="746"/>
      <c r="J326" s="751"/>
      <c r="K326" s="751"/>
      <c r="L326" s="1526" t="s">
        <v>1589</v>
      </c>
      <c r="M326" s="1526"/>
      <c r="N326" s="1526"/>
      <c r="O326" s="1526"/>
    </row>
    <row r="327" spans="1:15" x14ac:dyDescent="0.25">
      <c r="A327" s="751"/>
      <c r="B327" s="751"/>
      <c r="C327" s="751"/>
      <c r="D327" s="751"/>
      <c r="E327" s="744" t="s">
        <v>1540</v>
      </c>
      <c r="F327" s="745"/>
      <c r="G327" s="745"/>
      <c r="H327" s="745"/>
      <c r="I327" s="746"/>
      <c r="J327" s="751"/>
      <c r="K327" s="751"/>
      <c r="L327" s="1526" t="s">
        <v>1568</v>
      </c>
      <c r="M327" s="1526"/>
      <c r="N327" s="1526"/>
      <c r="O327" s="1526"/>
    </row>
    <row r="328" spans="1:15" x14ac:dyDescent="0.25">
      <c r="A328" s="751"/>
      <c r="B328" s="751"/>
      <c r="C328" s="751"/>
      <c r="D328" s="751"/>
      <c r="E328" s="744" t="s">
        <v>1604</v>
      </c>
      <c r="F328" s="745"/>
      <c r="G328" s="745"/>
      <c r="H328" s="745"/>
      <c r="I328" s="746"/>
      <c r="J328" s="751"/>
      <c r="K328" s="751"/>
      <c r="L328" s="744" t="s">
        <v>1605</v>
      </c>
      <c r="M328" s="745"/>
      <c r="N328" s="745"/>
      <c r="O328" s="746"/>
    </row>
    <row r="329" spans="1:15" x14ac:dyDescent="0.25">
      <c r="A329" s="751"/>
      <c r="B329" s="751"/>
      <c r="C329" s="751"/>
      <c r="D329" s="751"/>
      <c r="E329" s="744" t="s">
        <v>1606</v>
      </c>
      <c r="F329" s="745"/>
      <c r="G329" s="745"/>
      <c r="H329" s="745"/>
      <c r="I329" s="746"/>
      <c r="J329" s="751"/>
      <c r="K329" s="751"/>
      <c r="L329" s="1526" t="s">
        <v>1541</v>
      </c>
      <c r="M329" s="1526"/>
      <c r="N329" s="1526"/>
      <c r="O329" s="1526"/>
    </row>
    <row r="330" spans="1:15" x14ac:dyDescent="0.25">
      <c r="A330" s="751"/>
      <c r="B330" s="751"/>
      <c r="C330" s="751"/>
      <c r="D330" s="751"/>
      <c r="E330" s="744" t="s">
        <v>1607</v>
      </c>
      <c r="F330" s="745"/>
      <c r="G330" s="745"/>
      <c r="H330" s="745"/>
      <c r="I330" s="746"/>
      <c r="J330" s="751"/>
      <c r="K330" s="751"/>
      <c r="L330" s="1526"/>
      <c r="M330" s="1526"/>
      <c r="N330" s="1526"/>
      <c r="O330" s="1526"/>
    </row>
    <row r="331" spans="1:15" x14ac:dyDescent="0.25">
      <c r="A331" s="751"/>
      <c r="B331" s="751"/>
      <c r="C331" s="751"/>
      <c r="D331" s="751"/>
      <c r="E331" s="744"/>
      <c r="F331" s="745"/>
      <c r="G331" s="745"/>
      <c r="H331" s="745"/>
      <c r="I331" s="746"/>
      <c r="J331" s="751"/>
      <c r="K331" s="751"/>
      <c r="L331" s="1526"/>
      <c r="M331" s="1526"/>
      <c r="N331" s="1526"/>
      <c r="O331" s="1526"/>
    </row>
    <row r="332" spans="1:15" x14ac:dyDescent="0.25">
      <c r="A332" s="751"/>
      <c r="B332" s="751"/>
      <c r="C332" s="751"/>
      <c r="D332" s="751"/>
      <c r="E332" s="744"/>
      <c r="F332" s="745"/>
      <c r="G332" s="745"/>
      <c r="H332" s="745"/>
      <c r="I332" s="746"/>
      <c r="J332" s="751"/>
      <c r="K332" s="751"/>
      <c r="L332" s="1526"/>
      <c r="M332" s="1526"/>
      <c r="N332" s="1526"/>
      <c r="O332" s="1526"/>
    </row>
    <row r="333" spans="1:15" x14ac:dyDescent="0.25">
      <c r="A333" s="751"/>
      <c r="B333" s="751"/>
      <c r="C333" s="751"/>
      <c r="D333" s="751"/>
      <c r="E333" s="744"/>
      <c r="F333" s="745"/>
      <c r="G333" s="745"/>
      <c r="H333" s="745"/>
      <c r="I333" s="746"/>
      <c r="J333" s="751"/>
      <c r="K333" s="751"/>
      <c r="L333" s="1526"/>
      <c r="M333" s="1526"/>
      <c r="N333" s="1526"/>
      <c r="O333" s="1526"/>
    </row>
    <row r="334" spans="1:15" x14ac:dyDescent="0.25">
      <c r="A334" s="751"/>
      <c r="B334" s="751"/>
      <c r="C334" s="751"/>
      <c r="D334" s="751"/>
      <c r="E334" s="744"/>
      <c r="F334" s="745"/>
      <c r="G334" s="745"/>
      <c r="H334" s="745"/>
      <c r="I334" s="746"/>
      <c r="J334" s="751"/>
      <c r="K334" s="751"/>
      <c r="L334" s="744"/>
      <c r="M334" s="745"/>
      <c r="N334" s="745"/>
      <c r="O334" s="746"/>
    </row>
    <row r="335" spans="1:15" x14ac:dyDescent="0.25">
      <c r="A335" s="751"/>
      <c r="B335" s="751"/>
      <c r="C335" s="751"/>
      <c r="D335" s="751"/>
      <c r="E335" s="744"/>
      <c r="F335" s="745"/>
      <c r="G335" s="745"/>
      <c r="H335" s="745"/>
      <c r="I335" s="746"/>
      <c r="J335" s="751"/>
      <c r="K335" s="751"/>
      <c r="L335" s="744"/>
      <c r="M335" s="745"/>
      <c r="N335" s="745"/>
      <c r="O335" s="746"/>
    </row>
    <row r="336" spans="1:15" x14ac:dyDescent="0.25">
      <c r="A336" s="751"/>
      <c r="B336" s="751"/>
      <c r="C336" s="751"/>
      <c r="D336" s="751"/>
      <c r="E336" s="744"/>
      <c r="F336" s="745"/>
      <c r="G336" s="745"/>
      <c r="H336" s="745"/>
      <c r="I336" s="746"/>
      <c r="J336" s="751"/>
      <c r="K336" s="751"/>
      <c r="L336" s="744"/>
      <c r="M336" s="745"/>
      <c r="N336" s="745"/>
      <c r="O336" s="746"/>
    </row>
    <row r="337" spans="1:15" x14ac:dyDescent="0.25">
      <c r="A337" s="751"/>
      <c r="B337" s="751"/>
      <c r="C337" s="751"/>
      <c r="D337" s="751"/>
      <c r="E337" s="744"/>
      <c r="F337" s="745"/>
      <c r="G337" s="745"/>
      <c r="H337" s="745"/>
      <c r="I337" s="746"/>
      <c r="J337" s="751"/>
      <c r="K337" s="751"/>
      <c r="L337" s="744"/>
      <c r="M337" s="745"/>
      <c r="N337" s="745"/>
      <c r="O337" s="746"/>
    </row>
    <row r="338" spans="1:15" x14ac:dyDescent="0.25">
      <c r="A338" s="751"/>
      <c r="B338" s="751"/>
      <c r="C338" s="751"/>
      <c r="D338" s="751"/>
      <c r="E338" s="744"/>
      <c r="F338" s="745"/>
      <c r="G338" s="745"/>
      <c r="H338" s="745"/>
      <c r="I338" s="746"/>
      <c r="J338" s="751"/>
      <c r="K338" s="751"/>
      <c r="L338" s="744"/>
      <c r="M338" s="745"/>
      <c r="N338" s="745"/>
      <c r="O338" s="746"/>
    </row>
    <row r="339" spans="1:15" x14ac:dyDescent="0.25">
      <c r="A339" s="751"/>
      <c r="B339" s="751"/>
      <c r="C339" s="751"/>
      <c r="D339" s="751"/>
      <c r="E339" s="744"/>
      <c r="F339" s="745"/>
      <c r="G339" s="745"/>
      <c r="H339" s="745"/>
      <c r="I339" s="746"/>
      <c r="J339" s="751"/>
      <c r="K339" s="751"/>
      <c r="L339" s="744"/>
      <c r="M339" s="745"/>
      <c r="N339" s="745"/>
      <c r="O339" s="746"/>
    </row>
    <row r="340" spans="1:15" x14ac:dyDescent="0.25">
      <c r="A340" s="751"/>
      <c r="B340" s="751"/>
      <c r="C340" s="751"/>
      <c r="D340" s="751"/>
      <c r="E340" s="744"/>
      <c r="F340" s="745"/>
      <c r="G340" s="745"/>
      <c r="H340" s="745"/>
      <c r="I340" s="746"/>
      <c r="J340" s="751"/>
      <c r="K340" s="751"/>
      <c r="L340" s="744"/>
      <c r="M340" s="745"/>
      <c r="N340" s="745"/>
      <c r="O340" s="746"/>
    </row>
    <row r="341" spans="1:15" x14ac:dyDescent="0.25">
      <c r="A341" s="751"/>
      <c r="B341" s="751"/>
      <c r="C341" s="751"/>
      <c r="D341" s="751"/>
      <c r="E341" s="744"/>
      <c r="F341" s="745"/>
      <c r="G341" s="745"/>
      <c r="H341" s="745"/>
      <c r="I341" s="746"/>
      <c r="J341" s="751"/>
      <c r="K341" s="751"/>
      <c r="L341" s="744"/>
      <c r="M341" s="745"/>
      <c r="N341" s="745"/>
      <c r="O341" s="746"/>
    </row>
    <row r="342" spans="1:15" x14ac:dyDescent="0.25">
      <c r="A342" s="751"/>
      <c r="B342" s="751"/>
      <c r="C342" s="751"/>
      <c r="D342" s="751"/>
      <c r="E342" s="744"/>
      <c r="F342" s="745"/>
      <c r="G342" s="745"/>
      <c r="H342" s="745"/>
      <c r="I342" s="746"/>
      <c r="J342" s="751"/>
      <c r="K342" s="751"/>
      <c r="L342" s="744"/>
      <c r="M342" s="745"/>
      <c r="N342" s="745"/>
      <c r="O342" s="746"/>
    </row>
    <row r="343" spans="1:15" x14ac:dyDescent="0.25">
      <c r="A343" s="751"/>
      <c r="B343" s="751"/>
      <c r="C343" s="751"/>
      <c r="D343" s="751"/>
      <c r="E343" s="744"/>
      <c r="F343" s="745"/>
      <c r="G343" s="745"/>
      <c r="H343" s="745"/>
      <c r="I343" s="746"/>
      <c r="J343" s="751"/>
      <c r="K343" s="751"/>
      <c r="L343" s="744"/>
      <c r="M343" s="745"/>
      <c r="N343" s="745"/>
      <c r="O343" s="746"/>
    </row>
    <row r="344" spans="1:15" x14ac:dyDescent="0.25">
      <c r="A344" s="751"/>
      <c r="B344" s="751"/>
      <c r="C344" s="751"/>
      <c r="D344" s="751"/>
      <c r="E344" s="744"/>
      <c r="F344" s="745"/>
      <c r="G344" s="745"/>
      <c r="H344" s="745"/>
      <c r="I344" s="746"/>
      <c r="J344" s="751"/>
      <c r="K344" s="751"/>
      <c r="L344" s="744"/>
      <c r="M344" s="745"/>
      <c r="N344" s="745"/>
      <c r="O344" s="746"/>
    </row>
    <row r="345" spans="1:15" x14ac:dyDescent="0.25">
      <c r="A345" s="751"/>
      <c r="B345" s="751"/>
      <c r="C345" s="751"/>
      <c r="D345" s="751"/>
      <c r="E345" s="744"/>
      <c r="F345" s="745"/>
      <c r="G345" s="745"/>
      <c r="H345" s="745"/>
      <c r="I345" s="746"/>
      <c r="J345" s="751"/>
      <c r="K345" s="751"/>
      <c r="L345" s="744"/>
      <c r="M345" s="745"/>
      <c r="N345" s="745"/>
      <c r="O345" s="746"/>
    </row>
    <row r="346" spans="1:15" x14ac:dyDescent="0.25">
      <c r="A346" s="751"/>
      <c r="B346" s="751"/>
      <c r="C346" s="751"/>
      <c r="D346" s="751"/>
      <c r="E346" s="744"/>
      <c r="F346" s="745"/>
      <c r="G346" s="745"/>
      <c r="H346" s="745"/>
      <c r="I346" s="746"/>
      <c r="J346" s="751"/>
      <c r="K346" s="751"/>
      <c r="L346" s="744"/>
      <c r="M346" s="745"/>
      <c r="N346" s="745"/>
      <c r="O346" s="746"/>
    </row>
    <row r="347" spans="1:15" x14ac:dyDescent="0.25">
      <c r="A347" s="751"/>
      <c r="B347" s="751"/>
      <c r="C347" s="751"/>
      <c r="D347" s="751"/>
      <c r="E347" s="744"/>
      <c r="F347" s="745"/>
      <c r="G347" s="745"/>
      <c r="H347" s="745"/>
      <c r="I347" s="746"/>
      <c r="J347" s="751"/>
      <c r="K347" s="751"/>
      <c r="L347" s="744"/>
      <c r="M347" s="745"/>
      <c r="N347" s="745"/>
      <c r="O347" s="746"/>
    </row>
    <row r="348" spans="1:15" x14ac:dyDescent="0.25">
      <c r="A348" s="751"/>
      <c r="B348" s="751"/>
      <c r="C348" s="751"/>
      <c r="D348" s="751"/>
      <c r="E348" s="744"/>
      <c r="F348" s="745"/>
      <c r="G348" s="745"/>
      <c r="H348" s="745"/>
      <c r="I348" s="746"/>
      <c r="J348" s="751"/>
      <c r="K348" s="751"/>
      <c r="L348" s="744"/>
      <c r="M348" s="745"/>
      <c r="N348" s="745"/>
      <c r="O348" s="746"/>
    </row>
    <row r="349" spans="1:15" x14ac:dyDescent="0.25">
      <c r="A349" s="751"/>
      <c r="B349" s="751"/>
      <c r="C349" s="751"/>
      <c r="D349" s="751"/>
      <c r="E349" s="744"/>
      <c r="F349" s="745"/>
      <c r="G349" s="745"/>
      <c r="H349" s="745"/>
      <c r="I349" s="746"/>
      <c r="J349" s="751"/>
      <c r="K349" s="751"/>
      <c r="L349" s="744"/>
      <c r="M349" s="745"/>
      <c r="N349" s="745"/>
      <c r="O349" s="746"/>
    </row>
    <row r="350" spans="1:15" x14ac:dyDescent="0.25">
      <c r="A350" s="751"/>
      <c r="B350" s="751"/>
      <c r="C350" s="751"/>
      <c r="D350" s="751"/>
      <c r="E350" s="744"/>
      <c r="F350" s="745"/>
      <c r="G350" s="745"/>
      <c r="H350" s="745"/>
      <c r="I350" s="746"/>
      <c r="J350" s="751"/>
      <c r="K350" s="751"/>
      <c r="L350" s="744"/>
      <c r="M350" s="745"/>
      <c r="N350" s="745"/>
      <c r="O350" s="746"/>
    </row>
    <row r="351" spans="1:15" x14ac:dyDescent="0.25">
      <c r="A351" s="751"/>
      <c r="B351" s="751"/>
      <c r="C351" s="751"/>
      <c r="D351" s="751"/>
      <c r="E351" s="744"/>
      <c r="F351" s="745"/>
      <c r="G351" s="745"/>
      <c r="H351" s="745"/>
      <c r="I351" s="746"/>
      <c r="J351" s="751"/>
      <c r="K351" s="751"/>
      <c r="L351" s="744"/>
      <c r="M351" s="745"/>
      <c r="N351" s="745"/>
      <c r="O351" s="746"/>
    </row>
    <row r="352" spans="1:15" x14ac:dyDescent="0.25">
      <c r="A352" s="751"/>
      <c r="B352" s="751"/>
      <c r="C352" s="751"/>
      <c r="D352" s="751"/>
      <c r="E352" s="744"/>
      <c r="F352" s="745"/>
      <c r="G352" s="745"/>
      <c r="H352" s="745"/>
      <c r="I352" s="746"/>
      <c r="J352" s="751"/>
      <c r="K352" s="751"/>
      <c r="L352" s="744"/>
      <c r="M352" s="745"/>
      <c r="N352" s="745"/>
      <c r="O352" s="746"/>
    </row>
    <row r="353" spans="1:15" x14ac:dyDescent="0.25">
      <c r="A353" s="751"/>
      <c r="B353" s="751"/>
      <c r="C353" s="751"/>
      <c r="D353" s="751"/>
      <c r="E353" s="744"/>
      <c r="F353" s="745"/>
      <c r="G353" s="745"/>
      <c r="H353" s="745"/>
      <c r="I353" s="746"/>
      <c r="J353" s="751"/>
      <c r="K353" s="751"/>
      <c r="L353" s="744"/>
      <c r="M353" s="745"/>
      <c r="N353" s="745"/>
      <c r="O353" s="746"/>
    </row>
    <row r="354" spans="1:15" x14ac:dyDescent="0.25">
      <c r="A354" s="751"/>
      <c r="B354" s="751"/>
      <c r="C354" s="751"/>
      <c r="D354" s="751"/>
      <c r="E354" s="744"/>
      <c r="F354" s="745"/>
      <c r="G354" s="745"/>
      <c r="H354" s="745"/>
      <c r="I354" s="746"/>
      <c r="J354" s="751"/>
      <c r="K354" s="751"/>
      <c r="L354" s="744"/>
      <c r="M354" s="745"/>
      <c r="N354" s="745"/>
      <c r="O354" s="746"/>
    </row>
    <row r="355" spans="1:15" x14ac:dyDescent="0.25">
      <c r="A355" s="751"/>
      <c r="B355" s="751"/>
      <c r="C355" s="751"/>
      <c r="D355" s="751"/>
      <c r="E355" s="744"/>
      <c r="F355" s="745"/>
      <c r="G355" s="745"/>
      <c r="H355" s="745"/>
      <c r="I355" s="746"/>
      <c r="J355" s="751"/>
      <c r="K355" s="751"/>
      <c r="L355" s="744"/>
      <c r="M355" s="745"/>
      <c r="N355" s="745"/>
      <c r="O355" s="746"/>
    </row>
    <row r="356" spans="1:15" x14ac:dyDescent="0.25">
      <c r="A356" s="751"/>
      <c r="B356" s="751"/>
      <c r="C356" s="751"/>
      <c r="D356" s="751"/>
      <c r="E356" s="744"/>
      <c r="F356" s="745"/>
      <c r="G356" s="745"/>
      <c r="H356" s="745"/>
      <c r="I356" s="746"/>
      <c r="J356" s="751"/>
      <c r="K356" s="751"/>
      <c r="L356" s="744"/>
      <c r="M356" s="745"/>
      <c r="N356" s="745"/>
      <c r="O356" s="746"/>
    </row>
    <row r="357" spans="1:15" x14ac:dyDescent="0.25">
      <c r="A357" s="751"/>
      <c r="B357" s="751"/>
      <c r="C357" s="751"/>
      <c r="D357" s="751"/>
      <c r="E357" s="744"/>
      <c r="F357" s="745"/>
      <c r="G357" s="745"/>
      <c r="H357" s="745"/>
      <c r="I357" s="746"/>
      <c r="J357" s="751"/>
      <c r="K357" s="751"/>
      <c r="L357" s="744"/>
      <c r="M357" s="745"/>
      <c r="N357" s="745"/>
      <c r="O357" s="746"/>
    </row>
    <row r="358" spans="1:15" x14ac:dyDescent="0.25">
      <c r="A358" s="751"/>
      <c r="B358" s="751"/>
      <c r="C358" s="751"/>
      <c r="D358" s="751"/>
      <c r="E358" s="744"/>
      <c r="F358" s="745"/>
      <c r="G358" s="745"/>
      <c r="H358" s="745"/>
      <c r="I358" s="746"/>
      <c r="J358" s="751"/>
      <c r="K358" s="751"/>
      <c r="L358" s="744"/>
      <c r="M358" s="745"/>
      <c r="N358" s="745"/>
      <c r="O358" s="746"/>
    </row>
    <row r="359" spans="1:15" x14ac:dyDescent="0.25">
      <c r="A359" s="751"/>
      <c r="B359" s="751"/>
      <c r="C359" s="751"/>
      <c r="D359" s="751"/>
      <c r="E359" s="744"/>
      <c r="F359" s="745"/>
      <c r="G359" s="745"/>
      <c r="H359" s="745"/>
      <c r="I359" s="746"/>
      <c r="J359" s="751"/>
      <c r="K359" s="751"/>
      <c r="L359" s="744"/>
      <c r="M359" s="745"/>
      <c r="N359" s="745"/>
      <c r="O359" s="746"/>
    </row>
    <row r="360" spans="1:15" ht="15.75" x14ac:dyDescent="0.25">
      <c r="A360" s="69"/>
      <c r="B360" s="70"/>
      <c r="C360" s="71"/>
      <c r="D360" s="71"/>
      <c r="E360" s="71"/>
      <c r="F360" s="71"/>
      <c r="G360" s="71"/>
      <c r="H360" s="71"/>
      <c r="I360" s="71"/>
      <c r="J360" s="71"/>
      <c r="K360" s="71"/>
      <c r="L360" s="71"/>
      <c r="M360" s="71"/>
      <c r="N360" s="71"/>
      <c r="O360" s="69"/>
    </row>
    <row r="361" spans="1:15" ht="15.75" x14ac:dyDescent="0.25">
      <c r="A361" s="69"/>
      <c r="B361" s="70"/>
      <c r="C361" s="71"/>
      <c r="D361" s="71"/>
      <c r="E361" s="71"/>
      <c r="F361" s="71"/>
      <c r="G361" s="71"/>
      <c r="H361" s="71"/>
      <c r="I361" s="71"/>
      <c r="J361" s="71"/>
      <c r="K361" s="71"/>
      <c r="L361" s="71"/>
      <c r="M361" s="71"/>
      <c r="N361" s="71"/>
      <c r="O361" s="69"/>
    </row>
    <row r="362" spans="1:15" ht="63" x14ac:dyDescent="0.25">
      <c r="A362" s="72" t="s">
        <v>23</v>
      </c>
      <c r="B362" s="73" t="s">
        <v>24</v>
      </c>
      <c r="C362" s="72" t="s">
        <v>25</v>
      </c>
      <c r="D362" s="72" t="s">
        <v>26</v>
      </c>
      <c r="E362" s="72" t="s">
        <v>105</v>
      </c>
      <c r="F362" s="764" t="s">
        <v>28</v>
      </c>
      <c r="G362" s="764"/>
      <c r="H362" s="764" t="s">
        <v>29</v>
      </c>
      <c r="I362" s="764"/>
      <c r="J362" s="73" t="s">
        <v>30</v>
      </c>
      <c r="K362" s="752" t="s">
        <v>31</v>
      </c>
      <c r="L362" s="753"/>
      <c r="M362" s="765" t="s">
        <v>32</v>
      </c>
      <c r="N362" s="766"/>
      <c r="O362" s="767"/>
    </row>
    <row r="363" spans="1:15" ht="120" x14ac:dyDescent="0.25">
      <c r="A363" s="75" t="s">
        <v>33</v>
      </c>
      <c r="B363" s="76">
        <v>35</v>
      </c>
      <c r="C363" s="77" t="s">
        <v>1608</v>
      </c>
      <c r="D363" s="77"/>
      <c r="E363" s="77"/>
      <c r="F363" s="768"/>
      <c r="G363" s="768"/>
      <c r="H363" s="782" t="s">
        <v>413</v>
      </c>
      <c r="I363" s="759"/>
      <c r="J363" s="79">
        <v>300</v>
      </c>
      <c r="K363" s="782" t="s">
        <v>1550</v>
      </c>
      <c r="L363" s="759"/>
      <c r="M363" s="772" t="s">
        <v>1529</v>
      </c>
      <c r="N363" s="772"/>
      <c r="O363" s="772"/>
    </row>
    <row r="364" spans="1:15" ht="15.75" x14ac:dyDescent="0.25">
      <c r="A364" s="752" t="s">
        <v>40</v>
      </c>
      <c r="B364" s="753"/>
      <c r="C364" s="754"/>
      <c r="D364" s="742"/>
      <c r="E364" s="742"/>
      <c r="F364" s="742"/>
      <c r="G364" s="743"/>
      <c r="H364" s="755" t="s">
        <v>42</v>
      </c>
      <c r="I364" s="756"/>
      <c r="J364" s="757"/>
      <c r="K364" s="782"/>
      <c r="L364" s="758"/>
      <c r="M364" s="758"/>
      <c r="N364" s="758"/>
      <c r="O364" s="759"/>
    </row>
    <row r="365" spans="1:15" ht="15.75" x14ac:dyDescent="0.25">
      <c r="A365" s="760" t="s">
        <v>44</v>
      </c>
      <c r="B365" s="761"/>
      <c r="C365" s="761"/>
      <c r="D365" s="761"/>
      <c r="E365" s="761"/>
      <c r="F365" s="762"/>
      <c r="G365" s="760" t="s">
        <v>45</v>
      </c>
      <c r="H365" s="761"/>
      <c r="I365" s="761"/>
      <c r="J365" s="761"/>
      <c r="K365" s="761"/>
      <c r="L365" s="761"/>
      <c r="M365" s="761"/>
      <c r="N365" s="761"/>
      <c r="O365" s="762"/>
    </row>
    <row r="366" spans="1:15" x14ac:dyDescent="0.25">
      <c r="A366" s="776"/>
      <c r="B366" s="777"/>
      <c r="C366" s="777"/>
      <c r="D366" s="777"/>
      <c r="E366" s="777"/>
      <c r="F366" s="777"/>
      <c r="G366" s="1596"/>
      <c r="H366" s="1597"/>
      <c r="I366" s="1597"/>
      <c r="J366" s="1597"/>
      <c r="K366" s="1597"/>
      <c r="L366" s="1597"/>
      <c r="M366" s="1597"/>
      <c r="N366" s="1597"/>
      <c r="O366" s="1598"/>
    </row>
    <row r="367" spans="1:15" x14ac:dyDescent="0.25">
      <c r="A367" s="778"/>
      <c r="B367" s="779"/>
      <c r="C367" s="779"/>
      <c r="D367" s="779"/>
      <c r="E367" s="779"/>
      <c r="F367" s="779"/>
      <c r="G367" s="1599"/>
      <c r="H367" s="1600"/>
      <c r="I367" s="1600"/>
      <c r="J367" s="1600"/>
      <c r="K367" s="1600"/>
      <c r="L367" s="1600"/>
      <c r="M367" s="1600"/>
      <c r="N367" s="1600"/>
      <c r="O367" s="1601"/>
    </row>
    <row r="368" spans="1:15" ht="15.75" x14ac:dyDescent="0.25">
      <c r="A368" s="760" t="s">
        <v>48</v>
      </c>
      <c r="B368" s="761"/>
      <c r="C368" s="761"/>
      <c r="D368" s="761"/>
      <c r="E368" s="761"/>
      <c r="F368" s="761"/>
      <c r="G368" s="760" t="s">
        <v>49</v>
      </c>
      <c r="H368" s="761"/>
      <c r="I368" s="761"/>
      <c r="J368" s="761"/>
      <c r="K368" s="761"/>
      <c r="L368" s="761"/>
      <c r="M368" s="761"/>
      <c r="N368" s="761"/>
      <c r="O368" s="762"/>
    </row>
    <row r="369" spans="1:15" x14ac:dyDescent="0.25">
      <c r="A369" s="781"/>
      <c r="B369" s="781"/>
      <c r="C369" s="781"/>
      <c r="D369" s="781"/>
      <c r="E369" s="781"/>
      <c r="F369" s="781"/>
      <c r="G369" s="803"/>
      <c r="H369" s="804"/>
      <c r="I369" s="804"/>
      <c r="J369" s="804"/>
      <c r="K369" s="804"/>
      <c r="L369" s="804"/>
      <c r="M369" s="804"/>
      <c r="N369" s="804"/>
      <c r="O369" s="805"/>
    </row>
    <row r="370" spans="1:15" x14ac:dyDescent="0.25">
      <c r="A370" s="781"/>
      <c r="B370" s="781"/>
      <c r="C370" s="781"/>
      <c r="D370" s="781"/>
      <c r="E370" s="781"/>
      <c r="F370" s="781"/>
      <c r="G370" s="806"/>
      <c r="H370" s="807"/>
      <c r="I370" s="807"/>
      <c r="J370" s="807"/>
      <c r="K370" s="807"/>
      <c r="L370" s="807"/>
      <c r="M370" s="807"/>
      <c r="N370" s="807"/>
      <c r="O370" s="808"/>
    </row>
    <row r="371" spans="1:15" ht="15.75" x14ac:dyDescent="0.25">
      <c r="A371" s="63"/>
      <c r="B371" s="64"/>
      <c r="C371" s="70"/>
      <c r="D371" s="70"/>
      <c r="E371" s="70"/>
      <c r="F371" s="70"/>
      <c r="G371" s="70"/>
      <c r="H371" s="70"/>
      <c r="I371" s="70"/>
      <c r="J371" s="70"/>
      <c r="K371" s="70"/>
      <c r="L371" s="70"/>
      <c r="M371" s="70"/>
      <c r="N371" s="70"/>
      <c r="O371" s="63"/>
    </row>
    <row r="372" spans="1:15" ht="15.75" x14ac:dyDescent="0.25">
      <c r="A372" s="70"/>
      <c r="B372" s="70"/>
      <c r="C372" s="63"/>
      <c r="D372" s="752" t="s">
        <v>52</v>
      </c>
      <c r="E372" s="773"/>
      <c r="F372" s="773"/>
      <c r="G372" s="773"/>
      <c r="H372" s="773"/>
      <c r="I372" s="773"/>
      <c r="J372" s="773"/>
      <c r="K372" s="773"/>
      <c r="L372" s="773"/>
      <c r="M372" s="773"/>
      <c r="N372" s="773"/>
      <c r="O372" s="753"/>
    </row>
    <row r="373" spans="1:15" ht="15.75" x14ac:dyDescent="0.25">
      <c r="A373" s="63"/>
      <c r="B373" s="64"/>
      <c r="C373" s="70"/>
      <c r="D373" s="73" t="s">
        <v>53</v>
      </c>
      <c r="E373" s="73" t="s">
        <v>54</v>
      </c>
      <c r="F373" s="73" t="s">
        <v>55</v>
      </c>
      <c r="G373" s="73" t="s">
        <v>56</v>
      </c>
      <c r="H373" s="73" t="s">
        <v>57</v>
      </c>
      <c r="I373" s="73" t="s">
        <v>58</v>
      </c>
      <c r="J373" s="73" t="s">
        <v>59</v>
      </c>
      <c r="K373" s="73" t="s">
        <v>60</v>
      </c>
      <c r="L373" s="73" t="s">
        <v>61</v>
      </c>
      <c r="M373" s="73" t="s">
        <v>62</v>
      </c>
      <c r="N373" s="73" t="s">
        <v>63</v>
      </c>
      <c r="O373" s="73" t="s">
        <v>64</v>
      </c>
    </row>
    <row r="374" spans="1:15" ht="15.75" x14ac:dyDescent="0.25">
      <c r="A374" s="954" t="s">
        <v>65</v>
      </c>
      <c r="B374" s="954"/>
      <c r="C374" s="954"/>
      <c r="D374" s="179"/>
      <c r="E374" s="179">
        <v>50</v>
      </c>
      <c r="F374" s="179"/>
      <c r="G374" s="179">
        <v>50</v>
      </c>
      <c r="H374" s="179"/>
      <c r="I374" s="179">
        <v>50</v>
      </c>
      <c r="J374" s="179"/>
      <c r="K374" s="179">
        <v>50</v>
      </c>
      <c r="L374" s="179"/>
      <c r="M374" s="179">
        <v>50</v>
      </c>
      <c r="N374" s="179"/>
      <c r="O374" s="179">
        <v>50</v>
      </c>
    </row>
    <row r="375" spans="1:15" ht="15.75" x14ac:dyDescent="0.25">
      <c r="A375" s="955" t="s">
        <v>66</v>
      </c>
      <c r="B375" s="955"/>
      <c r="C375" s="955"/>
      <c r="D375" s="181"/>
      <c r="E375" s="181"/>
      <c r="F375" s="181"/>
      <c r="G375" s="181">
        <v>7</v>
      </c>
      <c r="H375" s="181">
        <v>10</v>
      </c>
      <c r="I375" s="181">
        <v>4</v>
      </c>
      <c r="J375" s="181">
        <v>5</v>
      </c>
      <c r="K375" s="181">
        <f>37+8</f>
        <v>45</v>
      </c>
      <c r="L375" s="181">
        <v>65</v>
      </c>
      <c r="M375" s="181"/>
      <c r="N375" s="181"/>
      <c r="O375" s="181"/>
    </row>
    <row r="376" spans="1:15" ht="15.75" x14ac:dyDescent="0.25">
      <c r="A376" s="63"/>
      <c r="B376" s="64"/>
      <c r="C376" s="65"/>
      <c r="D376" s="65"/>
      <c r="E376" s="65"/>
      <c r="F376" s="65"/>
      <c r="G376" s="65"/>
      <c r="H376" s="65"/>
      <c r="I376" s="65"/>
      <c r="J376" s="65"/>
      <c r="K376" s="65"/>
      <c r="L376" s="66"/>
      <c r="M376" s="66"/>
      <c r="N376" s="66"/>
      <c r="O376" s="63"/>
    </row>
    <row r="377" spans="1:15" ht="15.75" x14ac:dyDescent="0.25">
      <c r="A377" s="63"/>
      <c r="B377" s="64"/>
      <c r="C377" s="65"/>
      <c r="D377" s="65"/>
      <c r="E377" s="65"/>
      <c r="F377" s="65"/>
      <c r="G377" s="65"/>
      <c r="H377" s="65"/>
      <c r="I377" s="65"/>
      <c r="J377" s="65"/>
      <c r="K377" s="65"/>
      <c r="L377" s="66"/>
      <c r="M377" s="66"/>
      <c r="N377" s="66"/>
      <c r="O377" s="63"/>
    </row>
    <row r="378" spans="1:15" ht="15.75" x14ac:dyDescent="0.25">
      <c r="A378" s="97"/>
      <c r="B378" s="98"/>
      <c r="C378" s="97"/>
      <c r="D378" s="97"/>
      <c r="E378" s="97"/>
      <c r="F378" s="97"/>
      <c r="G378" s="97"/>
      <c r="H378" s="97"/>
      <c r="I378" s="97"/>
      <c r="J378" s="97"/>
      <c r="K378" s="97"/>
      <c r="L378" s="97"/>
      <c r="M378" s="98"/>
      <c r="N378" s="98"/>
      <c r="O378" s="97"/>
    </row>
    <row r="379" spans="1:15" ht="15.75" x14ac:dyDescent="0.25">
      <c r="A379" s="63"/>
      <c r="B379" s="64"/>
      <c r="C379" s="65"/>
      <c r="D379" s="65"/>
      <c r="E379" s="65"/>
      <c r="F379" s="65"/>
      <c r="G379" s="65"/>
      <c r="H379" s="65"/>
      <c r="I379" s="65"/>
      <c r="J379" s="65"/>
      <c r="K379" s="65"/>
      <c r="L379" s="66"/>
      <c r="M379" s="66"/>
      <c r="N379" s="66"/>
      <c r="O379" s="63"/>
    </row>
    <row r="380" spans="1:15" ht="47.25" x14ac:dyDescent="0.25">
      <c r="A380" s="72" t="s">
        <v>23</v>
      </c>
      <c r="B380" s="73" t="s">
        <v>24</v>
      </c>
      <c r="C380" s="764" t="s">
        <v>25</v>
      </c>
      <c r="D380" s="764"/>
      <c r="E380" s="764"/>
      <c r="F380" s="764" t="s">
        <v>28</v>
      </c>
      <c r="G380" s="764"/>
      <c r="H380" s="764" t="s">
        <v>29</v>
      </c>
      <c r="I380" s="764"/>
      <c r="J380" s="73" t="s">
        <v>30</v>
      </c>
      <c r="K380" s="752" t="s">
        <v>31</v>
      </c>
      <c r="L380" s="753"/>
      <c r="M380" s="765" t="s">
        <v>32</v>
      </c>
      <c r="N380" s="766"/>
      <c r="O380" s="767"/>
    </row>
    <row r="381" spans="1:15" ht="63" x14ac:dyDescent="0.25">
      <c r="A381" s="75" t="s">
        <v>67</v>
      </c>
      <c r="B381" s="76">
        <v>65</v>
      </c>
      <c r="C381" s="754" t="s">
        <v>256</v>
      </c>
      <c r="D381" s="742"/>
      <c r="E381" s="743"/>
      <c r="F381" s="754" t="s">
        <v>1551</v>
      </c>
      <c r="G381" s="743"/>
      <c r="H381" s="782" t="s">
        <v>38</v>
      </c>
      <c r="I381" s="759"/>
      <c r="J381" s="79">
        <v>100</v>
      </c>
      <c r="K381" s="782" t="s">
        <v>39</v>
      </c>
      <c r="L381" s="759"/>
      <c r="M381" s="772" t="s">
        <v>1529</v>
      </c>
      <c r="N381" s="772"/>
      <c r="O381" s="772"/>
    </row>
    <row r="382" spans="1:15" ht="15.75" x14ac:dyDescent="0.25">
      <c r="A382" s="752" t="s">
        <v>40</v>
      </c>
      <c r="B382" s="753"/>
      <c r="C382" s="754"/>
      <c r="D382" s="742"/>
      <c r="E382" s="742"/>
      <c r="F382" s="742"/>
      <c r="G382" s="743"/>
      <c r="H382" s="783" t="s">
        <v>72</v>
      </c>
      <c r="I382" s="756"/>
      <c r="J382" s="757"/>
      <c r="K382" s="782"/>
      <c r="L382" s="758"/>
      <c r="M382" s="758"/>
      <c r="N382" s="758"/>
      <c r="O382" s="759"/>
    </row>
    <row r="383" spans="1:15" ht="15.75" x14ac:dyDescent="0.25">
      <c r="A383" s="760" t="s">
        <v>44</v>
      </c>
      <c r="B383" s="761"/>
      <c r="C383" s="761"/>
      <c r="D383" s="761"/>
      <c r="E383" s="761"/>
      <c r="F383" s="762"/>
      <c r="G383" s="760" t="s">
        <v>45</v>
      </c>
      <c r="H383" s="761"/>
      <c r="I383" s="761"/>
      <c r="J383" s="761"/>
      <c r="K383" s="761"/>
      <c r="L383" s="761"/>
      <c r="M383" s="761"/>
      <c r="N383" s="761"/>
      <c r="O383" s="762"/>
    </row>
    <row r="384" spans="1:15" x14ac:dyDescent="0.25">
      <c r="A384" s="776"/>
      <c r="B384" s="777"/>
      <c r="C384" s="777"/>
      <c r="D384" s="777"/>
      <c r="E384" s="777"/>
      <c r="F384" s="777"/>
      <c r="G384" s="1596"/>
      <c r="H384" s="1597"/>
      <c r="I384" s="1597"/>
      <c r="J384" s="1597"/>
      <c r="K384" s="1597"/>
      <c r="L384" s="1597"/>
      <c r="M384" s="1597"/>
      <c r="N384" s="1597"/>
      <c r="O384" s="1598"/>
    </row>
    <row r="385" spans="1:15" x14ac:dyDescent="0.25">
      <c r="A385" s="778"/>
      <c r="B385" s="779"/>
      <c r="C385" s="779"/>
      <c r="D385" s="779"/>
      <c r="E385" s="779"/>
      <c r="F385" s="779"/>
      <c r="G385" s="1599"/>
      <c r="H385" s="1600"/>
      <c r="I385" s="1600"/>
      <c r="J385" s="1600"/>
      <c r="K385" s="1600"/>
      <c r="L385" s="1600"/>
      <c r="M385" s="1600"/>
      <c r="N385" s="1600"/>
      <c r="O385" s="1601"/>
    </row>
    <row r="386" spans="1:15" ht="15.75" x14ac:dyDescent="0.25">
      <c r="A386" s="760" t="s">
        <v>48</v>
      </c>
      <c r="B386" s="761"/>
      <c r="C386" s="761"/>
      <c r="D386" s="761"/>
      <c r="E386" s="761"/>
      <c r="F386" s="761"/>
      <c r="G386" s="760" t="s">
        <v>49</v>
      </c>
      <c r="H386" s="761"/>
      <c r="I386" s="761"/>
      <c r="J386" s="761"/>
      <c r="K386" s="761"/>
      <c r="L386" s="761"/>
      <c r="M386" s="761"/>
      <c r="N386" s="761"/>
      <c r="O386" s="762"/>
    </row>
    <row r="387" spans="1:15" x14ac:dyDescent="0.25">
      <c r="A387" s="781"/>
      <c r="B387" s="781"/>
      <c r="C387" s="781"/>
      <c r="D387" s="781"/>
      <c r="E387" s="781"/>
      <c r="F387" s="781"/>
      <c r="G387" s="803"/>
      <c r="H387" s="804"/>
      <c r="I387" s="804"/>
      <c r="J387" s="804"/>
      <c r="K387" s="804"/>
      <c r="L387" s="804"/>
      <c r="M387" s="804"/>
      <c r="N387" s="804"/>
      <c r="O387" s="805"/>
    </row>
    <row r="388" spans="1:15" x14ac:dyDescent="0.25">
      <c r="A388" s="781"/>
      <c r="B388" s="781"/>
      <c r="C388" s="781"/>
      <c r="D388" s="781"/>
      <c r="E388" s="781"/>
      <c r="F388" s="781"/>
      <c r="G388" s="806"/>
      <c r="H388" s="807"/>
      <c r="I388" s="807"/>
      <c r="J388" s="807"/>
      <c r="K388" s="807"/>
      <c r="L388" s="807"/>
      <c r="M388" s="807"/>
      <c r="N388" s="807"/>
      <c r="O388" s="808"/>
    </row>
    <row r="389" spans="1:15" ht="15.75" x14ac:dyDescent="0.25">
      <c r="A389" s="63"/>
      <c r="B389" s="64"/>
      <c r="C389" s="70"/>
      <c r="D389" s="70"/>
      <c r="E389" s="70"/>
      <c r="F389" s="70"/>
      <c r="G389" s="70"/>
      <c r="H389" s="70"/>
      <c r="I389" s="70"/>
      <c r="J389" s="70"/>
      <c r="K389" s="70"/>
      <c r="L389" s="70"/>
      <c r="M389" s="70"/>
      <c r="N389" s="70"/>
      <c r="O389" s="63"/>
    </row>
    <row r="390" spans="1:15" ht="15.75" x14ac:dyDescent="0.25">
      <c r="A390" s="86" t="s">
        <v>76</v>
      </c>
      <c r="B390" s="86" t="s">
        <v>24</v>
      </c>
      <c r="C390" s="87"/>
      <c r="D390" s="73" t="s">
        <v>53</v>
      </c>
      <c r="E390" s="73" t="s">
        <v>54</v>
      </c>
      <c r="F390" s="73" t="s">
        <v>55</v>
      </c>
      <c r="G390" s="73" t="s">
        <v>56</v>
      </c>
      <c r="H390" s="73" t="s">
        <v>57</v>
      </c>
      <c r="I390" s="73" t="s">
        <v>58</v>
      </c>
      <c r="J390" s="73" t="s">
        <v>59</v>
      </c>
      <c r="K390" s="73" t="s">
        <v>60</v>
      </c>
      <c r="L390" s="73" t="s">
        <v>61</v>
      </c>
      <c r="M390" s="73" t="s">
        <v>62</v>
      </c>
      <c r="N390" s="73" t="s">
        <v>63</v>
      </c>
      <c r="O390" s="73" t="s">
        <v>64</v>
      </c>
    </row>
    <row r="391" spans="1:15" ht="31.5" x14ac:dyDescent="0.25">
      <c r="A391" s="784" t="s">
        <v>1609</v>
      </c>
      <c r="B391" s="768">
        <v>60</v>
      </c>
      <c r="C391" s="179" t="s">
        <v>65</v>
      </c>
      <c r="D391" s="179">
        <v>20</v>
      </c>
      <c r="E391" s="179"/>
      <c r="F391" s="179">
        <v>40</v>
      </c>
      <c r="G391" s="179"/>
      <c r="H391" s="179">
        <v>55</v>
      </c>
      <c r="I391" s="179"/>
      <c r="J391" s="179">
        <v>70</v>
      </c>
      <c r="K391" s="179"/>
      <c r="L391" s="179">
        <v>85</v>
      </c>
      <c r="M391" s="179"/>
      <c r="N391" s="179">
        <v>100</v>
      </c>
      <c r="O391" s="179"/>
    </row>
    <row r="392" spans="1:15" x14ac:dyDescent="0.25">
      <c r="A392" s="785"/>
      <c r="B392" s="768"/>
      <c r="C392" s="181" t="s">
        <v>66</v>
      </c>
      <c r="D392" s="181"/>
      <c r="E392" s="181"/>
      <c r="F392" s="181"/>
      <c r="G392" s="181">
        <v>10</v>
      </c>
      <c r="H392" s="181">
        <v>10</v>
      </c>
      <c r="I392" s="181">
        <v>10</v>
      </c>
      <c r="J392" s="181">
        <v>30</v>
      </c>
      <c r="K392" s="181">
        <v>40</v>
      </c>
      <c r="L392" s="181">
        <v>50</v>
      </c>
      <c r="M392" s="181"/>
      <c r="N392" s="181"/>
      <c r="O392" s="181"/>
    </row>
    <row r="393" spans="1:15" ht="31.5" x14ac:dyDescent="0.25">
      <c r="A393" s="784" t="s">
        <v>1610</v>
      </c>
      <c r="B393" s="956">
        <v>40</v>
      </c>
      <c r="C393" s="179" t="s">
        <v>65</v>
      </c>
      <c r="D393" s="179"/>
      <c r="E393" s="179">
        <v>20</v>
      </c>
      <c r="F393" s="179"/>
      <c r="G393" s="179">
        <v>40</v>
      </c>
      <c r="H393" s="179"/>
      <c r="I393" s="179">
        <v>55</v>
      </c>
      <c r="J393" s="179"/>
      <c r="K393" s="179">
        <v>70</v>
      </c>
      <c r="L393" s="179"/>
      <c r="M393" s="179">
        <v>85</v>
      </c>
      <c r="N393" s="179"/>
      <c r="O393" s="179">
        <v>100</v>
      </c>
    </row>
    <row r="394" spans="1:15" x14ac:dyDescent="0.25">
      <c r="A394" s="785"/>
      <c r="B394" s="957"/>
      <c r="C394" s="181" t="s">
        <v>66</v>
      </c>
      <c r="D394" s="181"/>
      <c r="E394" s="181"/>
      <c r="F394" s="181"/>
      <c r="G394" s="181">
        <v>10</v>
      </c>
      <c r="H394" s="181">
        <v>15</v>
      </c>
      <c r="I394" s="181">
        <v>20</v>
      </c>
      <c r="J394" s="181">
        <v>25</v>
      </c>
      <c r="K394" s="181">
        <v>35</v>
      </c>
      <c r="L394" s="181">
        <v>40</v>
      </c>
      <c r="M394" s="181"/>
      <c r="N394" s="181"/>
      <c r="O394" s="181"/>
    </row>
    <row r="395" spans="1:15" ht="31.5" x14ac:dyDescent="0.25">
      <c r="A395" s="784"/>
      <c r="B395" s="768"/>
      <c r="C395" s="179" t="s">
        <v>65</v>
      </c>
      <c r="D395" s="179"/>
      <c r="E395" s="179"/>
      <c r="F395" s="179"/>
      <c r="G395" s="179"/>
      <c r="H395" s="179"/>
      <c r="I395" s="179"/>
      <c r="J395" s="179"/>
      <c r="K395" s="179"/>
      <c r="L395" s="179"/>
      <c r="M395" s="179"/>
      <c r="N395" s="179"/>
      <c r="O395" s="179"/>
    </row>
    <row r="396" spans="1:15" x14ac:dyDescent="0.25">
      <c r="A396" s="785"/>
      <c r="B396" s="768"/>
      <c r="C396" s="181" t="s">
        <v>66</v>
      </c>
      <c r="D396" s="181"/>
      <c r="E396" s="181"/>
      <c r="F396" s="181"/>
      <c r="G396" s="181"/>
      <c r="H396" s="181"/>
      <c r="I396" s="181"/>
      <c r="J396" s="181"/>
      <c r="K396" s="181"/>
      <c r="L396" s="181"/>
      <c r="M396" s="181"/>
      <c r="N396" s="181"/>
      <c r="O396" s="181"/>
    </row>
    <row r="397" spans="1:15" ht="31.5" x14ac:dyDescent="0.25">
      <c r="A397" s="784"/>
      <c r="B397" s="768"/>
      <c r="C397" s="179" t="s">
        <v>65</v>
      </c>
      <c r="D397" s="179"/>
      <c r="E397" s="179"/>
      <c r="F397" s="179"/>
      <c r="G397" s="179"/>
      <c r="H397" s="179"/>
      <c r="I397" s="179"/>
      <c r="J397" s="179"/>
      <c r="K397" s="179"/>
      <c r="L397" s="179"/>
      <c r="M397" s="179"/>
      <c r="N397" s="179"/>
      <c r="O397" s="179"/>
    </row>
    <row r="398" spans="1:15" x14ac:dyDescent="0.25">
      <c r="A398" s="785"/>
      <c r="B398" s="768"/>
      <c r="C398" s="181" t="s">
        <v>66</v>
      </c>
      <c r="D398" s="181"/>
      <c r="E398" s="181"/>
      <c r="F398" s="181"/>
      <c r="G398" s="181"/>
      <c r="H398" s="181"/>
      <c r="I398" s="181"/>
      <c r="J398" s="181"/>
      <c r="K398" s="181"/>
      <c r="L398" s="181"/>
      <c r="M398" s="181"/>
      <c r="N398" s="181"/>
      <c r="O398" s="181"/>
    </row>
    <row r="399" spans="1:15" ht="31.5" x14ac:dyDescent="0.25">
      <c r="A399" s="784"/>
      <c r="B399" s="786"/>
      <c r="C399" s="179" t="s">
        <v>65</v>
      </c>
      <c r="D399" s="181"/>
      <c r="E399" s="181"/>
      <c r="F399" s="181"/>
      <c r="G399" s="181"/>
      <c r="H399" s="181"/>
      <c r="I399" s="181"/>
      <c r="J399" s="181"/>
      <c r="K399" s="181"/>
      <c r="L399" s="181"/>
      <c r="M399" s="181"/>
      <c r="N399" s="181"/>
      <c r="O399" s="181"/>
    </row>
    <row r="400" spans="1:15" x14ac:dyDescent="0.25">
      <c r="A400" s="785"/>
      <c r="B400" s="787"/>
      <c r="C400" s="181" t="s">
        <v>66</v>
      </c>
      <c r="D400" s="181"/>
      <c r="E400" s="181"/>
      <c r="F400" s="181"/>
      <c r="G400" s="181"/>
      <c r="H400" s="181"/>
      <c r="I400" s="181"/>
      <c r="J400" s="181"/>
      <c r="K400" s="181"/>
      <c r="L400" s="181"/>
      <c r="M400" s="181"/>
      <c r="N400" s="181"/>
      <c r="O400" s="181"/>
    </row>
    <row r="401" spans="1:15" ht="31.5" x14ac:dyDescent="0.25">
      <c r="A401" s="784"/>
      <c r="B401" s="768"/>
      <c r="C401" s="179" t="s">
        <v>65</v>
      </c>
      <c r="D401" s="179"/>
      <c r="E401" s="179"/>
      <c r="F401" s="179"/>
      <c r="G401" s="179"/>
      <c r="H401" s="179"/>
      <c r="I401" s="179"/>
      <c r="J401" s="179"/>
      <c r="K401" s="179"/>
      <c r="L401" s="179"/>
      <c r="M401" s="179"/>
      <c r="N401" s="179"/>
      <c r="O401" s="179"/>
    </row>
    <row r="402" spans="1:15" x14ac:dyDescent="0.25">
      <c r="A402" s="785"/>
      <c r="B402" s="768"/>
      <c r="C402" s="181" t="s">
        <v>66</v>
      </c>
      <c r="D402" s="181"/>
      <c r="E402" s="181"/>
      <c r="F402" s="181"/>
      <c r="G402" s="181"/>
      <c r="H402" s="181"/>
      <c r="I402" s="181"/>
      <c r="J402" s="181"/>
      <c r="K402" s="181"/>
      <c r="L402" s="181"/>
      <c r="M402" s="181"/>
      <c r="N402" s="181"/>
      <c r="O402" s="181"/>
    </row>
    <row r="403" spans="1:15" ht="31.5" x14ac:dyDescent="0.25">
      <c r="A403" s="784"/>
      <c r="B403" s="768"/>
      <c r="C403" s="179" t="s">
        <v>65</v>
      </c>
      <c r="D403" s="179"/>
      <c r="E403" s="179"/>
      <c r="F403" s="179"/>
      <c r="G403" s="179"/>
      <c r="H403" s="179"/>
      <c r="I403" s="179"/>
      <c r="J403" s="179"/>
      <c r="K403" s="179"/>
      <c r="L403" s="179"/>
      <c r="M403" s="179"/>
      <c r="N403" s="179"/>
      <c r="O403" s="179"/>
    </row>
    <row r="404" spans="1:15" x14ac:dyDescent="0.25">
      <c r="A404" s="785"/>
      <c r="B404" s="768"/>
      <c r="C404" s="181" t="s">
        <v>66</v>
      </c>
      <c r="D404" s="181"/>
      <c r="E404" s="181"/>
      <c r="F404" s="181"/>
      <c r="G404" s="181"/>
      <c r="H404" s="181"/>
      <c r="I404" s="181"/>
      <c r="J404" s="181"/>
      <c r="K404" s="181"/>
      <c r="L404" s="181"/>
      <c r="M404" s="181"/>
      <c r="N404" s="181"/>
      <c r="O404" s="181"/>
    </row>
    <row r="405" spans="1:15" ht="31.5" x14ac:dyDescent="0.25">
      <c r="A405" s="784"/>
      <c r="B405" s="768"/>
      <c r="C405" s="179" t="s">
        <v>65</v>
      </c>
      <c r="D405" s="179"/>
      <c r="E405" s="179"/>
      <c r="F405" s="179"/>
      <c r="G405" s="179"/>
      <c r="H405" s="179"/>
      <c r="I405" s="179"/>
      <c r="J405" s="179"/>
      <c r="K405" s="179"/>
      <c r="L405" s="179"/>
      <c r="M405" s="179"/>
      <c r="N405" s="179"/>
      <c r="O405" s="179"/>
    </row>
    <row r="406" spans="1:15" x14ac:dyDescent="0.25">
      <c r="A406" s="785"/>
      <c r="B406" s="768"/>
      <c r="C406" s="181" t="s">
        <v>66</v>
      </c>
      <c r="D406" s="181"/>
      <c r="E406" s="181"/>
      <c r="F406" s="181"/>
      <c r="G406" s="181"/>
      <c r="H406" s="181"/>
      <c r="I406" s="181"/>
      <c r="J406" s="181"/>
      <c r="K406" s="181"/>
      <c r="L406" s="181"/>
      <c r="M406" s="181"/>
      <c r="N406" s="181"/>
      <c r="O406" s="181"/>
    </row>
    <row r="407" spans="1:15" ht="31.5" x14ac:dyDescent="0.25">
      <c r="A407" s="784"/>
      <c r="B407" s="768"/>
      <c r="C407" s="179" t="s">
        <v>65</v>
      </c>
      <c r="D407" s="179"/>
      <c r="E407" s="179"/>
      <c r="F407" s="179"/>
      <c r="G407" s="179"/>
      <c r="H407" s="179"/>
      <c r="I407" s="179"/>
      <c r="J407" s="179"/>
      <c r="K407" s="179"/>
      <c r="L407" s="179"/>
      <c r="M407" s="179"/>
      <c r="N407" s="179"/>
      <c r="O407" s="179"/>
    </row>
    <row r="408" spans="1:15" x14ac:dyDescent="0.25">
      <c r="A408" s="785"/>
      <c r="B408" s="768"/>
      <c r="C408" s="181" t="s">
        <v>66</v>
      </c>
      <c r="D408" s="181"/>
      <c r="E408" s="181"/>
      <c r="F408" s="181"/>
      <c r="G408" s="181"/>
      <c r="H408" s="181"/>
      <c r="I408" s="181"/>
      <c r="J408" s="181"/>
      <c r="K408" s="181"/>
      <c r="L408" s="181"/>
      <c r="M408" s="181"/>
      <c r="N408" s="181"/>
      <c r="O408" s="181"/>
    </row>
    <row r="409" spans="1:15" ht="31.5" x14ac:dyDescent="0.25">
      <c r="A409" s="784"/>
      <c r="B409" s="768"/>
      <c r="C409" s="179" t="s">
        <v>65</v>
      </c>
      <c r="D409" s="179"/>
      <c r="E409" s="179"/>
      <c r="F409" s="179"/>
      <c r="G409" s="179"/>
      <c r="H409" s="179"/>
      <c r="I409" s="179"/>
      <c r="J409" s="179"/>
      <c r="K409" s="179"/>
      <c r="L409" s="179"/>
      <c r="M409" s="179"/>
      <c r="N409" s="179"/>
      <c r="O409" s="179"/>
    </row>
    <row r="410" spans="1:15" x14ac:dyDescent="0.25">
      <c r="A410" s="785"/>
      <c r="B410" s="768"/>
      <c r="C410" s="181" t="s">
        <v>66</v>
      </c>
      <c r="D410" s="181"/>
      <c r="E410" s="181"/>
      <c r="F410" s="181"/>
      <c r="G410" s="181"/>
      <c r="H410" s="181"/>
      <c r="I410" s="181"/>
      <c r="J410" s="181"/>
      <c r="K410" s="181"/>
      <c r="L410" s="181"/>
      <c r="M410" s="181"/>
      <c r="N410" s="181"/>
      <c r="O410" s="181"/>
    </row>
    <row r="411" spans="1:15" ht="31.5" x14ac:dyDescent="0.25">
      <c r="A411" s="784"/>
      <c r="B411" s="956"/>
      <c r="C411" s="179" t="s">
        <v>65</v>
      </c>
      <c r="D411" s="179"/>
      <c r="E411" s="179"/>
      <c r="F411" s="179"/>
      <c r="G411" s="179"/>
      <c r="H411" s="179"/>
      <c r="I411" s="179"/>
      <c r="J411" s="179"/>
      <c r="K411" s="179"/>
      <c r="L411" s="179"/>
      <c r="M411" s="179"/>
      <c r="N411" s="179"/>
      <c r="O411" s="179"/>
    </row>
    <row r="412" spans="1:15" x14ac:dyDescent="0.25">
      <c r="A412" s="785"/>
      <c r="B412" s="957"/>
      <c r="C412" s="181" t="s">
        <v>66</v>
      </c>
      <c r="D412" s="181"/>
      <c r="E412" s="181"/>
      <c r="F412" s="181"/>
      <c r="G412" s="181"/>
      <c r="H412" s="181"/>
      <c r="I412" s="181"/>
      <c r="J412" s="181"/>
      <c r="K412" s="181"/>
      <c r="L412" s="181"/>
      <c r="M412" s="181"/>
      <c r="N412" s="181"/>
      <c r="O412" s="181"/>
    </row>
    <row r="413" spans="1:15" ht="31.5" x14ac:dyDescent="0.25">
      <c r="A413" s="784"/>
      <c r="B413" s="768"/>
      <c r="C413" s="179" t="s">
        <v>65</v>
      </c>
      <c r="D413" s="179"/>
      <c r="E413" s="179"/>
      <c r="F413" s="179"/>
      <c r="G413" s="179"/>
      <c r="H413" s="179"/>
      <c r="I413" s="179"/>
      <c r="J413" s="179"/>
      <c r="K413" s="179"/>
      <c r="L413" s="179"/>
      <c r="M413" s="179"/>
      <c r="N413" s="179"/>
      <c r="O413" s="179"/>
    </row>
    <row r="414" spans="1:15" x14ac:dyDescent="0.25">
      <c r="A414" s="785"/>
      <c r="B414" s="768"/>
      <c r="C414" s="181" t="s">
        <v>66</v>
      </c>
      <c r="D414" s="181"/>
      <c r="E414" s="181"/>
      <c r="F414" s="181"/>
      <c r="G414" s="181"/>
      <c r="H414" s="181"/>
      <c r="I414" s="181"/>
      <c r="J414" s="181"/>
      <c r="K414" s="181"/>
      <c r="L414" s="181"/>
      <c r="M414" s="181"/>
      <c r="N414" s="181"/>
      <c r="O414" s="181"/>
    </row>
    <row r="415" spans="1:15" x14ac:dyDescent="0.25">
      <c r="A415" s="742" t="s">
        <v>1611</v>
      </c>
      <c r="B415" s="742"/>
      <c r="C415" s="742"/>
      <c r="D415" s="742"/>
      <c r="E415" s="742"/>
      <c r="F415" s="742"/>
      <c r="G415" s="742"/>
      <c r="H415" s="742"/>
      <c r="I415" s="742"/>
      <c r="J415" s="742"/>
      <c r="K415" s="742"/>
      <c r="L415" s="742"/>
      <c r="M415" s="742"/>
      <c r="N415" s="742"/>
      <c r="O415" s="742"/>
    </row>
    <row r="416" spans="1:15" x14ac:dyDescent="0.25">
      <c r="A416" s="742" t="s">
        <v>1612</v>
      </c>
      <c r="B416" s="742"/>
      <c r="C416" s="742"/>
      <c r="D416" s="742"/>
      <c r="E416" s="742"/>
      <c r="F416" s="742"/>
      <c r="G416" s="742"/>
      <c r="H416" s="742"/>
      <c r="I416" s="742"/>
      <c r="J416" s="742"/>
      <c r="K416" s="742"/>
      <c r="L416" s="742"/>
      <c r="M416" s="742"/>
      <c r="N416" s="742"/>
      <c r="O416" s="742"/>
    </row>
    <row r="417" spans="1:15" x14ac:dyDescent="0.25">
      <c r="A417" s="789" t="s">
        <v>228</v>
      </c>
      <c r="B417" s="1602"/>
      <c r="C417" s="1602"/>
      <c r="D417" s="1602"/>
      <c r="E417" s="1602"/>
      <c r="F417" s="1602"/>
      <c r="G417" s="1602"/>
      <c r="H417" s="1602"/>
      <c r="I417" s="1602"/>
      <c r="J417" s="1602"/>
      <c r="K417" s="1602"/>
      <c r="L417" s="1602"/>
      <c r="M417" s="1602"/>
      <c r="N417" s="1602"/>
      <c r="O417" s="1603"/>
    </row>
    <row r="418" spans="1:15" x14ac:dyDescent="0.25">
      <c r="A418" s="88"/>
      <c r="B418" s="88"/>
      <c r="C418" s="183"/>
      <c r="D418" s="183"/>
      <c r="E418" s="183"/>
      <c r="F418" s="183"/>
      <c r="G418" s="183"/>
      <c r="H418" s="183"/>
      <c r="I418" s="183"/>
      <c r="J418" s="183"/>
      <c r="K418" s="183"/>
      <c r="L418" s="183"/>
      <c r="M418" s="183"/>
      <c r="N418" s="183"/>
      <c r="O418" s="183"/>
    </row>
    <row r="419" spans="1:15" ht="47.25" x14ac:dyDescent="0.25">
      <c r="A419" s="72" t="s">
        <v>23</v>
      </c>
      <c r="B419" s="73" t="s">
        <v>24</v>
      </c>
      <c r="C419" s="752" t="s">
        <v>25</v>
      </c>
      <c r="D419" s="773"/>
      <c r="E419" s="753"/>
      <c r="F419" s="752" t="s">
        <v>28</v>
      </c>
      <c r="G419" s="753"/>
      <c r="H419" s="752" t="s">
        <v>29</v>
      </c>
      <c r="I419" s="753"/>
      <c r="J419" s="73" t="s">
        <v>30</v>
      </c>
      <c r="K419" s="752" t="s">
        <v>31</v>
      </c>
      <c r="L419" s="753"/>
      <c r="M419" s="765" t="s">
        <v>32</v>
      </c>
      <c r="N419" s="766"/>
      <c r="O419" s="767"/>
    </row>
    <row r="420" spans="1:15" ht="63" x14ac:dyDescent="0.25">
      <c r="A420" s="75" t="s">
        <v>133</v>
      </c>
      <c r="B420" s="76"/>
      <c r="C420" s="754"/>
      <c r="D420" s="742"/>
      <c r="E420" s="743"/>
      <c r="F420" s="754"/>
      <c r="G420" s="743"/>
      <c r="H420" s="782"/>
      <c r="I420" s="759"/>
      <c r="J420" s="79"/>
      <c r="K420" s="782"/>
      <c r="L420" s="759"/>
      <c r="M420" s="797"/>
      <c r="N420" s="798"/>
      <c r="O420" s="799"/>
    </row>
    <row r="421" spans="1:15" ht="15.75" x14ac:dyDescent="0.25">
      <c r="A421" s="752" t="s">
        <v>40</v>
      </c>
      <c r="B421" s="753"/>
      <c r="C421" s="754"/>
      <c r="D421" s="742"/>
      <c r="E421" s="742"/>
      <c r="F421" s="742"/>
      <c r="G421" s="743"/>
      <c r="H421" s="755" t="s">
        <v>42</v>
      </c>
      <c r="I421" s="795"/>
      <c r="J421" s="796"/>
      <c r="K421" s="782"/>
      <c r="L421" s="758"/>
      <c r="M421" s="758"/>
      <c r="N421" s="758"/>
      <c r="O421" s="759"/>
    </row>
    <row r="422" spans="1:15" ht="15.75" x14ac:dyDescent="0.25">
      <c r="A422" s="760" t="s">
        <v>44</v>
      </c>
      <c r="B422" s="761"/>
      <c r="C422" s="761"/>
      <c r="D422" s="761"/>
      <c r="E422" s="761"/>
      <c r="F422" s="762"/>
      <c r="G422" s="760" t="s">
        <v>45</v>
      </c>
      <c r="H422" s="761"/>
      <c r="I422" s="761"/>
      <c r="J422" s="761"/>
      <c r="K422" s="761"/>
      <c r="L422" s="761"/>
      <c r="M422" s="761"/>
      <c r="N422" s="761"/>
      <c r="O422" s="762"/>
    </row>
    <row r="423" spans="1:15" x14ac:dyDescent="0.25">
      <c r="A423" s="776"/>
      <c r="B423" s="777"/>
      <c r="C423" s="777"/>
      <c r="D423" s="777"/>
      <c r="E423" s="777"/>
      <c r="F423" s="777"/>
      <c r="G423" s="1596"/>
      <c r="H423" s="1597"/>
      <c r="I423" s="1597"/>
      <c r="J423" s="1597"/>
      <c r="K423" s="1597"/>
      <c r="L423" s="1597"/>
      <c r="M423" s="1597"/>
      <c r="N423" s="1597"/>
      <c r="O423" s="1598"/>
    </row>
    <row r="424" spans="1:15" x14ac:dyDescent="0.25">
      <c r="A424" s="778"/>
      <c r="B424" s="779"/>
      <c r="C424" s="779"/>
      <c r="D424" s="779"/>
      <c r="E424" s="779"/>
      <c r="F424" s="779"/>
      <c r="G424" s="1599"/>
      <c r="H424" s="1600"/>
      <c r="I424" s="1600"/>
      <c r="J424" s="1600"/>
      <c r="K424" s="1600"/>
      <c r="L424" s="1600"/>
      <c r="M424" s="1600"/>
      <c r="N424" s="1600"/>
      <c r="O424" s="1601"/>
    </row>
    <row r="425" spans="1:15" ht="15.75" x14ac:dyDescent="0.25">
      <c r="A425" s="760" t="s">
        <v>48</v>
      </c>
      <c r="B425" s="761"/>
      <c r="C425" s="761"/>
      <c r="D425" s="761"/>
      <c r="E425" s="761"/>
      <c r="F425" s="761"/>
      <c r="G425" s="760" t="s">
        <v>49</v>
      </c>
      <c r="H425" s="761"/>
      <c r="I425" s="761"/>
      <c r="J425" s="761"/>
      <c r="K425" s="761"/>
      <c r="L425" s="761"/>
      <c r="M425" s="761"/>
      <c r="N425" s="761"/>
      <c r="O425" s="762"/>
    </row>
    <row r="426" spans="1:15" x14ac:dyDescent="0.25">
      <c r="A426" s="781"/>
      <c r="B426" s="781"/>
      <c r="C426" s="781"/>
      <c r="D426" s="781"/>
      <c r="E426" s="781"/>
      <c r="F426" s="781"/>
      <c r="G426" s="803"/>
      <c r="H426" s="804"/>
      <c r="I426" s="804"/>
      <c r="J426" s="804"/>
      <c r="K426" s="804"/>
      <c r="L426" s="804"/>
      <c r="M426" s="804"/>
      <c r="N426" s="804"/>
      <c r="O426" s="805"/>
    </row>
    <row r="427" spans="1:15" x14ac:dyDescent="0.25">
      <c r="A427" s="781"/>
      <c r="B427" s="781"/>
      <c r="C427" s="781"/>
      <c r="D427" s="781"/>
      <c r="E427" s="781"/>
      <c r="F427" s="781"/>
      <c r="G427" s="806"/>
      <c r="H427" s="807"/>
      <c r="I427" s="807"/>
      <c r="J427" s="807"/>
      <c r="K427" s="807"/>
      <c r="L427" s="807"/>
      <c r="M427" s="807"/>
      <c r="N427" s="807"/>
      <c r="O427" s="808"/>
    </row>
    <row r="428" spans="1:15" x14ac:dyDescent="0.25">
      <c r="A428" s="90"/>
      <c r="B428" s="90"/>
      <c r="C428" s="90"/>
      <c r="D428" s="91"/>
      <c r="E428" s="92"/>
      <c r="F428" s="92"/>
      <c r="G428" s="92"/>
      <c r="H428" s="92"/>
      <c r="I428" s="92"/>
      <c r="J428" s="92"/>
      <c r="K428" s="92"/>
      <c r="L428" s="92"/>
      <c r="M428" s="92"/>
      <c r="N428" s="92"/>
      <c r="O428" s="93"/>
    </row>
    <row r="429" spans="1:15" ht="15.75" x14ac:dyDescent="0.25">
      <c r="A429" s="70"/>
      <c r="B429" s="70"/>
      <c r="C429" s="63"/>
      <c r="D429" s="800" t="s">
        <v>95</v>
      </c>
      <c r="E429" s="1498"/>
      <c r="F429" s="1498"/>
      <c r="G429" s="1498"/>
      <c r="H429" s="1498"/>
      <c r="I429" s="1498"/>
      <c r="J429" s="1498"/>
      <c r="K429" s="1498"/>
      <c r="L429" s="1498"/>
      <c r="M429" s="1498"/>
      <c r="N429" s="1498"/>
      <c r="O429" s="1604"/>
    </row>
    <row r="430" spans="1:15" ht="15.75" x14ac:dyDescent="0.25">
      <c r="A430" s="63"/>
      <c r="B430" s="64"/>
      <c r="C430" s="70"/>
      <c r="D430" s="73" t="s">
        <v>53</v>
      </c>
      <c r="E430" s="73" t="s">
        <v>54</v>
      </c>
      <c r="F430" s="73" t="s">
        <v>55</v>
      </c>
      <c r="G430" s="73" t="s">
        <v>56</v>
      </c>
      <c r="H430" s="73" t="s">
        <v>57</v>
      </c>
      <c r="I430" s="73" t="s">
        <v>58</v>
      </c>
      <c r="J430" s="73" t="s">
        <v>59</v>
      </c>
      <c r="K430" s="73" t="s">
        <v>60</v>
      </c>
      <c r="L430" s="73" t="s">
        <v>61</v>
      </c>
      <c r="M430" s="73" t="s">
        <v>62</v>
      </c>
      <c r="N430" s="73" t="s">
        <v>63</v>
      </c>
      <c r="O430" s="73" t="s">
        <v>64</v>
      </c>
    </row>
    <row r="431" spans="1:15" ht="15.75" x14ac:dyDescent="0.25">
      <c r="A431" s="954" t="s">
        <v>65</v>
      </c>
      <c r="B431" s="954"/>
      <c r="C431" s="954"/>
      <c r="D431" s="179"/>
      <c r="E431" s="179"/>
      <c r="F431" s="179"/>
      <c r="G431" s="179"/>
      <c r="H431" s="179"/>
      <c r="I431" s="179"/>
      <c r="J431" s="179"/>
      <c r="K431" s="179"/>
      <c r="L431" s="179"/>
      <c r="M431" s="179"/>
      <c r="N431" s="179"/>
      <c r="O431" s="179"/>
    </row>
    <row r="432" spans="1:15" ht="15.75" x14ac:dyDescent="0.25">
      <c r="A432" s="955" t="s">
        <v>66</v>
      </c>
      <c r="B432" s="955"/>
      <c r="C432" s="955"/>
      <c r="D432" s="181"/>
      <c r="E432" s="181"/>
      <c r="F432" s="181"/>
      <c r="G432" s="181"/>
      <c r="H432" s="181"/>
      <c r="I432" s="181"/>
      <c r="J432" s="181"/>
      <c r="K432" s="181"/>
      <c r="L432" s="181"/>
      <c r="M432" s="181"/>
      <c r="N432" s="181"/>
      <c r="O432" s="181"/>
    </row>
    <row r="433" spans="1:15" ht="15.75" x14ac:dyDescent="0.25">
      <c r="A433" s="97"/>
      <c r="B433" s="98"/>
      <c r="C433" s="97"/>
      <c r="D433" s="97"/>
      <c r="E433" s="97"/>
      <c r="F433" s="97"/>
      <c r="G433" s="97"/>
      <c r="H433" s="97"/>
      <c r="I433" s="97"/>
      <c r="J433" s="97"/>
      <c r="K433" s="97"/>
      <c r="L433" s="97"/>
      <c r="M433" s="98"/>
      <c r="N433" s="98"/>
      <c r="O433" s="97"/>
    </row>
    <row r="434" spans="1:15" ht="31.5" x14ac:dyDescent="0.25">
      <c r="A434" s="67" t="s">
        <v>114</v>
      </c>
      <c r="B434" s="747" t="s">
        <v>1613</v>
      </c>
      <c r="C434" s="748"/>
      <c r="D434" s="748"/>
      <c r="E434" s="748"/>
      <c r="F434" s="748"/>
      <c r="G434" s="748"/>
      <c r="H434" s="748"/>
      <c r="I434" s="748"/>
      <c r="J434" s="749"/>
      <c r="K434" s="750" t="s">
        <v>13</v>
      </c>
      <c r="L434" s="750"/>
      <c r="M434" s="750"/>
      <c r="N434" s="750"/>
      <c r="O434" s="68">
        <v>0.15</v>
      </c>
    </row>
    <row r="435" spans="1:15" ht="15.75" x14ac:dyDescent="0.25">
      <c r="A435" s="69"/>
      <c r="B435" s="70"/>
      <c r="C435" s="71"/>
      <c r="D435" s="71"/>
      <c r="E435" s="71"/>
      <c r="F435" s="71"/>
      <c r="G435" s="71"/>
      <c r="H435" s="71"/>
      <c r="I435" s="71"/>
      <c r="J435" s="71"/>
      <c r="K435" s="71"/>
      <c r="L435" s="71"/>
      <c r="M435" s="71"/>
      <c r="N435" s="71"/>
      <c r="O435" s="69"/>
    </row>
    <row r="436" spans="1:15" ht="31.5" x14ac:dyDescent="0.25">
      <c r="A436" s="67" t="s">
        <v>1531</v>
      </c>
      <c r="B436" s="747" t="s">
        <v>1614</v>
      </c>
      <c r="C436" s="748"/>
      <c r="D436" s="748"/>
      <c r="E436" s="748"/>
      <c r="F436" s="748"/>
      <c r="G436" s="748"/>
      <c r="H436" s="748"/>
      <c r="I436" s="748"/>
      <c r="J436" s="748"/>
      <c r="K436" s="748"/>
      <c r="L436" s="748"/>
      <c r="M436" s="748"/>
      <c r="N436" s="748"/>
      <c r="O436" s="749"/>
    </row>
    <row r="437" spans="1:15" ht="15.75" x14ac:dyDescent="0.25">
      <c r="A437" s="69"/>
      <c r="B437" s="70"/>
      <c r="C437" s="71"/>
      <c r="D437" s="71"/>
      <c r="E437" s="71"/>
      <c r="F437" s="71"/>
      <c r="G437" s="71"/>
      <c r="H437" s="71"/>
      <c r="I437" s="71"/>
      <c r="J437" s="71"/>
      <c r="K437" s="71"/>
      <c r="L437" s="71"/>
      <c r="M437" s="71"/>
      <c r="N437" s="71"/>
      <c r="O437" s="69"/>
    </row>
    <row r="438" spans="1:15" x14ac:dyDescent="0.25">
      <c r="A438" s="751" t="s">
        <v>15</v>
      </c>
      <c r="B438" s="751"/>
      <c r="C438" s="751"/>
      <c r="D438" s="751"/>
      <c r="E438" s="744" t="s">
        <v>1532</v>
      </c>
      <c r="F438" s="745"/>
      <c r="G438" s="745"/>
      <c r="H438" s="745"/>
      <c r="I438" s="746"/>
      <c r="J438" s="751" t="s">
        <v>17</v>
      </c>
      <c r="K438" s="751"/>
      <c r="L438" s="1526" t="s">
        <v>1601</v>
      </c>
      <c r="M438" s="1526"/>
      <c r="N438" s="1526"/>
      <c r="O438" s="1526"/>
    </row>
    <row r="439" spans="1:15" x14ac:dyDescent="0.25">
      <c r="A439" s="751"/>
      <c r="B439" s="751"/>
      <c r="C439" s="751"/>
      <c r="D439" s="751"/>
      <c r="E439" s="744" t="s">
        <v>1534</v>
      </c>
      <c r="F439" s="745"/>
      <c r="G439" s="745"/>
      <c r="H439" s="745"/>
      <c r="I439" s="746"/>
      <c r="J439" s="751"/>
      <c r="K439" s="751"/>
      <c r="L439" s="1526" t="s">
        <v>1615</v>
      </c>
      <c r="M439" s="1526"/>
      <c r="N439" s="1526"/>
      <c r="O439" s="1526"/>
    </row>
    <row r="440" spans="1:15" x14ac:dyDescent="0.25">
      <c r="A440" s="751"/>
      <c r="B440" s="751"/>
      <c r="C440" s="751"/>
      <c r="D440" s="751"/>
      <c r="E440" s="744" t="s">
        <v>1602</v>
      </c>
      <c r="F440" s="745"/>
      <c r="G440" s="745"/>
      <c r="H440" s="745"/>
      <c r="I440" s="746"/>
      <c r="J440" s="751"/>
      <c r="K440" s="751"/>
      <c r="L440" s="744" t="s">
        <v>1616</v>
      </c>
      <c r="M440" s="745"/>
      <c r="N440" s="745"/>
      <c r="O440" s="746"/>
    </row>
    <row r="441" spans="1:15" x14ac:dyDescent="0.25">
      <c r="A441" s="751"/>
      <c r="B441" s="751"/>
      <c r="C441" s="751"/>
      <c r="D441" s="751"/>
      <c r="E441" s="744" t="s">
        <v>1536</v>
      </c>
      <c r="F441" s="745"/>
      <c r="G441" s="745"/>
      <c r="H441" s="745"/>
      <c r="I441" s="746"/>
      <c r="J441" s="751"/>
      <c r="K441" s="751"/>
      <c r="L441" s="744" t="s">
        <v>1616</v>
      </c>
      <c r="M441" s="745"/>
      <c r="N441" s="745"/>
      <c r="O441" s="746"/>
    </row>
    <row r="442" spans="1:15" x14ac:dyDescent="0.25">
      <c r="A442" s="751"/>
      <c r="B442" s="751"/>
      <c r="C442" s="751"/>
      <c r="D442" s="751"/>
      <c r="E442" s="744" t="s">
        <v>1538</v>
      </c>
      <c r="F442" s="1605"/>
      <c r="G442" s="1605"/>
      <c r="H442" s="1605"/>
      <c r="I442" s="1606"/>
      <c r="J442" s="751"/>
      <c r="K442" s="751"/>
      <c r="L442" s="1526" t="s">
        <v>1617</v>
      </c>
      <c r="M442" s="1526"/>
      <c r="N442" s="1526"/>
      <c r="O442" s="1526"/>
    </row>
    <row r="443" spans="1:15" x14ac:dyDescent="0.25">
      <c r="A443" s="751"/>
      <c r="B443" s="751"/>
      <c r="C443" s="751"/>
      <c r="D443" s="751"/>
      <c r="E443" s="744" t="s">
        <v>1618</v>
      </c>
      <c r="F443" s="1605"/>
      <c r="G443" s="1605"/>
      <c r="H443" s="1605"/>
      <c r="I443" s="1606"/>
      <c r="J443" s="751"/>
      <c r="K443" s="751"/>
      <c r="L443" s="744" t="s">
        <v>1537</v>
      </c>
      <c r="M443" s="745"/>
      <c r="N443" s="745"/>
      <c r="O443" s="746"/>
    </row>
    <row r="444" spans="1:15" x14ac:dyDescent="0.25">
      <c r="A444" s="751"/>
      <c r="B444" s="751"/>
      <c r="C444" s="751"/>
      <c r="D444" s="751"/>
      <c r="E444" s="744" t="s">
        <v>1019</v>
      </c>
      <c r="F444" s="1605"/>
      <c r="G444" s="1605"/>
      <c r="H444" s="1605"/>
      <c r="I444" s="1606"/>
      <c r="J444" s="751"/>
      <c r="K444" s="751"/>
      <c r="L444" s="1526"/>
      <c r="M444" s="1526"/>
      <c r="N444" s="1526"/>
      <c r="O444" s="1526"/>
    </row>
    <row r="445" spans="1:15" x14ac:dyDescent="0.25">
      <c r="A445" s="751"/>
      <c r="B445" s="751"/>
      <c r="C445" s="751"/>
      <c r="D445" s="751"/>
      <c r="E445" s="744" t="s">
        <v>1619</v>
      </c>
      <c r="F445" s="745"/>
      <c r="G445" s="745"/>
      <c r="H445" s="745"/>
      <c r="I445" s="746"/>
      <c r="J445" s="751"/>
      <c r="K445" s="751"/>
      <c r="L445" s="1526"/>
      <c r="M445" s="1526"/>
      <c r="N445" s="1526"/>
      <c r="O445" s="1526"/>
    </row>
    <row r="446" spans="1:15" x14ac:dyDescent="0.25">
      <c r="A446" s="751"/>
      <c r="B446" s="751"/>
      <c r="C446" s="751"/>
      <c r="D446" s="751"/>
      <c r="E446" s="744"/>
      <c r="F446" s="745"/>
      <c r="G446" s="745"/>
      <c r="H446" s="745"/>
      <c r="I446" s="746"/>
      <c r="J446" s="751"/>
      <c r="K446" s="751"/>
      <c r="L446" s="1526"/>
      <c r="M446" s="1526"/>
      <c r="N446" s="1526"/>
      <c r="O446" s="1526"/>
    </row>
    <row r="447" spans="1:15" x14ac:dyDescent="0.25">
      <c r="A447" s="751"/>
      <c r="B447" s="751"/>
      <c r="C447" s="751"/>
      <c r="D447" s="751"/>
      <c r="E447" s="744"/>
      <c r="F447" s="745"/>
      <c r="G447" s="745"/>
      <c r="H447" s="745"/>
      <c r="I447" s="746"/>
      <c r="J447" s="751"/>
      <c r="K447" s="751"/>
      <c r="L447" s="1526"/>
      <c r="M447" s="1526"/>
      <c r="N447" s="1526"/>
      <c r="O447" s="1526"/>
    </row>
    <row r="448" spans="1:15" x14ac:dyDescent="0.25">
      <c r="A448" s="751"/>
      <c r="B448" s="751"/>
      <c r="C448" s="751"/>
      <c r="D448" s="751"/>
      <c r="E448" s="744"/>
      <c r="F448" s="745"/>
      <c r="G448" s="745"/>
      <c r="H448" s="745"/>
      <c r="I448" s="746"/>
      <c r="J448" s="751"/>
      <c r="K448" s="751"/>
      <c r="L448" s="1526"/>
      <c r="M448" s="1526"/>
      <c r="N448" s="1526"/>
      <c r="O448" s="1526"/>
    </row>
    <row r="449" spans="1:15" x14ac:dyDescent="0.25">
      <c r="A449" s="751"/>
      <c r="B449" s="751"/>
      <c r="C449" s="751"/>
      <c r="D449" s="751"/>
      <c r="E449" s="744"/>
      <c r="F449" s="745"/>
      <c r="G449" s="745"/>
      <c r="H449" s="745"/>
      <c r="I449" s="746"/>
      <c r="J449" s="751"/>
      <c r="K449" s="751"/>
      <c r="L449" s="744"/>
      <c r="M449" s="745"/>
      <c r="N449" s="745"/>
      <c r="O449" s="746"/>
    </row>
    <row r="450" spans="1:15" x14ac:dyDescent="0.25">
      <c r="A450" s="751"/>
      <c r="B450" s="751"/>
      <c r="C450" s="751"/>
      <c r="D450" s="751"/>
      <c r="E450" s="744"/>
      <c r="F450" s="745"/>
      <c r="G450" s="745"/>
      <c r="H450" s="745"/>
      <c r="I450" s="746"/>
      <c r="J450" s="751"/>
      <c r="K450" s="751"/>
      <c r="L450" s="744"/>
      <c r="M450" s="745"/>
      <c r="N450" s="745"/>
      <c r="O450" s="746"/>
    </row>
    <row r="451" spans="1:15" x14ac:dyDescent="0.25">
      <c r="A451" s="751"/>
      <c r="B451" s="751"/>
      <c r="C451" s="751"/>
      <c r="D451" s="751"/>
      <c r="E451" s="744"/>
      <c r="F451" s="745"/>
      <c r="G451" s="745"/>
      <c r="H451" s="745"/>
      <c r="I451" s="746"/>
      <c r="J451" s="751"/>
      <c r="K451" s="751"/>
      <c r="L451" s="744"/>
      <c r="M451" s="745"/>
      <c r="N451" s="745"/>
      <c r="O451" s="746"/>
    </row>
    <row r="452" spans="1:15" x14ac:dyDescent="0.25">
      <c r="A452" s="751"/>
      <c r="B452" s="751"/>
      <c r="C452" s="751"/>
      <c r="D452" s="751"/>
      <c r="E452" s="744"/>
      <c r="F452" s="745"/>
      <c r="G452" s="745"/>
      <c r="H452" s="745"/>
      <c r="I452" s="746"/>
      <c r="J452" s="751"/>
      <c r="K452" s="751"/>
      <c r="L452" s="744"/>
      <c r="M452" s="745"/>
      <c r="N452" s="745"/>
      <c r="O452" s="746"/>
    </row>
    <row r="453" spans="1:15" x14ac:dyDescent="0.25">
      <c r="A453" s="751"/>
      <c r="B453" s="751"/>
      <c r="C453" s="751"/>
      <c r="D453" s="751"/>
      <c r="E453" s="744"/>
      <c r="F453" s="745"/>
      <c r="G453" s="745"/>
      <c r="H453" s="745"/>
      <c r="I453" s="746"/>
      <c r="J453" s="751"/>
      <c r="K453" s="751"/>
      <c r="L453" s="744"/>
      <c r="M453" s="745"/>
      <c r="N453" s="745"/>
      <c r="O453" s="746"/>
    </row>
    <row r="454" spans="1:15" x14ac:dyDescent="0.25">
      <c r="A454" s="751"/>
      <c r="B454" s="751"/>
      <c r="C454" s="751"/>
      <c r="D454" s="751"/>
      <c r="E454" s="744"/>
      <c r="F454" s="745"/>
      <c r="G454" s="745"/>
      <c r="H454" s="745"/>
      <c r="I454" s="746"/>
      <c r="J454" s="751"/>
      <c r="K454" s="751"/>
      <c r="L454" s="744"/>
      <c r="M454" s="745"/>
      <c r="N454" s="745"/>
      <c r="O454" s="746"/>
    </row>
    <row r="455" spans="1:15" x14ac:dyDescent="0.25">
      <c r="A455" s="751"/>
      <c r="B455" s="751"/>
      <c r="C455" s="751"/>
      <c r="D455" s="751"/>
      <c r="E455" s="744"/>
      <c r="F455" s="745"/>
      <c r="G455" s="745"/>
      <c r="H455" s="745"/>
      <c r="I455" s="746"/>
      <c r="J455" s="751"/>
      <c r="K455" s="751"/>
      <c r="L455" s="744"/>
      <c r="M455" s="745"/>
      <c r="N455" s="745"/>
      <c r="O455" s="746"/>
    </row>
    <row r="456" spans="1:15" x14ac:dyDescent="0.25">
      <c r="A456" s="751"/>
      <c r="B456" s="751"/>
      <c r="C456" s="751"/>
      <c r="D456" s="751"/>
      <c r="E456" s="744"/>
      <c r="F456" s="745"/>
      <c r="G456" s="745"/>
      <c r="H456" s="745"/>
      <c r="I456" s="746"/>
      <c r="J456" s="751"/>
      <c r="K456" s="751"/>
      <c r="L456" s="744"/>
      <c r="M456" s="745"/>
      <c r="N456" s="745"/>
      <c r="O456" s="746"/>
    </row>
    <row r="457" spans="1:15" x14ac:dyDescent="0.25">
      <c r="A457" s="751"/>
      <c r="B457" s="751"/>
      <c r="C457" s="751"/>
      <c r="D457" s="751"/>
      <c r="E457" s="744"/>
      <c r="F457" s="745"/>
      <c r="G457" s="745"/>
      <c r="H457" s="745"/>
      <c r="I457" s="746"/>
      <c r="J457" s="751"/>
      <c r="K457" s="751"/>
      <c r="L457" s="744"/>
      <c r="M457" s="745"/>
      <c r="N457" s="745"/>
      <c r="O457" s="746"/>
    </row>
    <row r="458" spans="1:15" x14ac:dyDescent="0.25">
      <c r="A458" s="751"/>
      <c r="B458" s="751"/>
      <c r="C458" s="751"/>
      <c r="D458" s="751"/>
      <c r="E458" s="744"/>
      <c r="F458" s="745"/>
      <c r="G458" s="745"/>
      <c r="H458" s="745"/>
      <c r="I458" s="746"/>
      <c r="J458" s="751"/>
      <c r="K458" s="751"/>
      <c r="L458" s="744"/>
      <c r="M458" s="745"/>
      <c r="N458" s="745"/>
      <c r="O458" s="746"/>
    </row>
    <row r="459" spans="1:15" x14ac:dyDescent="0.25">
      <c r="A459" s="751"/>
      <c r="B459" s="751"/>
      <c r="C459" s="751"/>
      <c r="D459" s="751"/>
      <c r="E459" s="744"/>
      <c r="F459" s="745"/>
      <c r="G459" s="745"/>
      <c r="H459" s="745"/>
      <c r="I459" s="746"/>
      <c r="J459" s="751"/>
      <c r="K459" s="751"/>
      <c r="L459" s="744"/>
      <c r="M459" s="745"/>
      <c r="N459" s="745"/>
      <c r="O459" s="746"/>
    </row>
    <row r="460" spans="1:15" x14ac:dyDescent="0.25">
      <c r="A460" s="751"/>
      <c r="B460" s="751"/>
      <c r="C460" s="751"/>
      <c r="D460" s="751"/>
      <c r="E460" s="744"/>
      <c r="F460" s="745"/>
      <c r="G460" s="745"/>
      <c r="H460" s="745"/>
      <c r="I460" s="746"/>
      <c r="J460" s="751"/>
      <c r="K460" s="751"/>
      <c r="L460" s="744"/>
      <c r="M460" s="745"/>
      <c r="N460" s="745"/>
      <c r="O460" s="746"/>
    </row>
    <row r="461" spans="1:15" x14ac:dyDescent="0.25">
      <c r="A461" s="751"/>
      <c r="B461" s="751"/>
      <c r="C461" s="751"/>
      <c r="D461" s="751"/>
      <c r="E461" s="744"/>
      <c r="F461" s="745"/>
      <c r="G461" s="745"/>
      <c r="H461" s="745"/>
      <c r="I461" s="746"/>
      <c r="J461" s="751"/>
      <c r="K461" s="751"/>
      <c r="L461" s="744"/>
      <c r="M461" s="745"/>
      <c r="N461" s="745"/>
      <c r="O461" s="746"/>
    </row>
    <row r="462" spans="1:15" x14ac:dyDescent="0.25">
      <c r="A462" s="751"/>
      <c r="B462" s="751"/>
      <c r="C462" s="751"/>
      <c r="D462" s="751"/>
      <c r="E462" s="744"/>
      <c r="F462" s="745"/>
      <c r="G462" s="745"/>
      <c r="H462" s="745"/>
      <c r="I462" s="746"/>
      <c r="J462" s="751"/>
      <c r="K462" s="751"/>
      <c r="L462" s="744"/>
      <c r="M462" s="745"/>
      <c r="N462" s="745"/>
      <c r="O462" s="746"/>
    </row>
    <row r="463" spans="1:15" x14ac:dyDescent="0.25">
      <c r="A463" s="751"/>
      <c r="B463" s="751"/>
      <c r="C463" s="751"/>
      <c r="D463" s="751"/>
      <c r="E463" s="744"/>
      <c r="F463" s="745"/>
      <c r="G463" s="745"/>
      <c r="H463" s="745"/>
      <c r="I463" s="746"/>
      <c r="J463" s="751"/>
      <c r="K463" s="751"/>
      <c r="L463" s="744"/>
      <c r="M463" s="745"/>
      <c r="N463" s="745"/>
      <c r="O463" s="746"/>
    </row>
    <row r="464" spans="1:15" x14ac:dyDescent="0.25">
      <c r="A464" s="751"/>
      <c r="B464" s="751"/>
      <c r="C464" s="751"/>
      <c r="D464" s="751"/>
      <c r="E464" s="744"/>
      <c r="F464" s="745"/>
      <c r="G464" s="745"/>
      <c r="H464" s="745"/>
      <c r="I464" s="746"/>
      <c r="J464" s="751"/>
      <c r="K464" s="751"/>
      <c r="L464" s="744"/>
      <c r="M464" s="745"/>
      <c r="N464" s="745"/>
      <c r="O464" s="746"/>
    </row>
    <row r="465" spans="1:15" x14ac:dyDescent="0.25">
      <c r="A465" s="751"/>
      <c r="B465" s="751"/>
      <c r="C465" s="751"/>
      <c r="D465" s="751"/>
      <c r="E465" s="744"/>
      <c r="F465" s="745"/>
      <c r="G465" s="745"/>
      <c r="H465" s="745"/>
      <c r="I465" s="746"/>
      <c r="J465" s="751"/>
      <c r="K465" s="751"/>
      <c r="L465" s="744"/>
      <c r="M465" s="745"/>
      <c r="N465" s="745"/>
      <c r="O465" s="746"/>
    </row>
    <row r="466" spans="1:15" x14ac:dyDescent="0.25">
      <c r="A466" s="751"/>
      <c r="B466" s="751"/>
      <c r="C466" s="751"/>
      <c r="D466" s="751"/>
      <c r="E466" s="744"/>
      <c r="F466" s="745"/>
      <c r="G466" s="745"/>
      <c r="H466" s="745"/>
      <c r="I466" s="746"/>
      <c r="J466" s="751"/>
      <c r="K466" s="751"/>
      <c r="L466" s="744"/>
      <c r="M466" s="745"/>
      <c r="N466" s="745"/>
      <c r="O466" s="746"/>
    </row>
    <row r="467" spans="1:15" x14ac:dyDescent="0.25">
      <c r="A467" s="751"/>
      <c r="B467" s="751"/>
      <c r="C467" s="751"/>
      <c r="D467" s="751"/>
      <c r="E467" s="744"/>
      <c r="F467" s="745"/>
      <c r="G467" s="745"/>
      <c r="H467" s="745"/>
      <c r="I467" s="746"/>
      <c r="J467" s="751"/>
      <c r="K467" s="751"/>
      <c r="L467" s="744"/>
      <c r="M467" s="745"/>
      <c r="N467" s="745"/>
      <c r="O467" s="746"/>
    </row>
    <row r="468" spans="1:15" x14ac:dyDescent="0.25">
      <c r="A468" s="751"/>
      <c r="B468" s="751"/>
      <c r="C468" s="751"/>
      <c r="D468" s="751"/>
      <c r="E468" s="744"/>
      <c r="F468" s="745"/>
      <c r="G468" s="745"/>
      <c r="H468" s="745"/>
      <c r="I468" s="746"/>
      <c r="J468" s="751"/>
      <c r="K468" s="751"/>
      <c r="L468" s="744"/>
      <c r="M468" s="745"/>
      <c r="N468" s="745"/>
      <c r="O468" s="746"/>
    </row>
    <row r="469" spans="1:15" x14ac:dyDescent="0.25">
      <c r="A469" s="751"/>
      <c r="B469" s="751"/>
      <c r="C469" s="751"/>
      <c r="D469" s="751"/>
      <c r="E469" s="744"/>
      <c r="F469" s="745"/>
      <c r="G469" s="745"/>
      <c r="H469" s="745"/>
      <c r="I469" s="746"/>
      <c r="J469" s="751"/>
      <c r="K469" s="751"/>
      <c r="L469" s="744"/>
      <c r="M469" s="745"/>
      <c r="N469" s="745"/>
      <c r="O469" s="746"/>
    </row>
    <row r="470" spans="1:15" x14ac:dyDescent="0.25">
      <c r="A470" s="751"/>
      <c r="B470" s="751"/>
      <c r="C470" s="751"/>
      <c r="D470" s="751"/>
      <c r="E470" s="744"/>
      <c r="F470" s="745"/>
      <c r="G470" s="745"/>
      <c r="H470" s="745"/>
      <c r="I470" s="746"/>
      <c r="J470" s="751"/>
      <c r="K470" s="751"/>
      <c r="L470" s="744"/>
      <c r="M470" s="745"/>
      <c r="N470" s="745"/>
      <c r="O470" s="746"/>
    </row>
    <row r="471" spans="1:15" x14ac:dyDescent="0.25">
      <c r="A471" s="751"/>
      <c r="B471" s="751"/>
      <c r="C471" s="751"/>
      <c r="D471" s="751"/>
      <c r="E471" s="744"/>
      <c r="F471" s="745"/>
      <c r="G471" s="745"/>
      <c r="H471" s="745"/>
      <c r="I471" s="746"/>
      <c r="J471" s="751"/>
      <c r="K471" s="751"/>
      <c r="L471" s="744"/>
      <c r="M471" s="745"/>
      <c r="N471" s="745"/>
      <c r="O471" s="746"/>
    </row>
    <row r="472" spans="1:15" x14ac:dyDescent="0.25">
      <c r="A472" s="751"/>
      <c r="B472" s="751"/>
      <c r="C472" s="751"/>
      <c r="D472" s="751"/>
      <c r="E472" s="744"/>
      <c r="F472" s="745"/>
      <c r="G472" s="745"/>
      <c r="H472" s="745"/>
      <c r="I472" s="746"/>
      <c r="J472" s="751"/>
      <c r="K472" s="751"/>
      <c r="L472" s="744"/>
      <c r="M472" s="745"/>
      <c r="N472" s="745"/>
      <c r="O472" s="746"/>
    </row>
    <row r="473" spans="1:15" x14ac:dyDescent="0.25">
      <c r="A473" s="751"/>
      <c r="B473" s="751"/>
      <c r="C473" s="751"/>
      <c r="D473" s="751"/>
      <c r="E473" s="744"/>
      <c r="F473" s="745"/>
      <c r="G473" s="745"/>
      <c r="H473" s="745"/>
      <c r="I473" s="746"/>
      <c r="J473" s="751"/>
      <c r="K473" s="751"/>
      <c r="L473" s="744"/>
      <c r="M473" s="745"/>
      <c r="N473" s="745"/>
      <c r="O473" s="746"/>
    </row>
    <row r="474" spans="1:15" x14ac:dyDescent="0.25">
      <c r="A474" s="751"/>
      <c r="B474" s="751"/>
      <c r="C474" s="751"/>
      <c r="D474" s="751"/>
      <c r="E474" s="744"/>
      <c r="F474" s="745"/>
      <c r="G474" s="745"/>
      <c r="H474" s="745"/>
      <c r="I474" s="746"/>
      <c r="J474" s="751"/>
      <c r="K474" s="751"/>
      <c r="L474" s="744"/>
      <c r="M474" s="745"/>
      <c r="N474" s="745"/>
      <c r="O474" s="746"/>
    </row>
    <row r="475" spans="1:15" ht="15.75" x14ac:dyDescent="0.25">
      <c r="A475" s="69"/>
      <c r="B475" s="70"/>
      <c r="C475" s="71"/>
      <c r="D475" s="71"/>
      <c r="E475" s="71"/>
      <c r="F475" s="71"/>
      <c r="G475" s="71"/>
      <c r="H475" s="71"/>
      <c r="I475" s="71"/>
      <c r="J475" s="71"/>
      <c r="K475" s="71"/>
      <c r="L475" s="71"/>
      <c r="M475" s="71"/>
      <c r="N475" s="71"/>
      <c r="O475" s="69"/>
    </row>
    <row r="476" spans="1:15" ht="15.75" x14ac:dyDescent="0.25">
      <c r="A476" s="69"/>
      <c r="B476" s="70"/>
      <c r="C476" s="71"/>
      <c r="D476" s="71"/>
      <c r="E476" s="71"/>
      <c r="F476" s="71"/>
      <c r="G476" s="71"/>
      <c r="H476" s="71"/>
      <c r="I476" s="71"/>
      <c r="J476" s="71"/>
      <c r="K476" s="71"/>
      <c r="L476" s="71"/>
      <c r="M476" s="71"/>
      <c r="N476" s="71"/>
      <c r="O476" s="69"/>
    </row>
    <row r="477" spans="1:15" ht="63" x14ac:dyDescent="0.25">
      <c r="A477" s="72" t="s">
        <v>23</v>
      </c>
      <c r="B477" s="73" t="s">
        <v>24</v>
      </c>
      <c r="C477" s="72" t="s">
        <v>25</v>
      </c>
      <c r="D477" s="72" t="s">
        <v>26</v>
      </c>
      <c r="E477" s="72" t="s">
        <v>105</v>
      </c>
      <c r="F477" s="764" t="s">
        <v>28</v>
      </c>
      <c r="G477" s="764"/>
      <c r="H477" s="764" t="s">
        <v>29</v>
      </c>
      <c r="I477" s="764"/>
      <c r="J477" s="73" t="s">
        <v>30</v>
      </c>
      <c r="K477" s="752" t="s">
        <v>31</v>
      </c>
      <c r="L477" s="753"/>
      <c r="M477" s="765" t="s">
        <v>32</v>
      </c>
      <c r="N477" s="766"/>
      <c r="O477" s="767"/>
    </row>
    <row r="478" spans="1:15" ht="120" x14ac:dyDescent="0.25">
      <c r="A478" s="75" t="s">
        <v>33</v>
      </c>
      <c r="B478" s="76">
        <v>40</v>
      </c>
      <c r="C478" s="77" t="s">
        <v>1620</v>
      </c>
      <c r="D478" s="77"/>
      <c r="E478" s="77"/>
      <c r="F478" s="768"/>
      <c r="G478" s="768"/>
      <c r="H478" s="782" t="s">
        <v>1621</v>
      </c>
      <c r="I478" s="759"/>
      <c r="J478" s="79">
        <v>1</v>
      </c>
      <c r="K478" s="782"/>
      <c r="L478" s="759"/>
      <c r="M478" s="772" t="s">
        <v>1529</v>
      </c>
      <c r="N478" s="772"/>
      <c r="O478" s="772"/>
    </row>
    <row r="479" spans="1:15" ht="15.75" x14ac:dyDescent="0.25">
      <c r="A479" s="752" t="s">
        <v>40</v>
      </c>
      <c r="B479" s="753"/>
      <c r="C479" s="754"/>
      <c r="D479" s="742"/>
      <c r="E479" s="742"/>
      <c r="F479" s="742"/>
      <c r="G479" s="743"/>
      <c r="H479" s="755" t="s">
        <v>42</v>
      </c>
      <c r="I479" s="756"/>
      <c r="J479" s="757"/>
      <c r="K479" s="782"/>
      <c r="L479" s="758"/>
      <c r="M479" s="758"/>
      <c r="N479" s="758"/>
      <c r="O479" s="759"/>
    </row>
    <row r="480" spans="1:15" ht="15.75" x14ac:dyDescent="0.25">
      <c r="A480" s="760" t="s">
        <v>44</v>
      </c>
      <c r="B480" s="761"/>
      <c r="C480" s="761"/>
      <c r="D480" s="761"/>
      <c r="E480" s="761"/>
      <c r="F480" s="762"/>
      <c r="G480" s="760" t="s">
        <v>45</v>
      </c>
      <c r="H480" s="761"/>
      <c r="I480" s="761"/>
      <c r="J480" s="761"/>
      <c r="K480" s="761"/>
      <c r="L480" s="761"/>
      <c r="M480" s="761"/>
      <c r="N480" s="761"/>
      <c r="O480" s="762"/>
    </row>
    <row r="481" spans="1:15" x14ac:dyDescent="0.25">
      <c r="A481" s="776"/>
      <c r="B481" s="777"/>
      <c r="C481" s="777"/>
      <c r="D481" s="777"/>
      <c r="E481" s="777"/>
      <c r="F481" s="777"/>
      <c r="G481" s="1596"/>
      <c r="H481" s="1597"/>
      <c r="I481" s="1597"/>
      <c r="J481" s="1597"/>
      <c r="K481" s="1597"/>
      <c r="L481" s="1597"/>
      <c r="M481" s="1597"/>
      <c r="N481" s="1597"/>
      <c r="O481" s="1598"/>
    </row>
    <row r="482" spans="1:15" x14ac:dyDescent="0.25">
      <c r="A482" s="778"/>
      <c r="B482" s="779"/>
      <c r="C482" s="779"/>
      <c r="D482" s="779"/>
      <c r="E482" s="779"/>
      <c r="F482" s="779"/>
      <c r="G482" s="1599"/>
      <c r="H482" s="1600"/>
      <c r="I482" s="1600"/>
      <c r="J482" s="1600"/>
      <c r="K482" s="1600"/>
      <c r="L482" s="1600"/>
      <c r="M482" s="1600"/>
      <c r="N482" s="1600"/>
      <c r="O482" s="1601"/>
    </row>
    <row r="483" spans="1:15" ht="15.75" x14ac:dyDescent="0.25">
      <c r="A483" s="760" t="s">
        <v>48</v>
      </c>
      <c r="B483" s="761"/>
      <c r="C483" s="761"/>
      <c r="D483" s="761"/>
      <c r="E483" s="761"/>
      <c r="F483" s="761"/>
      <c r="G483" s="760" t="s">
        <v>49</v>
      </c>
      <c r="H483" s="761"/>
      <c r="I483" s="761"/>
      <c r="J483" s="761"/>
      <c r="K483" s="761"/>
      <c r="L483" s="761"/>
      <c r="M483" s="761"/>
      <c r="N483" s="761"/>
      <c r="O483" s="762"/>
    </row>
    <row r="484" spans="1:15" x14ac:dyDescent="0.25">
      <c r="A484" s="781"/>
      <c r="B484" s="781"/>
      <c r="C484" s="781"/>
      <c r="D484" s="781"/>
      <c r="E484" s="781"/>
      <c r="F484" s="781"/>
      <c r="G484" s="803"/>
      <c r="H484" s="804"/>
      <c r="I484" s="804"/>
      <c r="J484" s="804"/>
      <c r="K484" s="804"/>
      <c r="L484" s="804"/>
      <c r="M484" s="804"/>
      <c r="N484" s="804"/>
      <c r="O484" s="805"/>
    </row>
    <row r="485" spans="1:15" x14ac:dyDescent="0.25">
      <c r="A485" s="781"/>
      <c r="B485" s="781"/>
      <c r="C485" s="781"/>
      <c r="D485" s="781"/>
      <c r="E485" s="781"/>
      <c r="F485" s="781"/>
      <c r="G485" s="806"/>
      <c r="H485" s="807"/>
      <c r="I485" s="807"/>
      <c r="J485" s="807"/>
      <c r="K485" s="807"/>
      <c r="L485" s="807"/>
      <c r="M485" s="807"/>
      <c r="N485" s="807"/>
      <c r="O485" s="808"/>
    </row>
    <row r="486" spans="1:15" ht="15.75" x14ac:dyDescent="0.25">
      <c r="A486" s="63"/>
      <c r="B486" s="64"/>
      <c r="C486" s="70"/>
      <c r="D486" s="70"/>
      <c r="E486" s="70"/>
      <c r="F486" s="70"/>
      <c r="G486" s="70"/>
      <c r="H486" s="70"/>
      <c r="I486" s="70"/>
      <c r="J486" s="70"/>
      <c r="K486" s="70"/>
      <c r="L486" s="70"/>
      <c r="M486" s="70"/>
      <c r="N486" s="70"/>
      <c r="O486" s="63"/>
    </row>
    <row r="487" spans="1:15" ht="15.75" x14ac:dyDescent="0.25">
      <c r="A487" s="70"/>
      <c r="B487" s="70"/>
      <c r="C487" s="63"/>
      <c r="D487" s="752" t="s">
        <v>52</v>
      </c>
      <c r="E487" s="773"/>
      <c r="F487" s="773"/>
      <c r="G487" s="773"/>
      <c r="H487" s="773"/>
      <c r="I487" s="773"/>
      <c r="J487" s="773"/>
      <c r="K487" s="773"/>
      <c r="L487" s="773"/>
      <c r="M487" s="773"/>
      <c r="N487" s="773"/>
      <c r="O487" s="753"/>
    </row>
    <row r="488" spans="1:15" ht="15.75" x14ac:dyDescent="0.25">
      <c r="A488" s="63"/>
      <c r="B488" s="64"/>
      <c r="C488" s="70"/>
      <c r="D488" s="73" t="s">
        <v>53</v>
      </c>
      <c r="E488" s="73" t="s">
        <v>54</v>
      </c>
      <c r="F488" s="73" t="s">
        <v>55</v>
      </c>
      <c r="G488" s="73" t="s">
        <v>56</v>
      </c>
      <c r="H488" s="73" t="s">
        <v>57</v>
      </c>
      <c r="I488" s="73" t="s">
        <v>58</v>
      </c>
      <c r="J488" s="73" t="s">
        <v>59</v>
      </c>
      <c r="K488" s="73" t="s">
        <v>60</v>
      </c>
      <c r="L488" s="73" t="s">
        <v>61</v>
      </c>
      <c r="M488" s="73" t="s">
        <v>62</v>
      </c>
      <c r="N488" s="73" t="s">
        <v>63</v>
      </c>
      <c r="O488" s="73" t="s">
        <v>64</v>
      </c>
    </row>
    <row r="489" spans="1:15" ht="15.75" x14ac:dyDescent="0.25">
      <c r="A489" s="954" t="s">
        <v>65</v>
      </c>
      <c r="B489" s="954"/>
      <c r="C489" s="954"/>
      <c r="D489" s="179"/>
      <c r="E489" s="179"/>
      <c r="F489" s="179"/>
      <c r="G489" s="179"/>
      <c r="H489" s="179"/>
      <c r="I489" s="179"/>
      <c r="J489" s="179"/>
      <c r="K489" s="179"/>
      <c r="L489" s="179"/>
      <c r="M489" s="179"/>
      <c r="N489" s="179"/>
      <c r="O489" s="179">
        <v>1</v>
      </c>
    </row>
    <row r="490" spans="1:15" ht="15.75" x14ac:dyDescent="0.25">
      <c r="A490" s="955" t="s">
        <v>66</v>
      </c>
      <c r="B490" s="955"/>
      <c r="C490" s="955"/>
      <c r="D490" s="181"/>
      <c r="E490" s="181"/>
      <c r="F490" s="181"/>
      <c r="G490" s="181"/>
      <c r="H490" s="181"/>
      <c r="I490" s="181"/>
      <c r="J490" s="181"/>
      <c r="K490" s="181"/>
      <c r="L490" s="181"/>
      <c r="M490" s="181"/>
      <c r="N490" s="181"/>
      <c r="O490" s="181"/>
    </row>
    <row r="491" spans="1:15" ht="15.75" x14ac:dyDescent="0.25">
      <c r="A491" s="63"/>
      <c r="B491" s="64"/>
      <c r="C491" s="65"/>
      <c r="D491" s="65"/>
      <c r="E491" s="65"/>
      <c r="F491" s="65"/>
      <c r="G491" s="65"/>
      <c r="H491" s="65"/>
      <c r="I491" s="65"/>
      <c r="J491" s="65"/>
      <c r="K491" s="65"/>
      <c r="L491" s="66"/>
      <c r="M491" s="66"/>
      <c r="N491" s="66"/>
      <c r="O491" s="63"/>
    </row>
    <row r="492" spans="1:15" ht="15.75" x14ac:dyDescent="0.25">
      <c r="A492" s="63"/>
      <c r="B492" s="64"/>
      <c r="C492" s="65"/>
      <c r="D492" s="65"/>
      <c r="E492" s="65"/>
      <c r="F492" s="65"/>
      <c r="G492" s="65"/>
      <c r="H492" s="65"/>
      <c r="I492" s="65"/>
      <c r="J492" s="65"/>
      <c r="K492" s="65"/>
      <c r="L492" s="66"/>
      <c r="M492" s="66"/>
      <c r="N492" s="66"/>
      <c r="O492" s="63"/>
    </row>
    <row r="493" spans="1:15" ht="15.75" x14ac:dyDescent="0.25">
      <c r="A493" s="97"/>
      <c r="B493" s="98"/>
      <c r="C493" s="97"/>
      <c r="D493" s="97"/>
      <c r="E493" s="97"/>
      <c r="F493" s="97"/>
      <c r="G493" s="97"/>
      <c r="H493" s="97"/>
      <c r="I493" s="97"/>
      <c r="J493" s="97"/>
      <c r="K493" s="97"/>
      <c r="L493" s="97"/>
      <c r="M493" s="98"/>
      <c r="N493" s="98"/>
      <c r="O493" s="97"/>
    </row>
    <row r="494" spans="1:15" ht="15.75" x14ac:dyDescent="0.25">
      <c r="A494" s="63"/>
      <c r="B494" s="64"/>
      <c r="C494" s="65"/>
      <c r="D494" s="65"/>
      <c r="E494" s="65"/>
      <c r="F494" s="65"/>
      <c r="G494" s="65"/>
      <c r="H494" s="65"/>
      <c r="I494" s="65"/>
      <c r="J494" s="65"/>
      <c r="K494" s="65"/>
      <c r="L494" s="66"/>
      <c r="M494" s="66"/>
      <c r="N494" s="66"/>
      <c r="O494" s="63"/>
    </row>
    <row r="495" spans="1:15" ht="47.25" x14ac:dyDescent="0.25">
      <c r="A495" s="72" t="s">
        <v>23</v>
      </c>
      <c r="B495" s="73" t="s">
        <v>24</v>
      </c>
      <c r="C495" s="764" t="s">
        <v>25</v>
      </c>
      <c r="D495" s="764"/>
      <c r="E495" s="764"/>
      <c r="F495" s="764" t="s">
        <v>28</v>
      </c>
      <c r="G495" s="764"/>
      <c r="H495" s="764" t="s">
        <v>29</v>
      </c>
      <c r="I495" s="764"/>
      <c r="J495" s="73" t="s">
        <v>30</v>
      </c>
      <c r="K495" s="752" t="s">
        <v>31</v>
      </c>
      <c r="L495" s="753"/>
      <c r="M495" s="765" t="s">
        <v>32</v>
      </c>
      <c r="N495" s="766"/>
      <c r="O495" s="767"/>
    </row>
    <row r="496" spans="1:15" ht="63" x14ac:dyDescent="0.25">
      <c r="A496" s="75" t="s">
        <v>67</v>
      </c>
      <c r="B496" s="76">
        <v>60</v>
      </c>
      <c r="C496" s="754" t="s">
        <v>256</v>
      </c>
      <c r="D496" s="742"/>
      <c r="E496" s="743"/>
      <c r="F496" s="754" t="s">
        <v>1551</v>
      </c>
      <c r="G496" s="743"/>
      <c r="H496" s="782" t="s">
        <v>38</v>
      </c>
      <c r="I496" s="759"/>
      <c r="J496" s="79">
        <v>100</v>
      </c>
      <c r="K496" s="782" t="s">
        <v>39</v>
      </c>
      <c r="L496" s="759"/>
      <c r="M496" s="772" t="s">
        <v>1529</v>
      </c>
      <c r="N496" s="772"/>
      <c r="O496" s="772"/>
    </row>
    <row r="497" spans="1:15" ht="15.75" x14ac:dyDescent="0.25">
      <c r="A497" s="752" t="s">
        <v>40</v>
      </c>
      <c r="B497" s="753"/>
      <c r="C497" s="754"/>
      <c r="D497" s="742"/>
      <c r="E497" s="742"/>
      <c r="F497" s="742"/>
      <c r="G497" s="743"/>
      <c r="H497" s="783" t="s">
        <v>72</v>
      </c>
      <c r="I497" s="756"/>
      <c r="J497" s="757"/>
      <c r="K497" s="782"/>
      <c r="L497" s="758"/>
      <c r="M497" s="758"/>
      <c r="N497" s="758"/>
      <c r="O497" s="759"/>
    </row>
    <row r="498" spans="1:15" ht="15.75" x14ac:dyDescent="0.25">
      <c r="A498" s="760" t="s">
        <v>44</v>
      </c>
      <c r="B498" s="761"/>
      <c r="C498" s="761"/>
      <c r="D498" s="761"/>
      <c r="E498" s="761"/>
      <c r="F498" s="762"/>
      <c r="G498" s="760" t="s">
        <v>45</v>
      </c>
      <c r="H498" s="761"/>
      <c r="I498" s="761"/>
      <c r="J498" s="761"/>
      <c r="K498" s="761"/>
      <c r="L498" s="761"/>
      <c r="M498" s="761"/>
      <c r="N498" s="761"/>
      <c r="O498" s="762"/>
    </row>
    <row r="499" spans="1:15" x14ac:dyDescent="0.25">
      <c r="A499" s="776"/>
      <c r="B499" s="777"/>
      <c r="C499" s="777"/>
      <c r="D499" s="777"/>
      <c r="E499" s="777"/>
      <c r="F499" s="777"/>
      <c r="G499" s="1596"/>
      <c r="H499" s="1597"/>
      <c r="I499" s="1597"/>
      <c r="J499" s="1597"/>
      <c r="K499" s="1597"/>
      <c r="L499" s="1597"/>
      <c r="M499" s="1597"/>
      <c r="N499" s="1597"/>
      <c r="O499" s="1598"/>
    </row>
    <row r="500" spans="1:15" x14ac:dyDescent="0.25">
      <c r="A500" s="778"/>
      <c r="B500" s="779"/>
      <c r="C500" s="779"/>
      <c r="D500" s="779"/>
      <c r="E500" s="779"/>
      <c r="F500" s="779"/>
      <c r="G500" s="1599"/>
      <c r="H500" s="1600"/>
      <c r="I500" s="1600"/>
      <c r="J500" s="1600"/>
      <c r="K500" s="1600"/>
      <c r="L500" s="1600"/>
      <c r="M500" s="1600"/>
      <c r="N500" s="1600"/>
      <c r="O500" s="1601"/>
    </row>
    <row r="501" spans="1:15" ht="15.75" x14ac:dyDescent="0.25">
      <c r="A501" s="760" t="s">
        <v>48</v>
      </c>
      <c r="B501" s="761"/>
      <c r="C501" s="761"/>
      <c r="D501" s="761"/>
      <c r="E501" s="761"/>
      <c r="F501" s="761"/>
      <c r="G501" s="760" t="s">
        <v>49</v>
      </c>
      <c r="H501" s="761"/>
      <c r="I501" s="761"/>
      <c r="J501" s="761"/>
      <c r="K501" s="761"/>
      <c r="L501" s="761"/>
      <c r="M501" s="761"/>
      <c r="N501" s="761"/>
      <c r="O501" s="762"/>
    </row>
    <row r="502" spans="1:15" x14ac:dyDescent="0.25">
      <c r="A502" s="781"/>
      <c r="B502" s="781"/>
      <c r="C502" s="781"/>
      <c r="D502" s="781"/>
      <c r="E502" s="781"/>
      <c r="F502" s="781"/>
      <c r="G502" s="803"/>
      <c r="H502" s="804"/>
      <c r="I502" s="804"/>
      <c r="J502" s="804"/>
      <c r="K502" s="804"/>
      <c r="L502" s="804"/>
      <c r="M502" s="804"/>
      <c r="N502" s="804"/>
      <c r="O502" s="805"/>
    </row>
    <row r="503" spans="1:15" x14ac:dyDescent="0.25">
      <c r="A503" s="781"/>
      <c r="B503" s="781"/>
      <c r="C503" s="781"/>
      <c r="D503" s="781"/>
      <c r="E503" s="781"/>
      <c r="F503" s="781"/>
      <c r="G503" s="806"/>
      <c r="H503" s="807"/>
      <c r="I503" s="807"/>
      <c r="J503" s="807"/>
      <c r="K503" s="807"/>
      <c r="L503" s="807"/>
      <c r="M503" s="807"/>
      <c r="N503" s="807"/>
      <c r="O503" s="808"/>
    </row>
    <row r="504" spans="1:15" ht="15.75" x14ac:dyDescent="0.25">
      <c r="A504" s="63"/>
      <c r="B504" s="64"/>
      <c r="C504" s="70"/>
      <c r="D504" s="70"/>
      <c r="E504" s="70"/>
      <c r="F504" s="70"/>
      <c r="G504" s="70"/>
      <c r="H504" s="70"/>
      <c r="I504" s="70"/>
      <c r="J504" s="70"/>
      <c r="K504" s="70"/>
      <c r="L504" s="70"/>
      <c r="M504" s="70"/>
      <c r="N504" s="70"/>
      <c r="O504" s="63"/>
    </row>
    <row r="505" spans="1:15" ht="15.75" x14ac:dyDescent="0.25">
      <c r="A505" s="86" t="s">
        <v>76</v>
      </c>
      <c r="B505" s="86" t="s">
        <v>24</v>
      </c>
      <c r="C505" s="87"/>
      <c r="D505" s="73" t="s">
        <v>53</v>
      </c>
      <c r="E505" s="73" t="s">
        <v>54</v>
      </c>
      <c r="F505" s="73" t="s">
        <v>55</v>
      </c>
      <c r="G505" s="73" t="s">
        <v>56</v>
      </c>
      <c r="H505" s="73" t="s">
        <v>57</v>
      </c>
      <c r="I505" s="73" t="s">
        <v>58</v>
      </c>
      <c r="J505" s="73" t="s">
        <v>59</v>
      </c>
      <c r="K505" s="73" t="s">
        <v>60</v>
      </c>
      <c r="L505" s="73" t="s">
        <v>61</v>
      </c>
      <c r="M505" s="73" t="s">
        <v>62</v>
      </c>
      <c r="N505" s="73" t="s">
        <v>63</v>
      </c>
      <c r="O505" s="73" t="s">
        <v>64</v>
      </c>
    </row>
    <row r="506" spans="1:15" ht="31.5" x14ac:dyDescent="0.25">
      <c r="A506" s="784" t="s">
        <v>1622</v>
      </c>
      <c r="B506" s="768">
        <v>50</v>
      </c>
      <c r="C506" s="179" t="s">
        <v>65</v>
      </c>
      <c r="D506" s="179">
        <v>10</v>
      </c>
      <c r="E506" s="179">
        <v>20</v>
      </c>
      <c r="F506" s="179">
        <v>30</v>
      </c>
      <c r="G506" s="179">
        <v>40</v>
      </c>
      <c r="H506" s="179">
        <v>50</v>
      </c>
      <c r="I506" s="179">
        <v>60</v>
      </c>
      <c r="J506" s="179">
        <v>70</v>
      </c>
      <c r="K506" s="179">
        <v>80</v>
      </c>
      <c r="L506" s="179">
        <v>90</v>
      </c>
      <c r="M506" s="179">
        <v>100</v>
      </c>
      <c r="N506" s="179"/>
      <c r="O506" s="179"/>
    </row>
    <row r="507" spans="1:15" x14ac:dyDescent="0.25">
      <c r="A507" s="785"/>
      <c r="B507" s="768"/>
      <c r="C507" s="181" t="s">
        <v>66</v>
      </c>
      <c r="D507" s="181">
        <v>5</v>
      </c>
      <c r="E507" s="181">
        <v>10</v>
      </c>
      <c r="F507" s="181">
        <v>10</v>
      </c>
      <c r="G507" s="181">
        <v>15</v>
      </c>
      <c r="H507" s="181">
        <v>15</v>
      </c>
      <c r="I507" s="181">
        <v>15</v>
      </c>
      <c r="J507" s="181">
        <v>20</v>
      </c>
      <c r="K507" s="181">
        <v>20</v>
      </c>
      <c r="L507" s="181">
        <v>20</v>
      </c>
      <c r="M507" s="181"/>
      <c r="N507" s="181"/>
      <c r="O507" s="181"/>
    </row>
    <row r="508" spans="1:15" ht="31.5" x14ac:dyDescent="0.25">
      <c r="A508" s="784" t="s">
        <v>1623</v>
      </c>
      <c r="B508" s="956">
        <v>50</v>
      </c>
      <c r="C508" s="179" t="s">
        <v>65</v>
      </c>
      <c r="D508" s="179">
        <v>5</v>
      </c>
      <c r="E508" s="179">
        <v>10</v>
      </c>
      <c r="F508" s="179">
        <v>15</v>
      </c>
      <c r="G508" s="179">
        <v>20</v>
      </c>
      <c r="H508" s="179">
        <v>25</v>
      </c>
      <c r="I508" s="179">
        <v>30</v>
      </c>
      <c r="J508" s="179">
        <v>35</v>
      </c>
      <c r="K508" s="179">
        <v>40</v>
      </c>
      <c r="L508" s="179">
        <v>45</v>
      </c>
      <c r="M508" s="179">
        <v>50</v>
      </c>
      <c r="N508" s="179">
        <v>55</v>
      </c>
      <c r="O508" s="179">
        <v>60</v>
      </c>
    </row>
    <row r="509" spans="1:15" x14ac:dyDescent="0.25">
      <c r="A509" s="785"/>
      <c r="B509" s="957"/>
      <c r="C509" s="181" t="s">
        <v>66</v>
      </c>
      <c r="D509" s="181">
        <v>0</v>
      </c>
      <c r="E509" s="181">
        <v>5</v>
      </c>
      <c r="F509" s="181">
        <v>5</v>
      </c>
      <c r="G509" s="181">
        <v>10</v>
      </c>
      <c r="H509" s="181">
        <v>15</v>
      </c>
      <c r="I509" s="181">
        <v>15</v>
      </c>
      <c r="J509" s="181">
        <v>15</v>
      </c>
      <c r="K509" s="181">
        <v>15</v>
      </c>
      <c r="L509" s="181">
        <v>20</v>
      </c>
      <c r="M509" s="181"/>
      <c r="N509" s="181"/>
      <c r="O509" s="181"/>
    </row>
    <row r="510" spans="1:15" ht="31.5" x14ac:dyDescent="0.25">
      <c r="A510" s="784"/>
      <c r="B510" s="768"/>
      <c r="C510" s="179" t="s">
        <v>65</v>
      </c>
      <c r="D510" s="179"/>
      <c r="E510" s="179"/>
      <c r="F510" s="179"/>
      <c r="G510" s="179"/>
      <c r="H510" s="179"/>
      <c r="I510" s="179"/>
      <c r="J510" s="179"/>
      <c r="K510" s="179"/>
      <c r="L510" s="179"/>
      <c r="M510" s="179"/>
      <c r="N510" s="179"/>
      <c r="O510" s="179"/>
    </row>
    <row r="511" spans="1:15" x14ac:dyDescent="0.25">
      <c r="A511" s="785"/>
      <c r="B511" s="768"/>
      <c r="C511" s="181" t="s">
        <v>66</v>
      </c>
      <c r="D511" s="181"/>
      <c r="E511" s="181"/>
      <c r="F511" s="181"/>
      <c r="G511" s="181"/>
      <c r="H511" s="181"/>
      <c r="I511" s="181"/>
      <c r="J511" s="181"/>
      <c r="K511" s="181"/>
      <c r="L511" s="181"/>
      <c r="M511" s="181"/>
      <c r="N511" s="181"/>
      <c r="O511" s="181"/>
    </row>
    <row r="512" spans="1:15" ht="31.5" x14ac:dyDescent="0.25">
      <c r="A512" s="784"/>
      <c r="B512" s="956"/>
      <c r="C512" s="179" t="s">
        <v>65</v>
      </c>
      <c r="D512" s="179"/>
      <c r="E512" s="179"/>
      <c r="F512" s="179"/>
      <c r="G512" s="179"/>
      <c r="H512" s="179"/>
      <c r="I512" s="179"/>
      <c r="J512" s="179"/>
      <c r="K512" s="179"/>
      <c r="L512" s="179"/>
      <c r="M512" s="179"/>
      <c r="N512" s="179"/>
      <c r="O512" s="179"/>
    </row>
    <row r="513" spans="1:15" x14ac:dyDescent="0.25">
      <c r="A513" s="785"/>
      <c r="B513" s="957"/>
      <c r="C513" s="181" t="s">
        <v>66</v>
      </c>
      <c r="D513" s="181"/>
      <c r="E513" s="181"/>
      <c r="F513" s="181"/>
      <c r="G513" s="181"/>
      <c r="H513" s="181"/>
      <c r="I513" s="181"/>
      <c r="J513" s="181"/>
      <c r="K513" s="181"/>
      <c r="L513" s="181"/>
      <c r="M513" s="181"/>
      <c r="N513" s="181"/>
      <c r="O513" s="181"/>
    </row>
    <row r="514" spans="1:15" ht="31.5" x14ac:dyDescent="0.25">
      <c r="A514" s="784"/>
      <c r="B514" s="768"/>
      <c r="C514" s="179" t="s">
        <v>65</v>
      </c>
      <c r="D514" s="179"/>
      <c r="E514" s="179"/>
      <c r="F514" s="179"/>
      <c r="G514" s="179"/>
      <c r="H514" s="179"/>
      <c r="I514" s="179"/>
      <c r="J514" s="179"/>
      <c r="K514" s="179"/>
      <c r="L514" s="179"/>
      <c r="M514" s="179"/>
      <c r="N514" s="179"/>
      <c r="O514" s="179"/>
    </row>
    <row r="515" spans="1:15" x14ac:dyDescent="0.25">
      <c r="A515" s="785"/>
      <c r="B515" s="768"/>
      <c r="C515" s="181" t="s">
        <v>66</v>
      </c>
      <c r="D515" s="181"/>
      <c r="E515" s="181"/>
      <c r="F515" s="181"/>
      <c r="G515" s="181"/>
      <c r="H515" s="181"/>
      <c r="I515" s="181"/>
      <c r="J515" s="181"/>
      <c r="K515" s="181"/>
      <c r="L515" s="181"/>
      <c r="M515" s="181"/>
      <c r="N515" s="181"/>
      <c r="O515" s="181"/>
    </row>
    <row r="516" spans="1:15" x14ac:dyDescent="0.25">
      <c r="A516" s="742" t="s">
        <v>1624</v>
      </c>
      <c r="B516" s="742"/>
      <c r="C516" s="742"/>
      <c r="D516" s="742"/>
      <c r="E516" s="742"/>
      <c r="F516" s="742"/>
      <c r="G516" s="742"/>
      <c r="H516" s="742"/>
      <c r="I516" s="742"/>
      <c r="J516" s="742"/>
      <c r="K516" s="742"/>
      <c r="L516" s="742"/>
      <c r="M516" s="742"/>
      <c r="N516" s="742"/>
      <c r="O516" s="742"/>
    </row>
    <row r="517" spans="1:15" x14ac:dyDescent="0.25">
      <c r="A517" s="742" t="s">
        <v>1625</v>
      </c>
      <c r="B517" s="742"/>
      <c r="C517" s="742"/>
      <c r="D517" s="742"/>
      <c r="E517" s="742"/>
      <c r="F517" s="742"/>
      <c r="G517" s="742"/>
      <c r="H517" s="742"/>
      <c r="I517" s="742"/>
      <c r="J517" s="742"/>
      <c r="K517" s="742"/>
      <c r="L517" s="742"/>
      <c r="M517" s="742"/>
      <c r="N517" s="742"/>
      <c r="O517" s="742"/>
    </row>
    <row r="518" spans="1:15" x14ac:dyDescent="0.25">
      <c r="A518" s="789" t="s">
        <v>228</v>
      </c>
      <c r="B518" s="1602"/>
      <c r="C518" s="1602"/>
      <c r="D518" s="1602"/>
      <c r="E518" s="1602"/>
      <c r="F518" s="1602"/>
      <c r="G518" s="1602"/>
      <c r="H518" s="1602"/>
      <c r="I518" s="1602"/>
      <c r="J518" s="1602"/>
      <c r="K518" s="1602"/>
      <c r="L518" s="1602"/>
      <c r="M518" s="1602"/>
      <c r="N518" s="1602"/>
      <c r="O518" s="1603"/>
    </row>
    <row r="519" spans="1:15" x14ac:dyDescent="0.25">
      <c r="A519" s="88"/>
      <c r="B519" s="88"/>
      <c r="C519" s="183"/>
      <c r="D519" s="183"/>
      <c r="E519" s="183"/>
      <c r="F519" s="183"/>
      <c r="G519" s="183"/>
      <c r="H519" s="183"/>
      <c r="I519" s="183"/>
      <c r="J519" s="183"/>
      <c r="K519" s="183"/>
      <c r="L519" s="183"/>
      <c r="M519" s="183"/>
      <c r="N519" s="183"/>
      <c r="O519" s="183"/>
    </row>
    <row r="520" spans="1:15" ht="47.25" x14ac:dyDescent="0.25">
      <c r="A520" s="72" t="s">
        <v>23</v>
      </c>
      <c r="B520" s="73" t="s">
        <v>24</v>
      </c>
      <c r="C520" s="752" t="s">
        <v>25</v>
      </c>
      <c r="D520" s="773"/>
      <c r="E520" s="753"/>
      <c r="F520" s="752" t="s">
        <v>28</v>
      </c>
      <c r="G520" s="753"/>
      <c r="H520" s="752" t="s">
        <v>29</v>
      </c>
      <c r="I520" s="753"/>
      <c r="J520" s="73" t="s">
        <v>30</v>
      </c>
      <c r="K520" s="752" t="s">
        <v>31</v>
      </c>
      <c r="L520" s="753"/>
      <c r="M520" s="765" t="s">
        <v>32</v>
      </c>
      <c r="N520" s="766"/>
      <c r="O520" s="767"/>
    </row>
    <row r="521" spans="1:15" ht="63" x14ac:dyDescent="0.25">
      <c r="A521" s="75" t="s">
        <v>133</v>
      </c>
      <c r="B521" s="76"/>
      <c r="C521" s="754"/>
      <c r="D521" s="742"/>
      <c r="E521" s="743"/>
      <c r="F521" s="754"/>
      <c r="G521" s="743"/>
      <c r="H521" s="782"/>
      <c r="I521" s="759"/>
      <c r="J521" s="79"/>
      <c r="K521" s="782"/>
      <c r="L521" s="759"/>
      <c r="M521" s="797"/>
      <c r="N521" s="798"/>
      <c r="O521" s="799"/>
    </row>
    <row r="522" spans="1:15" ht="15.75" x14ac:dyDescent="0.25">
      <c r="A522" s="752" t="s">
        <v>40</v>
      </c>
      <c r="B522" s="753"/>
      <c r="C522" s="754"/>
      <c r="D522" s="742"/>
      <c r="E522" s="742"/>
      <c r="F522" s="742"/>
      <c r="G522" s="743"/>
      <c r="H522" s="755" t="s">
        <v>42</v>
      </c>
      <c r="I522" s="795"/>
      <c r="J522" s="796"/>
      <c r="K522" s="782"/>
      <c r="L522" s="758"/>
      <c r="M522" s="758"/>
      <c r="N522" s="758"/>
      <c r="O522" s="759"/>
    </row>
    <row r="523" spans="1:15" ht="15.75" x14ac:dyDescent="0.25">
      <c r="A523" s="760" t="s">
        <v>44</v>
      </c>
      <c r="B523" s="761"/>
      <c r="C523" s="761"/>
      <c r="D523" s="761"/>
      <c r="E523" s="761"/>
      <c r="F523" s="762"/>
      <c r="G523" s="760" t="s">
        <v>45</v>
      </c>
      <c r="H523" s="761"/>
      <c r="I523" s="761"/>
      <c r="J523" s="761"/>
      <c r="K523" s="761"/>
      <c r="L523" s="761"/>
      <c r="M523" s="761"/>
      <c r="N523" s="761"/>
      <c r="O523" s="762"/>
    </row>
    <row r="524" spans="1:15" x14ac:dyDescent="0.25">
      <c r="A524" s="776"/>
      <c r="B524" s="777"/>
      <c r="C524" s="777"/>
      <c r="D524" s="777"/>
      <c r="E524" s="777"/>
      <c r="F524" s="777"/>
      <c r="G524" s="1596"/>
      <c r="H524" s="1597"/>
      <c r="I524" s="1597"/>
      <c r="J524" s="1597"/>
      <c r="K524" s="1597"/>
      <c r="L524" s="1597"/>
      <c r="M524" s="1597"/>
      <c r="N524" s="1597"/>
      <c r="O524" s="1598"/>
    </row>
    <row r="525" spans="1:15" x14ac:dyDescent="0.25">
      <c r="A525" s="778"/>
      <c r="B525" s="779"/>
      <c r="C525" s="779"/>
      <c r="D525" s="779"/>
      <c r="E525" s="779"/>
      <c r="F525" s="779"/>
      <c r="G525" s="1599"/>
      <c r="H525" s="1600"/>
      <c r="I525" s="1600"/>
      <c r="J525" s="1600"/>
      <c r="K525" s="1600"/>
      <c r="L525" s="1600"/>
      <c r="M525" s="1600"/>
      <c r="N525" s="1600"/>
      <c r="O525" s="1601"/>
    </row>
    <row r="526" spans="1:15" ht="15.75" x14ac:dyDescent="0.25">
      <c r="A526" s="760" t="s">
        <v>48</v>
      </c>
      <c r="B526" s="761"/>
      <c r="C526" s="761"/>
      <c r="D526" s="761"/>
      <c r="E526" s="761"/>
      <c r="F526" s="761"/>
      <c r="G526" s="760" t="s">
        <v>49</v>
      </c>
      <c r="H526" s="761"/>
      <c r="I526" s="761"/>
      <c r="J526" s="761"/>
      <c r="K526" s="761"/>
      <c r="L526" s="761"/>
      <c r="M526" s="761"/>
      <c r="N526" s="761"/>
      <c r="O526" s="762"/>
    </row>
    <row r="527" spans="1:15" x14ac:dyDescent="0.25">
      <c r="A527" s="781"/>
      <c r="B527" s="781"/>
      <c r="C527" s="781"/>
      <c r="D527" s="781"/>
      <c r="E527" s="781"/>
      <c r="F527" s="781"/>
      <c r="G527" s="803"/>
      <c r="H527" s="804"/>
      <c r="I527" s="804"/>
      <c r="J527" s="804"/>
      <c r="K527" s="804"/>
      <c r="L527" s="804"/>
      <c r="M527" s="804"/>
      <c r="N527" s="804"/>
      <c r="O527" s="805"/>
    </row>
    <row r="528" spans="1:15" x14ac:dyDescent="0.25">
      <c r="A528" s="781"/>
      <c r="B528" s="781"/>
      <c r="C528" s="781"/>
      <c r="D528" s="781"/>
      <c r="E528" s="781"/>
      <c r="F528" s="781"/>
      <c r="G528" s="806"/>
      <c r="H528" s="807"/>
      <c r="I528" s="807"/>
      <c r="J528" s="807"/>
      <c r="K528" s="807"/>
      <c r="L528" s="807"/>
      <c r="M528" s="807"/>
      <c r="N528" s="807"/>
      <c r="O528" s="808"/>
    </row>
    <row r="529" spans="1:15" x14ac:dyDescent="0.25">
      <c r="A529" s="90"/>
      <c r="B529" s="90"/>
      <c r="C529" s="90"/>
      <c r="D529" s="91"/>
      <c r="E529" s="92"/>
      <c r="F529" s="92"/>
      <c r="G529" s="92"/>
      <c r="H529" s="92"/>
      <c r="I529" s="92"/>
      <c r="J529" s="92"/>
      <c r="K529" s="92"/>
      <c r="L529" s="92"/>
      <c r="M529" s="92"/>
      <c r="N529" s="92"/>
      <c r="O529" s="93"/>
    </row>
    <row r="530" spans="1:15" ht="15.75" x14ac:dyDescent="0.25">
      <c r="A530" s="70"/>
      <c r="B530" s="70"/>
      <c r="C530" s="63"/>
      <c r="D530" s="800" t="s">
        <v>95</v>
      </c>
      <c r="E530" s="1498"/>
      <c r="F530" s="1498"/>
      <c r="G530" s="1498"/>
      <c r="H530" s="1498"/>
      <c r="I530" s="1498"/>
      <c r="J530" s="1498"/>
      <c r="K530" s="1498"/>
      <c r="L530" s="1498"/>
      <c r="M530" s="1498"/>
      <c r="N530" s="1498"/>
      <c r="O530" s="1604"/>
    </row>
    <row r="531" spans="1:15" ht="15.75" x14ac:dyDescent="0.25">
      <c r="A531" s="63"/>
      <c r="B531" s="64"/>
      <c r="C531" s="70"/>
      <c r="D531" s="73" t="s">
        <v>53</v>
      </c>
      <c r="E531" s="73" t="s">
        <v>54</v>
      </c>
      <c r="F531" s="73" t="s">
        <v>55</v>
      </c>
      <c r="G531" s="73" t="s">
        <v>56</v>
      </c>
      <c r="H531" s="73" t="s">
        <v>57</v>
      </c>
      <c r="I531" s="73" t="s">
        <v>58</v>
      </c>
      <c r="J531" s="73" t="s">
        <v>59</v>
      </c>
      <c r="K531" s="73" t="s">
        <v>60</v>
      </c>
      <c r="L531" s="73" t="s">
        <v>61</v>
      </c>
      <c r="M531" s="73" t="s">
        <v>62</v>
      </c>
      <c r="N531" s="73" t="s">
        <v>63</v>
      </c>
      <c r="O531" s="73" t="s">
        <v>64</v>
      </c>
    </row>
    <row r="532" spans="1:15" ht="15.75" x14ac:dyDescent="0.25">
      <c r="A532" s="954" t="s">
        <v>65</v>
      </c>
      <c r="B532" s="954"/>
      <c r="C532" s="954"/>
      <c r="D532" s="179"/>
      <c r="E532" s="179"/>
      <c r="F532" s="179"/>
      <c r="G532" s="179"/>
      <c r="H532" s="179"/>
      <c r="I532" s="179"/>
      <c r="J532" s="179"/>
      <c r="K532" s="179"/>
      <c r="L532" s="179"/>
      <c r="M532" s="179"/>
      <c r="N532" s="179"/>
      <c r="O532" s="179"/>
    </row>
    <row r="533" spans="1:15" ht="15.75" x14ac:dyDescent="0.25">
      <c r="A533" s="955" t="s">
        <v>66</v>
      </c>
      <c r="B533" s="955"/>
      <c r="C533" s="955"/>
      <c r="D533" s="181"/>
      <c r="E533" s="181"/>
      <c r="F533" s="181"/>
      <c r="G533" s="181"/>
      <c r="H533" s="181"/>
      <c r="I533" s="181"/>
      <c r="J533" s="181"/>
      <c r="K533" s="181"/>
      <c r="L533" s="181"/>
      <c r="M533" s="181"/>
      <c r="N533" s="181"/>
      <c r="O533" s="181"/>
    </row>
  </sheetData>
  <sheetProtection password="B4A1" sheet="1" objects="1" scenarios="1" selectLockedCells="1" selectUnlockedCells="1"/>
  <mergeCells count="833">
    <mergeCell ref="A527:F528"/>
    <mergeCell ref="G527:O528"/>
    <mergeCell ref="D530:O530"/>
    <mergeCell ref="A532:C532"/>
    <mergeCell ref="A533:C533"/>
    <mergeCell ref="A523:F523"/>
    <mergeCell ref="G523:O523"/>
    <mergeCell ref="A524:F525"/>
    <mergeCell ref="G524:O525"/>
    <mergeCell ref="A526:F526"/>
    <mergeCell ref="G526:O526"/>
    <mergeCell ref="C521:E521"/>
    <mergeCell ref="F521:G521"/>
    <mergeCell ref="H521:I521"/>
    <mergeCell ref="K521:L521"/>
    <mergeCell ref="M521:O521"/>
    <mergeCell ref="A522:B522"/>
    <mergeCell ref="C522:G522"/>
    <mergeCell ref="H522:J522"/>
    <mergeCell ref="K522:O522"/>
    <mergeCell ref="A516:O516"/>
    <mergeCell ref="A517:O517"/>
    <mergeCell ref="A518:O518"/>
    <mergeCell ref="C520:E520"/>
    <mergeCell ref="F520:G520"/>
    <mergeCell ref="H520:I520"/>
    <mergeCell ref="K520:L520"/>
    <mergeCell ref="M520:O520"/>
    <mergeCell ref="A510:A511"/>
    <mergeCell ref="B510:B511"/>
    <mergeCell ref="A512:A513"/>
    <mergeCell ref="B512:B513"/>
    <mergeCell ref="A514:A515"/>
    <mergeCell ref="B514:B515"/>
    <mergeCell ref="A502:F503"/>
    <mergeCell ref="G502:O503"/>
    <mergeCell ref="A506:A507"/>
    <mergeCell ref="B506:B507"/>
    <mergeCell ref="A508:A509"/>
    <mergeCell ref="B508:B509"/>
    <mergeCell ref="A498:F498"/>
    <mergeCell ref="G498:O498"/>
    <mergeCell ref="A499:F500"/>
    <mergeCell ref="G499:O500"/>
    <mergeCell ref="A501:F501"/>
    <mergeCell ref="G501:O501"/>
    <mergeCell ref="C496:E496"/>
    <mergeCell ref="F496:G496"/>
    <mergeCell ref="H496:I496"/>
    <mergeCell ref="K496:L496"/>
    <mergeCell ref="M496:O496"/>
    <mergeCell ref="A497:B497"/>
    <mergeCell ref="C497:G497"/>
    <mergeCell ref="H497:J497"/>
    <mergeCell ref="K497:O497"/>
    <mergeCell ref="D487:O487"/>
    <mergeCell ref="A489:C489"/>
    <mergeCell ref="A490:C490"/>
    <mergeCell ref="C495:E495"/>
    <mergeCell ref="F495:G495"/>
    <mergeCell ref="H495:I495"/>
    <mergeCell ref="K495:L495"/>
    <mergeCell ref="M495:O495"/>
    <mergeCell ref="A481:F482"/>
    <mergeCell ref="G481:O482"/>
    <mergeCell ref="A483:F483"/>
    <mergeCell ref="G483:O483"/>
    <mergeCell ref="A484:F485"/>
    <mergeCell ref="G484:O485"/>
    <mergeCell ref="A479:B479"/>
    <mergeCell ref="C479:G479"/>
    <mergeCell ref="H479:J479"/>
    <mergeCell ref="K479:O479"/>
    <mergeCell ref="A480:F480"/>
    <mergeCell ref="G480:O480"/>
    <mergeCell ref="F477:G477"/>
    <mergeCell ref="H477:I477"/>
    <mergeCell ref="K477:L477"/>
    <mergeCell ref="M477:O477"/>
    <mergeCell ref="F478:G478"/>
    <mergeCell ref="H478:I478"/>
    <mergeCell ref="K478:L478"/>
    <mergeCell ref="M478:O478"/>
    <mergeCell ref="E472:I472"/>
    <mergeCell ref="L472:O472"/>
    <mergeCell ref="E473:I473"/>
    <mergeCell ref="L473:O473"/>
    <mergeCell ref="E474:I474"/>
    <mergeCell ref="L474:O474"/>
    <mergeCell ref="E469:I469"/>
    <mergeCell ref="L469:O469"/>
    <mergeCell ref="E470:I470"/>
    <mergeCell ref="L470:O470"/>
    <mergeCell ref="E471:I471"/>
    <mergeCell ref="L471:O471"/>
    <mergeCell ref="E466:I466"/>
    <mergeCell ref="L466:O466"/>
    <mergeCell ref="E467:I467"/>
    <mergeCell ref="L467:O467"/>
    <mergeCell ref="E468:I468"/>
    <mergeCell ref="L468:O468"/>
    <mergeCell ref="E463:I463"/>
    <mergeCell ref="L463:O463"/>
    <mergeCell ref="E464:I464"/>
    <mergeCell ref="L464:O464"/>
    <mergeCell ref="E465:I465"/>
    <mergeCell ref="L465:O465"/>
    <mergeCell ref="E461:I461"/>
    <mergeCell ref="L461:O461"/>
    <mergeCell ref="E462:I462"/>
    <mergeCell ref="L462:O462"/>
    <mergeCell ref="E457:I457"/>
    <mergeCell ref="L457:O457"/>
    <mergeCell ref="E458:I458"/>
    <mergeCell ref="L458:O458"/>
    <mergeCell ref="E459:I459"/>
    <mergeCell ref="L459:O459"/>
    <mergeCell ref="E456:I456"/>
    <mergeCell ref="L456:O456"/>
    <mergeCell ref="E451:I451"/>
    <mergeCell ref="L451:O451"/>
    <mergeCell ref="E452:I452"/>
    <mergeCell ref="L452:O452"/>
    <mergeCell ref="E453:I453"/>
    <mergeCell ref="L453:O453"/>
    <mergeCell ref="E460:I460"/>
    <mergeCell ref="L460:O460"/>
    <mergeCell ref="L445:O445"/>
    <mergeCell ref="E446:I446"/>
    <mergeCell ref="L446:O446"/>
    <mergeCell ref="E447:I447"/>
    <mergeCell ref="L447:O447"/>
    <mergeCell ref="E454:I454"/>
    <mergeCell ref="L454:O454"/>
    <mergeCell ref="E455:I455"/>
    <mergeCell ref="L455:O455"/>
    <mergeCell ref="L441:O441"/>
    <mergeCell ref="E442:I442"/>
    <mergeCell ref="L442:O442"/>
    <mergeCell ref="E443:I443"/>
    <mergeCell ref="L443:O443"/>
    <mergeCell ref="E444:I444"/>
    <mergeCell ref="L444:O444"/>
    <mergeCell ref="B436:O436"/>
    <mergeCell ref="A438:D474"/>
    <mergeCell ref="E438:I438"/>
    <mergeCell ref="J438:K474"/>
    <mergeCell ref="L438:O438"/>
    <mergeCell ref="E439:I439"/>
    <mergeCell ref="L439:O439"/>
    <mergeCell ref="E440:I440"/>
    <mergeCell ref="L440:O440"/>
    <mergeCell ref="E441:I441"/>
    <mergeCell ref="E448:I448"/>
    <mergeCell ref="L448:O448"/>
    <mergeCell ref="E449:I449"/>
    <mergeCell ref="L449:O449"/>
    <mergeCell ref="E450:I450"/>
    <mergeCell ref="L450:O450"/>
    <mergeCell ref="E445:I445"/>
    <mergeCell ref="A426:F427"/>
    <mergeCell ref="G426:O427"/>
    <mergeCell ref="D429:O429"/>
    <mergeCell ref="A431:C431"/>
    <mergeCell ref="A432:C432"/>
    <mergeCell ref="B434:J434"/>
    <mergeCell ref="K434:N434"/>
    <mergeCell ref="A422:F422"/>
    <mergeCell ref="G422:O422"/>
    <mergeCell ref="A423:F424"/>
    <mergeCell ref="G423:O424"/>
    <mergeCell ref="A425:F425"/>
    <mergeCell ref="G425:O425"/>
    <mergeCell ref="C420:E420"/>
    <mergeCell ref="F420:G420"/>
    <mergeCell ref="H420:I420"/>
    <mergeCell ref="K420:L420"/>
    <mergeCell ref="M420:O420"/>
    <mergeCell ref="A421:B421"/>
    <mergeCell ref="C421:G421"/>
    <mergeCell ref="H421:J421"/>
    <mergeCell ref="K421:O421"/>
    <mergeCell ref="A413:A414"/>
    <mergeCell ref="B413:B414"/>
    <mergeCell ref="A415:O415"/>
    <mergeCell ref="A416:O416"/>
    <mergeCell ref="A417:O417"/>
    <mergeCell ref="C419:E419"/>
    <mergeCell ref="F419:G419"/>
    <mergeCell ref="H419:I419"/>
    <mergeCell ref="K419:L419"/>
    <mergeCell ref="M419:O419"/>
    <mergeCell ref="A407:A408"/>
    <mergeCell ref="B407:B408"/>
    <mergeCell ref="A409:A410"/>
    <mergeCell ref="B409:B410"/>
    <mergeCell ref="A411:A412"/>
    <mergeCell ref="B411:B412"/>
    <mergeCell ref="A401:A402"/>
    <mergeCell ref="B401:B402"/>
    <mergeCell ref="A403:A404"/>
    <mergeCell ref="B403:B404"/>
    <mergeCell ref="A405:A406"/>
    <mergeCell ref="B405:B406"/>
    <mergeCell ref="A395:A396"/>
    <mergeCell ref="B395:B396"/>
    <mergeCell ref="A397:A398"/>
    <mergeCell ref="B397:B398"/>
    <mergeCell ref="A399:A400"/>
    <mergeCell ref="B399:B400"/>
    <mergeCell ref="A387:F388"/>
    <mergeCell ref="G387:O388"/>
    <mergeCell ref="A391:A392"/>
    <mergeCell ref="B391:B392"/>
    <mergeCell ref="A393:A394"/>
    <mergeCell ref="B393:B394"/>
    <mergeCell ref="A383:F383"/>
    <mergeCell ref="G383:O383"/>
    <mergeCell ref="A384:F385"/>
    <mergeCell ref="G384:O385"/>
    <mergeCell ref="A386:F386"/>
    <mergeCell ref="G386:O386"/>
    <mergeCell ref="C381:E381"/>
    <mergeCell ref="F381:G381"/>
    <mergeCell ref="H381:I381"/>
    <mergeCell ref="K381:L381"/>
    <mergeCell ref="M381:O381"/>
    <mergeCell ref="A382:B382"/>
    <mergeCell ref="C382:G382"/>
    <mergeCell ref="H382:J382"/>
    <mergeCell ref="K382:O382"/>
    <mergeCell ref="D372:O372"/>
    <mergeCell ref="A374:C374"/>
    <mergeCell ref="A375:C375"/>
    <mergeCell ref="C380:E380"/>
    <mergeCell ref="F380:G380"/>
    <mergeCell ref="H380:I380"/>
    <mergeCell ref="K380:L380"/>
    <mergeCell ref="M380:O380"/>
    <mergeCell ref="A366:F367"/>
    <mergeCell ref="G366:O367"/>
    <mergeCell ref="A368:F368"/>
    <mergeCell ref="G368:O368"/>
    <mergeCell ref="A369:F370"/>
    <mergeCell ref="G369:O370"/>
    <mergeCell ref="A364:B364"/>
    <mergeCell ref="C364:G364"/>
    <mergeCell ref="H364:J364"/>
    <mergeCell ref="K364:O364"/>
    <mergeCell ref="A365:F365"/>
    <mergeCell ref="G365:O365"/>
    <mergeCell ref="F362:G362"/>
    <mergeCell ref="H362:I362"/>
    <mergeCell ref="K362:L362"/>
    <mergeCell ref="M362:O362"/>
    <mergeCell ref="F363:G363"/>
    <mergeCell ref="H363:I363"/>
    <mergeCell ref="K363:L363"/>
    <mergeCell ref="M363:O363"/>
    <mergeCell ref="E357:I357"/>
    <mergeCell ref="L357:O357"/>
    <mergeCell ref="E358:I358"/>
    <mergeCell ref="L358:O358"/>
    <mergeCell ref="E359:I359"/>
    <mergeCell ref="L359:O359"/>
    <mergeCell ref="E354:I354"/>
    <mergeCell ref="L354:O354"/>
    <mergeCell ref="E355:I355"/>
    <mergeCell ref="L355:O355"/>
    <mergeCell ref="E356:I356"/>
    <mergeCell ref="L356:O356"/>
    <mergeCell ref="E351:I351"/>
    <mergeCell ref="L351:O351"/>
    <mergeCell ref="E352:I352"/>
    <mergeCell ref="L352:O352"/>
    <mergeCell ref="E353:I353"/>
    <mergeCell ref="L353:O353"/>
    <mergeCell ref="E348:I348"/>
    <mergeCell ref="L348:O348"/>
    <mergeCell ref="E349:I349"/>
    <mergeCell ref="L349:O349"/>
    <mergeCell ref="E350:I350"/>
    <mergeCell ref="L350:O350"/>
    <mergeCell ref="E345:I345"/>
    <mergeCell ref="L345:O345"/>
    <mergeCell ref="E346:I346"/>
    <mergeCell ref="L346:O346"/>
    <mergeCell ref="E347:I347"/>
    <mergeCell ref="L347:O347"/>
    <mergeCell ref="E342:I342"/>
    <mergeCell ref="L342:O342"/>
    <mergeCell ref="E343:I343"/>
    <mergeCell ref="L343:O343"/>
    <mergeCell ref="E344:I344"/>
    <mergeCell ref="L344:O344"/>
    <mergeCell ref="E331:I331"/>
    <mergeCell ref="L331:O331"/>
    <mergeCell ref="E332:I332"/>
    <mergeCell ref="L332:O332"/>
    <mergeCell ref="E339:I339"/>
    <mergeCell ref="L339:O339"/>
    <mergeCell ref="E340:I340"/>
    <mergeCell ref="L340:O340"/>
    <mergeCell ref="E341:I341"/>
    <mergeCell ref="L341:O341"/>
    <mergeCell ref="E336:I336"/>
    <mergeCell ref="L336:O336"/>
    <mergeCell ref="E337:I337"/>
    <mergeCell ref="L337:O337"/>
    <mergeCell ref="E338:I338"/>
    <mergeCell ref="L338:O338"/>
    <mergeCell ref="E327:I327"/>
    <mergeCell ref="L327:O327"/>
    <mergeCell ref="E328:I328"/>
    <mergeCell ref="L328:O328"/>
    <mergeCell ref="E329:I329"/>
    <mergeCell ref="L329:O329"/>
    <mergeCell ref="A323:D359"/>
    <mergeCell ref="E323:I323"/>
    <mergeCell ref="J323:K359"/>
    <mergeCell ref="L323:O323"/>
    <mergeCell ref="E324:I324"/>
    <mergeCell ref="L324:O324"/>
    <mergeCell ref="E325:I325"/>
    <mergeCell ref="L325:O325"/>
    <mergeCell ref="E326:I326"/>
    <mergeCell ref="L326:O326"/>
    <mergeCell ref="E333:I333"/>
    <mergeCell ref="L333:O333"/>
    <mergeCell ref="E334:I334"/>
    <mergeCell ref="L334:O334"/>
    <mergeCell ref="E335:I335"/>
    <mergeCell ref="L335:O335"/>
    <mergeCell ref="E330:I330"/>
    <mergeCell ref="L330:O330"/>
    <mergeCell ref="A312:F313"/>
    <mergeCell ref="G312:O313"/>
    <mergeCell ref="D315:O315"/>
    <mergeCell ref="A317:C317"/>
    <mergeCell ref="A318:C318"/>
    <mergeCell ref="B321:O321"/>
    <mergeCell ref="A308:F308"/>
    <mergeCell ref="G308:O308"/>
    <mergeCell ref="A309:F310"/>
    <mergeCell ref="G309:O310"/>
    <mergeCell ref="A311:F311"/>
    <mergeCell ref="G311:O311"/>
    <mergeCell ref="C306:E306"/>
    <mergeCell ref="F306:G306"/>
    <mergeCell ref="H306:I306"/>
    <mergeCell ref="K306:L306"/>
    <mergeCell ref="M306:O306"/>
    <mergeCell ref="A307:B307"/>
    <mergeCell ref="C307:G307"/>
    <mergeCell ref="H307:J307"/>
    <mergeCell ref="K307:O307"/>
    <mergeCell ref="A300:O300"/>
    <mergeCell ref="A301:O301"/>
    <mergeCell ref="A302:O302"/>
    <mergeCell ref="A303:O303"/>
    <mergeCell ref="C305:E305"/>
    <mergeCell ref="F305:G305"/>
    <mergeCell ref="H305:I305"/>
    <mergeCell ref="K305:L305"/>
    <mergeCell ref="M305:O305"/>
    <mergeCell ref="A294:A295"/>
    <mergeCell ref="B294:B295"/>
    <mergeCell ref="A296:A297"/>
    <mergeCell ref="B296:B297"/>
    <mergeCell ref="A298:A299"/>
    <mergeCell ref="B298:B299"/>
    <mergeCell ref="A284:F285"/>
    <mergeCell ref="G284:O285"/>
    <mergeCell ref="A288:A289"/>
    <mergeCell ref="B288:B289"/>
    <mergeCell ref="A290:A291"/>
    <mergeCell ref="A292:A293"/>
    <mergeCell ref="A280:F280"/>
    <mergeCell ref="G280:O280"/>
    <mergeCell ref="A281:F282"/>
    <mergeCell ref="G281:O282"/>
    <mergeCell ref="A283:F283"/>
    <mergeCell ref="G283:O283"/>
    <mergeCell ref="C278:E278"/>
    <mergeCell ref="F278:G278"/>
    <mergeCell ref="H278:I278"/>
    <mergeCell ref="K278:L278"/>
    <mergeCell ref="M278:O278"/>
    <mergeCell ref="A279:B279"/>
    <mergeCell ref="C279:G279"/>
    <mergeCell ref="H279:J279"/>
    <mergeCell ref="K279:O279"/>
    <mergeCell ref="A266:F267"/>
    <mergeCell ref="G266:O267"/>
    <mergeCell ref="D269:O269"/>
    <mergeCell ref="A271:C271"/>
    <mergeCell ref="A272:C272"/>
    <mergeCell ref="C277:E277"/>
    <mergeCell ref="F277:G277"/>
    <mergeCell ref="H277:I277"/>
    <mergeCell ref="K277:L277"/>
    <mergeCell ref="M277:O277"/>
    <mergeCell ref="A262:F262"/>
    <mergeCell ref="G262:O262"/>
    <mergeCell ref="A263:F264"/>
    <mergeCell ref="G263:O264"/>
    <mergeCell ref="A265:F265"/>
    <mergeCell ref="G265:O265"/>
    <mergeCell ref="F260:G260"/>
    <mergeCell ref="H260:I260"/>
    <mergeCell ref="K260:L260"/>
    <mergeCell ref="M260:O260"/>
    <mergeCell ref="A261:B261"/>
    <mergeCell ref="C261:G261"/>
    <mergeCell ref="H261:J261"/>
    <mergeCell ref="K261:O261"/>
    <mergeCell ref="F258:G258"/>
    <mergeCell ref="H258:I258"/>
    <mergeCell ref="K258:L258"/>
    <mergeCell ref="M258:O258"/>
    <mergeCell ref="F259:G259"/>
    <mergeCell ref="H259:I259"/>
    <mergeCell ref="K259:L259"/>
    <mergeCell ref="M259:O259"/>
    <mergeCell ref="E253:I253"/>
    <mergeCell ref="L253:O253"/>
    <mergeCell ref="E254:I254"/>
    <mergeCell ref="L254:O254"/>
    <mergeCell ref="E255:I255"/>
    <mergeCell ref="L255:O255"/>
    <mergeCell ref="E250:I250"/>
    <mergeCell ref="L250:O250"/>
    <mergeCell ref="E251:I251"/>
    <mergeCell ref="L251:O251"/>
    <mergeCell ref="E252:I252"/>
    <mergeCell ref="L252:O252"/>
    <mergeCell ref="E247:I247"/>
    <mergeCell ref="L247:O247"/>
    <mergeCell ref="E248:I248"/>
    <mergeCell ref="L248:O248"/>
    <mergeCell ref="E249:I249"/>
    <mergeCell ref="L249:O249"/>
    <mergeCell ref="E244:I244"/>
    <mergeCell ref="L244:O244"/>
    <mergeCell ref="E245:I245"/>
    <mergeCell ref="L245:O245"/>
    <mergeCell ref="E246:I246"/>
    <mergeCell ref="L246:O246"/>
    <mergeCell ref="E241:I241"/>
    <mergeCell ref="L241:O241"/>
    <mergeCell ref="E242:I242"/>
    <mergeCell ref="L242:O242"/>
    <mergeCell ref="E243:I243"/>
    <mergeCell ref="L243:O243"/>
    <mergeCell ref="E238:I238"/>
    <mergeCell ref="L238:O238"/>
    <mergeCell ref="E239:I239"/>
    <mergeCell ref="L239:O239"/>
    <mergeCell ref="E240:I240"/>
    <mergeCell ref="L240:O240"/>
    <mergeCell ref="E235:I235"/>
    <mergeCell ref="L235:O235"/>
    <mergeCell ref="E236:I236"/>
    <mergeCell ref="L236:O236"/>
    <mergeCell ref="E237:I237"/>
    <mergeCell ref="L237:O237"/>
    <mergeCell ref="E233:I233"/>
    <mergeCell ref="L233:O233"/>
    <mergeCell ref="E234:I234"/>
    <mergeCell ref="L234:O234"/>
    <mergeCell ref="E229:I229"/>
    <mergeCell ref="L229:O229"/>
    <mergeCell ref="E230:I230"/>
    <mergeCell ref="L230:O230"/>
    <mergeCell ref="E231:I231"/>
    <mergeCell ref="L231:O231"/>
    <mergeCell ref="A219:D255"/>
    <mergeCell ref="E219:I219"/>
    <mergeCell ref="J219:K255"/>
    <mergeCell ref="L219:O219"/>
    <mergeCell ref="E220:I220"/>
    <mergeCell ref="L220:O220"/>
    <mergeCell ref="E221:I221"/>
    <mergeCell ref="L221:O221"/>
    <mergeCell ref="E222:I222"/>
    <mergeCell ref="L222:O222"/>
    <mergeCell ref="E226:I226"/>
    <mergeCell ref="L226:O226"/>
    <mergeCell ref="E227:I227"/>
    <mergeCell ref="L227:O227"/>
    <mergeCell ref="E228:I228"/>
    <mergeCell ref="L228:O228"/>
    <mergeCell ref="E223:I223"/>
    <mergeCell ref="L223:O223"/>
    <mergeCell ref="E224:I224"/>
    <mergeCell ref="L224:O224"/>
    <mergeCell ref="E225:I225"/>
    <mergeCell ref="L225:O225"/>
    <mergeCell ref="E232:I232"/>
    <mergeCell ref="L232:O232"/>
    <mergeCell ref="A208:F209"/>
    <mergeCell ref="G208:O209"/>
    <mergeCell ref="D211:O211"/>
    <mergeCell ref="A213:C213"/>
    <mergeCell ref="A214:C214"/>
    <mergeCell ref="B217:O217"/>
    <mergeCell ref="A204:F204"/>
    <mergeCell ref="G204:O204"/>
    <mergeCell ref="A205:F206"/>
    <mergeCell ref="G205:O206"/>
    <mergeCell ref="A207:F207"/>
    <mergeCell ref="G207:O207"/>
    <mergeCell ref="C202:E202"/>
    <mergeCell ref="F202:G202"/>
    <mergeCell ref="H202:I202"/>
    <mergeCell ref="K202:L202"/>
    <mergeCell ref="M202:O202"/>
    <mergeCell ref="A203:B203"/>
    <mergeCell ref="C203:G203"/>
    <mergeCell ref="H203:J203"/>
    <mergeCell ref="K203:O203"/>
    <mergeCell ref="A197:O197"/>
    <mergeCell ref="A198:O198"/>
    <mergeCell ref="A199:O199"/>
    <mergeCell ref="C201:E201"/>
    <mergeCell ref="F201:G201"/>
    <mergeCell ref="H201:I201"/>
    <mergeCell ref="K201:L201"/>
    <mergeCell ref="M201:O201"/>
    <mergeCell ref="A191:A192"/>
    <mergeCell ref="B191:B192"/>
    <mergeCell ref="A193:A194"/>
    <mergeCell ref="B193:B194"/>
    <mergeCell ref="A195:O195"/>
    <mergeCell ref="A196:O196"/>
    <mergeCell ref="A183:F184"/>
    <mergeCell ref="G183:O184"/>
    <mergeCell ref="A187:A188"/>
    <mergeCell ref="B187:B188"/>
    <mergeCell ref="A189:A190"/>
    <mergeCell ref="B189:B190"/>
    <mergeCell ref="A179:F179"/>
    <mergeCell ref="G179:O179"/>
    <mergeCell ref="A180:F181"/>
    <mergeCell ref="G180:O181"/>
    <mergeCell ref="A182:F182"/>
    <mergeCell ref="G182:O182"/>
    <mergeCell ref="C177:E177"/>
    <mergeCell ref="F177:G177"/>
    <mergeCell ref="H177:I177"/>
    <mergeCell ref="K177:L177"/>
    <mergeCell ref="M177:O177"/>
    <mergeCell ref="A178:B178"/>
    <mergeCell ref="C178:G178"/>
    <mergeCell ref="H178:J178"/>
    <mergeCell ref="K178:O178"/>
    <mergeCell ref="A168:F169"/>
    <mergeCell ref="G168:O169"/>
    <mergeCell ref="D171:O171"/>
    <mergeCell ref="A173:C173"/>
    <mergeCell ref="A174:C174"/>
    <mergeCell ref="C176:E176"/>
    <mergeCell ref="F176:G176"/>
    <mergeCell ref="H176:I176"/>
    <mergeCell ref="K176:L176"/>
    <mergeCell ref="M176:O176"/>
    <mergeCell ref="A164:F164"/>
    <mergeCell ref="G164:O164"/>
    <mergeCell ref="A165:F166"/>
    <mergeCell ref="G165:O166"/>
    <mergeCell ref="A167:F167"/>
    <mergeCell ref="G167:O167"/>
    <mergeCell ref="H162:I162"/>
    <mergeCell ref="K162:L162"/>
    <mergeCell ref="M162:O162"/>
    <mergeCell ref="A163:B163"/>
    <mergeCell ref="C163:G163"/>
    <mergeCell ref="H163:J163"/>
    <mergeCell ref="K163:O163"/>
    <mergeCell ref="F160:G160"/>
    <mergeCell ref="H160:I160"/>
    <mergeCell ref="K160:L160"/>
    <mergeCell ref="M160:O160"/>
    <mergeCell ref="F161:G161"/>
    <mergeCell ref="H161:I161"/>
    <mergeCell ref="K161:L161"/>
    <mergeCell ref="M161:O161"/>
    <mergeCell ref="E155:I155"/>
    <mergeCell ref="L155:O155"/>
    <mergeCell ref="E156:I156"/>
    <mergeCell ref="L156:O156"/>
    <mergeCell ref="E157:I157"/>
    <mergeCell ref="L157:O157"/>
    <mergeCell ref="E152:I152"/>
    <mergeCell ref="L152:O152"/>
    <mergeCell ref="E153:I153"/>
    <mergeCell ref="L153:O153"/>
    <mergeCell ref="E154:I154"/>
    <mergeCell ref="L154:O154"/>
    <mergeCell ref="E149:I149"/>
    <mergeCell ref="L149:O149"/>
    <mergeCell ref="E150:I150"/>
    <mergeCell ref="L150:O150"/>
    <mergeCell ref="E151:I151"/>
    <mergeCell ref="L151:O151"/>
    <mergeCell ref="E146:I146"/>
    <mergeCell ref="L146:O146"/>
    <mergeCell ref="E147:I147"/>
    <mergeCell ref="L147:O147"/>
    <mergeCell ref="E148:I148"/>
    <mergeCell ref="L148:O148"/>
    <mergeCell ref="E143:I143"/>
    <mergeCell ref="L143:O143"/>
    <mergeCell ref="E144:I144"/>
    <mergeCell ref="L144:O144"/>
    <mergeCell ref="E145:I145"/>
    <mergeCell ref="L145:O145"/>
    <mergeCell ref="E140:I140"/>
    <mergeCell ref="L140:O140"/>
    <mergeCell ref="E141:I141"/>
    <mergeCell ref="L141:O141"/>
    <mergeCell ref="E142:I142"/>
    <mergeCell ref="L142:O142"/>
    <mergeCell ref="E137:I137"/>
    <mergeCell ref="L137:O137"/>
    <mergeCell ref="E138:I138"/>
    <mergeCell ref="L138:O138"/>
    <mergeCell ref="E139:I139"/>
    <mergeCell ref="L139:O139"/>
    <mergeCell ref="L134:O134"/>
    <mergeCell ref="E135:I135"/>
    <mergeCell ref="L135:O135"/>
    <mergeCell ref="E136:I136"/>
    <mergeCell ref="L136:O136"/>
    <mergeCell ref="E131:I131"/>
    <mergeCell ref="L131:O131"/>
    <mergeCell ref="E132:I132"/>
    <mergeCell ref="L132:O132"/>
    <mergeCell ref="E133:I133"/>
    <mergeCell ref="L133:O133"/>
    <mergeCell ref="B119:O119"/>
    <mergeCell ref="A121:D157"/>
    <mergeCell ref="E121:I121"/>
    <mergeCell ref="J121:K157"/>
    <mergeCell ref="L121:O121"/>
    <mergeCell ref="E122:I122"/>
    <mergeCell ref="L122:O122"/>
    <mergeCell ref="E123:I123"/>
    <mergeCell ref="L123:O123"/>
    <mergeCell ref="E124:I124"/>
    <mergeCell ref="E128:I128"/>
    <mergeCell ref="L128:O128"/>
    <mergeCell ref="E129:I129"/>
    <mergeCell ref="L129:O129"/>
    <mergeCell ref="E130:I130"/>
    <mergeCell ref="L130:O130"/>
    <mergeCell ref="L124:O124"/>
    <mergeCell ref="E125:I125"/>
    <mergeCell ref="L125:O125"/>
    <mergeCell ref="E126:I126"/>
    <mergeCell ref="L126:O126"/>
    <mergeCell ref="E127:I127"/>
    <mergeCell ref="L127:O127"/>
    <mergeCell ref="E134:I134"/>
    <mergeCell ref="A109:F110"/>
    <mergeCell ref="G109:O110"/>
    <mergeCell ref="D112:O112"/>
    <mergeCell ref="A114:C114"/>
    <mergeCell ref="A115:C115"/>
    <mergeCell ref="B117:J117"/>
    <mergeCell ref="K117:N117"/>
    <mergeCell ref="A105:F105"/>
    <mergeCell ref="G105:O105"/>
    <mergeCell ref="A106:F107"/>
    <mergeCell ref="G106:O107"/>
    <mergeCell ref="A108:F108"/>
    <mergeCell ref="G108:O108"/>
    <mergeCell ref="C103:E103"/>
    <mergeCell ref="F103:G103"/>
    <mergeCell ref="H103:I103"/>
    <mergeCell ref="K103:L103"/>
    <mergeCell ref="M103:O103"/>
    <mergeCell ref="A104:B104"/>
    <mergeCell ref="C104:G104"/>
    <mergeCell ref="H104:J104"/>
    <mergeCell ref="K104:O104"/>
    <mergeCell ref="A96:O96"/>
    <mergeCell ref="A97:O97"/>
    <mergeCell ref="A98:O98"/>
    <mergeCell ref="A99:O99"/>
    <mergeCell ref="A100:O100"/>
    <mergeCell ref="C102:E102"/>
    <mergeCell ref="F102:G102"/>
    <mergeCell ref="H102:I102"/>
    <mergeCell ref="K102:L102"/>
    <mergeCell ref="M102:O102"/>
    <mergeCell ref="A90:A91"/>
    <mergeCell ref="B90:B91"/>
    <mergeCell ref="A92:A93"/>
    <mergeCell ref="B92:B93"/>
    <mergeCell ref="A94:A95"/>
    <mergeCell ref="B94:B95"/>
    <mergeCell ref="A84:A85"/>
    <mergeCell ref="B84:B85"/>
    <mergeCell ref="A86:A87"/>
    <mergeCell ref="B86:B87"/>
    <mergeCell ref="A88:A89"/>
    <mergeCell ref="B88:B89"/>
    <mergeCell ref="A78:A79"/>
    <mergeCell ref="B78:B79"/>
    <mergeCell ref="A80:A81"/>
    <mergeCell ref="B80:B81"/>
    <mergeCell ref="A82:A83"/>
    <mergeCell ref="B82:B83"/>
    <mergeCell ref="A70:F71"/>
    <mergeCell ref="G70:O71"/>
    <mergeCell ref="A74:A75"/>
    <mergeCell ref="B74:B75"/>
    <mergeCell ref="A76:A77"/>
    <mergeCell ref="B76:B77"/>
    <mergeCell ref="A66:F66"/>
    <mergeCell ref="G66:O66"/>
    <mergeCell ref="A67:F68"/>
    <mergeCell ref="G67:O68"/>
    <mergeCell ref="A69:F69"/>
    <mergeCell ref="G69:O69"/>
    <mergeCell ref="C64:E64"/>
    <mergeCell ref="F64:G64"/>
    <mergeCell ref="H64:I64"/>
    <mergeCell ref="K64:L64"/>
    <mergeCell ref="M64:O64"/>
    <mergeCell ref="A65:B65"/>
    <mergeCell ref="C65:G65"/>
    <mergeCell ref="H65:J65"/>
    <mergeCell ref="K65:O65"/>
    <mergeCell ref="A58:C58"/>
    <mergeCell ref="C63:E63"/>
    <mergeCell ref="F63:G63"/>
    <mergeCell ref="H63:I63"/>
    <mergeCell ref="K63:L63"/>
    <mergeCell ref="M63:O63"/>
    <mergeCell ref="A51:F51"/>
    <mergeCell ref="G51:O51"/>
    <mergeCell ref="A52:F53"/>
    <mergeCell ref="G52:O53"/>
    <mergeCell ref="D55:O55"/>
    <mergeCell ref="A57:C57"/>
    <mergeCell ref="A47:B47"/>
    <mergeCell ref="C47:G47"/>
    <mergeCell ref="H47:J47"/>
    <mergeCell ref="A48:F48"/>
    <mergeCell ref="G48:O48"/>
    <mergeCell ref="A49:F50"/>
    <mergeCell ref="G49:O50"/>
    <mergeCell ref="F44:G44"/>
    <mergeCell ref="H44:I44"/>
    <mergeCell ref="K44:L44"/>
    <mergeCell ref="M44:O44"/>
    <mergeCell ref="F45:G45"/>
    <mergeCell ref="H45:I45"/>
    <mergeCell ref="K45:L45"/>
    <mergeCell ref="M45:O45"/>
    <mergeCell ref="E39:I39"/>
    <mergeCell ref="L39:O39"/>
    <mergeCell ref="E40:I40"/>
    <mergeCell ref="L40:O40"/>
    <mergeCell ref="E41:I41"/>
    <mergeCell ref="L41:O41"/>
    <mergeCell ref="E36:I36"/>
    <mergeCell ref="L36:O36"/>
    <mergeCell ref="E37:I37"/>
    <mergeCell ref="L37:O37"/>
    <mergeCell ref="E38:I38"/>
    <mergeCell ref="L38:O38"/>
    <mergeCell ref="E33:I33"/>
    <mergeCell ref="L33:O33"/>
    <mergeCell ref="E34:I34"/>
    <mergeCell ref="L34:O34"/>
    <mergeCell ref="E35:I35"/>
    <mergeCell ref="L35:O35"/>
    <mergeCell ref="E30:I30"/>
    <mergeCell ref="L30:O30"/>
    <mergeCell ref="E31:I31"/>
    <mergeCell ref="L31:O31"/>
    <mergeCell ref="E32:I32"/>
    <mergeCell ref="L32:O32"/>
    <mergeCell ref="E20:I20"/>
    <mergeCell ref="L20:O20"/>
    <mergeCell ref="E27:I27"/>
    <mergeCell ref="L27:O27"/>
    <mergeCell ref="E28:I28"/>
    <mergeCell ref="L28:O28"/>
    <mergeCell ref="E29:I29"/>
    <mergeCell ref="L29:O29"/>
    <mergeCell ref="E24:I24"/>
    <mergeCell ref="L24:O24"/>
    <mergeCell ref="E25:I25"/>
    <mergeCell ref="L25:O25"/>
    <mergeCell ref="E26:I26"/>
    <mergeCell ref="L26:O26"/>
    <mergeCell ref="E16:I16"/>
    <mergeCell ref="L16:O16"/>
    <mergeCell ref="E17:I17"/>
    <mergeCell ref="L17:O17"/>
    <mergeCell ref="B8:J8"/>
    <mergeCell ref="K8:N8"/>
    <mergeCell ref="B10:O10"/>
    <mergeCell ref="A12:D41"/>
    <mergeCell ref="E12:I12"/>
    <mergeCell ref="J12:K41"/>
    <mergeCell ref="L12:O12"/>
    <mergeCell ref="E13:I13"/>
    <mergeCell ref="L13:O13"/>
    <mergeCell ref="E14:I14"/>
    <mergeCell ref="E21:I21"/>
    <mergeCell ref="L21:O21"/>
    <mergeCell ref="E22:I22"/>
    <mergeCell ref="L22:O22"/>
    <mergeCell ref="E23:I23"/>
    <mergeCell ref="L23:O23"/>
    <mergeCell ref="E18:I18"/>
    <mergeCell ref="L18:O18"/>
    <mergeCell ref="E19:I19"/>
    <mergeCell ref="L19:O19"/>
    <mergeCell ref="B1:O1"/>
    <mergeCell ref="B2:O2"/>
    <mergeCell ref="B3:O3"/>
    <mergeCell ref="B4:O4"/>
    <mergeCell ref="B5:O5"/>
    <mergeCell ref="B6:O6"/>
    <mergeCell ref="L14:O14"/>
    <mergeCell ref="E15:I15"/>
    <mergeCell ref="L15:O1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$EM$203:$EM$574</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0"/>
  <sheetViews>
    <sheetView tabSelected="1" workbookViewId="0">
      <selection activeCell="M30" sqref="M30"/>
    </sheetView>
  </sheetViews>
  <sheetFormatPr baseColWidth="10" defaultRowHeight="15" x14ac:dyDescent="0.25"/>
  <sheetData>
    <row r="1" spans="1:15" ht="63" x14ac:dyDescent="0.25">
      <c r="A1" s="61" t="s">
        <v>0</v>
      </c>
      <c r="B1" s="738" t="s">
        <v>2136</v>
      </c>
      <c r="C1" s="739"/>
      <c r="D1" s="739"/>
      <c r="E1" s="739"/>
      <c r="F1" s="739"/>
      <c r="G1" s="739"/>
      <c r="H1" s="739"/>
      <c r="I1" s="739"/>
      <c r="J1" s="739"/>
      <c r="K1" s="739"/>
      <c r="L1" s="739"/>
      <c r="M1" s="739"/>
      <c r="N1" s="739"/>
      <c r="O1" s="740"/>
    </row>
    <row r="2" spans="1:15" ht="15.75" x14ac:dyDescent="0.25">
      <c r="A2" s="61" t="s">
        <v>2</v>
      </c>
      <c r="B2" s="741" t="s">
        <v>2137</v>
      </c>
      <c r="C2" s="742"/>
      <c r="D2" s="742"/>
      <c r="E2" s="742"/>
      <c r="F2" s="742"/>
      <c r="G2" s="742"/>
      <c r="H2" s="742"/>
      <c r="I2" s="742"/>
      <c r="J2" s="742"/>
      <c r="K2" s="742"/>
      <c r="L2" s="742"/>
      <c r="M2" s="742"/>
      <c r="N2" s="742"/>
      <c r="O2" s="743"/>
    </row>
    <row r="3" spans="1:15" ht="15.75" x14ac:dyDescent="0.25">
      <c r="A3" s="61" t="s">
        <v>3</v>
      </c>
      <c r="B3" s="738" t="s">
        <v>2138</v>
      </c>
      <c r="C3" s="739"/>
      <c r="D3" s="739"/>
      <c r="E3" s="739"/>
      <c r="F3" s="739"/>
      <c r="G3" s="739"/>
      <c r="H3" s="739"/>
      <c r="I3" s="739"/>
      <c r="J3" s="739"/>
      <c r="K3" s="739"/>
      <c r="L3" s="739"/>
      <c r="M3" s="739"/>
      <c r="N3" s="739"/>
      <c r="O3" s="740"/>
    </row>
    <row r="4" spans="1:15" ht="15.75" x14ac:dyDescent="0.25">
      <c r="A4" s="61" t="s">
        <v>5</v>
      </c>
      <c r="B4" s="738" t="s">
        <v>2139</v>
      </c>
      <c r="C4" s="739"/>
      <c r="D4" s="739"/>
      <c r="E4" s="739"/>
      <c r="F4" s="739"/>
      <c r="G4" s="739"/>
      <c r="H4" s="739"/>
      <c r="I4" s="739"/>
      <c r="J4" s="739"/>
      <c r="K4" s="739"/>
      <c r="L4" s="739"/>
      <c r="M4" s="739"/>
      <c r="N4" s="739"/>
      <c r="O4" s="740"/>
    </row>
    <row r="5" spans="1:15" ht="31.5" x14ac:dyDescent="0.25">
      <c r="A5" s="62" t="s">
        <v>7</v>
      </c>
      <c r="B5" s="738" t="s">
        <v>589</v>
      </c>
      <c r="C5" s="739"/>
      <c r="D5" s="739"/>
      <c r="E5" s="739"/>
      <c r="F5" s="739"/>
      <c r="G5" s="739"/>
      <c r="H5" s="739"/>
      <c r="I5" s="739"/>
      <c r="J5" s="739"/>
      <c r="K5" s="739"/>
      <c r="L5" s="739"/>
      <c r="M5" s="739"/>
      <c r="N5" s="739"/>
      <c r="O5" s="740"/>
    </row>
    <row r="6" spans="1:15" ht="31.5" x14ac:dyDescent="0.25">
      <c r="A6" s="62" t="s">
        <v>9</v>
      </c>
      <c r="B6" s="738" t="s">
        <v>2140</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2141</v>
      </c>
      <c r="C8" s="748"/>
      <c r="D8" s="748"/>
      <c r="E8" s="748"/>
      <c r="F8" s="748"/>
      <c r="G8" s="748"/>
      <c r="H8" s="748"/>
      <c r="I8" s="748"/>
      <c r="J8" s="749"/>
      <c r="K8" s="750" t="s">
        <v>13</v>
      </c>
      <c r="L8" s="750"/>
      <c r="M8" s="750"/>
      <c r="N8" s="750"/>
      <c r="O8" s="68">
        <v>0.25</v>
      </c>
    </row>
    <row r="9" spans="1:15" ht="15.75" x14ac:dyDescent="0.25">
      <c r="A9" s="69"/>
      <c r="B9" s="70"/>
      <c r="C9" s="71"/>
      <c r="D9" s="71"/>
      <c r="E9" s="71"/>
      <c r="F9" s="71"/>
      <c r="G9" s="71"/>
      <c r="H9" s="71"/>
      <c r="I9" s="71"/>
      <c r="J9" s="71"/>
      <c r="K9" s="71"/>
      <c r="L9" s="71"/>
      <c r="M9" s="71"/>
      <c r="N9" s="71"/>
      <c r="O9" s="69"/>
    </row>
    <row r="10" spans="1:15" ht="31.5" x14ac:dyDescent="0.25">
      <c r="A10" s="67" t="s">
        <v>14</v>
      </c>
      <c r="B10" s="875" t="s">
        <v>2142</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2143</v>
      </c>
      <c r="F12" s="745"/>
      <c r="G12" s="745"/>
      <c r="H12" s="745"/>
      <c r="I12" s="746"/>
      <c r="J12" s="751" t="s">
        <v>17</v>
      </c>
      <c r="K12" s="751"/>
      <c r="L12" s="744" t="s">
        <v>2144</v>
      </c>
      <c r="M12" s="745"/>
      <c r="N12" s="745"/>
      <c r="O12" s="746"/>
    </row>
    <row r="13" spans="1:15" x14ac:dyDescent="0.25">
      <c r="A13" s="751"/>
      <c r="B13" s="751"/>
      <c r="C13" s="751"/>
      <c r="D13" s="751"/>
      <c r="E13" s="744" t="s">
        <v>2145</v>
      </c>
      <c r="F13" s="745"/>
      <c r="G13" s="745"/>
      <c r="H13" s="745"/>
      <c r="I13" s="746"/>
      <c r="J13" s="751"/>
      <c r="K13" s="751"/>
      <c r="L13" s="744" t="s">
        <v>2146</v>
      </c>
      <c r="M13" s="745"/>
      <c r="N13" s="745"/>
      <c r="O13" s="746"/>
    </row>
    <row r="14" spans="1:15" x14ac:dyDescent="0.25">
      <c r="A14" s="751"/>
      <c r="B14" s="751"/>
      <c r="C14" s="751"/>
      <c r="D14" s="751"/>
      <c r="E14" s="744" t="s">
        <v>2147</v>
      </c>
      <c r="F14" s="745"/>
      <c r="G14" s="745"/>
      <c r="H14" s="745"/>
      <c r="I14" s="746"/>
      <c r="J14" s="751"/>
      <c r="K14" s="751"/>
      <c r="L14" s="744" t="s">
        <v>2148</v>
      </c>
      <c r="M14" s="745"/>
      <c r="N14" s="745"/>
      <c r="O14" s="746"/>
    </row>
    <row r="15" spans="1:15" x14ac:dyDescent="0.25">
      <c r="A15" s="751"/>
      <c r="B15" s="751"/>
      <c r="C15" s="751"/>
      <c r="D15" s="751"/>
      <c r="E15" s="744" t="s">
        <v>2149</v>
      </c>
      <c r="F15" s="745"/>
      <c r="G15" s="745"/>
      <c r="H15" s="745"/>
      <c r="I15" s="746"/>
      <c r="J15" s="751"/>
      <c r="K15" s="751"/>
      <c r="L15" s="744" t="s">
        <v>2150</v>
      </c>
      <c r="M15" s="745"/>
      <c r="N15" s="745"/>
      <c r="O15" s="746"/>
    </row>
    <row r="16" spans="1:15" ht="15.75" x14ac:dyDescent="0.25">
      <c r="A16" s="751"/>
      <c r="B16" s="751"/>
      <c r="C16" s="751"/>
      <c r="D16" s="751"/>
      <c r="E16" s="176"/>
      <c r="F16" s="176"/>
      <c r="G16" s="176"/>
      <c r="H16" s="176"/>
      <c r="I16" s="176"/>
      <c r="J16" s="751"/>
      <c r="K16" s="751"/>
      <c r="L16" s="744" t="s">
        <v>2151</v>
      </c>
      <c r="M16" s="745"/>
      <c r="N16" s="745"/>
      <c r="O16" s="746"/>
    </row>
    <row r="17" spans="1:15" x14ac:dyDescent="0.25">
      <c r="A17" s="751"/>
      <c r="B17" s="751"/>
      <c r="C17" s="751"/>
      <c r="D17" s="751"/>
      <c r="E17" s="744" t="s">
        <v>2152</v>
      </c>
      <c r="F17" s="745"/>
      <c r="G17" s="745"/>
      <c r="H17" s="745"/>
      <c r="I17" s="746"/>
      <c r="J17" s="751"/>
      <c r="K17" s="751"/>
      <c r="L17" s="744" t="s">
        <v>2153</v>
      </c>
      <c r="M17" s="745"/>
      <c r="N17" s="745"/>
      <c r="O17" s="746"/>
    </row>
    <row r="18" spans="1:15" x14ac:dyDescent="0.25">
      <c r="A18" s="751"/>
      <c r="B18" s="751"/>
      <c r="C18" s="751"/>
      <c r="D18" s="751"/>
      <c r="E18" s="744" t="s">
        <v>2154</v>
      </c>
      <c r="F18" s="745"/>
      <c r="G18" s="745"/>
      <c r="H18" s="745"/>
      <c r="I18" s="746"/>
      <c r="J18" s="751"/>
      <c r="K18" s="751"/>
      <c r="L18" s="744" t="s">
        <v>2155</v>
      </c>
      <c r="M18" s="745"/>
      <c r="N18" s="745"/>
      <c r="O18" s="746"/>
    </row>
    <row r="19" spans="1:15" x14ac:dyDescent="0.25">
      <c r="A19" s="751"/>
      <c r="B19" s="751"/>
      <c r="C19" s="751"/>
      <c r="D19" s="751"/>
      <c r="E19" s="744" t="s">
        <v>2156</v>
      </c>
      <c r="F19" s="745"/>
      <c r="G19" s="745"/>
      <c r="H19" s="745"/>
      <c r="I19" s="746"/>
      <c r="J19" s="751"/>
      <c r="K19" s="751"/>
      <c r="L19" s="744" t="s">
        <v>2157</v>
      </c>
      <c r="M19" s="745"/>
      <c r="N19" s="745"/>
      <c r="O19" s="746"/>
    </row>
    <row r="20" spans="1:15" x14ac:dyDescent="0.25">
      <c r="A20" s="751"/>
      <c r="B20" s="751"/>
      <c r="C20" s="751"/>
      <c r="D20" s="751"/>
      <c r="E20" s="744" t="s">
        <v>2158</v>
      </c>
      <c r="F20" s="745"/>
      <c r="G20" s="745"/>
      <c r="H20" s="745"/>
      <c r="I20" s="746"/>
      <c r="J20" s="751"/>
      <c r="K20" s="751"/>
      <c r="L20" s="744" t="s">
        <v>2159</v>
      </c>
      <c r="M20" s="745"/>
      <c r="N20" s="745"/>
      <c r="O20" s="746"/>
    </row>
    <row r="21" spans="1:15" x14ac:dyDescent="0.25">
      <c r="A21" s="751"/>
      <c r="B21" s="751"/>
      <c r="C21" s="751"/>
      <c r="D21" s="751"/>
      <c r="E21" s="744" t="s">
        <v>2160</v>
      </c>
      <c r="F21" s="745"/>
      <c r="G21" s="745"/>
      <c r="H21" s="745"/>
      <c r="I21" s="746"/>
      <c r="J21" s="751"/>
      <c r="K21" s="751"/>
      <c r="L21" s="744" t="s">
        <v>2161</v>
      </c>
      <c r="M21" s="745"/>
      <c r="N21" s="745"/>
      <c r="O21" s="746"/>
    </row>
    <row r="22" spans="1:15" x14ac:dyDescent="0.25">
      <c r="A22" s="751"/>
      <c r="B22" s="751"/>
      <c r="C22" s="751"/>
      <c r="D22" s="751"/>
      <c r="E22" s="744" t="s">
        <v>2162</v>
      </c>
      <c r="F22" s="745"/>
      <c r="G22" s="745"/>
      <c r="H22" s="745"/>
      <c r="I22" s="746"/>
      <c r="J22" s="751"/>
      <c r="K22" s="751"/>
      <c r="L22" s="744" t="s">
        <v>2163</v>
      </c>
      <c r="M22" s="745"/>
      <c r="N22" s="745"/>
      <c r="O22" s="746"/>
    </row>
    <row r="23" spans="1:15" x14ac:dyDescent="0.25">
      <c r="A23" s="751"/>
      <c r="B23" s="751"/>
      <c r="C23" s="751"/>
      <c r="D23" s="751"/>
      <c r="E23" s="744"/>
      <c r="F23" s="745"/>
      <c r="G23" s="745"/>
      <c r="H23" s="745"/>
      <c r="I23" s="746"/>
      <c r="J23" s="751"/>
      <c r="K23" s="751"/>
      <c r="L23" s="744" t="s">
        <v>2164</v>
      </c>
      <c r="M23" s="745"/>
      <c r="N23" s="745"/>
      <c r="O23" s="746"/>
    </row>
    <row r="24" spans="1:15" x14ac:dyDescent="0.25">
      <c r="A24" s="751"/>
      <c r="B24" s="751"/>
      <c r="C24" s="751"/>
      <c r="D24" s="751"/>
      <c r="E24" s="744"/>
      <c r="F24" s="745"/>
      <c r="G24" s="745"/>
      <c r="H24" s="745"/>
      <c r="I24" s="746"/>
      <c r="J24" s="751"/>
      <c r="K24" s="751"/>
      <c r="L24" s="744" t="s">
        <v>2165</v>
      </c>
      <c r="M24" s="745"/>
      <c r="N24" s="745"/>
      <c r="O24" s="746"/>
    </row>
    <row r="25" spans="1:15" x14ac:dyDescent="0.25">
      <c r="A25" s="751"/>
      <c r="B25" s="751"/>
      <c r="C25" s="751"/>
      <c r="D25" s="751"/>
      <c r="E25" s="744"/>
      <c r="F25" s="745"/>
      <c r="G25" s="745"/>
      <c r="H25" s="745"/>
      <c r="I25" s="746"/>
      <c r="J25" s="751"/>
      <c r="K25" s="751"/>
      <c r="L25" s="744" t="s">
        <v>2166</v>
      </c>
      <c r="M25" s="745"/>
      <c r="N25" s="745"/>
      <c r="O25" s="746"/>
    </row>
    <row r="26" spans="1:15" x14ac:dyDescent="0.25">
      <c r="A26" s="751"/>
      <c r="B26" s="751"/>
      <c r="C26" s="751"/>
      <c r="D26" s="751"/>
      <c r="E26" s="744"/>
      <c r="F26" s="745"/>
      <c r="G26" s="745"/>
      <c r="H26" s="745"/>
      <c r="I26" s="746"/>
      <c r="J26" s="751"/>
      <c r="K26" s="751"/>
      <c r="L26" s="744" t="s">
        <v>2167</v>
      </c>
      <c r="M26" s="745"/>
      <c r="N26" s="745"/>
      <c r="O26" s="746"/>
    </row>
    <row r="27" spans="1:15" x14ac:dyDescent="0.25">
      <c r="A27" s="751"/>
      <c r="B27" s="751"/>
      <c r="C27" s="751"/>
      <c r="D27" s="751"/>
      <c r="E27" s="94"/>
      <c r="F27" s="95"/>
      <c r="G27" s="95"/>
      <c r="H27" s="95"/>
      <c r="I27" s="96"/>
      <c r="J27" s="751"/>
      <c r="K27" s="751"/>
      <c r="L27" s="744" t="s">
        <v>2168</v>
      </c>
      <c r="M27" s="1605"/>
      <c r="N27" s="1605"/>
      <c r="O27" s="1606"/>
    </row>
    <row r="28" spans="1:15" x14ac:dyDescent="0.25">
      <c r="A28" s="751"/>
      <c r="B28" s="751"/>
      <c r="C28" s="751"/>
      <c r="D28" s="751"/>
      <c r="E28" s="94"/>
      <c r="F28" s="95"/>
      <c r="G28" s="95"/>
      <c r="H28" s="95"/>
      <c r="I28" s="96"/>
      <c r="J28" s="751"/>
      <c r="K28" s="751"/>
      <c r="L28" s="744" t="s">
        <v>2169</v>
      </c>
      <c r="M28" s="1605"/>
      <c r="N28" s="1605"/>
      <c r="O28" s="1606"/>
    </row>
    <row r="29" spans="1:15" x14ac:dyDescent="0.25">
      <c r="A29" s="751"/>
      <c r="B29" s="751"/>
      <c r="C29" s="751"/>
      <c r="D29" s="751"/>
      <c r="E29" s="744"/>
      <c r="F29" s="745"/>
      <c r="G29" s="745"/>
      <c r="H29" s="745"/>
      <c r="I29" s="746"/>
      <c r="J29" s="751"/>
      <c r="K29" s="751"/>
      <c r="L29" s="744" t="s">
        <v>2170</v>
      </c>
      <c r="M29" s="745"/>
      <c r="N29" s="745"/>
      <c r="O29" s="746"/>
    </row>
    <row r="30" spans="1:15" ht="15.75" x14ac:dyDescent="0.25">
      <c r="A30" s="69"/>
      <c r="B30" s="70"/>
      <c r="C30" s="71"/>
      <c r="D30" s="71"/>
      <c r="E30" s="71"/>
      <c r="F30" s="71"/>
      <c r="G30" s="71"/>
      <c r="H30" s="71"/>
      <c r="I30" s="71"/>
      <c r="J30" s="71"/>
      <c r="K30" s="71"/>
      <c r="L30" s="71"/>
      <c r="M30" s="71"/>
      <c r="N30" s="71"/>
      <c r="O30" s="69"/>
    </row>
    <row r="31" spans="1:15" ht="15.75" x14ac:dyDescent="0.25">
      <c r="A31" s="69"/>
      <c r="B31" s="70"/>
      <c r="C31" s="71"/>
      <c r="D31" s="71"/>
      <c r="E31" s="71"/>
      <c r="F31" s="71"/>
      <c r="G31" s="71"/>
      <c r="H31" s="71"/>
      <c r="I31" s="71"/>
      <c r="J31" s="71"/>
      <c r="K31" s="71"/>
      <c r="L31" s="71"/>
      <c r="M31" s="71"/>
      <c r="N31" s="71"/>
      <c r="O31" s="69"/>
    </row>
    <row r="32" spans="1:15" ht="63" x14ac:dyDescent="0.25">
      <c r="A32" s="72" t="s">
        <v>23</v>
      </c>
      <c r="B32" s="74" t="s">
        <v>24</v>
      </c>
      <c r="C32" s="72" t="s">
        <v>25</v>
      </c>
      <c r="D32" s="72" t="s">
        <v>26</v>
      </c>
      <c r="E32" s="72" t="s">
        <v>105</v>
      </c>
      <c r="F32" s="764" t="s">
        <v>28</v>
      </c>
      <c r="G32" s="764"/>
      <c r="H32" s="764" t="s">
        <v>29</v>
      </c>
      <c r="I32" s="764"/>
      <c r="J32" s="74" t="s">
        <v>30</v>
      </c>
      <c r="K32" s="764" t="s">
        <v>31</v>
      </c>
      <c r="L32" s="764"/>
      <c r="M32" s="765" t="s">
        <v>32</v>
      </c>
      <c r="N32" s="766"/>
      <c r="O32" s="767"/>
    </row>
    <row r="33" spans="1:15" ht="90" x14ac:dyDescent="0.25">
      <c r="A33" s="75" t="s">
        <v>33</v>
      </c>
      <c r="B33" s="611">
        <v>50</v>
      </c>
      <c r="C33" s="78" t="s">
        <v>2171</v>
      </c>
      <c r="D33" s="78" t="s">
        <v>87</v>
      </c>
      <c r="E33" s="78" t="s">
        <v>249</v>
      </c>
      <c r="F33" s="958" t="s">
        <v>2172</v>
      </c>
      <c r="G33" s="958"/>
      <c r="H33" s="782" t="s">
        <v>674</v>
      </c>
      <c r="I33" s="759"/>
      <c r="J33" s="80">
        <v>2500</v>
      </c>
      <c r="K33" s="771" t="s">
        <v>147</v>
      </c>
      <c r="L33" s="771"/>
      <c r="M33" s="772" t="s">
        <v>2138</v>
      </c>
      <c r="N33" s="772"/>
      <c r="O33" s="772"/>
    </row>
    <row r="34" spans="1:15" ht="15.75" x14ac:dyDescent="0.25">
      <c r="A34" s="752" t="s">
        <v>40</v>
      </c>
      <c r="B34" s="753"/>
      <c r="C34" s="754" t="s">
        <v>2173</v>
      </c>
      <c r="D34" s="742"/>
      <c r="E34" s="742"/>
      <c r="F34" s="742"/>
      <c r="G34" s="743"/>
      <c r="H34" s="755" t="s">
        <v>42</v>
      </c>
      <c r="I34" s="756"/>
      <c r="J34" s="757"/>
      <c r="K34" s="798" t="s">
        <v>2174</v>
      </c>
      <c r="L34" s="758"/>
      <c r="M34" s="758"/>
      <c r="N34" s="758"/>
      <c r="O34" s="759"/>
    </row>
    <row r="35" spans="1:15" ht="15.75" x14ac:dyDescent="0.25">
      <c r="A35" s="760" t="s">
        <v>44</v>
      </c>
      <c r="B35" s="761"/>
      <c r="C35" s="761"/>
      <c r="D35" s="761"/>
      <c r="E35" s="761"/>
      <c r="F35" s="762"/>
      <c r="G35" s="763" t="s">
        <v>45</v>
      </c>
      <c r="H35" s="763"/>
      <c r="I35" s="763"/>
      <c r="J35" s="763"/>
      <c r="K35" s="763"/>
      <c r="L35" s="763"/>
      <c r="M35" s="763"/>
      <c r="N35" s="763"/>
      <c r="O35" s="763"/>
    </row>
    <row r="36" spans="1:15" x14ac:dyDescent="0.25">
      <c r="A36" s="879" t="s">
        <v>2175</v>
      </c>
      <c r="B36" s="970"/>
      <c r="C36" s="970"/>
      <c r="D36" s="970"/>
      <c r="E36" s="970"/>
      <c r="F36" s="970"/>
      <c r="G36" s="880" t="s">
        <v>2176</v>
      </c>
      <c r="H36" s="880"/>
      <c r="I36" s="880"/>
      <c r="J36" s="880"/>
      <c r="K36" s="880"/>
      <c r="L36" s="880"/>
      <c r="M36" s="880"/>
      <c r="N36" s="880"/>
      <c r="O36" s="880"/>
    </row>
    <row r="37" spans="1:15" x14ac:dyDescent="0.25">
      <c r="A37" s="971"/>
      <c r="B37" s="972"/>
      <c r="C37" s="972"/>
      <c r="D37" s="972"/>
      <c r="E37" s="972"/>
      <c r="F37" s="972"/>
      <c r="G37" s="880"/>
      <c r="H37" s="880"/>
      <c r="I37" s="880"/>
      <c r="J37" s="880"/>
      <c r="K37" s="880"/>
      <c r="L37" s="880"/>
      <c r="M37" s="880"/>
      <c r="N37" s="880"/>
      <c r="O37" s="880"/>
    </row>
    <row r="38" spans="1:15" ht="15.75" x14ac:dyDescent="0.25">
      <c r="A38" s="760" t="s">
        <v>48</v>
      </c>
      <c r="B38" s="761"/>
      <c r="C38" s="761"/>
      <c r="D38" s="761"/>
      <c r="E38" s="761"/>
      <c r="F38" s="761"/>
      <c r="G38" s="763" t="s">
        <v>49</v>
      </c>
      <c r="H38" s="763"/>
      <c r="I38" s="763"/>
      <c r="J38" s="763"/>
      <c r="K38" s="763"/>
      <c r="L38" s="763"/>
      <c r="M38" s="763"/>
      <c r="N38" s="763"/>
      <c r="O38" s="763"/>
    </row>
    <row r="39" spans="1:15" x14ac:dyDescent="0.25">
      <c r="A39" s="781" t="s">
        <v>2143</v>
      </c>
      <c r="B39" s="781"/>
      <c r="C39" s="781"/>
      <c r="D39" s="781"/>
      <c r="E39" s="781"/>
      <c r="F39" s="781"/>
      <c r="G39" s="781" t="s">
        <v>2143</v>
      </c>
      <c r="H39" s="781"/>
      <c r="I39" s="781"/>
      <c r="J39" s="781"/>
      <c r="K39" s="781"/>
      <c r="L39" s="781"/>
      <c r="M39" s="781"/>
      <c r="N39" s="781"/>
      <c r="O39" s="781"/>
    </row>
    <row r="40" spans="1:15" x14ac:dyDescent="0.25">
      <c r="A40" s="781"/>
      <c r="B40" s="781"/>
      <c r="C40" s="781"/>
      <c r="D40" s="781"/>
      <c r="E40" s="781"/>
      <c r="F40" s="781"/>
      <c r="G40" s="781"/>
      <c r="H40" s="781"/>
      <c r="I40" s="781"/>
      <c r="J40" s="781"/>
      <c r="K40" s="781"/>
      <c r="L40" s="781"/>
      <c r="M40" s="781"/>
      <c r="N40" s="781"/>
      <c r="O40" s="781"/>
    </row>
    <row r="41" spans="1:15" ht="15.75" x14ac:dyDescent="0.25">
      <c r="A41" s="63"/>
      <c r="B41" s="64"/>
      <c r="C41" s="70"/>
      <c r="D41" s="70"/>
      <c r="E41" s="70"/>
      <c r="F41" s="70"/>
      <c r="G41" s="70"/>
      <c r="H41" s="70"/>
      <c r="I41" s="70"/>
      <c r="J41" s="70"/>
      <c r="K41" s="70"/>
      <c r="L41" s="70"/>
      <c r="M41" s="70"/>
      <c r="N41" s="70"/>
      <c r="O41" s="63"/>
    </row>
    <row r="42" spans="1:15" ht="15.75" x14ac:dyDescent="0.25">
      <c r="A42" s="70"/>
      <c r="B42" s="70"/>
      <c r="C42" s="63"/>
      <c r="D42" s="752" t="s">
        <v>52</v>
      </c>
      <c r="E42" s="773"/>
      <c r="F42" s="773"/>
      <c r="G42" s="773"/>
      <c r="H42" s="773"/>
      <c r="I42" s="773"/>
      <c r="J42" s="773"/>
      <c r="K42" s="773"/>
      <c r="L42" s="773"/>
      <c r="M42" s="773"/>
      <c r="N42" s="773"/>
      <c r="O42" s="753"/>
    </row>
    <row r="43" spans="1:15" ht="15.75" x14ac:dyDescent="0.25">
      <c r="A43" s="63"/>
      <c r="B43" s="64"/>
      <c r="C43" s="70"/>
      <c r="D43" s="74" t="s">
        <v>53</v>
      </c>
      <c r="E43" s="74" t="s">
        <v>54</v>
      </c>
      <c r="F43" s="74" t="s">
        <v>55</v>
      </c>
      <c r="G43" s="74" t="s">
        <v>56</v>
      </c>
      <c r="H43" s="74" t="s">
        <v>57</v>
      </c>
      <c r="I43" s="74" t="s">
        <v>58</v>
      </c>
      <c r="J43" s="74" t="s">
        <v>59</v>
      </c>
      <c r="K43" s="74" t="s">
        <v>60</v>
      </c>
      <c r="L43" s="74" t="s">
        <v>61</v>
      </c>
      <c r="M43" s="74" t="s">
        <v>62</v>
      </c>
      <c r="N43" s="74" t="s">
        <v>63</v>
      </c>
      <c r="O43" s="74" t="s">
        <v>64</v>
      </c>
    </row>
    <row r="44" spans="1:15" ht="15.75" x14ac:dyDescent="0.25">
      <c r="A44" s="954" t="s">
        <v>65</v>
      </c>
      <c r="B44" s="954"/>
      <c r="C44" s="954"/>
      <c r="D44" s="179"/>
      <c r="E44" s="179"/>
      <c r="F44" s="179"/>
      <c r="G44" s="179"/>
      <c r="H44" s="179"/>
      <c r="I44" s="179">
        <v>30</v>
      </c>
      <c r="J44" s="179"/>
      <c r="K44" s="179">
        <v>50</v>
      </c>
      <c r="L44" s="179"/>
      <c r="M44" s="179">
        <v>70</v>
      </c>
      <c r="N44" s="179"/>
      <c r="O44" s="179">
        <v>100</v>
      </c>
    </row>
    <row r="45" spans="1:15" ht="15.75" x14ac:dyDescent="0.25">
      <c r="A45" s="955" t="s">
        <v>66</v>
      </c>
      <c r="B45" s="955"/>
      <c r="C45" s="955"/>
      <c r="D45" s="181"/>
      <c r="E45" s="181"/>
      <c r="F45" s="181"/>
      <c r="G45" s="181"/>
      <c r="H45" s="181"/>
      <c r="I45" s="612">
        <v>30</v>
      </c>
      <c r="J45" s="181"/>
      <c r="K45" s="612">
        <v>50</v>
      </c>
      <c r="L45" s="181"/>
      <c r="M45" s="181"/>
      <c r="N45" s="181"/>
      <c r="O45" s="181"/>
    </row>
    <row r="46" spans="1:15" ht="15.75" x14ac:dyDescent="0.25">
      <c r="A46" s="63"/>
      <c r="B46" s="64"/>
      <c r="C46" s="65"/>
      <c r="D46" s="65"/>
      <c r="E46" s="65"/>
      <c r="F46" s="65"/>
      <c r="G46" s="65"/>
      <c r="H46" s="65"/>
      <c r="I46" s="65"/>
      <c r="J46" s="65"/>
      <c r="K46" s="65"/>
      <c r="L46" s="66"/>
      <c r="M46" s="66"/>
      <c r="N46" s="66"/>
      <c r="O46" s="63"/>
    </row>
    <row r="47" spans="1:15" ht="15.75" x14ac:dyDescent="0.25">
      <c r="A47" s="63"/>
      <c r="B47" s="64"/>
      <c r="C47" s="65"/>
      <c r="D47" s="65"/>
      <c r="E47" s="65"/>
      <c r="F47" s="65"/>
      <c r="G47" s="65"/>
      <c r="H47" s="65"/>
      <c r="I47" s="65"/>
      <c r="J47" s="65"/>
      <c r="K47" s="65"/>
      <c r="L47" s="66"/>
      <c r="M47" s="66"/>
      <c r="N47" s="66"/>
      <c r="O47" s="63"/>
    </row>
    <row r="48" spans="1:15" ht="15.75" x14ac:dyDescent="0.25">
      <c r="A48" s="97"/>
      <c r="B48" s="98"/>
      <c r="C48" s="97"/>
      <c r="D48" s="97"/>
      <c r="E48" s="97"/>
      <c r="F48" s="97"/>
      <c r="G48" s="97"/>
      <c r="H48" s="97"/>
      <c r="I48" s="97"/>
      <c r="J48" s="97"/>
      <c r="K48" s="97"/>
      <c r="L48" s="97"/>
      <c r="M48" s="98"/>
      <c r="N48" s="98"/>
      <c r="O48" s="97"/>
    </row>
    <row r="49" spans="1:15" ht="15.75" x14ac:dyDescent="0.25">
      <c r="A49" s="63"/>
      <c r="B49" s="64"/>
      <c r="C49" s="65"/>
      <c r="D49" s="65"/>
      <c r="E49" s="65"/>
      <c r="F49" s="65"/>
      <c r="G49" s="65"/>
      <c r="H49" s="65"/>
      <c r="I49" s="65"/>
      <c r="J49" s="65"/>
      <c r="K49" s="65"/>
      <c r="L49" s="66"/>
      <c r="M49" s="66"/>
      <c r="N49" s="66"/>
      <c r="O49" s="63"/>
    </row>
    <row r="50" spans="1:15" ht="47.25" x14ac:dyDescent="0.25">
      <c r="A50" s="72" t="s">
        <v>23</v>
      </c>
      <c r="B50" s="74" t="s">
        <v>24</v>
      </c>
      <c r="C50" s="764" t="s">
        <v>25</v>
      </c>
      <c r="D50" s="764"/>
      <c r="E50" s="764"/>
      <c r="F50" s="764" t="s">
        <v>28</v>
      </c>
      <c r="G50" s="764"/>
      <c r="H50" s="764" t="s">
        <v>29</v>
      </c>
      <c r="I50" s="764"/>
      <c r="J50" s="74" t="s">
        <v>30</v>
      </c>
      <c r="K50" s="764" t="s">
        <v>31</v>
      </c>
      <c r="L50" s="764"/>
      <c r="M50" s="765" t="s">
        <v>32</v>
      </c>
      <c r="N50" s="766"/>
      <c r="O50" s="767"/>
    </row>
    <row r="51" spans="1:15" ht="63" x14ac:dyDescent="0.25">
      <c r="A51" s="75" t="s">
        <v>67</v>
      </c>
      <c r="B51" s="611">
        <v>50</v>
      </c>
      <c r="C51" s="1878" t="s">
        <v>2177</v>
      </c>
      <c r="D51" s="1879"/>
      <c r="E51" s="1880"/>
      <c r="F51" s="1878" t="s">
        <v>2178</v>
      </c>
      <c r="G51" s="1880"/>
      <c r="H51" s="1881" t="s">
        <v>38</v>
      </c>
      <c r="I51" s="1882"/>
      <c r="J51" s="613">
        <v>100</v>
      </c>
      <c r="K51" s="1883" t="s">
        <v>698</v>
      </c>
      <c r="L51" s="1883"/>
      <c r="M51" s="1896" t="s">
        <v>2138</v>
      </c>
      <c r="N51" s="1896"/>
      <c r="O51" s="1896"/>
    </row>
    <row r="52" spans="1:15" ht="15.75" x14ac:dyDescent="0.25">
      <c r="A52" s="752" t="s">
        <v>40</v>
      </c>
      <c r="B52" s="753"/>
      <c r="C52" s="1878" t="s">
        <v>2173</v>
      </c>
      <c r="D52" s="1879"/>
      <c r="E52" s="1879"/>
      <c r="F52" s="1879"/>
      <c r="G52" s="1880"/>
      <c r="H52" s="783" t="s">
        <v>72</v>
      </c>
      <c r="I52" s="756"/>
      <c r="J52" s="757"/>
      <c r="K52" s="1885" t="s">
        <v>2179</v>
      </c>
      <c r="L52" s="1887"/>
      <c r="M52" s="1887"/>
      <c r="N52" s="1887"/>
      <c r="O52" s="1882"/>
    </row>
    <row r="53" spans="1:15" ht="15.75" x14ac:dyDescent="0.25">
      <c r="A53" s="760" t="s">
        <v>44</v>
      </c>
      <c r="B53" s="761"/>
      <c r="C53" s="761"/>
      <c r="D53" s="761"/>
      <c r="E53" s="761"/>
      <c r="F53" s="762"/>
      <c r="G53" s="763" t="s">
        <v>45</v>
      </c>
      <c r="H53" s="763"/>
      <c r="I53" s="763"/>
      <c r="J53" s="763"/>
      <c r="K53" s="763"/>
      <c r="L53" s="763"/>
      <c r="M53" s="763"/>
      <c r="N53" s="763"/>
      <c r="O53" s="763"/>
    </row>
    <row r="54" spans="1:15" x14ac:dyDescent="0.25">
      <c r="A54" s="1873" t="s">
        <v>2180</v>
      </c>
      <c r="B54" s="1874"/>
      <c r="C54" s="1874"/>
      <c r="D54" s="1874"/>
      <c r="E54" s="1874"/>
      <c r="F54" s="1874"/>
      <c r="G54" s="1895" t="s">
        <v>2176</v>
      </c>
      <c r="H54" s="1895"/>
      <c r="I54" s="1895"/>
      <c r="J54" s="1895"/>
      <c r="K54" s="1895"/>
      <c r="L54" s="1895"/>
      <c r="M54" s="1895"/>
      <c r="N54" s="1895"/>
      <c r="O54" s="1895"/>
    </row>
    <row r="55" spans="1:15" x14ac:dyDescent="0.25">
      <c r="A55" s="1875"/>
      <c r="B55" s="1876"/>
      <c r="C55" s="1876"/>
      <c r="D55" s="1876"/>
      <c r="E55" s="1876"/>
      <c r="F55" s="1876"/>
      <c r="G55" s="1895"/>
      <c r="H55" s="1895"/>
      <c r="I55" s="1895"/>
      <c r="J55" s="1895"/>
      <c r="K55" s="1895"/>
      <c r="L55" s="1895"/>
      <c r="M55" s="1895"/>
      <c r="N55" s="1895"/>
      <c r="O55" s="1895"/>
    </row>
    <row r="56" spans="1:15" ht="15.75" x14ac:dyDescent="0.25">
      <c r="A56" s="760" t="s">
        <v>48</v>
      </c>
      <c r="B56" s="761"/>
      <c r="C56" s="761"/>
      <c r="D56" s="761"/>
      <c r="E56" s="761"/>
      <c r="F56" s="761"/>
      <c r="G56" s="763" t="s">
        <v>49</v>
      </c>
      <c r="H56" s="763"/>
      <c r="I56" s="763"/>
      <c r="J56" s="763"/>
      <c r="K56" s="763"/>
      <c r="L56" s="763"/>
      <c r="M56" s="763"/>
      <c r="N56" s="763"/>
      <c r="O56" s="763"/>
    </row>
    <row r="57" spans="1:15" x14ac:dyDescent="0.25">
      <c r="A57" s="1869" t="s">
        <v>2138</v>
      </c>
      <c r="B57" s="1869"/>
      <c r="C57" s="1869"/>
      <c r="D57" s="1869"/>
      <c r="E57" s="1869"/>
      <c r="F57" s="1869"/>
      <c r="G57" s="1869" t="s">
        <v>2138</v>
      </c>
      <c r="H57" s="1869"/>
      <c r="I57" s="1869"/>
      <c r="J57" s="1869"/>
      <c r="K57" s="1869"/>
      <c r="L57" s="1869"/>
      <c r="M57" s="1869"/>
      <c r="N57" s="1869"/>
      <c r="O57" s="1869"/>
    </row>
    <row r="58" spans="1:15" x14ac:dyDescent="0.25">
      <c r="A58" s="1869"/>
      <c r="B58" s="1869"/>
      <c r="C58" s="1869"/>
      <c r="D58" s="1869"/>
      <c r="E58" s="1869"/>
      <c r="F58" s="1869"/>
      <c r="G58" s="1869"/>
      <c r="H58" s="1869"/>
      <c r="I58" s="1869"/>
      <c r="J58" s="1869"/>
      <c r="K58" s="1869"/>
      <c r="L58" s="1869"/>
      <c r="M58" s="1869"/>
      <c r="N58" s="1869"/>
      <c r="O58" s="1869"/>
    </row>
    <row r="59" spans="1:15" ht="15.75" x14ac:dyDescent="0.25">
      <c r="A59" s="63"/>
      <c r="B59" s="64"/>
      <c r="C59" s="70"/>
      <c r="D59" s="70"/>
      <c r="E59" s="70"/>
      <c r="F59" s="70"/>
      <c r="G59" s="70"/>
      <c r="H59" s="70"/>
      <c r="I59" s="70"/>
      <c r="J59" s="70"/>
      <c r="K59" s="70"/>
      <c r="L59" s="70"/>
      <c r="M59" s="70"/>
      <c r="N59" s="70"/>
      <c r="O59" s="63"/>
    </row>
    <row r="60" spans="1:15" ht="15.75" x14ac:dyDescent="0.25">
      <c r="A60" s="86" t="s">
        <v>76</v>
      </c>
      <c r="B60" s="86" t="s">
        <v>24</v>
      </c>
      <c r="C60" s="87"/>
      <c r="D60" s="74" t="s">
        <v>53</v>
      </c>
      <c r="E60" s="74" t="s">
        <v>54</v>
      </c>
      <c r="F60" s="74" t="s">
        <v>55</v>
      </c>
      <c r="G60" s="74" t="s">
        <v>56</v>
      </c>
      <c r="H60" s="74" t="s">
        <v>57</v>
      </c>
      <c r="I60" s="74" t="s">
        <v>58</v>
      </c>
      <c r="J60" s="74" t="s">
        <v>59</v>
      </c>
      <c r="K60" s="74" t="s">
        <v>60</v>
      </c>
      <c r="L60" s="74" t="s">
        <v>61</v>
      </c>
      <c r="M60" s="74" t="s">
        <v>62</v>
      </c>
      <c r="N60" s="74" t="s">
        <v>63</v>
      </c>
      <c r="O60" s="74" t="s">
        <v>64</v>
      </c>
    </row>
    <row r="61" spans="1:15" ht="31.5" x14ac:dyDescent="0.25">
      <c r="A61" s="784" t="s">
        <v>517</v>
      </c>
      <c r="B61" s="956">
        <v>10</v>
      </c>
      <c r="C61" s="179" t="s">
        <v>65</v>
      </c>
      <c r="D61" s="179"/>
      <c r="E61" s="179">
        <v>10</v>
      </c>
      <c r="F61" s="179"/>
      <c r="G61" s="179">
        <v>20</v>
      </c>
      <c r="H61" s="179"/>
      <c r="I61" s="179">
        <v>30</v>
      </c>
      <c r="J61" s="179"/>
      <c r="K61" s="179">
        <v>50</v>
      </c>
      <c r="L61" s="179"/>
      <c r="M61" s="179">
        <v>70</v>
      </c>
      <c r="N61" s="179">
        <v>100</v>
      </c>
      <c r="O61" s="179"/>
    </row>
    <row r="62" spans="1:15" x14ac:dyDescent="0.25">
      <c r="A62" s="785"/>
      <c r="B62" s="957"/>
      <c r="C62" s="181" t="s">
        <v>66</v>
      </c>
      <c r="D62" s="181"/>
      <c r="E62" s="614">
        <v>10</v>
      </c>
      <c r="F62" s="181"/>
      <c r="G62" s="612">
        <v>20</v>
      </c>
      <c r="H62" s="181"/>
      <c r="I62" s="612">
        <v>30</v>
      </c>
      <c r="J62" s="181"/>
      <c r="K62" s="612">
        <v>50</v>
      </c>
      <c r="L62" s="181"/>
      <c r="M62" s="615"/>
      <c r="N62" s="615"/>
      <c r="O62" s="615"/>
    </row>
    <row r="63" spans="1:15" ht="31.5" x14ac:dyDescent="0.25">
      <c r="A63" s="784" t="s">
        <v>518</v>
      </c>
      <c r="B63" s="956">
        <v>1</v>
      </c>
      <c r="C63" s="179" t="s">
        <v>65</v>
      </c>
      <c r="D63" s="179"/>
      <c r="E63" s="179">
        <v>5</v>
      </c>
      <c r="F63" s="179"/>
      <c r="G63" s="179">
        <v>15</v>
      </c>
      <c r="H63" s="179"/>
      <c r="I63" s="179">
        <v>30</v>
      </c>
      <c r="J63" s="179"/>
      <c r="K63" s="179">
        <v>50</v>
      </c>
      <c r="L63" s="179"/>
      <c r="M63" s="179">
        <v>70</v>
      </c>
      <c r="N63" s="179"/>
      <c r="O63" s="179">
        <v>100</v>
      </c>
    </row>
    <row r="64" spans="1:15" x14ac:dyDescent="0.25">
      <c r="A64" s="785"/>
      <c r="B64" s="957"/>
      <c r="C64" s="181" t="s">
        <v>66</v>
      </c>
      <c r="D64" s="181"/>
      <c r="E64" s="614">
        <v>5</v>
      </c>
      <c r="F64" s="181"/>
      <c r="G64" s="612">
        <v>15</v>
      </c>
      <c r="H64" s="181"/>
      <c r="I64" s="612">
        <v>30</v>
      </c>
      <c r="J64" s="181"/>
      <c r="K64" s="612">
        <v>50</v>
      </c>
      <c r="L64" s="181"/>
      <c r="M64" s="615"/>
      <c r="N64" s="615"/>
      <c r="O64" s="615"/>
    </row>
    <row r="65" spans="1:15" ht="31.5" x14ac:dyDescent="0.25">
      <c r="A65" s="784" t="s">
        <v>519</v>
      </c>
      <c r="B65" s="956">
        <v>4</v>
      </c>
      <c r="C65" s="179" t="s">
        <v>65</v>
      </c>
      <c r="D65" s="179"/>
      <c r="E65" s="179"/>
      <c r="F65" s="179"/>
      <c r="G65" s="179"/>
      <c r="H65" s="179"/>
      <c r="I65" s="179"/>
      <c r="J65" s="179"/>
      <c r="K65" s="179"/>
      <c r="L65" s="179"/>
      <c r="M65" s="179"/>
      <c r="N65" s="179"/>
      <c r="O65" s="179"/>
    </row>
    <row r="66" spans="1:15" x14ac:dyDescent="0.25">
      <c r="A66" s="785"/>
      <c r="B66" s="957"/>
      <c r="C66" s="181" t="s">
        <v>66</v>
      </c>
      <c r="D66" s="181"/>
      <c r="E66" s="181"/>
      <c r="F66" s="181"/>
      <c r="G66" s="181"/>
      <c r="H66" s="181"/>
      <c r="I66" s="181"/>
      <c r="J66" s="181"/>
      <c r="K66" s="181"/>
      <c r="L66" s="181"/>
      <c r="M66" s="181"/>
      <c r="N66" s="181"/>
      <c r="O66" s="181"/>
    </row>
    <row r="67" spans="1:15" ht="31.5" x14ac:dyDescent="0.25">
      <c r="A67" s="784" t="s">
        <v>520</v>
      </c>
      <c r="B67" s="956">
        <v>30</v>
      </c>
      <c r="C67" s="179" t="s">
        <v>65</v>
      </c>
      <c r="D67" s="179"/>
      <c r="E67" s="179">
        <v>5</v>
      </c>
      <c r="F67" s="179"/>
      <c r="G67" s="179">
        <v>15</v>
      </c>
      <c r="H67" s="179"/>
      <c r="I67" s="179">
        <v>30</v>
      </c>
      <c r="J67" s="179"/>
      <c r="K67" s="179">
        <v>50</v>
      </c>
      <c r="L67" s="179"/>
      <c r="M67" s="179">
        <v>70</v>
      </c>
      <c r="N67" s="179"/>
      <c r="O67" s="179">
        <v>100</v>
      </c>
    </row>
    <row r="68" spans="1:15" x14ac:dyDescent="0.25">
      <c r="A68" s="785"/>
      <c r="B68" s="957"/>
      <c r="C68" s="181" t="s">
        <v>66</v>
      </c>
      <c r="D68" s="181"/>
      <c r="E68" s="614">
        <v>5</v>
      </c>
      <c r="F68" s="181"/>
      <c r="G68" s="612">
        <v>15</v>
      </c>
      <c r="H68" s="181"/>
      <c r="I68" s="612">
        <v>30</v>
      </c>
      <c r="J68" s="181"/>
      <c r="K68" s="612">
        <v>50</v>
      </c>
      <c r="L68" s="615"/>
      <c r="M68" s="615"/>
      <c r="N68" s="615"/>
      <c r="O68" s="615"/>
    </row>
    <row r="69" spans="1:15" ht="31.5" x14ac:dyDescent="0.25">
      <c r="A69" s="784" t="s">
        <v>521</v>
      </c>
      <c r="B69" s="956">
        <v>20</v>
      </c>
      <c r="C69" s="179" t="s">
        <v>65</v>
      </c>
      <c r="D69" s="179"/>
      <c r="E69" s="179">
        <v>5</v>
      </c>
      <c r="F69" s="179"/>
      <c r="G69" s="179">
        <v>15</v>
      </c>
      <c r="H69" s="179"/>
      <c r="I69" s="179">
        <v>30</v>
      </c>
      <c r="J69" s="179"/>
      <c r="K69" s="179">
        <v>50</v>
      </c>
      <c r="L69" s="179"/>
      <c r="M69" s="179">
        <v>70</v>
      </c>
      <c r="N69" s="179"/>
      <c r="O69" s="179">
        <v>100</v>
      </c>
    </row>
    <row r="70" spans="1:15" x14ac:dyDescent="0.25">
      <c r="A70" s="785"/>
      <c r="B70" s="957"/>
      <c r="C70" s="181" t="s">
        <v>66</v>
      </c>
      <c r="D70" s="181"/>
      <c r="E70" s="614">
        <v>5</v>
      </c>
      <c r="F70" s="181"/>
      <c r="G70" s="612">
        <v>15</v>
      </c>
      <c r="H70" s="181"/>
      <c r="I70" s="612">
        <v>30</v>
      </c>
      <c r="J70" s="181"/>
      <c r="K70" s="612">
        <v>50</v>
      </c>
      <c r="L70" s="615"/>
      <c r="M70" s="615"/>
      <c r="N70" s="615"/>
      <c r="O70" s="615"/>
    </row>
    <row r="71" spans="1:15" ht="31.5" x14ac:dyDescent="0.25">
      <c r="A71" s="784" t="s">
        <v>522</v>
      </c>
      <c r="B71" s="956">
        <v>12</v>
      </c>
      <c r="C71" s="179" t="s">
        <v>65</v>
      </c>
      <c r="D71" s="179"/>
      <c r="E71" s="179"/>
      <c r="F71" s="179"/>
      <c r="G71" s="179"/>
      <c r="H71" s="179"/>
      <c r="I71" s="179"/>
      <c r="J71" s="179"/>
      <c r="K71" s="179"/>
      <c r="L71" s="179"/>
      <c r="M71" s="179"/>
      <c r="N71" s="179"/>
      <c r="O71" s="179"/>
    </row>
    <row r="72" spans="1:15" x14ac:dyDescent="0.25">
      <c r="A72" s="785"/>
      <c r="B72" s="957"/>
      <c r="C72" s="181" t="s">
        <v>66</v>
      </c>
      <c r="D72" s="181"/>
      <c r="E72" s="181"/>
      <c r="F72" s="181"/>
      <c r="G72" s="181"/>
      <c r="H72" s="181"/>
      <c r="I72" s="181"/>
      <c r="J72" s="181"/>
      <c r="K72" s="181"/>
      <c r="L72" s="181"/>
      <c r="M72" s="181"/>
      <c r="N72" s="181"/>
      <c r="O72" s="181"/>
    </row>
    <row r="73" spans="1:15" ht="31.5" x14ac:dyDescent="0.25">
      <c r="A73" s="784" t="s">
        <v>523</v>
      </c>
      <c r="B73" s="956">
        <v>20</v>
      </c>
      <c r="C73" s="179" t="s">
        <v>65</v>
      </c>
      <c r="D73" s="179"/>
      <c r="E73" s="179">
        <v>5</v>
      </c>
      <c r="F73" s="179">
        <v>15</v>
      </c>
      <c r="G73" s="179"/>
      <c r="H73" s="179">
        <v>30</v>
      </c>
      <c r="I73" s="179"/>
      <c r="J73" s="179">
        <v>50</v>
      </c>
      <c r="K73" s="179"/>
      <c r="L73" s="179">
        <v>70</v>
      </c>
      <c r="M73" s="179"/>
      <c r="N73" s="179">
        <v>100</v>
      </c>
      <c r="O73" s="179"/>
    </row>
    <row r="74" spans="1:15" ht="15.75" x14ac:dyDescent="0.25">
      <c r="A74" s="785"/>
      <c r="B74" s="957"/>
      <c r="C74" s="181" t="s">
        <v>66</v>
      </c>
      <c r="D74" s="181"/>
      <c r="E74" s="614">
        <v>5</v>
      </c>
      <c r="F74" s="614">
        <v>15</v>
      </c>
      <c r="G74" s="181"/>
      <c r="H74" s="612">
        <v>30</v>
      </c>
      <c r="I74" s="181"/>
      <c r="J74" s="616">
        <v>50</v>
      </c>
      <c r="K74" s="181"/>
      <c r="L74" s="617">
        <v>70</v>
      </c>
      <c r="M74" s="615"/>
      <c r="N74" s="615"/>
      <c r="O74" s="615"/>
    </row>
    <row r="75" spans="1:15" ht="31.5" x14ac:dyDescent="0.25">
      <c r="A75" s="784" t="s">
        <v>524</v>
      </c>
      <c r="B75" s="956">
        <v>1</v>
      </c>
      <c r="C75" s="179" t="s">
        <v>65</v>
      </c>
      <c r="D75" s="179"/>
      <c r="E75" s="179"/>
      <c r="F75" s="179"/>
      <c r="G75" s="179"/>
      <c r="H75" s="179"/>
      <c r="I75" s="179">
        <v>10</v>
      </c>
      <c r="J75" s="179">
        <v>20</v>
      </c>
      <c r="K75" s="179"/>
      <c r="L75" s="179"/>
      <c r="M75" s="179"/>
      <c r="N75" s="179">
        <v>80</v>
      </c>
      <c r="O75" s="179">
        <v>100</v>
      </c>
    </row>
    <row r="76" spans="1:15" x14ac:dyDescent="0.25">
      <c r="A76" s="785"/>
      <c r="B76" s="957"/>
      <c r="C76" s="181" t="s">
        <v>66</v>
      </c>
      <c r="D76" s="181"/>
      <c r="E76" s="181"/>
      <c r="F76" s="181"/>
      <c r="G76" s="181"/>
      <c r="H76" s="181"/>
      <c r="I76" s="612">
        <v>10</v>
      </c>
      <c r="J76" s="616">
        <v>20</v>
      </c>
      <c r="K76" s="181"/>
      <c r="L76" s="181"/>
      <c r="M76" s="181"/>
      <c r="N76" s="615"/>
      <c r="O76" s="615"/>
    </row>
    <row r="77" spans="1:15" ht="31.5" x14ac:dyDescent="0.25">
      <c r="A77" s="784" t="s">
        <v>525</v>
      </c>
      <c r="B77" s="956">
        <v>1</v>
      </c>
      <c r="C77" s="179" t="s">
        <v>65</v>
      </c>
      <c r="D77" s="179"/>
      <c r="E77" s="179"/>
      <c r="F77" s="179"/>
      <c r="G77" s="179"/>
      <c r="H77" s="179"/>
      <c r="I77" s="179"/>
      <c r="J77" s="179"/>
      <c r="K77" s="179"/>
      <c r="L77" s="179"/>
      <c r="M77" s="179"/>
      <c r="N77" s="179"/>
      <c r="O77" s="179"/>
    </row>
    <row r="78" spans="1:15" x14ac:dyDescent="0.25">
      <c r="A78" s="785"/>
      <c r="B78" s="957"/>
      <c r="C78" s="181" t="s">
        <v>66</v>
      </c>
      <c r="D78" s="181"/>
      <c r="E78" s="181"/>
      <c r="F78" s="181"/>
      <c r="G78" s="181"/>
      <c r="H78" s="181"/>
      <c r="I78" s="181"/>
      <c r="J78" s="181"/>
      <c r="K78" s="181"/>
      <c r="L78" s="181"/>
      <c r="M78" s="181"/>
      <c r="N78" s="181"/>
      <c r="O78" s="181"/>
    </row>
    <row r="79" spans="1:15" ht="31.5" x14ac:dyDescent="0.25">
      <c r="A79" s="784" t="s">
        <v>526</v>
      </c>
      <c r="B79" s="956">
        <v>1</v>
      </c>
      <c r="C79" s="179" t="s">
        <v>65</v>
      </c>
      <c r="D79" s="179"/>
      <c r="E79" s="179"/>
      <c r="F79" s="179"/>
      <c r="G79" s="179"/>
      <c r="H79" s="179"/>
      <c r="I79" s="179"/>
      <c r="J79" s="179"/>
      <c r="K79" s="179"/>
      <c r="L79" s="179"/>
      <c r="M79" s="179"/>
      <c r="N79" s="179"/>
      <c r="O79" s="179"/>
    </row>
    <row r="80" spans="1:15" x14ac:dyDescent="0.25">
      <c r="A80" s="785"/>
      <c r="B80" s="957"/>
      <c r="C80" s="181" t="s">
        <v>66</v>
      </c>
      <c r="D80" s="181"/>
      <c r="E80" s="181"/>
      <c r="F80" s="181"/>
      <c r="G80" s="181"/>
      <c r="H80" s="181"/>
      <c r="I80" s="181"/>
      <c r="J80" s="181"/>
      <c r="K80" s="181"/>
      <c r="L80" s="181"/>
      <c r="M80" s="181"/>
      <c r="N80" s="181"/>
      <c r="O80" s="181"/>
    </row>
    <row r="81" spans="1:15" x14ac:dyDescent="0.25">
      <c r="A81" s="88"/>
      <c r="B81" s="88">
        <f>SUM(B61:B80)</f>
        <v>100</v>
      </c>
      <c r="C81" s="183"/>
      <c r="D81" s="183"/>
      <c r="E81" s="183"/>
      <c r="F81" s="183"/>
      <c r="G81" s="183"/>
      <c r="H81" s="183"/>
      <c r="I81" s="183"/>
      <c r="J81" s="183"/>
      <c r="K81" s="183"/>
      <c r="L81" s="183"/>
      <c r="M81" s="183"/>
      <c r="N81" s="183"/>
      <c r="O81" s="183"/>
    </row>
    <row r="82" spans="1:15" x14ac:dyDescent="0.25">
      <c r="A82" s="789" t="s">
        <v>228</v>
      </c>
      <c r="B82" s="790"/>
      <c r="C82" s="790"/>
      <c r="D82" s="790"/>
      <c r="E82" s="790"/>
      <c r="F82" s="790"/>
      <c r="G82" s="790"/>
      <c r="H82" s="790"/>
      <c r="I82" s="790"/>
      <c r="J82" s="790"/>
      <c r="K82" s="790"/>
      <c r="L82" s="790"/>
      <c r="M82" s="790"/>
      <c r="N82" s="790"/>
      <c r="O82" s="791"/>
    </row>
    <row r="83" spans="1:15" x14ac:dyDescent="0.25">
      <c r="A83" s="88"/>
      <c r="B83" s="88"/>
      <c r="C83" s="183"/>
      <c r="D83" s="183"/>
      <c r="E83" s="183"/>
      <c r="F83" s="183"/>
      <c r="G83" s="183"/>
      <c r="H83" s="183"/>
      <c r="I83" s="183"/>
      <c r="J83" s="183"/>
      <c r="K83" s="183"/>
      <c r="L83" s="183"/>
      <c r="M83" s="183"/>
      <c r="N83" s="183"/>
      <c r="O83" s="183"/>
    </row>
    <row r="84" spans="1:15" ht="15.75" x14ac:dyDescent="0.25">
      <c r="A84" s="63"/>
      <c r="B84" s="64"/>
      <c r="C84" s="70"/>
      <c r="D84" s="70"/>
      <c r="E84" s="70"/>
      <c r="F84" s="70"/>
      <c r="G84" s="70"/>
      <c r="H84" s="70"/>
      <c r="I84" s="70"/>
      <c r="J84" s="70"/>
      <c r="K84" s="70"/>
      <c r="L84" s="70"/>
      <c r="M84" s="70"/>
      <c r="N84" s="70"/>
      <c r="O84" s="63"/>
    </row>
    <row r="85" spans="1:15" ht="31.5" x14ac:dyDescent="0.25">
      <c r="A85" s="67" t="s">
        <v>97</v>
      </c>
      <c r="B85" s="875" t="s">
        <v>2181</v>
      </c>
      <c r="C85" s="748"/>
      <c r="D85" s="748"/>
      <c r="E85" s="748"/>
      <c r="F85" s="748"/>
      <c r="G85" s="748"/>
      <c r="H85" s="748"/>
      <c r="I85" s="748"/>
      <c r="J85" s="749"/>
      <c r="K85" s="750" t="s">
        <v>13</v>
      </c>
      <c r="L85" s="750"/>
      <c r="M85" s="750"/>
      <c r="N85" s="750"/>
      <c r="O85" s="68">
        <v>0.55000000000000004</v>
      </c>
    </row>
    <row r="86" spans="1:15" ht="15.75" x14ac:dyDescent="0.25">
      <c r="A86" s="69"/>
      <c r="B86" s="70"/>
      <c r="C86" s="71"/>
      <c r="D86" s="71"/>
      <c r="E86" s="71"/>
      <c r="F86" s="71"/>
      <c r="G86" s="71"/>
      <c r="H86" s="71"/>
      <c r="I86" s="71"/>
      <c r="J86" s="71"/>
      <c r="K86" s="71"/>
      <c r="L86" s="71"/>
      <c r="M86" s="71"/>
      <c r="N86" s="71"/>
      <c r="O86" s="69"/>
    </row>
    <row r="87" spans="1:15" ht="31.5" x14ac:dyDescent="0.25">
      <c r="A87" s="67" t="s">
        <v>14</v>
      </c>
      <c r="B87" s="875" t="s">
        <v>2182</v>
      </c>
      <c r="C87" s="748"/>
      <c r="D87" s="748"/>
      <c r="E87" s="748"/>
      <c r="F87" s="748"/>
      <c r="G87" s="748"/>
      <c r="H87" s="748"/>
      <c r="I87" s="748"/>
      <c r="J87" s="748"/>
      <c r="K87" s="748"/>
      <c r="L87" s="748"/>
      <c r="M87" s="748"/>
      <c r="N87" s="748"/>
      <c r="O87" s="749"/>
    </row>
    <row r="88" spans="1:15" ht="15.75" x14ac:dyDescent="0.25">
      <c r="A88" s="69"/>
      <c r="B88" s="70"/>
      <c r="C88" s="71"/>
      <c r="D88" s="71"/>
      <c r="E88" s="71"/>
      <c r="F88" s="71"/>
      <c r="G88" s="71"/>
      <c r="H88" s="71"/>
      <c r="I88" s="71"/>
      <c r="J88" s="71"/>
      <c r="K88" s="71"/>
      <c r="L88" s="71"/>
      <c r="M88" s="71"/>
      <c r="N88" s="71"/>
      <c r="O88" s="69"/>
    </row>
    <row r="89" spans="1:15" x14ac:dyDescent="0.25">
      <c r="A89" s="751" t="s">
        <v>15</v>
      </c>
      <c r="B89" s="751"/>
      <c r="C89" s="751"/>
      <c r="D89" s="751"/>
      <c r="E89" s="744" t="s">
        <v>2183</v>
      </c>
      <c r="F89" s="745"/>
      <c r="G89" s="745"/>
      <c r="H89" s="745"/>
      <c r="I89" s="746"/>
      <c r="J89" s="751" t="s">
        <v>17</v>
      </c>
      <c r="K89" s="751"/>
      <c r="L89" s="944" t="s">
        <v>2184</v>
      </c>
      <c r="M89" s="945"/>
      <c r="N89" s="945"/>
      <c r="O89" s="946"/>
    </row>
    <row r="90" spans="1:15" x14ac:dyDescent="0.25">
      <c r="A90" s="751"/>
      <c r="B90" s="751"/>
      <c r="C90" s="751"/>
      <c r="D90" s="751"/>
      <c r="E90" s="744" t="s">
        <v>2143</v>
      </c>
      <c r="F90" s="745"/>
      <c r="G90" s="745"/>
      <c r="H90" s="745"/>
      <c r="I90" s="746"/>
      <c r="J90" s="751"/>
      <c r="K90" s="751"/>
      <c r="L90" s="944" t="s">
        <v>2185</v>
      </c>
      <c r="M90" s="945"/>
      <c r="N90" s="945"/>
      <c r="O90" s="946"/>
    </row>
    <row r="91" spans="1:15" x14ac:dyDescent="0.25">
      <c r="A91" s="751"/>
      <c r="B91" s="751"/>
      <c r="C91" s="751"/>
      <c r="D91" s="751"/>
      <c r="E91" s="744"/>
      <c r="F91" s="745"/>
      <c r="G91" s="745"/>
      <c r="H91" s="745"/>
      <c r="I91" s="746"/>
      <c r="J91" s="751"/>
      <c r="K91" s="751"/>
      <c r="L91" s="944" t="s">
        <v>2186</v>
      </c>
      <c r="M91" s="945"/>
      <c r="N91" s="945"/>
      <c r="O91" s="946"/>
    </row>
    <row r="92" spans="1:15" x14ac:dyDescent="0.25">
      <c r="A92" s="751"/>
      <c r="B92" s="751"/>
      <c r="C92" s="751"/>
      <c r="D92" s="751"/>
      <c r="E92" s="744"/>
      <c r="F92" s="745"/>
      <c r="G92" s="745"/>
      <c r="H92" s="745"/>
      <c r="I92" s="746"/>
      <c r="J92" s="751"/>
      <c r="K92" s="751"/>
      <c r="L92" s="944" t="s">
        <v>2187</v>
      </c>
      <c r="M92" s="945"/>
      <c r="N92" s="945"/>
      <c r="O92" s="946"/>
    </row>
    <row r="93" spans="1:15" x14ac:dyDescent="0.25">
      <c r="A93" s="751"/>
      <c r="B93" s="751"/>
      <c r="C93" s="751"/>
      <c r="D93" s="751"/>
      <c r="E93" s="744"/>
      <c r="F93" s="745"/>
      <c r="G93" s="745"/>
      <c r="H93" s="745"/>
      <c r="I93" s="746"/>
      <c r="J93" s="751"/>
      <c r="K93" s="751"/>
      <c r="L93" s="944" t="s">
        <v>2188</v>
      </c>
      <c r="M93" s="945"/>
      <c r="N93" s="945"/>
      <c r="O93" s="946"/>
    </row>
    <row r="94" spans="1:15" x14ac:dyDescent="0.25">
      <c r="A94" s="751"/>
      <c r="B94" s="751"/>
      <c r="C94" s="751"/>
      <c r="D94" s="751"/>
      <c r="E94" s="744"/>
      <c r="F94" s="745"/>
      <c r="G94" s="745"/>
      <c r="H94" s="745"/>
      <c r="I94" s="746"/>
      <c r="J94" s="751"/>
      <c r="K94" s="751"/>
      <c r="L94" s="944" t="s">
        <v>2189</v>
      </c>
      <c r="M94" s="945"/>
      <c r="N94" s="945"/>
      <c r="O94" s="946"/>
    </row>
    <row r="95" spans="1:15" x14ac:dyDescent="0.25">
      <c r="A95" s="751"/>
      <c r="B95" s="751"/>
      <c r="C95" s="751"/>
      <c r="D95" s="751"/>
      <c r="E95" s="744"/>
      <c r="F95" s="745"/>
      <c r="G95" s="745"/>
      <c r="H95" s="745"/>
      <c r="I95" s="746"/>
      <c r="J95" s="751"/>
      <c r="K95" s="751"/>
      <c r="L95" s="744">
        <v>7</v>
      </c>
      <c r="M95" s="745"/>
      <c r="N95" s="745"/>
      <c r="O95" s="746"/>
    </row>
    <row r="96" spans="1:15" x14ac:dyDescent="0.25">
      <c r="A96" s="751"/>
      <c r="B96" s="751"/>
      <c r="C96" s="751"/>
      <c r="D96" s="751"/>
      <c r="E96" s="744"/>
      <c r="F96" s="745"/>
      <c r="G96" s="745"/>
      <c r="H96" s="745"/>
      <c r="I96" s="746"/>
      <c r="J96" s="751"/>
      <c r="K96" s="751"/>
      <c r="L96" s="744">
        <v>8</v>
      </c>
      <c r="M96" s="745"/>
      <c r="N96" s="745"/>
      <c r="O96" s="746"/>
    </row>
    <row r="97" spans="1:15" x14ac:dyDescent="0.25">
      <c r="A97" s="751"/>
      <c r="B97" s="751"/>
      <c r="C97" s="751"/>
      <c r="D97" s="751"/>
      <c r="E97" s="744"/>
      <c r="F97" s="745"/>
      <c r="G97" s="745"/>
      <c r="H97" s="745"/>
      <c r="I97" s="746"/>
      <c r="J97" s="751"/>
      <c r="K97" s="751"/>
      <c r="L97" s="744">
        <v>9</v>
      </c>
      <c r="M97" s="745"/>
      <c r="N97" s="745"/>
      <c r="O97" s="746"/>
    </row>
    <row r="98" spans="1:15" x14ac:dyDescent="0.25">
      <c r="A98" s="751"/>
      <c r="B98" s="751"/>
      <c r="C98" s="751"/>
      <c r="D98" s="751"/>
      <c r="E98" s="744"/>
      <c r="F98" s="745"/>
      <c r="G98" s="745"/>
      <c r="H98" s="745"/>
      <c r="I98" s="746"/>
      <c r="J98" s="751"/>
      <c r="K98" s="751"/>
      <c r="L98" s="744">
        <v>10</v>
      </c>
      <c r="M98" s="745"/>
      <c r="N98" s="745"/>
      <c r="O98" s="746"/>
    </row>
    <row r="99" spans="1:15" ht="15.75" x14ac:dyDescent="0.25">
      <c r="A99" s="69"/>
      <c r="B99" s="70"/>
      <c r="C99" s="71"/>
      <c r="D99" s="71"/>
      <c r="E99" s="71"/>
      <c r="F99" s="71"/>
      <c r="G99" s="71"/>
      <c r="H99" s="71"/>
      <c r="I99" s="71"/>
      <c r="J99" s="71"/>
      <c r="K99" s="71"/>
      <c r="L99" s="71"/>
      <c r="M99" s="71"/>
      <c r="N99" s="71"/>
      <c r="O99" s="69"/>
    </row>
    <row r="100" spans="1:15" ht="63" x14ac:dyDescent="0.25">
      <c r="A100" s="72" t="s">
        <v>23</v>
      </c>
      <c r="B100" s="74" t="s">
        <v>24</v>
      </c>
      <c r="C100" s="72" t="s">
        <v>25</v>
      </c>
      <c r="D100" s="72" t="s">
        <v>26</v>
      </c>
      <c r="E100" s="72" t="s">
        <v>105</v>
      </c>
      <c r="F100" s="764" t="s">
        <v>28</v>
      </c>
      <c r="G100" s="764"/>
      <c r="H100" s="764" t="s">
        <v>29</v>
      </c>
      <c r="I100" s="764"/>
      <c r="J100" s="74" t="s">
        <v>30</v>
      </c>
      <c r="K100" s="764" t="s">
        <v>31</v>
      </c>
      <c r="L100" s="764"/>
      <c r="M100" s="765" t="s">
        <v>32</v>
      </c>
      <c r="N100" s="766"/>
      <c r="O100" s="767"/>
    </row>
    <row r="101" spans="1:15" ht="90" x14ac:dyDescent="0.25">
      <c r="A101" s="618" t="s">
        <v>33</v>
      </c>
      <c r="B101" s="503">
        <v>50</v>
      </c>
      <c r="C101" s="184" t="s">
        <v>2190</v>
      </c>
      <c r="D101" s="184" t="s">
        <v>87</v>
      </c>
      <c r="E101" s="619" t="s">
        <v>249</v>
      </c>
      <c r="F101" s="958" t="s">
        <v>2172</v>
      </c>
      <c r="G101" s="958"/>
      <c r="H101" s="959" t="s">
        <v>674</v>
      </c>
      <c r="I101" s="960"/>
      <c r="J101" s="620">
        <v>438273</v>
      </c>
      <c r="K101" s="1898" t="s">
        <v>646</v>
      </c>
      <c r="L101" s="1898"/>
      <c r="M101" s="1899" t="s">
        <v>2191</v>
      </c>
      <c r="N101" s="1899"/>
      <c r="O101" s="1899"/>
    </row>
    <row r="102" spans="1:15" ht="15.75" x14ac:dyDescent="0.25">
      <c r="A102" s="752" t="s">
        <v>40</v>
      </c>
      <c r="B102" s="753"/>
      <c r="C102" s="1309" t="s">
        <v>2192</v>
      </c>
      <c r="D102" s="1310"/>
      <c r="E102" s="1310"/>
      <c r="F102" s="1310"/>
      <c r="G102" s="1311"/>
      <c r="H102" s="755" t="s">
        <v>42</v>
      </c>
      <c r="I102" s="756"/>
      <c r="J102" s="757"/>
      <c r="K102" s="798" t="s">
        <v>2174</v>
      </c>
      <c r="L102" s="758"/>
      <c r="M102" s="758"/>
      <c r="N102" s="758"/>
      <c r="O102" s="759"/>
    </row>
    <row r="103" spans="1:15" ht="15.75" x14ac:dyDescent="0.25">
      <c r="A103" s="503"/>
      <c r="B103" s="621"/>
      <c r="C103" s="259"/>
      <c r="D103" s="259"/>
      <c r="E103" s="259"/>
      <c r="F103" s="259"/>
      <c r="G103" s="260"/>
      <c r="H103" s="622"/>
      <c r="I103" s="623"/>
      <c r="J103" s="624"/>
      <c r="K103" s="265"/>
      <c r="L103" s="265"/>
      <c r="M103" s="265"/>
      <c r="N103" s="265"/>
      <c r="O103" s="266"/>
    </row>
    <row r="104" spans="1:15" ht="15.75" x14ac:dyDescent="0.25">
      <c r="A104" s="760" t="s">
        <v>44</v>
      </c>
      <c r="B104" s="761"/>
      <c r="C104" s="761"/>
      <c r="D104" s="761"/>
      <c r="E104" s="761"/>
      <c r="F104" s="762"/>
      <c r="G104" s="763" t="s">
        <v>45</v>
      </c>
      <c r="H104" s="763"/>
      <c r="I104" s="763"/>
      <c r="J104" s="763"/>
      <c r="K104" s="763"/>
      <c r="L104" s="763"/>
      <c r="M104" s="763"/>
      <c r="N104" s="763"/>
      <c r="O104" s="763"/>
    </row>
    <row r="105" spans="1:15" x14ac:dyDescent="0.25">
      <c r="A105" s="899" t="s">
        <v>2193</v>
      </c>
      <c r="B105" s="900"/>
      <c r="C105" s="900"/>
      <c r="D105" s="900"/>
      <c r="E105" s="900"/>
      <c r="F105" s="900"/>
      <c r="G105" s="1897" t="s">
        <v>2194</v>
      </c>
      <c r="H105" s="1897"/>
      <c r="I105" s="1897"/>
      <c r="J105" s="1897"/>
      <c r="K105" s="1897"/>
      <c r="L105" s="1897"/>
      <c r="M105" s="1897"/>
      <c r="N105" s="1897"/>
      <c r="O105" s="1897"/>
    </row>
    <row r="106" spans="1:15" x14ac:dyDescent="0.25">
      <c r="A106" s="901"/>
      <c r="B106" s="902"/>
      <c r="C106" s="902"/>
      <c r="D106" s="902"/>
      <c r="E106" s="902"/>
      <c r="F106" s="902"/>
      <c r="G106" s="1897"/>
      <c r="H106" s="1897"/>
      <c r="I106" s="1897"/>
      <c r="J106" s="1897"/>
      <c r="K106" s="1897"/>
      <c r="L106" s="1897"/>
      <c r="M106" s="1897"/>
      <c r="N106" s="1897"/>
      <c r="O106" s="1897"/>
    </row>
    <row r="107" spans="1:15" ht="15.75" x14ac:dyDescent="0.25">
      <c r="A107" s="760" t="s">
        <v>48</v>
      </c>
      <c r="B107" s="761"/>
      <c r="C107" s="761"/>
      <c r="D107" s="761"/>
      <c r="E107" s="761"/>
      <c r="F107" s="761"/>
      <c r="G107" s="763" t="s">
        <v>49</v>
      </c>
      <c r="H107" s="763"/>
      <c r="I107" s="763"/>
      <c r="J107" s="763"/>
      <c r="K107" s="763"/>
      <c r="L107" s="763"/>
      <c r="M107" s="763"/>
      <c r="N107" s="763"/>
      <c r="O107" s="763"/>
    </row>
    <row r="108" spans="1:15" x14ac:dyDescent="0.25">
      <c r="A108" s="1869" t="s">
        <v>2191</v>
      </c>
      <c r="B108" s="1869"/>
      <c r="C108" s="1869"/>
      <c r="D108" s="1869"/>
      <c r="E108" s="1869"/>
      <c r="F108" s="1869"/>
      <c r="G108" s="1869" t="s">
        <v>2191</v>
      </c>
      <c r="H108" s="1869"/>
      <c r="I108" s="1869"/>
      <c r="J108" s="1869"/>
      <c r="K108" s="1869"/>
      <c r="L108" s="1869"/>
      <c r="M108" s="1869"/>
      <c r="N108" s="1869"/>
      <c r="O108" s="1869"/>
    </row>
    <row r="109" spans="1:15" x14ac:dyDescent="0.25">
      <c r="A109" s="1869"/>
      <c r="B109" s="1869"/>
      <c r="C109" s="1869"/>
      <c r="D109" s="1869"/>
      <c r="E109" s="1869"/>
      <c r="F109" s="1869"/>
      <c r="G109" s="1869"/>
      <c r="H109" s="1869"/>
      <c r="I109" s="1869"/>
      <c r="J109" s="1869"/>
      <c r="K109" s="1869"/>
      <c r="L109" s="1869"/>
      <c r="M109" s="1869"/>
      <c r="N109" s="1869"/>
      <c r="O109" s="1869"/>
    </row>
    <row r="110" spans="1:15" x14ac:dyDescent="0.25">
      <c r="A110" s="90"/>
      <c r="B110" s="90"/>
      <c r="C110" s="90"/>
      <c r="D110" s="91"/>
      <c r="E110" s="92"/>
      <c r="F110" s="92"/>
      <c r="G110" s="92"/>
      <c r="H110" s="92"/>
      <c r="I110" s="92"/>
      <c r="J110" s="92"/>
      <c r="K110" s="92"/>
      <c r="L110" s="92"/>
      <c r="M110" s="92"/>
      <c r="N110" s="92"/>
      <c r="O110" s="93"/>
    </row>
    <row r="111" spans="1:15" ht="15.75" x14ac:dyDescent="0.25">
      <c r="A111" s="70"/>
      <c r="B111" s="70"/>
      <c r="C111" s="63"/>
      <c r="D111" s="800" t="s">
        <v>95</v>
      </c>
      <c r="E111" s="773"/>
      <c r="F111" s="773"/>
      <c r="G111" s="773"/>
      <c r="H111" s="773"/>
      <c r="I111" s="773"/>
      <c r="J111" s="773"/>
      <c r="K111" s="773"/>
      <c r="L111" s="773"/>
      <c r="M111" s="773"/>
      <c r="N111" s="773"/>
      <c r="O111" s="753"/>
    </row>
    <row r="112" spans="1:15" ht="15.75" x14ac:dyDescent="0.25">
      <c r="A112" s="63"/>
      <c r="B112" s="64"/>
      <c r="C112" s="70"/>
      <c r="D112" s="74" t="s">
        <v>53</v>
      </c>
      <c r="E112" s="74" t="s">
        <v>54</v>
      </c>
      <c r="F112" s="74" t="s">
        <v>55</v>
      </c>
      <c r="G112" s="74" t="s">
        <v>56</v>
      </c>
      <c r="H112" s="74" t="s">
        <v>57</v>
      </c>
      <c r="I112" s="74" t="s">
        <v>58</v>
      </c>
      <c r="J112" s="74" t="s">
        <v>59</v>
      </c>
      <c r="K112" s="74" t="s">
        <v>60</v>
      </c>
      <c r="L112" s="74" t="s">
        <v>61</v>
      </c>
      <c r="M112" s="74" t="s">
        <v>62</v>
      </c>
      <c r="N112" s="74" t="s">
        <v>63</v>
      </c>
      <c r="O112" s="74" t="s">
        <v>64</v>
      </c>
    </row>
    <row r="113" spans="1:15" ht="15.75" x14ac:dyDescent="0.25">
      <c r="A113" s="954" t="s">
        <v>65</v>
      </c>
      <c r="B113" s="954"/>
      <c r="C113" s="954"/>
      <c r="D113" s="179"/>
      <c r="E113" s="179"/>
      <c r="F113" s="179"/>
      <c r="G113" s="179"/>
      <c r="H113" s="179"/>
      <c r="I113" s="179"/>
      <c r="J113" s="179">
        <v>20</v>
      </c>
      <c r="K113" s="179"/>
      <c r="L113" s="179"/>
      <c r="M113" s="179">
        <v>40</v>
      </c>
      <c r="N113" s="179"/>
      <c r="O113" s="179">
        <v>100</v>
      </c>
    </row>
    <row r="114" spans="1:15" ht="15.75" x14ac:dyDescent="0.25">
      <c r="A114" s="955" t="s">
        <v>66</v>
      </c>
      <c r="B114" s="955"/>
      <c r="C114" s="955"/>
      <c r="D114" s="181"/>
      <c r="E114" s="181"/>
      <c r="F114" s="181"/>
      <c r="G114" s="181"/>
      <c r="H114" s="181"/>
      <c r="I114" s="181"/>
      <c r="J114" s="625">
        <v>20</v>
      </c>
      <c r="K114" s="181"/>
      <c r="L114" s="181"/>
      <c r="M114" s="181"/>
      <c r="N114" s="181"/>
      <c r="O114" s="181"/>
    </row>
    <row r="115" spans="1:15" ht="15.75" x14ac:dyDescent="0.25">
      <c r="A115" s="63"/>
      <c r="B115" s="64"/>
      <c r="C115" s="65"/>
      <c r="D115" s="65"/>
      <c r="E115" s="65"/>
      <c r="F115" s="65"/>
      <c r="G115" s="65"/>
      <c r="H115" s="65"/>
      <c r="I115" s="65"/>
      <c r="J115" s="65"/>
      <c r="K115" s="65"/>
      <c r="L115" s="66"/>
      <c r="M115" s="66"/>
      <c r="N115" s="66"/>
      <c r="O115" s="63"/>
    </row>
    <row r="116" spans="1:15" ht="15.75" x14ac:dyDescent="0.25">
      <c r="A116" s="63"/>
      <c r="B116" s="64"/>
      <c r="C116" s="65"/>
      <c r="D116" s="65"/>
      <c r="E116" s="65"/>
      <c r="F116" s="65"/>
      <c r="G116" s="65"/>
      <c r="H116" s="65"/>
      <c r="I116" s="65"/>
      <c r="J116" s="65"/>
      <c r="K116" s="65"/>
      <c r="L116" s="66"/>
      <c r="M116" s="66"/>
      <c r="N116" s="66"/>
      <c r="O116" s="63"/>
    </row>
    <row r="117" spans="1:15" ht="15.75" x14ac:dyDescent="0.25">
      <c r="A117" s="97"/>
      <c r="B117" s="98"/>
      <c r="C117" s="97"/>
      <c r="D117" s="97"/>
      <c r="E117" s="97"/>
      <c r="F117" s="97"/>
      <c r="G117" s="97"/>
      <c r="H117" s="97"/>
      <c r="I117" s="97"/>
      <c r="J117" s="97"/>
      <c r="K117" s="97"/>
      <c r="L117" s="97"/>
      <c r="M117" s="98"/>
      <c r="N117" s="98"/>
      <c r="O117" s="97"/>
    </row>
    <row r="118" spans="1:15" ht="15.75" x14ac:dyDescent="0.25">
      <c r="A118" s="63"/>
      <c r="B118" s="64"/>
      <c r="C118" s="65"/>
      <c r="D118" s="65"/>
      <c r="E118" s="65"/>
      <c r="F118" s="65"/>
      <c r="G118" s="65"/>
      <c r="H118" s="65"/>
      <c r="I118" s="65"/>
      <c r="J118" s="65"/>
      <c r="K118" s="65"/>
      <c r="L118" s="66"/>
      <c r="M118" s="66"/>
      <c r="N118" s="66"/>
      <c r="O118" s="63"/>
    </row>
    <row r="119" spans="1:15" ht="47.25" x14ac:dyDescent="0.25">
      <c r="A119" s="72" t="s">
        <v>23</v>
      </c>
      <c r="B119" s="74" t="s">
        <v>24</v>
      </c>
      <c r="C119" s="764" t="s">
        <v>25</v>
      </c>
      <c r="D119" s="764"/>
      <c r="E119" s="764"/>
      <c r="F119" s="764" t="s">
        <v>28</v>
      </c>
      <c r="G119" s="764"/>
      <c r="H119" s="764" t="s">
        <v>29</v>
      </c>
      <c r="I119" s="764"/>
      <c r="J119" s="74" t="s">
        <v>30</v>
      </c>
      <c r="K119" s="764" t="s">
        <v>31</v>
      </c>
      <c r="L119" s="764"/>
      <c r="M119" s="765" t="s">
        <v>32</v>
      </c>
      <c r="N119" s="766"/>
      <c r="O119" s="767"/>
    </row>
    <row r="120" spans="1:15" ht="63" x14ac:dyDescent="0.25">
      <c r="A120" s="75" t="s">
        <v>67</v>
      </c>
      <c r="B120" s="611">
        <v>50</v>
      </c>
      <c r="C120" s="1878" t="s">
        <v>2195</v>
      </c>
      <c r="D120" s="1879"/>
      <c r="E120" s="1880"/>
      <c r="F120" s="1878" t="s">
        <v>2178</v>
      </c>
      <c r="G120" s="1880"/>
      <c r="H120" s="1881" t="s">
        <v>38</v>
      </c>
      <c r="I120" s="1882"/>
      <c r="J120" s="613">
        <v>100</v>
      </c>
      <c r="K120" s="1883" t="s">
        <v>698</v>
      </c>
      <c r="L120" s="1883"/>
      <c r="M120" s="1896" t="s">
        <v>2191</v>
      </c>
      <c r="N120" s="1896"/>
      <c r="O120" s="1896"/>
    </row>
    <row r="121" spans="1:15" ht="15.75" x14ac:dyDescent="0.25">
      <c r="A121" s="752" t="s">
        <v>40</v>
      </c>
      <c r="B121" s="753"/>
      <c r="C121" s="1878" t="s">
        <v>2192</v>
      </c>
      <c r="D121" s="1879"/>
      <c r="E121" s="1879"/>
      <c r="F121" s="1879"/>
      <c r="G121" s="1880"/>
      <c r="H121" s="783" t="s">
        <v>72</v>
      </c>
      <c r="I121" s="756"/>
      <c r="J121" s="757"/>
      <c r="K121" s="1885" t="s">
        <v>2179</v>
      </c>
      <c r="L121" s="1887"/>
      <c r="M121" s="1887"/>
      <c r="N121" s="1887"/>
      <c r="O121" s="1882"/>
    </row>
    <row r="122" spans="1:15" ht="15.75" x14ac:dyDescent="0.25">
      <c r="A122" s="760" t="s">
        <v>44</v>
      </c>
      <c r="B122" s="761"/>
      <c r="C122" s="761"/>
      <c r="D122" s="761"/>
      <c r="E122" s="761"/>
      <c r="F122" s="762"/>
      <c r="G122" s="763" t="s">
        <v>45</v>
      </c>
      <c r="H122" s="763"/>
      <c r="I122" s="763"/>
      <c r="J122" s="763"/>
      <c r="K122" s="763"/>
      <c r="L122" s="763"/>
      <c r="M122" s="763"/>
      <c r="N122" s="763"/>
      <c r="O122" s="763"/>
    </row>
    <row r="123" spans="1:15" x14ac:dyDescent="0.25">
      <c r="A123" s="1873" t="s">
        <v>2196</v>
      </c>
      <c r="B123" s="1874"/>
      <c r="C123" s="1874"/>
      <c r="D123" s="1874"/>
      <c r="E123" s="1874"/>
      <c r="F123" s="1874"/>
      <c r="G123" s="1895" t="s">
        <v>2194</v>
      </c>
      <c r="H123" s="1895"/>
      <c r="I123" s="1895"/>
      <c r="J123" s="1895"/>
      <c r="K123" s="1895"/>
      <c r="L123" s="1895"/>
      <c r="M123" s="1895"/>
      <c r="N123" s="1895"/>
      <c r="O123" s="1895"/>
    </row>
    <row r="124" spans="1:15" x14ac:dyDescent="0.25">
      <c r="A124" s="1875"/>
      <c r="B124" s="1876"/>
      <c r="C124" s="1876"/>
      <c r="D124" s="1876"/>
      <c r="E124" s="1876"/>
      <c r="F124" s="1876"/>
      <c r="G124" s="1895"/>
      <c r="H124" s="1895"/>
      <c r="I124" s="1895"/>
      <c r="J124" s="1895"/>
      <c r="K124" s="1895"/>
      <c r="L124" s="1895"/>
      <c r="M124" s="1895"/>
      <c r="N124" s="1895"/>
      <c r="O124" s="1895"/>
    </row>
    <row r="125" spans="1:15" ht="15.75" x14ac:dyDescent="0.25">
      <c r="A125" s="760" t="s">
        <v>48</v>
      </c>
      <c r="B125" s="761"/>
      <c r="C125" s="761"/>
      <c r="D125" s="761"/>
      <c r="E125" s="761"/>
      <c r="F125" s="761"/>
      <c r="G125" s="763" t="s">
        <v>49</v>
      </c>
      <c r="H125" s="763"/>
      <c r="I125" s="763"/>
      <c r="J125" s="763"/>
      <c r="K125" s="763"/>
      <c r="L125" s="763"/>
      <c r="M125" s="763"/>
      <c r="N125" s="763"/>
      <c r="O125" s="763"/>
    </row>
    <row r="126" spans="1:15" x14ac:dyDescent="0.25">
      <c r="A126" s="1869" t="s">
        <v>2191</v>
      </c>
      <c r="B126" s="1869"/>
      <c r="C126" s="1869"/>
      <c r="D126" s="1869"/>
      <c r="E126" s="1869"/>
      <c r="F126" s="1869"/>
      <c r="G126" s="1869" t="s">
        <v>2191</v>
      </c>
      <c r="H126" s="1869"/>
      <c r="I126" s="1869"/>
      <c r="J126" s="1869"/>
      <c r="K126" s="1869"/>
      <c r="L126" s="1869"/>
      <c r="M126" s="1869"/>
      <c r="N126" s="1869"/>
      <c r="O126" s="1869"/>
    </row>
    <row r="127" spans="1:15" x14ac:dyDescent="0.25">
      <c r="A127" s="1869"/>
      <c r="B127" s="1869"/>
      <c r="C127" s="1869"/>
      <c r="D127" s="1869"/>
      <c r="E127" s="1869"/>
      <c r="F127" s="1869"/>
      <c r="G127" s="1869"/>
      <c r="H127" s="1869"/>
      <c r="I127" s="1869"/>
      <c r="J127" s="1869"/>
      <c r="K127" s="1869"/>
      <c r="L127" s="1869"/>
      <c r="M127" s="1869"/>
      <c r="N127" s="1869"/>
      <c r="O127" s="1869"/>
    </row>
    <row r="128" spans="1:15" ht="15.75" x14ac:dyDescent="0.25">
      <c r="A128" s="63"/>
      <c r="B128" s="64"/>
      <c r="C128" s="70"/>
      <c r="D128" s="70"/>
      <c r="E128" s="70"/>
      <c r="F128" s="70"/>
      <c r="G128" s="70"/>
      <c r="H128" s="70"/>
      <c r="I128" s="70"/>
      <c r="J128" s="70"/>
      <c r="K128" s="70"/>
      <c r="L128" s="70"/>
      <c r="M128" s="70"/>
      <c r="N128" s="70"/>
      <c r="O128" s="63"/>
    </row>
    <row r="129" spans="1:15" ht="15.75" x14ac:dyDescent="0.25">
      <c r="A129" s="86" t="s">
        <v>76</v>
      </c>
      <c r="B129" s="86" t="s">
        <v>24</v>
      </c>
      <c r="C129" s="87"/>
      <c r="D129" s="74" t="s">
        <v>53</v>
      </c>
      <c r="E129" s="74" t="s">
        <v>54</v>
      </c>
      <c r="F129" s="74" t="s">
        <v>55</v>
      </c>
      <c r="G129" s="74" t="s">
        <v>56</v>
      </c>
      <c r="H129" s="74" t="s">
        <v>57</v>
      </c>
      <c r="I129" s="74" t="s">
        <v>58</v>
      </c>
      <c r="J129" s="74" t="s">
        <v>59</v>
      </c>
      <c r="K129" s="74" t="s">
        <v>60</v>
      </c>
      <c r="L129" s="74" t="s">
        <v>61</v>
      </c>
      <c r="M129" s="74" t="s">
        <v>62</v>
      </c>
      <c r="N129" s="74" t="s">
        <v>63</v>
      </c>
      <c r="O129" s="74" t="s">
        <v>64</v>
      </c>
    </row>
    <row r="130" spans="1:15" ht="31.5" x14ac:dyDescent="0.25">
      <c r="A130" s="784" t="s">
        <v>517</v>
      </c>
      <c r="B130" s="1893"/>
      <c r="C130" s="179" t="s">
        <v>65</v>
      </c>
      <c r="D130" s="179"/>
      <c r="E130" s="179"/>
      <c r="F130" s="179"/>
      <c r="G130" s="179"/>
      <c r="H130" s="179"/>
      <c r="I130" s="179"/>
      <c r="J130" s="179"/>
      <c r="K130" s="179"/>
      <c r="L130" s="179"/>
      <c r="M130" s="179"/>
      <c r="N130" s="179"/>
      <c r="O130" s="179"/>
    </row>
    <row r="131" spans="1:15" x14ac:dyDescent="0.25">
      <c r="A131" s="785"/>
      <c r="B131" s="1894"/>
      <c r="C131" s="181" t="s">
        <v>66</v>
      </c>
      <c r="D131" s="181"/>
      <c r="E131" s="181"/>
      <c r="F131" s="181"/>
      <c r="G131" s="181"/>
      <c r="H131" s="181"/>
      <c r="I131" s="181"/>
      <c r="J131" s="181"/>
      <c r="K131" s="181"/>
      <c r="L131" s="181"/>
      <c r="M131" s="181"/>
      <c r="N131" s="181"/>
      <c r="O131" s="181"/>
    </row>
    <row r="132" spans="1:15" ht="31.5" x14ac:dyDescent="0.25">
      <c r="A132" s="784" t="s">
        <v>518</v>
      </c>
      <c r="B132" s="1893"/>
      <c r="C132" s="179" t="s">
        <v>65</v>
      </c>
      <c r="D132" s="179"/>
      <c r="E132" s="179"/>
      <c r="F132" s="179"/>
      <c r="G132" s="179"/>
      <c r="H132" s="179"/>
      <c r="I132" s="179"/>
      <c r="J132" s="179"/>
      <c r="K132" s="179"/>
      <c r="L132" s="179"/>
      <c r="M132" s="179"/>
      <c r="N132" s="179"/>
      <c r="O132" s="179"/>
    </row>
    <row r="133" spans="1:15" x14ac:dyDescent="0.25">
      <c r="A133" s="785"/>
      <c r="B133" s="1894"/>
      <c r="C133" s="181" t="s">
        <v>66</v>
      </c>
      <c r="D133" s="181"/>
      <c r="E133" s="181"/>
      <c r="F133" s="181"/>
      <c r="G133" s="181"/>
      <c r="H133" s="181"/>
      <c r="I133" s="181"/>
      <c r="J133" s="181"/>
      <c r="K133" s="181"/>
      <c r="L133" s="181"/>
      <c r="M133" s="181"/>
      <c r="N133" s="181"/>
      <c r="O133" s="181"/>
    </row>
    <row r="134" spans="1:15" ht="31.5" x14ac:dyDescent="0.25">
      <c r="A134" s="784" t="s">
        <v>519</v>
      </c>
      <c r="B134" s="1893"/>
      <c r="C134" s="179" t="s">
        <v>65</v>
      </c>
      <c r="D134" s="179"/>
      <c r="E134" s="179"/>
      <c r="F134" s="179"/>
      <c r="G134" s="179"/>
      <c r="H134" s="179"/>
      <c r="I134" s="179"/>
      <c r="J134" s="179"/>
      <c r="K134" s="179"/>
      <c r="L134" s="179"/>
      <c r="M134" s="179"/>
      <c r="N134" s="179"/>
      <c r="O134" s="179"/>
    </row>
    <row r="135" spans="1:15" x14ac:dyDescent="0.25">
      <c r="A135" s="785"/>
      <c r="B135" s="1894"/>
      <c r="C135" s="181" t="s">
        <v>66</v>
      </c>
      <c r="D135" s="181"/>
      <c r="E135" s="181"/>
      <c r="F135" s="181"/>
      <c r="G135" s="181"/>
      <c r="H135" s="181"/>
      <c r="I135" s="181"/>
      <c r="J135" s="181"/>
      <c r="K135" s="181"/>
      <c r="L135" s="181"/>
      <c r="M135" s="181"/>
      <c r="N135" s="181"/>
      <c r="O135" s="181"/>
    </row>
    <row r="136" spans="1:15" ht="31.5" x14ac:dyDescent="0.25">
      <c r="A136" s="784" t="s">
        <v>520</v>
      </c>
      <c r="B136" s="1893">
        <v>5</v>
      </c>
      <c r="C136" s="179" t="s">
        <v>65</v>
      </c>
      <c r="D136" s="179"/>
      <c r="E136" s="179"/>
      <c r="F136" s="179"/>
      <c r="G136" s="179"/>
      <c r="H136" s="179"/>
      <c r="I136" s="179"/>
      <c r="J136" s="179">
        <v>20</v>
      </c>
      <c r="K136" s="179"/>
      <c r="L136" s="179"/>
      <c r="M136" s="179">
        <v>40</v>
      </c>
      <c r="N136" s="179"/>
      <c r="O136" s="179">
        <v>100</v>
      </c>
    </row>
    <row r="137" spans="1:15" ht="15.75" x14ac:dyDescent="0.25">
      <c r="A137" s="785"/>
      <c r="B137" s="1894"/>
      <c r="C137" s="181" t="s">
        <v>66</v>
      </c>
      <c r="D137" s="181"/>
      <c r="E137" s="181"/>
      <c r="F137" s="181"/>
      <c r="G137" s="181"/>
      <c r="H137" s="181"/>
      <c r="I137" s="181"/>
      <c r="J137" s="625">
        <v>20</v>
      </c>
      <c r="K137" s="181"/>
      <c r="L137" s="181"/>
      <c r="M137" s="615"/>
      <c r="N137" s="615"/>
      <c r="O137" s="615"/>
    </row>
    <row r="138" spans="1:15" ht="31.5" x14ac:dyDescent="0.25">
      <c r="A138" s="784" t="s">
        <v>521</v>
      </c>
      <c r="B138" s="1893">
        <v>5</v>
      </c>
      <c r="C138" s="179" t="s">
        <v>65</v>
      </c>
      <c r="D138" s="179"/>
      <c r="E138" s="179"/>
      <c r="F138" s="179"/>
      <c r="G138" s="179"/>
      <c r="H138" s="179"/>
      <c r="I138" s="179"/>
      <c r="J138" s="179"/>
      <c r="K138" s="179">
        <v>20</v>
      </c>
      <c r="L138" s="179"/>
      <c r="M138" s="179">
        <v>40</v>
      </c>
      <c r="N138" s="179"/>
      <c r="O138" s="179">
        <v>100</v>
      </c>
    </row>
    <row r="139" spans="1:15" ht="15.75" x14ac:dyDescent="0.25">
      <c r="A139" s="785"/>
      <c r="B139" s="1894"/>
      <c r="C139" s="181" t="s">
        <v>66</v>
      </c>
      <c r="D139" s="181"/>
      <c r="E139" s="181"/>
      <c r="F139" s="181"/>
      <c r="G139" s="181"/>
      <c r="H139" s="181"/>
      <c r="I139" s="181"/>
      <c r="J139" s="181"/>
      <c r="K139" s="626">
        <v>20</v>
      </c>
      <c r="L139" s="181"/>
      <c r="M139" s="615"/>
      <c r="N139" s="615"/>
      <c r="O139" s="615"/>
    </row>
    <row r="140" spans="1:15" ht="31.5" x14ac:dyDescent="0.25">
      <c r="A140" s="784" t="s">
        <v>522</v>
      </c>
      <c r="B140" s="1893"/>
      <c r="C140" s="179" t="s">
        <v>65</v>
      </c>
      <c r="D140" s="179"/>
      <c r="E140" s="179"/>
      <c r="F140" s="179"/>
      <c r="G140" s="179"/>
      <c r="H140" s="179"/>
      <c r="I140" s="179"/>
      <c r="J140" s="179"/>
      <c r="K140" s="179"/>
      <c r="L140" s="179"/>
      <c r="M140" s="179"/>
      <c r="N140" s="179"/>
      <c r="O140" s="179"/>
    </row>
    <row r="141" spans="1:15" x14ac:dyDescent="0.25">
      <c r="A141" s="785"/>
      <c r="B141" s="1894"/>
      <c r="C141" s="181" t="s">
        <v>66</v>
      </c>
      <c r="D141" s="181"/>
      <c r="E141" s="181"/>
      <c r="F141" s="181"/>
      <c r="G141" s="181"/>
      <c r="H141" s="181"/>
      <c r="I141" s="181"/>
      <c r="J141" s="181"/>
      <c r="K141" s="181"/>
      <c r="L141" s="181"/>
      <c r="M141" s="181"/>
      <c r="N141" s="181"/>
      <c r="O141" s="181"/>
    </row>
    <row r="142" spans="1:15" ht="31.5" x14ac:dyDescent="0.25">
      <c r="A142" s="784" t="s">
        <v>523</v>
      </c>
      <c r="B142" s="956">
        <v>5</v>
      </c>
      <c r="C142" s="179" t="s">
        <v>65</v>
      </c>
      <c r="D142" s="179"/>
      <c r="E142" s="179"/>
      <c r="F142" s="179"/>
      <c r="G142" s="179"/>
      <c r="H142" s="179"/>
      <c r="I142" s="606"/>
      <c r="J142" s="606"/>
      <c r="K142" s="606"/>
      <c r="L142" s="606"/>
      <c r="M142" s="179">
        <v>20</v>
      </c>
      <c r="N142" s="179"/>
      <c r="O142" s="179">
        <v>100</v>
      </c>
    </row>
    <row r="143" spans="1:15" x14ac:dyDescent="0.25">
      <c r="A143" s="785"/>
      <c r="B143" s="957"/>
      <c r="C143" s="181" t="s">
        <v>66</v>
      </c>
      <c r="D143" s="181"/>
      <c r="E143" s="181"/>
      <c r="F143" s="181"/>
      <c r="G143" s="181"/>
      <c r="H143" s="181"/>
      <c r="I143" s="181"/>
      <c r="J143" s="181"/>
      <c r="K143" s="181"/>
      <c r="L143" s="181"/>
      <c r="M143" s="615"/>
      <c r="N143" s="615"/>
      <c r="O143" s="615"/>
    </row>
    <row r="144" spans="1:15" ht="31.5" x14ac:dyDescent="0.25">
      <c r="A144" s="784" t="s">
        <v>524</v>
      </c>
      <c r="B144" s="956">
        <v>80</v>
      </c>
      <c r="C144" s="179" t="s">
        <v>65</v>
      </c>
      <c r="D144" s="179"/>
      <c r="E144" s="179"/>
      <c r="F144" s="179"/>
      <c r="G144" s="179"/>
      <c r="H144" s="179"/>
      <c r="I144" s="606"/>
      <c r="J144" s="606"/>
      <c r="K144" s="606"/>
      <c r="L144" s="606"/>
      <c r="M144" s="179">
        <v>20</v>
      </c>
      <c r="N144" s="179"/>
      <c r="O144" s="179">
        <v>100</v>
      </c>
    </row>
    <row r="145" spans="1:15" x14ac:dyDescent="0.25">
      <c r="A145" s="785"/>
      <c r="B145" s="957"/>
      <c r="C145" s="181" t="s">
        <v>66</v>
      </c>
      <c r="D145" s="181"/>
      <c r="E145" s="181"/>
      <c r="F145" s="181"/>
      <c r="G145" s="181"/>
      <c r="H145" s="181"/>
      <c r="I145" s="181"/>
      <c r="J145" s="181"/>
      <c r="K145" s="181"/>
      <c r="L145" s="181"/>
      <c r="M145" s="615"/>
      <c r="N145" s="615"/>
      <c r="O145" s="615"/>
    </row>
    <row r="146" spans="1:15" ht="31.5" x14ac:dyDescent="0.25">
      <c r="A146" s="784" t="s">
        <v>525</v>
      </c>
      <c r="B146" s="956">
        <v>5</v>
      </c>
      <c r="C146" s="179" t="s">
        <v>65</v>
      </c>
      <c r="D146" s="179"/>
      <c r="E146" s="179"/>
      <c r="F146" s="179"/>
      <c r="G146" s="179"/>
      <c r="H146" s="179"/>
      <c r="I146" s="606"/>
      <c r="J146" s="606"/>
      <c r="K146" s="606"/>
      <c r="L146" s="606"/>
      <c r="M146" s="606"/>
      <c r="N146" s="606"/>
      <c r="O146" s="606"/>
    </row>
    <row r="147" spans="1:15" x14ac:dyDescent="0.25">
      <c r="A147" s="785"/>
      <c r="B147" s="957"/>
      <c r="C147" s="181" t="s">
        <v>66</v>
      </c>
      <c r="D147" s="181"/>
      <c r="E147" s="181"/>
      <c r="F147" s="181"/>
      <c r="G147" s="181"/>
      <c r="H147" s="181"/>
      <c r="I147" s="181"/>
      <c r="J147" s="181"/>
      <c r="K147" s="181"/>
      <c r="L147" s="181"/>
      <c r="M147" s="181"/>
      <c r="N147" s="181"/>
      <c r="O147" s="181"/>
    </row>
    <row r="148" spans="1:15" ht="31.5" x14ac:dyDescent="0.25">
      <c r="A148" s="784" t="s">
        <v>526</v>
      </c>
      <c r="B148" s="1893"/>
      <c r="C148" s="179" t="s">
        <v>65</v>
      </c>
      <c r="D148" s="179"/>
      <c r="E148" s="179"/>
      <c r="F148" s="179"/>
      <c r="G148" s="179"/>
      <c r="H148" s="179"/>
      <c r="I148" s="179"/>
      <c r="J148" s="179"/>
      <c r="K148" s="179"/>
      <c r="L148" s="179"/>
      <c r="M148" s="179"/>
      <c r="N148" s="179"/>
      <c r="O148" s="179"/>
    </row>
    <row r="149" spans="1:15" x14ac:dyDescent="0.25">
      <c r="A149" s="785"/>
      <c r="B149" s="1894"/>
      <c r="C149" s="181" t="s">
        <v>66</v>
      </c>
      <c r="D149" s="181"/>
      <c r="E149" s="181"/>
      <c r="F149" s="181"/>
      <c r="G149" s="181"/>
      <c r="H149" s="181"/>
      <c r="I149" s="181"/>
      <c r="J149" s="181"/>
      <c r="K149" s="181"/>
      <c r="L149" s="181"/>
      <c r="M149" s="181"/>
      <c r="N149" s="181"/>
      <c r="O149" s="181"/>
    </row>
    <row r="150" spans="1:15" x14ac:dyDescent="0.25">
      <c r="A150" s="88"/>
      <c r="B150" s="88">
        <f>SUM(B130:B149)</f>
        <v>100</v>
      </c>
      <c r="C150" s="183"/>
      <c r="D150" s="183"/>
      <c r="E150" s="183"/>
      <c r="F150" s="183"/>
      <c r="G150" s="183"/>
      <c r="H150" s="183"/>
      <c r="I150" s="183"/>
      <c r="J150" s="183"/>
      <c r="K150" s="183"/>
      <c r="L150" s="183"/>
      <c r="M150" s="183"/>
      <c r="N150" s="183"/>
      <c r="O150" s="183"/>
    </row>
    <row r="151" spans="1:15" x14ac:dyDescent="0.25">
      <c r="A151" s="789" t="s">
        <v>228</v>
      </c>
      <c r="B151" s="790"/>
      <c r="C151" s="790"/>
      <c r="D151" s="790"/>
      <c r="E151" s="790"/>
      <c r="F151" s="790"/>
      <c r="G151" s="790"/>
      <c r="H151" s="790"/>
      <c r="I151" s="790"/>
      <c r="J151" s="790"/>
      <c r="K151" s="790"/>
      <c r="L151" s="790"/>
      <c r="M151" s="790"/>
      <c r="N151" s="790"/>
      <c r="O151" s="791"/>
    </row>
    <row r="152" spans="1:15" ht="15.75" x14ac:dyDescent="0.25">
      <c r="A152" s="97"/>
      <c r="B152" s="98"/>
      <c r="C152" s="97"/>
      <c r="D152" s="97"/>
      <c r="E152" s="97"/>
      <c r="F152" s="97"/>
      <c r="G152" s="97"/>
      <c r="H152" s="97"/>
      <c r="I152" s="97"/>
      <c r="J152" s="97"/>
      <c r="K152" s="97"/>
      <c r="L152" s="97"/>
      <c r="M152" s="98"/>
      <c r="N152" s="98"/>
      <c r="O152" s="97"/>
    </row>
    <row r="153" spans="1:15" ht="15.75" x14ac:dyDescent="0.25">
      <c r="A153" s="97"/>
      <c r="B153" s="98"/>
      <c r="C153" s="97"/>
      <c r="D153" s="97"/>
      <c r="E153" s="97"/>
      <c r="F153" s="97"/>
      <c r="G153" s="97"/>
      <c r="H153" s="97"/>
      <c r="I153" s="97"/>
      <c r="J153" s="97"/>
      <c r="K153" s="97"/>
      <c r="L153" s="97"/>
      <c r="M153" s="98"/>
      <c r="N153" s="98"/>
      <c r="O153" s="97"/>
    </row>
    <row r="154" spans="1:15" ht="31.5" x14ac:dyDescent="0.25">
      <c r="A154" s="67" t="s">
        <v>114</v>
      </c>
      <c r="B154" s="875" t="s">
        <v>2197</v>
      </c>
      <c r="C154" s="748"/>
      <c r="D154" s="748"/>
      <c r="E154" s="748"/>
      <c r="F154" s="748"/>
      <c r="G154" s="748"/>
      <c r="H154" s="748"/>
      <c r="I154" s="748"/>
      <c r="J154" s="749"/>
      <c r="K154" s="750" t="s">
        <v>13</v>
      </c>
      <c r="L154" s="750"/>
      <c r="M154" s="750"/>
      <c r="N154" s="750"/>
      <c r="O154" s="68">
        <v>0.04</v>
      </c>
    </row>
    <row r="155" spans="1:15" ht="15.75" x14ac:dyDescent="0.25">
      <c r="A155" s="69"/>
      <c r="B155" s="70"/>
      <c r="C155" s="71"/>
      <c r="D155" s="71"/>
      <c r="E155" s="71"/>
      <c r="F155" s="71"/>
      <c r="G155" s="71"/>
      <c r="H155" s="71"/>
      <c r="I155" s="71"/>
      <c r="J155" s="71"/>
      <c r="K155" s="71"/>
      <c r="L155" s="71"/>
      <c r="M155" s="71"/>
      <c r="N155" s="71"/>
      <c r="O155" s="69"/>
    </row>
    <row r="156" spans="1:15" ht="31.5" x14ac:dyDescent="0.25">
      <c r="A156" s="67" t="s">
        <v>14</v>
      </c>
      <c r="B156" s="875" t="s">
        <v>2198</v>
      </c>
      <c r="C156" s="748"/>
      <c r="D156" s="748"/>
      <c r="E156" s="748"/>
      <c r="F156" s="748"/>
      <c r="G156" s="748"/>
      <c r="H156" s="748"/>
      <c r="I156" s="748"/>
      <c r="J156" s="748"/>
      <c r="K156" s="748"/>
      <c r="L156" s="748"/>
      <c r="M156" s="748"/>
      <c r="N156" s="748"/>
      <c r="O156" s="749"/>
    </row>
    <row r="157" spans="1:15" ht="15.75" x14ac:dyDescent="0.25">
      <c r="A157" s="69"/>
      <c r="B157" s="70"/>
      <c r="C157" s="71"/>
      <c r="D157" s="71"/>
      <c r="E157" s="71"/>
      <c r="F157" s="71"/>
      <c r="G157" s="71"/>
      <c r="H157" s="71"/>
      <c r="I157" s="71"/>
      <c r="J157" s="71"/>
      <c r="K157" s="71"/>
      <c r="L157" s="71"/>
      <c r="M157" s="71"/>
      <c r="N157" s="71"/>
      <c r="O157" s="69"/>
    </row>
    <row r="158" spans="1:15" x14ac:dyDescent="0.25">
      <c r="A158" s="751" t="s">
        <v>15</v>
      </c>
      <c r="B158" s="751"/>
      <c r="C158" s="751"/>
      <c r="D158" s="751"/>
      <c r="E158" s="744" t="s">
        <v>2199</v>
      </c>
      <c r="F158" s="745"/>
      <c r="G158" s="745"/>
      <c r="H158" s="745"/>
      <c r="I158" s="746"/>
      <c r="J158" s="751" t="s">
        <v>17</v>
      </c>
      <c r="K158" s="751"/>
      <c r="L158" s="1526" t="s">
        <v>2200</v>
      </c>
      <c r="M158" s="1526"/>
      <c r="N158" s="1526"/>
      <c r="O158" s="1526"/>
    </row>
    <row r="159" spans="1:15" x14ac:dyDescent="0.25">
      <c r="A159" s="751"/>
      <c r="B159" s="751"/>
      <c r="C159" s="751"/>
      <c r="D159" s="751"/>
      <c r="E159" s="744"/>
      <c r="F159" s="745"/>
      <c r="G159" s="745"/>
      <c r="H159" s="745"/>
      <c r="I159" s="746"/>
      <c r="J159" s="751"/>
      <c r="K159" s="751"/>
      <c r="L159" s="1526" t="s">
        <v>2201</v>
      </c>
      <c r="M159" s="1526"/>
      <c r="N159" s="1526"/>
      <c r="O159" s="1526"/>
    </row>
    <row r="160" spans="1:15" x14ac:dyDescent="0.25">
      <c r="A160" s="751"/>
      <c r="B160" s="751"/>
      <c r="C160" s="751"/>
      <c r="D160" s="751"/>
      <c r="E160" s="744"/>
      <c r="F160" s="745"/>
      <c r="G160" s="745"/>
      <c r="H160" s="745"/>
      <c r="I160" s="746"/>
      <c r="J160" s="751"/>
      <c r="K160" s="751"/>
      <c r="L160" s="1526" t="s">
        <v>2202</v>
      </c>
      <c r="M160" s="1526"/>
      <c r="N160" s="1526"/>
      <c r="O160" s="1526"/>
    </row>
    <row r="161" spans="1:15" x14ac:dyDescent="0.25">
      <c r="A161" s="751"/>
      <c r="B161" s="751"/>
      <c r="C161" s="751"/>
      <c r="D161" s="751"/>
      <c r="E161" s="744"/>
      <c r="F161" s="745"/>
      <c r="G161" s="745"/>
      <c r="H161" s="745"/>
      <c r="I161" s="746"/>
      <c r="J161" s="751"/>
      <c r="K161" s="751"/>
      <c r="L161" s="1526"/>
      <c r="M161" s="1526"/>
      <c r="N161" s="1526"/>
      <c r="O161" s="1526"/>
    </row>
    <row r="162" spans="1:15" x14ac:dyDescent="0.25">
      <c r="A162" s="751"/>
      <c r="B162" s="751"/>
      <c r="C162" s="751"/>
      <c r="D162" s="751"/>
      <c r="E162" s="744"/>
      <c r="F162" s="745"/>
      <c r="G162" s="745"/>
      <c r="H162" s="745"/>
      <c r="I162" s="746"/>
      <c r="J162" s="751"/>
      <c r="K162" s="751"/>
      <c r="L162" s="1526"/>
      <c r="M162" s="1526"/>
      <c r="N162" s="1526"/>
      <c r="O162" s="1526"/>
    </row>
    <row r="163" spans="1:15" x14ac:dyDescent="0.25">
      <c r="A163" s="751"/>
      <c r="B163" s="751"/>
      <c r="C163" s="751"/>
      <c r="D163" s="751"/>
      <c r="E163" s="744"/>
      <c r="F163" s="745"/>
      <c r="G163" s="745"/>
      <c r="H163" s="745"/>
      <c r="I163" s="746"/>
      <c r="J163" s="751"/>
      <c r="K163" s="751"/>
      <c r="L163" s="1526"/>
      <c r="M163" s="1526"/>
      <c r="N163" s="1526"/>
      <c r="O163" s="1526"/>
    </row>
    <row r="164" spans="1:15" x14ac:dyDescent="0.25">
      <c r="A164" s="751"/>
      <c r="B164" s="751"/>
      <c r="C164" s="751"/>
      <c r="D164" s="751"/>
      <c r="E164" s="744"/>
      <c r="F164" s="745"/>
      <c r="G164" s="745"/>
      <c r="H164" s="745"/>
      <c r="I164" s="746"/>
      <c r="J164" s="751"/>
      <c r="K164" s="751"/>
      <c r="L164" s="744"/>
      <c r="M164" s="745"/>
      <c r="N164" s="745"/>
      <c r="O164" s="746"/>
    </row>
    <row r="165" spans="1:15" x14ac:dyDescent="0.25">
      <c r="A165" s="751"/>
      <c r="B165" s="751"/>
      <c r="C165" s="751"/>
      <c r="D165" s="751"/>
      <c r="E165" s="744"/>
      <c r="F165" s="745"/>
      <c r="G165" s="745"/>
      <c r="H165" s="745"/>
      <c r="I165" s="746"/>
      <c r="J165" s="751"/>
      <c r="K165" s="751"/>
      <c r="L165" s="744"/>
      <c r="M165" s="745"/>
      <c r="N165" s="745"/>
      <c r="O165" s="746"/>
    </row>
    <row r="166" spans="1:15" ht="15.75" x14ac:dyDescent="0.25">
      <c r="A166" s="69"/>
      <c r="B166" s="70"/>
      <c r="C166" s="71"/>
      <c r="D166" s="71"/>
      <c r="E166" s="71"/>
      <c r="F166" s="71"/>
      <c r="G166" s="71"/>
      <c r="H166" s="71"/>
      <c r="I166" s="71"/>
      <c r="J166" s="71"/>
      <c r="K166" s="71"/>
      <c r="L166" s="71"/>
      <c r="M166" s="71"/>
      <c r="N166" s="71"/>
      <c r="O166" s="69"/>
    </row>
    <row r="167" spans="1:15" ht="15.75" x14ac:dyDescent="0.25">
      <c r="A167" s="69"/>
      <c r="B167" s="70"/>
      <c r="C167" s="71"/>
      <c r="D167" s="71"/>
      <c r="E167" s="71"/>
      <c r="F167" s="71"/>
      <c r="G167" s="71"/>
      <c r="H167" s="71"/>
      <c r="I167" s="71"/>
      <c r="J167" s="71"/>
      <c r="K167" s="71"/>
      <c r="L167" s="71"/>
      <c r="M167" s="71"/>
      <c r="N167" s="71"/>
      <c r="O167" s="69"/>
    </row>
    <row r="168" spans="1:15" ht="63" x14ac:dyDescent="0.25">
      <c r="A168" s="72" t="s">
        <v>23</v>
      </c>
      <c r="B168" s="74" t="s">
        <v>24</v>
      </c>
      <c r="C168" s="72" t="s">
        <v>25</v>
      </c>
      <c r="D168" s="72" t="s">
        <v>26</v>
      </c>
      <c r="E168" s="72" t="s">
        <v>105</v>
      </c>
      <c r="F168" s="764" t="s">
        <v>28</v>
      </c>
      <c r="G168" s="764"/>
      <c r="H168" s="764" t="s">
        <v>29</v>
      </c>
      <c r="I168" s="764"/>
      <c r="J168" s="74" t="s">
        <v>30</v>
      </c>
      <c r="K168" s="764" t="s">
        <v>31</v>
      </c>
      <c r="L168" s="764"/>
      <c r="M168" s="765" t="s">
        <v>32</v>
      </c>
      <c r="N168" s="766"/>
      <c r="O168" s="767"/>
    </row>
    <row r="169" spans="1:15" ht="47.25" x14ac:dyDescent="0.25">
      <c r="A169" s="75" t="s">
        <v>33</v>
      </c>
      <c r="B169" s="76">
        <v>50</v>
      </c>
      <c r="C169" s="1094" t="s">
        <v>2203</v>
      </c>
      <c r="D169" s="1521"/>
      <c r="E169" s="1522"/>
      <c r="F169" s="958" t="s">
        <v>2172</v>
      </c>
      <c r="G169" s="958"/>
      <c r="H169" s="1523" t="s">
        <v>2204</v>
      </c>
      <c r="I169" s="1888"/>
      <c r="J169" s="80">
        <v>500</v>
      </c>
      <c r="K169" s="1525" t="s">
        <v>147</v>
      </c>
      <c r="L169" s="1889"/>
      <c r="M169" s="772" t="s">
        <v>2205</v>
      </c>
      <c r="N169" s="772"/>
      <c r="O169" s="772"/>
    </row>
    <row r="170" spans="1:15" ht="15.75" x14ac:dyDescent="0.25">
      <c r="A170" s="752" t="s">
        <v>40</v>
      </c>
      <c r="B170" s="753"/>
      <c r="C170" s="1094" t="s">
        <v>2206</v>
      </c>
      <c r="D170" s="1521"/>
      <c r="E170" s="1521"/>
      <c r="F170" s="1521"/>
      <c r="G170" s="1522"/>
      <c r="H170" s="755" t="s">
        <v>42</v>
      </c>
      <c r="I170" s="756"/>
      <c r="J170" s="757"/>
      <c r="K170" s="798" t="s">
        <v>2174</v>
      </c>
      <c r="L170" s="758"/>
      <c r="M170" s="758"/>
      <c r="N170" s="758"/>
      <c r="O170" s="759"/>
    </row>
    <row r="171" spans="1:15" ht="15.75" x14ac:dyDescent="0.25">
      <c r="A171" s="760" t="s">
        <v>44</v>
      </c>
      <c r="B171" s="761"/>
      <c r="C171" s="761"/>
      <c r="D171" s="761"/>
      <c r="E171" s="761"/>
      <c r="F171" s="762"/>
      <c r="G171" s="763" t="s">
        <v>45</v>
      </c>
      <c r="H171" s="763"/>
      <c r="I171" s="763"/>
      <c r="J171" s="763"/>
      <c r="K171" s="763"/>
      <c r="L171" s="763"/>
      <c r="M171" s="763"/>
      <c r="N171" s="763"/>
      <c r="O171" s="763"/>
    </row>
    <row r="172" spans="1:15" x14ac:dyDescent="0.25">
      <c r="A172" s="776" t="s">
        <v>2207</v>
      </c>
      <c r="B172" s="777"/>
      <c r="C172" s="777"/>
      <c r="D172" s="777"/>
      <c r="E172" s="777"/>
      <c r="F172" s="777"/>
      <c r="G172" s="780" t="s">
        <v>2208</v>
      </c>
      <c r="H172" s="780"/>
      <c r="I172" s="780"/>
      <c r="J172" s="780"/>
      <c r="K172" s="780"/>
      <c r="L172" s="780"/>
      <c r="M172" s="780"/>
      <c r="N172" s="780"/>
      <c r="O172" s="780"/>
    </row>
    <row r="173" spans="1:15" x14ac:dyDescent="0.25">
      <c r="A173" s="778"/>
      <c r="B173" s="779"/>
      <c r="C173" s="779"/>
      <c r="D173" s="779"/>
      <c r="E173" s="779"/>
      <c r="F173" s="779"/>
      <c r="G173" s="780"/>
      <c r="H173" s="780"/>
      <c r="I173" s="780"/>
      <c r="J173" s="780"/>
      <c r="K173" s="780"/>
      <c r="L173" s="780"/>
      <c r="M173" s="780"/>
      <c r="N173" s="780"/>
      <c r="O173" s="780"/>
    </row>
    <row r="174" spans="1:15" ht="15.75" x14ac:dyDescent="0.25">
      <c r="A174" s="760" t="s">
        <v>48</v>
      </c>
      <c r="B174" s="761"/>
      <c r="C174" s="761"/>
      <c r="D174" s="761"/>
      <c r="E174" s="761"/>
      <c r="F174" s="761"/>
      <c r="G174" s="763" t="s">
        <v>49</v>
      </c>
      <c r="H174" s="763"/>
      <c r="I174" s="763"/>
      <c r="J174" s="763"/>
      <c r="K174" s="763"/>
      <c r="L174" s="763"/>
      <c r="M174" s="763"/>
      <c r="N174" s="763"/>
      <c r="O174" s="763"/>
    </row>
    <row r="175" spans="1:15" x14ac:dyDescent="0.25">
      <c r="A175" s="781" t="s">
        <v>2209</v>
      </c>
      <c r="B175" s="781"/>
      <c r="C175" s="781"/>
      <c r="D175" s="781"/>
      <c r="E175" s="781"/>
      <c r="F175" s="781"/>
      <c r="G175" s="781" t="s">
        <v>2209</v>
      </c>
      <c r="H175" s="781"/>
      <c r="I175" s="781"/>
      <c r="J175" s="781"/>
      <c r="K175" s="781"/>
      <c r="L175" s="781"/>
      <c r="M175" s="781"/>
      <c r="N175" s="781"/>
      <c r="O175" s="781"/>
    </row>
    <row r="176" spans="1:15" x14ac:dyDescent="0.25">
      <c r="A176" s="781"/>
      <c r="B176" s="781"/>
      <c r="C176" s="781"/>
      <c r="D176" s="781"/>
      <c r="E176" s="781"/>
      <c r="F176" s="781"/>
      <c r="G176" s="781"/>
      <c r="H176" s="781"/>
      <c r="I176" s="781"/>
      <c r="J176" s="781"/>
      <c r="K176" s="781"/>
      <c r="L176" s="781"/>
      <c r="M176" s="781"/>
      <c r="N176" s="781"/>
      <c r="O176" s="781"/>
    </row>
    <row r="177" spans="1:15" ht="15.75" x14ac:dyDescent="0.25">
      <c r="A177" s="63"/>
      <c r="B177" s="64"/>
      <c r="C177" s="70"/>
      <c r="D177" s="70"/>
      <c r="E177" s="70"/>
      <c r="F177" s="70"/>
      <c r="G177" s="70"/>
      <c r="H177" s="70"/>
      <c r="I177" s="70"/>
      <c r="J177" s="70"/>
      <c r="K177" s="70"/>
      <c r="L177" s="70"/>
      <c r="M177" s="70"/>
      <c r="N177" s="70"/>
      <c r="O177" s="63"/>
    </row>
    <row r="178" spans="1:15" ht="15.75" x14ac:dyDescent="0.25">
      <c r="A178" s="70"/>
      <c r="B178" s="70"/>
      <c r="C178" s="63"/>
      <c r="D178" s="752" t="s">
        <v>52</v>
      </c>
      <c r="E178" s="773"/>
      <c r="F178" s="773"/>
      <c r="G178" s="773"/>
      <c r="H178" s="773"/>
      <c r="I178" s="773"/>
      <c r="J178" s="773"/>
      <c r="K178" s="773"/>
      <c r="L178" s="773"/>
      <c r="M178" s="773"/>
      <c r="N178" s="773"/>
      <c r="O178" s="753"/>
    </row>
    <row r="179" spans="1:15" ht="15.75" x14ac:dyDescent="0.25">
      <c r="A179" s="63"/>
      <c r="B179" s="64"/>
      <c r="C179" s="70"/>
      <c r="D179" s="74" t="s">
        <v>53</v>
      </c>
      <c r="E179" s="74" t="s">
        <v>54</v>
      </c>
      <c r="F179" s="74" t="s">
        <v>55</v>
      </c>
      <c r="G179" s="74" t="s">
        <v>56</v>
      </c>
      <c r="H179" s="74" t="s">
        <v>57</v>
      </c>
      <c r="I179" s="74" t="s">
        <v>58</v>
      </c>
      <c r="J179" s="74" t="s">
        <v>59</v>
      </c>
      <c r="K179" s="74" t="s">
        <v>60</v>
      </c>
      <c r="L179" s="74" t="s">
        <v>61</v>
      </c>
      <c r="M179" s="74" t="s">
        <v>62</v>
      </c>
      <c r="N179" s="74" t="s">
        <v>63</v>
      </c>
      <c r="O179" s="74" t="s">
        <v>64</v>
      </c>
    </row>
    <row r="180" spans="1:15" ht="15.75" x14ac:dyDescent="0.25">
      <c r="A180" s="954" t="s">
        <v>65</v>
      </c>
      <c r="B180" s="954"/>
      <c r="C180" s="954"/>
      <c r="D180" s="179"/>
      <c r="E180" s="179"/>
      <c r="F180" s="179"/>
      <c r="G180" s="179"/>
      <c r="H180" s="179"/>
      <c r="I180" s="179"/>
      <c r="J180" s="179"/>
      <c r="K180" s="179">
        <v>100</v>
      </c>
      <c r="L180" s="179">
        <v>200</v>
      </c>
      <c r="M180" s="179">
        <v>300</v>
      </c>
      <c r="N180" s="179">
        <v>400</v>
      </c>
      <c r="O180" s="179">
        <v>500</v>
      </c>
    </row>
    <row r="181" spans="1:15" ht="15.75" x14ac:dyDescent="0.25">
      <c r="A181" s="955" t="s">
        <v>66</v>
      </c>
      <c r="B181" s="955"/>
      <c r="C181" s="955"/>
      <c r="D181" s="181"/>
      <c r="E181" s="181"/>
      <c r="F181" s="181"/>
      <c r="G181" s="181"/>
      <c r="H181" s="181"/>
      <c r="I181" s="181"/>
      <c r="J181" s="181"/>
      <c r="K181" s="612">
        <v>100</v>
      </c>
      <c r="L181" s="615">
        <v>200</v>
      </c>
      <c r="M181" s="181"/>
      <c r="N181" s="181"/>
      <c r="O181" s="181"/>
    </row>
    <row r="182" spans="1:15" ht="15.75" x14ac:dyDescent="0.25">
      <c r="A182" s="63"/>
      <c r="B182" s="64"/>
      <c r="C182" s="65"/>
      <c r="D182" s="65"/>
      <c r="E182" s="65"/>
      <c r="F182" s="65"/>
      <c r="G182" s="65"/>
      <c r="H182" s="65"/>
      <c r="I182" s="65"/>
      <c r="J182" s="65"/>
      <c r="K182" s="65"/>
      <c r="L182" s="66"/>
      <c r="M182" s="66"/>
      <c r="N182" s="66"/>
      <c r="O182" s="63"/>
    </row>
    <row r="183" spans="1:15" ht="15.75" x14ac:dyDescent="0.25">
      <c r="A183" s="63"/>
      <c r="B183" s="64"/>
      <c r="C183" s="65"/>
      <c r="D183" s="65"/>
      <c r="E183" s="65"/>
      <c r="F183" s="65"/>
      <c r="G183" s="65"/>
      <c r="H183" s="65"/>
      <c r="I183" s="65"/>
      <c r="J183" s="65"/>
      <c r="K183" s="65"/>
      <c r="L183" s="66"/>
      <c r="M183" s="66"/>
      <c r="N183" s="66"/>
      <c r="O183" s="63"/>
    </row>
    <row r="184" spans="1:15" ht="15.75" x14ac:dyDescent="0.25">
      <c r="A184" s="97"/>
      <c r="B184" s="98"/>
      <c r="C184" s="97"/>
      <c r="D184" s="97"/>
      <c r="E184" s="97"/>
      <c r="F184" s="97"/>
      <c r="G184" s="97"/>
      <c r="H184" s="97"/>
      <c r="I184" s="97"/>
      <c r="J184" s="97"/>
      <c r="K184" s="97"/>
      <c r="L184" s="97"/>
      <c r="M184" s="98"/>
      <c r="N184" s="98"/>
      <c r="O184" s="97"/>
    </row>
    <row r="185" spans="1:15" ht="15.75" x14ac:dyDescent="0.25">
      <c r="A185" s="63"/>
      <c r="B185" s="64"/>
      <c r="C185" s="65"/>
      <c r="D185" s="65"/>
      <c r="E185" s="65"/>
      <c r="F185" s="65"/>
      <c r="G185" s="65"/>
      <c r="H185" s="65"/>
      <c r="I185" s="65"/>
      <c r="J185" s="65"/>
      <c r="K185" s="65"/>
      <c r="L185" s="66"/>
      <c r="M185" s="66"/>
      <c r="N185" s="66"/>
      <c r="O185" s="63"/>
    </row>
    <row r="186" spans="1:15" ht="47.25" x14ac:dyDescent="0.25">
      <c r="A186" s="72" t="s">
        <v>23</v>
      </c>
      <c r="B186" s="74" t="s">
        <v>24</v>
      </c>
      <c r="C186" s="764" t="s">
        <v>25</v>
      </c>
      <c r="D186" s="764"/>
      <c r="E186" s="764"/>
      <c r="F186" s="764" t="s">
        <v>28</v>
      </c>
      <c r="G186" s="764"/>
      <c r="H186" s="764" t="s">
        <v>29</v>
      </c>
      <c r="I186" s="764"/>
      <c r="J186" s="74" t="s">
        <v>30</v>
      </c>
      <c r="K186" s="764" t="s">
        <v>31</v>
      </c>
      <c r="L186" s="764"/>
      <c r="M186" s="765" t="s">
        <v>32</v>
      </c>
      <c r="N186" s="766"/>
      <c r="O186" s="767"/>
    </row>
    <row r="187" spans="1:15" ht="63" x14ac:dyDescent="0.25">
      <c r="A187" s="75" t="s">
        <v>67</v>
      </c>
      <c r="B187" s="76">
        <v>50</v>
      </c>
      <c r="C187" s="754" t="s">
        <v>2210</v>
      </c>
      <c r="D187" s="742"/>
      <c r="E187" s="743"/>
      <c r="F187" s="754" t="s">
        <v>2178</v>
      </c>
      <c r="G187" s="743"/>
      <c r="H187" s="782" t="s">
        <v>38</v>
      </c>
      <c r="I187" s="759"/>
      <c r="J187" s="80">
        <v>100</v>
      </c>
      <c r="K187" s="771" t="s">
        <v>698</v>
      </c>
      <c r="L187" s="771"/>
      <c r="M187" s="772" t="s">
        <v>2209</v>
      </c>
      <c r="N187" s="772"/>
      <c r="O187" s="772"/>
    </row>
    <row r="188" spans="1:15" ht="15.75" x14ac:dyDescent="0.25">
      <c r="A188" s="752" t="s">
        <v>40</v>
      </c>
      <c r="B188" s="753"/>
      <c r="C188" s="754" t="s">
        <v>2211</v>
      </c>
      <c r="D188" s="742"/>
      <c r="E188" s="742"/>
      <c r="F188" s="742"/>
      <c r="G188" s="743"/>
      <c r="H188" s="783" t="s">
        <v>72</v>
      </c>
      <c r="I188" s="756"/>
      <c r="J188" s="757"/>
      <c r="K188" s="798" t="s">
        <v>2179</v>
      </c>
      <c r="L188" s="758"/>
      <c r="M188" s="758"/>
      <c r="N188" s="758"/>
      <c r="O188" s="759"/>
    </row>
    <row r="189" spans="1:15" ht="15.75" x14ac:dyDescent="0.25">
      <c r="A189" s="760" t="s">
        <v>44</v>
      </c>
      <c r="B189" s="761"/>
      <c r="C189" s="761"/>
      <c r="D189" s="761"/>
      <c r="E189" s="761"/>
      <c r="F189" s="762"/>
      <c r="G189" s="763" t="s">
        <v>45</v>
      </c>
      <c r="H189" s="763"/>
      <c r="I189" s="763"/>
      <c r="J189" s="763"/>
      <c r="K189" s="763"/>
      <c r="L189" s="763"/>
      <c r="M189" s="763"/>
      <c r="N189" s="763"/>
      <c r="O189" s="763"/>
    </row>
    <row r="190" spans="1:15" x14ac:dyDescent="0.25">
      <c r="A190" s="776" t="s">
        <v>2212</v>
      </c>
      <c r="B190" s="777"/>
      <c r="C190" s="777"/>
      <c r="D190" s="777"/>
      <c r="E190" s="777"/>
      <c r="F190" s="777"/>
      <c r="G190" s="780" t="s">
        <v>2208</v>
      </c>
      <c r="H190" s="780"/>
      <c r="I190" s="780"/>
      <c r="J190" s="780"/>
      <c r="K190" s="780"/>
      <c r="L190" s="780"/>
      <c r="M190" s="780"/>
      <c r="N190" s="780"/>
      <c r="O190" s="780"/>
    </row>
    <row r="191" spans="1:15" x14ac:dyDescent="0.25">
      <c r="A191" s="778"/>
      <c r="B191" s="779"/>
      <c r="C191" s="779"/>
      <c r="D191" s="779"/>
      <c r="E191" s="779"/>
      <c r="F191" s="779"/>
      <c r="G191" s="780"/>
      <c r="H191" s="780"/>
      <c r="I191" s="780"/>
      <c r="J191" s="780"/>
      <c r="K191" s="780"/>
      <c r="L191" s="780"/>
      <c r="M191" s="780"/>
      <c r="N191" s="780"/>
      <c r="O191" s="780"/>
    </row>
    <row r="192" spans="1:15" ht="15.75" x14ac:dyDescent="0.25">
      <c r="A192" s="760" t="s">
        <v>48</v>
      </c>
      <c r="B192" s="761"/>
      <c r="C192" s="761"/>
      <c r="D192" s="761"/>
      <c r="E192" s="761"/>
      <c r="F192" s="761"/>
      <c r="G192" s="763" t="s">
        <v>49</v>
      </c>
      <c r="H192" s="763"/>
      <c r="I192" s="763"/>
      <c r="J192" s="763"/>
      <c r="K192" s="763"/>
      <c r="L192" s="763"/>
      <c r="M192" s="763"/>
      <c r="N192" s="763"/>
      <c r="O192" s="763"/>
    </row>
    <row r="193" spans="1:15" x14ac:dyDescent="0.25">
      <c r="A193" s="781" t="s">
        <v>2209</v>
      </c>
      <c r="B193" s="781"/>
      <c r="C193" s="781"/>
      <c r="D193" s="781"/>
      <c r="E193" s="781"/>
      <c r="F193" s="781"/>
      <c r="G193" s="781" t="s">
        <v>2209</v>
      </c>
      <c r="H193" s="781"/>
      <c r="I193" s="781"/>
      <c r="J193" s="781"/>
      <c r="K193" s="781"/>
      <c r="L193" s="781"/>
      <c r="M193" s="781"/>
      <c r="N193" s="781"/>
      <c r="O193" s="781"/>
    </row>
    <row r="194" spans="1:15" x14ac:dyDescent="0.25">
      <c r="A194" s="781"/>
      <c r="B194" s="781"/>
      <c r="C194" s="781"/>
      <c r="D194" s="781"/>
      <c r="E194" s="781"/>
      <c r="F194" s="781"/>
      <c r="G194" s="781"/>
      <c r="H194" s="781"/>
      <c r="I194" s="781"/>
      <c r="J194" s="781"/>
      <c r="K194" s="781"/>
      <c r="L194" s="781"/>
      <c r="M194" s="781"/>
      <c r="N194" s="781"/>
      <c r="O194" s="781"/>
    </row>
    <row r="195" spans="1:15" ht="15.75" x14ac:dyDescent="0.25">
      <c r="A195" s="63"/>
      <c r="B195" s="64"/>
      <c r="C195" s="70"/>
      <c r="D195" s="70"/>
      <c r="E195" s="70"/>
      <c r="F195" s="70"/>
      <c r="G195" s="70"/>
      <c r="H195" s="70"/>
      <c r="I195" s="70"/>
      <c r="J195" s="70"/>
      <c r="K195" s="70"/>
      <c r="L195" s="70"/>
      <c r="M195" s="70"/>
      <c r="N195" s="70"/>
      <c r="O195" s="63"/>
    </row>
    <row r="196" spans="1:15" ht="15.75" x14ac:dyDescent="0.25">
      <c r="A196" s="86" t="s">
        <v>76</v>
      </c>
      <c r="B196" s="86" t="s">
        <v>24</v>
      </c>
      <c r="C196" s="87"/>
      <c r="D196" s="74" t="s">
        <v>53</v>
      </c>
      <c r="E196" s="74" t="s">
        <v>54</v>
      </c>
      <c r="F196" s="74" t="s">
        <v>55</v>
      </c>
      <c r="G196" s="74" t="s">
        <v>56</v>
      </c>
      <c r="H196" s="74" t="s">
        <v>57</v>
      </c>
      <c r="I196" s="74" t="s">
        <v>58</v>
      </c>
      <c r="J196" s="74" t="s">
        <v>59</v>
      </c>
      <c r="K196" s="74" t="s">
        <v>60</v>
      </c>
      <c r="L196" s="74" t="s">
        <v>61</v>
      </c>
      <c r="M196" s="74" t="s">
        <v>62</v>
      </c>
      <c r="N196" s="74" t="s">
        <v>63</v>
      </c>
      <c r="O196" s="74" t="s">
        <v>64</v>
      </c>
    </row>
    <row r="197" spans="1:15" ht="31.5" x14ac:dyDescent="0.25">
      <c r="A197" s="784" t="s">
        <v>517</v>
      </c>
      <c r="B197" s="772">
        <v>5</v>
      </c>
      <c r="C197" s="179" t="s">
        <v>65</v>
      </c>
      <c r="D197" s="179"/>
      <c r="E197" s="179">
        <v>50</v>
      </c>
      <c r="F197" s="179">
        <v>100</v>
      </c>
      <c r="G197" s="179"/>
      <c r="H197" s="179"/>
      <c r="I197" s="179"/>
      <c r="J197" s="179"/>
      <c r="K197" s="179"/>
      <c r="L197" s="179"/>
      <c r="M197" s="179"/>
      <c r="N197" s="179"/>
      <c r="O197" s="179"/>
    </row>
    <row r="198" spans="1:15" x14ac:dyDescent="0.25">
      <c r="A198" s="785"/>
      <c r="B198" s="772"/>
      <c r="C198" s="181" t="s">
        <v>66</v>
      </c>
      <c r="D198" s="181"/>
      <c r="E198" s="612">
        <v>50</v>
      </c>
      <c r="F198" s="612">
        <v>100</v>
      </c>
      <c r="G198" s="181"/>
      <c r="H198" s="181"/>
      <c r="I198" s="181"/>
      <c r="J198" s="181"/>
      <c r="K198" s="181"/>
      <c r="L198" s="181"/>
      <c r="M198" s="181"/>
      <c r="N198" s="181"/>
      <c r="O198" s="181"/>
    </row>
    <row r="199" spans="1:15" ht="31.5" x14ac:dyDescent="0.25">
      <c r="A199" s="784" t="s">
        <v>518</v>
      </c>
      <c r="B199" s="772">
        <v>5</v>
      </c>
      <c r="C199" s="179" t="s">
        <v>65</v>
      </c>
      <c r="D199" s="179"/>
      <c r="E199" s="179">
        <v>50</v>
      </c>
      <c r="F199" s="179">
        <v>100</v>
      </c>
      <c r="G199" s="179"/>
      <c r="H199" s="179"/>
      <c r="I199" s="179"/>
      <c r="J199" s="179"/>
      <c r="K199" s="179"/>
      <c r="L199" s="179"/>
      <c r="M199" s="179"/>
      <c r="N199" s="179"/>
      <c r="O199" s="179"/>
    </row>
    <row r="200" spans="1:15" x14ac:dyDescent="0.25">
      <c r="A200" s="785"/>
      <c r="B200" s="772"/>
      <c r="C200" s="181" t="s">
        <v>66</v>
      </c>
      <c r="D200" s="181"/>
      <c r="E200" s="612">
        <v>50</v>
      </c>
      <c r="F200" s="612">
        <v>100</v>
      </c>
      <c r="G200" s="181"/>
      <c r="H200" s="181"/>
      <c r="I200" s="181"/>
      <c r="J200" s="181"/>
      <c r="K200" s="181"/>
      <c r="L200" s="181"/>
      <c r="M200" s="181"/>
      <c r="N200" s="181"/>
      <c r="O200" s="181"/>
    </row>
    <row r="201" spans="1:15" ht="31.5" x14ac:dyDescent="0.25">
      <c r="A201" s="784" t="s">
        <v>519</v>
      </c>
      <c r="B201" s="772">
        <v>5</v>
      </c>
      <c r="C201" s="179" t="s">
        <v>65</v>
      </c>
      <c r="D201" s="179"/>
      <c r="E201" s="179"/>
      <c r="F201" s="179">
        <v>50</v>
      </c>
      <c r="G201" s="179">
        <v>100</v>
      </c>
      <c r="H201" s="179"/>
      <c r="I201" s="179"/>
      <c r="J201" s="179"/>
      <c r="K201" s="179"/>
      <c r="L201" s="179"/>
      <c r="M201" s="179"/>
      <c r="N201" s="179"/>
      <c r="O201" s="179"/>
    </row>
    <row r="202" spans="1:15" x14ac:dyDescent="0.25">
      <c r="A202" s="785"/>
      <c r="B202" s="772"/>
      <c r="C202" s="181" t="s">
        <v>66</v>
      </c>
      <c r="D202" s="181"/>
      <c r="E202" s="181"/>
      <c r="F202" s="612">
        <v>50</v>
      </c>
      <c r="G202" s="612">
        <v>60</v>
      </c>
      <c r="H202" s="612">
        <v>70</v>
      </c>
      <c r="I202" s="612">
        <v>100</v>
      </c>
      <c r="J202" s="181"/>
      <c r="K202" s="181"/>
      <c r="L202" s="181"/>
      <c r="M202" s="181"/>
      <c r="N202" s="181"/>
      <c r="O202" s="181"/>
    </row>
    <row r="203" spans="1:15" ht="31.5" x14ac:dyDescent="0.25">
      <c r="A203" s="784" t="s">
        <v>520</v>
      </c>
      <c r="B203" s="772">
        <v>30</v>
      </c>
      <c r="C203" s="179" t="s">
        <v>65</v>
      </c>
      <c r="D203" s="179"/>
      <c r="E203" s="179"/>
      <c r="F203" s="179">
        <v>20</v>
      </c>
      <c r="G203" s="179">
        <v>40</v>
      </c>
      <c r="H203" s="179">
        <v>60</v>
      </c>
      <c r="I203" s="179">
        <v>80</v>
      </c>
      <c r="J203" s="179">
        <v>100</v>
      </c>
      <c r="K203" s="179"/>
      <c r="L203" s="179"/>
      <c r="M203" s="179"/>
      <c r="N203" s="179"/>
      <c r="O203" s="179"/>
    </row>
    <row r="204" spans="1:15" x14ac:dyDescent="0.25">
      <c r="A204" s="785"/>
      <c r="B204" s="772"/>
      <c r="C204" s="181" t="s">
        <v>66</v>
      </c>
      <c r="D204" s="181"/>
      <c r="E204" s="181"/>
      <c r="F204" s="612">
        <v>20</v>
      </c>
      <c r="G204" s="612">
        <v>40</v>
      </c>
      <c r="H204" s="612">
        <v>60</v>
      </c>
      <c r="I204" s="612">
        <v>80</v>
      </c>
      <c r="J204" s="612">
        <v>80</v>
      </c>
      <c r="K204" s="612">
        <v>80</v>
      </c>
      <c r="L204" s="615">
        <v>90</v>
      </c>
      <c r="M204" s="615"/>
      <c r="N204" s="615"/>
      <c r="O204" s="615"/>
    </row>
    <row r="205" spans="1:15" ht="31.5" x14ac:dyDescent="0.25">
      <c r="A205" s="784" t="s">
        <v>521</v>
      </c>
      <c r="B205" s="772">
        <v>5</v>
      </c>
      <c r="C205" s="179" t="s">
        <v>65</v>
      </c>
      <c r="D205" s="179"/>
      <c r="E205" s="179"/>
      <c r="F205" s="179"/>
      <c r="G205" s="179"/>
      <c r="H205" s="179">
        <v>20</v>
      </c>
      <c r="I205" s="179">
        <v>40</v>
      </c>
      <c r="J205" s="179">
        <v>60</v>
      </c>
      <c r="K205" s="179">
        <v>80</v>
      </c>
      <c r="L205" s="179">
        <v>100</v>
      </c>
      <c r="M205" s="179"/>
      <c r="N205" s="179"/>
      <c r="O205" s="179"/>
    </row>
    <row r="206" spans="1:15" x14ac:dyDescent="0.25">
      <c r="A206" s="785"/>
      <c r="B206" s="772"/>
      <c r="C206" s="181" t="s">
        <v>66</v>
      </c>
      <c r="D206" s="181"/>
      <c r="E206" s="181"/>
      <c r="F206" s="181"/>
      <c r="G206" s="181"/>
      <c r="H206" s="612">
        <v>20</v>
      </c>
      <c r="I206" s="612">
        <v>40</v>
      </c>
      <c r="J206" s="612">
        <v>60</v>
      </c>
      <c r="K206" s="612">
        <v>70</v>
      </c>
      <c r="L206" s="612">
        <v>80</v>
      </c>
      <c r="M206" s="181"/>
      <c r="N206" s="181"/>
      <c r="O206" s="181"/>
    </row>
    <row r="207" spans="1:15" ht="31.5" x14ac:dyDescent="0.25">
      <c r="A207" s="784" t="s">
        <v>522</v>
      </c>
      <c r="B207" s="772">
        <v>10</v>
      </c>
      <c r="C207" s="179" t="s">
        <v>65</v>
      </c>
      <c r="D207" s="179"/>
      <c r="E207" s="179"/>
      <c r="F207" s="179"/>
      <c r="G207" s="179"/>
      <c r="H207" s="179">
        <v>20</v>
      </c>
      <c r="I207" s="179">
        <v>40</v>
      </c>
      <c r="J207" s="179">
        <v>60</v>
      </c>
      <c r="K207" s="179">
        <v>80</v>
      </c>
      <c r="L207" s="179">
        <v>100</v>
      </c>
      <c r="M207" s="179"/>
      <c r="N207" s="179"/>
      <c r="O207" s="179"/>
    </row>
    <row r="208" spans="1:15" x14ac:dyDescent="0.25">
      <c r="A208" s="785"/>
      <c r="B208" s="772"/>
      <c r="C208" s="181" t="s">
        <v>66</v>
      </c>
      <c r="D208" s="181"/>
      <c r="E208" s="181"/>
      <c r="F208" s="181"/>
      <c r="G208" s="181"/>
      <c r="H208" s="612">
        <v>10</v>
      </c>
      <c r="I208" s="612">
        <v>30</v>
      </c>
      <c r="J208" s="612">
        <v>60</v>
      </c>
      <c r="K208" s="612">
        <v>70</v>
      </c>
      <c r="L208" s="612">
        <v>80</v>
      </c>
      <c r="M208" s="181"/>
      <c r="N208" s="181"/>
      <c r="O208" s="181"/>
    </row>
    <row r="209" spans="1:15" ht="31.5" x14ac:dyDescent="0.25">
      <c r="A209" s="784" t="s">
        <v>523</v>
      </c>
      <c r="B209" s="772">
        <v>15</v>
      </c>
      <c r="C209" s="179" t="s">
        <v>65</v>
      </c>
      <c r="D209" s="179"/>
      <c r="E209" s="179"/>
      <c r="F209" s="179"/>
      <c r="G209" s="179"/>
      <c r="H209" s="179"/>
      <c r="I209" s="179"/>
      <c r="J209" s="179"/>
      <c r="K209" s="179">
        <v>20</v>
      </c>
      <c r="L209" s="179">
        <v>40</v>
      </c>
      <c r="M209" s="179">
        <v>70</v>
      </c>
      <c r="N209" s="179">
        <v>90</v>
      </c>
      <c r="O209" s="179">
        <v>100</v>
      </c>
    </row>
    <row r="210" spans="1:15" x14ac:dyDescent="0.25">
      <c r="A210" s="785"/>
      <c r="B210" s="772"/>
      <c r="C210" s="181" t="s">
        <v>66</v>
      </c>
      <c r="D210" s="181"/>
      <c r="E210" s="181"/>
      <c r="F210" s="181"/>
      <c r="G210" s="181"/>
      <c r="H210" s="181"/>
      <c r="I210" s="181"/>
      <c r="J210" s="181"/>
      <c r="K210" s="612">
        <v>20</v>
      </c>
      <c r="L210" s="612">
        <v>40</v>
      </c>
      <c r="M210" s="612"/>
      <c r="N210" s="612"/>
      <c r="O210" s="612"/>
    </row>
    <row r="211" spans="1:15" ht="31.5" x14ac:dyDescent="0.25">
      <c r="A211" s="784" t="s">
        <v>524</v>
      </c>
      <c r="B211" s="772">
        <v>10</v>
      </c>
      <c r="C211" s="179" t="s">
        <v>65</v>
      </c>
      <c r="D211" s="179"/>
      <c r="E211" s="179"/>
      <c r="F211" s="179"/>
      <c r="G211" s="179"/>
      <c r="H211" s="179"/>
      <c r="I211" s="179"/>
      <c r="J211" s="179"/>
      <c r="K211" s="179"/>
      <c r="L211" s="179"/>
      <c r="M211" s="179">
        <v>50</v>
      </c>
      <c r="N211" s="179">
        <v>90</v>
      </c>
      <c r="O211" s="179">
        <v>100</v>
      </c>
    </row>
    <row r="212" spans="1:15" x14ac:dyDescent="0.25">
      <c r="A212" s="785"/>
      <c r="B212" s="772"/>
      <c r="C212" s="181" t="s">
        <v>66</v>
      </c>
      <c r="D212" s="181"/>
      <c r="E212" s="181"/>
      <c r="F212" s="181"/>
      <c r="G212" s="181"/>
      <c r="H212" s="181"/>
      <c r="I212" s="181"/>
      <c r="J212" s="181"/>
      <c r="K212" s="181"/>
      <c r="L212" s="181"/>
      <c r="M212" s="612"/>
      <c r="N212" s="612"/>
      <c r="O212" s="612"/>
    </row>
    <row r="213" spans="1:15" ht="31.5" x14ac:dyDescent="0.25">
      <c r="A213" s="784" t="s">
        <v>525</v>
      </c>
      <c r="B213" s="786">
        <v>10</v>
      </c>
      <c r="C213" s="179" t="s">
        <v>65</v>
      </c>
      <c r="D213" s="179"/>
      <c r="E213" s="179"/>
      <c r="F213" s="179"/>
      <c r="G213" s="179"/>
      <c r="H213" s="179"/>
      <c r="I213" s="179"/>
      <c r="J213" s="179"/>
      <c r="K213" s="179"/>
      <c r="L213" s="179"/>
      <c r="M213" s="179"/>
      <c r="N213" s="179"/>
      <c r="O213" s="179">
        <v>100</v>
      </c>
    </row>
    <row r="214" spans="1:15" x14ac:dyDescent="0.25">
      <c r="A214" s="785"/>
      <c r="B214" s="787"/>
      <c r="C214" s="181" t="s">
        <v>66</v>
      </c>
      <c r="D214" s="181"/>
      <c r="E214" s="181"/>
      <c r="F214" s="181"/>
      <c r="G214" s="181"/>
      <c r="H214" s="181"/>
      <c r="I214" s="181"/>
      <c r="J214" s="181"/>
      <c r="K214" s="181"/>
      <c r="L214" s="181"/>
      <c r="M214" s="181"/>
      <c r="N214" s="181"/>
      <c r="O214" s="612"/>
    </row>
    <row r="215" spans="1:15" ht="31.5" x14ac:dyDescent="0.25">
      <c r="A215" s="784" t="s">
        <v>526</v>
      </c>
      <c r="B215" s="772">
        <v>5</v>
      </c>
      <c r="C215" s="179" t="s">
        <v>65</v>
      </c>
      <c r="D215" s="179"/>
      <c r="E215" s="179"/>
      <c r="F215" s="179"/>
      <c r="G215" s="179"/>
      <c r="H215" s="179"/>
      <c r="I215" s="179"/>
      <c r="J215" s="179"/>
      <c r="K215" s="179"/>
      <c r="L215" s="179"/>
      <c r="M215" s="179"/>
      <c r="N215" s="179"/>
      <c r="O215" s="179">
        <v>100</v>
      </c>
    </row>
    <row r="216" spans="1:15" x14ac:dyDescent="0.25">
      <c r="A216" s="785"/>
      <c r="B216" s="772"/>
      <c r="C216" s="181" t="s">
        <v>66</v>
      </c>
      <c r="D216" s="181"/>
      <c r="E216" s="181"/>
      <c r="F216" s="181"/>
      <c r="G216" s="181"/>
      <c r="H216" s="181"/>
      <c r="I216" s="181"/>
      <c r="J216" s="181"/>
      <c r="K216" s="181"/>
      <c r="L216" s="181"/>
      <c r="M216" s="181"/>
      <c r="N216" s="181"/>
      <c r="O216" s="612"/>
    </row>
    <row r="217" spans="1:15" x14ac:dyDescent="0.25">
      <c r="A217" s="88"/>
      <c r="B217" s="88"/>
      <c r="C217" s="183"/>
      <c r="D217" s="183"/>
      <c r="E217" s="183"/>
      <c r="F217" s="183"/>
      <c r="G217" s="183"/>
      <c r="H217" s="183"/>
      <c r="I217" s="183"/>
      <c r="J217" s="183"/>
      <c r="K217" s="183"/>
      <c r="L217" s="183"/>
      <c r="M217" s="183"/>
      <c r="N217" s="183"/>
      <c r="O217" s="183"/>
    </row>
    <row r="218" spans="1:15" x14ac:dyDescent="0.25">
      <c r="A218" s="789" t="s">
        <v>228</v>
      </c>
      <c r="B218" s="790"/>
      <c r="C218" s="790"/>
      <c r="D218" s="790"/>
      <c r="E218" s="790"/>
      <c r="F218" s="790"/>
      <c r="G218" s="790"/>
      <c r="H218" s="790"/>
      <c r="I218" s="790"/>
      <c r="J218" s="790"/>
      <c r="K218" s="790"/>
      <c r="L218" s="790"/>
      <c r="M218" s="790"/>
      <c r="N218" s="790"/>
      <c r="O218" s="791"/>
    </row>
    <row r="219" spans="1:15" x14ac:dyDescent="0.25">
      <c r="A219" s="88"/>
      <c r="B219" s="88"/>
      <c r="C219" s="183"/>
      <c r="D219" s="183"/>
      <c r="E219" s="183"/>
      <c r="F219" s="183"/>
      <c r="G219" s="183"/>
      <c r="H219" s="183"/>
      <c r="I219" s="183"/>
      <c r="J219" s="183"/>
      <c r="K219" s="183"/>
      <c r="L219" s="183"/>
      <c r="M219" s="183"/>
      <c r="N219" s="183"/>
      <c r="O219" s="183"/>
    </row>
    <row r="220" spans="1:15" ht="15.75" x14ac:dyDescent="0.25">
      <c r="A220" s="63"/>
      <c r="B220" s="64"/>
      <c r="C220" s="70"/>
      <c r="D220" s="70"/>
      <c r="E220" s="70"/>
      <c r="F220" s="70"/>
      <c r="G220" s="70"/>
      <c r="H220" s="70"/>
      <c r="I220" s="70"/>
      <c r="J220" s="70"/>
      <c r="K220" s="70"/>
      <c r="L220" s="70"/>
      <c r="M220" s="70"/>
      <c r="N220" s="70"/>
      <c r="O220" s="63"/>
    </row>
    <row r="221" spans="1:15" ht="31.5" x14ac:dyDescent="0.25">
      <c r="A221" s="67" t="s">
        <v>131</v>
      </c>
      <c r="B221" s="747" t="s">
        <v>2213</v>
      </c>
      <c r="C221" s="748"/>
      <c r="D221" s="748"/>
      <c r="E221" s="748"/>
      <c r="F221" s="748"/>
      <c r="G221" s="748"/>
      <c r="H221" s="748"/>
      <c r="I221" s="748"/>
      <c r="J221" s="749"/>
      <c r="K221" s="750" t="s">
        <v>13</v>
      </c>
      <c r="L221" s="750"/>
      <c r="M221" s="750"/>
      <c r="N221" s="750"/>
      <c r="O221" s="68">
        <v>0.04</v>
      </c>
    </row>
    <row r="222" spans="1:15" ht="15.75" x14ac:dyDescent="0.25">
      <c r="A222" s="69"/>
      <c r="B222" s="70"/>
      <c r="C222" s="71"/>
      <c r="D222" s="71"/>
      <c r="E222" s="71"/>
      <c r="F222" s="71"/>
      <c r="G222" s="71"/>
      <c r="H222" s="71"/>
      <c r="I222" s="71"/>
      <c r="J222" s="71"/>
      <c r="K222" s="71"/>
      <c r="L222" s="71"/>
      <c r="M222" s="71"/>
      <c r="N222" s="71"/>
      <c r="O222" s="69"/>
    </row>
    <row r="223" spans="1:15" ht="31.5" x14ac:dyDescent="0.25">
      <c r="A223" s="67" t="s">
        <v>14</v>
      </c>
      <c r="B223" s="747" t="s">
        <v>2214</v>
      </c>
      <c r="C223" s="748"/>
      <c r="D223" s="748"/>
      <c r="E223" s="748"/>
      <c r="F223" s="748"/>
      <c r="G223" s="748"/>
      <c r="H223" s="748"/>
      <c r="I223" s="748"/>
      <c r="J223" s="748"/>
      <c r="K223" s="748"/>
      <c r="L223" s="748"/>
      <c r="M223" s="748"/>
      <c r="N223" s="748"/>
      <c r="O223" s="749"/>
    </row>
    <row r="224" spans="1:15" ht="15.75" x14ac:dyDescent="0.25">
      <c r="A224" s="69"/>
      <c r="B224" s="70"/>
      <c r="C224" s="71"/>
      <c r="D224" s="71"/>
      <c r="E224" s="71"/>
      <c r="F224" s="71"/>
      <c r="G224" s="71"/>
      <c r="H224" s="71"/>
      <c r="I224" s="71"/>
      <c r="J224" s="71"/>
      <c r="K224" s="71"/>
      <c r="L224" s="71"/>
      <c r="M224" s="71"/>
      <c r="N224" s="71"/>
      <c r="O224" s="69"/>
    </row>
    <row r="225" spans="1:15" x14ac:dyDescent="0.25">
      <c r="A225" s="751" t="s">
        <v>15</v>
      </c>
      <c r="B225" s="751"/>
      <c r="C225" s="751"/>
      <c r="D225" s="751"/>
      <c r="E225" s="744" t="s">
        <v>2199</v>
      </c>
      <c r="F225" s="745"/>
      <c r="G225" s="745"/>
      <c r="H225" s="745"/>
      <c r="I225" s="746"/>
      <c r="J225" s="751" t="s">
        <v>17</v>
      </c>
      <c r="K225" s="751"/>
      <c r="L225" s="744" t="s">
        <v>2215</v>
      </c>
      <c r="M225" s="745"/>
      <c r="N225" s="745"/>
      <c r="O225" s="746"/>
    </row>
    <row r="226" spans="1:15" x14ac:dyDescent="0.25">
      <c r="A226" s="751"/>
      <c r="B226" s="751"/>
      <c r="C226" s="751"/>
      <c r="D226" s="751"/>
      <c r="E226" s="744" t="s">
        <v>2216</v>
      </c>
      <c r="F226" s="745"/>
      <c r="G226" s="745"/>
      <c r="H226" s="745"/>
      <c r="I226" s="746"/>
      <c r="J226" s="751"/>
      <c r="K226" s="751"/>
      <c r="L226" s="744" t="s">
        <v>2217</v>
      </c>
      <c r="M226" s="745"/>
      <c r="N226" s="745"/>
      <c r="O226" s="746"/>
    </row>
    <row r="227" spans="1:15" x14ac:dyDescent="0.25">
      <c r="A227" s="751"/>
      <c r="B227" s="751"/>
      <c r="C227" s="751"/>
      <c r="D227" s="751"/>
      <c r="E227" s="744"/>
      <c r="F227" s="745"/>
      <c r="G227" s="745"/>
      <c r="H227" s="745"/>
      <c r="I227" s="746"/>
      <c r="J227" s="751"/>
      <c r="K227" s="751"/>
      <c r="L227" s="744"/>
      <c r="M227" s="745"/>
      <c r="N227" s="745"/>
      <c r="O227" s="746"/>
    </row>
    <row r="228" spans="1:15" x14ac:dyDescent="0.25">
      <c r="A228" s="751"/>
      <c r="B228" s="751"/>
      <c r="C228" s="751"/>
      <c r="D228" s="751"/>
      <c r="E228" s="744"/>
      <c r="F228" s="745"/>
      <c r="G228" s="745"/>
      <c r="H228" s="745"/>
      <c r="I228" s="746"/>
      <c r="J228" s="751"/>
      <c r="K228" s="751"/>
      <c r="L228" s="744"/>
      <c r="M228" s="745"/>
      <c r="N228" s="745"/>
      <c r="O228" s="746"/>
    </row>
    <row r="229" spans="1:15" ht="15.75" x14ac:dyDescent="0.25">
      <c r="A229" s="69"/>
      <c r="B229" s="70"/>
      <c r="C229" s="71"/>
      <c r="D229" s="71"/>
      <c r="E229" s="71"/>
      <c r="F229" s="71"/>
      <c r="G229" s="71"/>
      <c r="H229" s="71"/>
      <c r="I229" s="71"/>
      <c r="J229" s="71"/>
      <c r="K229" s="71"/>
      <c r="L229" s="71"/>
      <c r="M229" s="71"/>
      <c r="N229" s="71"/>
      <c r="O229" s="69"/>
    </row>
    <row r="230" spans="1:15" ht="15.75" x14ac:dyDescent="0.25">
      <c r="A230" s="69"/>
      <c r="B230" s="70"/>
      <c r="C230" s="71"/>
      <c r="D230" s="71"/>
      <c r="E230" s="71"/>
      <c r="F230" s="71"/>
      <c r="G230" s="71"/>
      <c r="H230" s="71"/>
      <c r="I230" s="71"/>
      <c r="J230" s="71"/>
      <c r="K230" s="71"/>
      <c r="L230" s="71"/>
      <c r="M230" s="71"/>
      <c r="N230" s="71"/>
      <c r="O230" s="69"/>
    </row>
    <row r="231" spans="1:15" ht="63" x14ac:dyDescent="0.25">
      <c r="A231" s="72" t="s">
        <v>23</v>
      </c>
      <c r="B231" s="74" t="s">
        <v>24</v>
      </c>
      <c r="C231" s="72" t="s">
        <v>25</v>
      </c>
      <c r="D231" s="627" t="s">
        <v>26</v>
      </c>
      <c r="E231" s="627" t="s">
        <v>105</v>
      </c>
      <c r="F231" s="764" t="s">
        <v>28</v>
      </c>
      <c r="G231" s="764"/>
      <c r="H231" s="764" t="s">
        <v>29</v>
      </c>
      <c r="I231" s="764"/>
      <c r="J231" s="74" t="s">
        <v>30</v>
      </c>
      <c r="K231" s="764" t="s">
        <v>31</v>
      </c>
      <c r="L231" s="764"/>
      <c r="M231" s="765" t="s">
        <v>32</v>
      </c>
      <c r="N231" s="766"/>
      <c r="O231" s="767"/>
    </row>
    <row r="232" spans="1:15" ht="63.75" x14ac:dyDescent="0.25">
      <c r="A232" s="75" t="s">
        <v>33</v>
      </c>
      <c r="B232" s="76">
        <v>50</v>
      </c>
      <c r="C232" s="628" t="s">
        <v>2218</v>
      </c>
      <c r="D232" s="629" t="s">
        <v>87</v>
      </c>
      <c r="E232" s="630" t="s">
        <v>249</v>
      </c>
      <c r="F232" s="958" t="s">
        <v>2172</v>
      </c>
      <c r="G232" s="958"/>
      <c r="H232" s="1523" t="s">
        <v>2204</v>
      </c>
      <c r="I232" s="1888"/>
      <c r="J232" s="80">
        <v>1000</v>
      </c>
      <c r="K232" s="771" t="s">
        <v>147</v>
      </c>
      <c r="L232" s="771"/>
      <c r="M232" s="772" t="s">
        <v>2219</v>
      </c>
      <c r="N232" s="772"/>
      <c r="O232" s="772"/>
    </row>
    <row r="233" spans="1:15" ht="15.75" x14ac:dyDescent="0.25">
      <c r="A233" s="752" t="s">
        <v>40</v>
      </c>
      <c r="B233" s="753"/>
      <c r="C233" s="1094" t="s">
        <v>2220</v>
      </c>
      <c r="D233" s="1521"/>
      <c r="E233" s="1521"/>
      <c r="F233" s="1521"/>
      <c r="G233" s="1522"/>
      <c r="H233" s="755" t="s">
        <v>42</v>
      </c>
      <c r="I233" s="756"/>
      <c r="J233" s="757"/>
      <c r="K233" s="798" t="s">
        <v>2174</v>
      </c>
      <c r="L233" s="758"/>
      <c r="M233" s="758"/>
      <c r="N233" s="758"/>
      <c r="O233" s="759"/>
    </row>
    <row r="234" spans="1:15" ht="15.75" x14ac:dyDescent="0.25">
      <c r="A234" s="760" t="s">
        <v>44</v>
      </c>
      <c r="B234" s="761"/>
      <c r="C234" s="761"/>
      <c r="D234" s="761"/>
      <c r="E234" s="761"/>
      <c r="F234" s="762"/>
      <c r="G234" s="763" t="s">
        <v>45</v>
      </c>
      <c r="H234" s="763"/>
      <c r="I234" s="763"/>
      <c r="J234" s="763"/>
      <c r="K234" s="763"/>
      <c r="L234" s="763"/>
      <c r="M234" s="763"/>
      <c r="N234" s="763"/>
      <c r="O234" s="763"/>
    </row>
    <row r="235" spans="1:15" x14ac:dyDescent="0.25">
      <c r="A235" s="776" t="s">
        <v>2221</v>
      </c>
      <c r="B235" s="777"/>
      <c r="C235" s="777"/>
      <c r="D235" s="777"/>
      <c r="E235" s="777"/>
      <c r="F235" s="777"/>
      <c r="G235" s="780" t="s">
        <v>2222</v>
      </c>
      <c r="H235" s="780"/>
      <c r="I235" s="780"/>
      <c r="J235" s="780"/>
      <c r="K235" s="780"/>
      <c r="L235" s="780"/>
      <c r="M235" s="780"/>
      <c r="N235" s="780"/>
      <c r="O235" s="780"/>
    </row>
    <row r="236" spans="1:15" x14ac:dyDescent="0.25">
      <c r="A236" s="778"/>
      <c r="B236" s="779"/>
      <c r="C236" s="779"/>
      <c r="D236" s="779"/>
      <c r="E236" s="779"/>
      <c r="F236" s="779"/>
      <c r="G236" s="780"/>
      <c r="H236" s="780"/>
      <c r="I236" s="780"/>
      <c r="J236" s="780"/>
      <c r="K236" s="780"/>
      <c r="L236" s="780"/>
      <c r="M236" s="780"/>
      <c r="N236" s="780"/>
      <c r="O236" s="780"/>
    </row>
    <row r="237" spans="1:15" ht="15.75" x14ac:dyDescent="0.25">
      <c r="A237" s="760" t="s">
        <v>48</v>
      </c>
      <c r="B237" s="761"/>
      <c r="C237" s="761"/>
      <c r="D237" s="761"/>
      <c r="E237" s="761"/>
      <c r="F237" s="761"/>
      <c r="G237" s="763" t="s">
        <v>49</v>
      </c>
      <c r="H237" s="763"/>
      <c r="I237" s="763"/>
      <c r="J237" s="763"/>
      <c r="K237" s="763"/>
      <c r="L237" s="763"/>
      <c r="M237" s="763"/>
      <c r="N237" s="763"/>
      <c r="O237" s="763"/>
    </row>
    <row r="238" spans="1:15" x14ac:dyDescent="0.25">
      <c r="A238" s="781" t="s">
        <v>2209</v>
      </c>
      <c r="B238" s="781"/>
      <c r="C238" s="781"/>
      <c r="D238" s="781"/>
      <c r="E238" s="781"/>
      <c r="F238" s="781"/>
      <c r="G238" s="781" t="s">
        <v>2209</v>
      </c>
      <c r="H238" s="781"/>
      <c r="I238" s="781"/>
      <c r="J238" s="781"/>
      <c r="K238" s="781"/>
      <c r="L238" s="781"/>
      <c r="M238" s="781"/>
      <c r="N238" s="781"/>
      <c r="O238" s="781"/>
    </row>
    <row r="239" spans="1:15" x14ac:dyDescent="0.25">
      <c r="A239" s="781"/>
      <c r="B239" s="781"/>
      <c r="C239" s="781"/>
      <c r="D239" s="781"/>
      <c r="E239" s="781"/>
      <c r="F239" s="781"/>
      <c r="G239" s="781"/>
      <c r="H239" s="781"/>
      <c r="I239" s="781"/>
      <c r="J239" s="781"/>
      <c r="K239" s="781"/>
      <c r="L239" s="781"/>
      <c r="M239" s="781"/>
      <c r="N239" s="781"/>
      <c r="O239" s="781"/>
    </row>
    <row r="240" spans="1:15" ht="15.75" x14ac:dyDescent="0.25">
      <c r="A240" s="63"/>
      <c r="B240" s="64"/>
      <c r="C240" s="70"/>
      <c r="D240" s="70"/>
      <c r="E240" s="70"/>
      <c r="F240" s="70"/>
      <c r="G240" s="70"/>
      <c r="H240" s="70"/>
      <c r="I240" s="70"/>
      <c r="J240" s="70"/>
      <c r="K240" s="70"/>
      <c r="L240" s="70"/>
      <c r="M240" s="70"/>
      <c r="N240" s="70"/>
      <c r="O240" s="63"/>
    </row>
    <row r="241" spans="1:15" ht="15.75" x14ac:dyDescent="0.25">
      <c r="A241" s="70"/>
      <c r="B241" s="70"/>
      <c r="C241" s="63"/>
      <c r="D241" s="752" t="s">
        <v>52</v>
      </c>
      <c r="E241" s="773"/>
      <c r="F241" s="773"/>
      <c r="G241" s="773"/>
      <c r="H241" s="773"/>
      <c r="I241" s="773"/>
      <c r="J241" s="773"/>
      <c r="K241" s="773"/>
      <c r="L241" s="773"/>
      <c r="M241" s="773"/>
      <c r="N241" s="773"/>
      <c r="O241" s="753"/>
    </row>
    <row r="242" spans="1:15" ht="15.75" x14ac:dyDescent="0.25">
      <c r="A242" s="63"/>
      <c r="B242" s="64"/>
      <c r="C242" s="70"/>
      <c r="D242" s="74" t="s">
        <v>53</v>
      </c>
      <c r="E242" s="74" t="s">
        <v>54</v>
      </c>
      <c r="F242" s="74" t="s">
        <v>55</v>
      </c>
      <c r="G242" s="74" t="s">
        <v>56</v>
      </c>
      <c r="H242" s="74" t="s">
        <v>57</v>
      </c>
      <c r="I242" s="74" t="s">
        <v>58</v>
      </c>
      <c r="J242" s="74" t="s">
        <v>59</v>
      </c>
      <c r="K242" s="74" t="s">
        <v>60</v>
      </c>
      <c r="L242" s="74" t="s">
        <v>61</v>
      </c>
      <c r="M242" s="74" t="s">
        <v>62</v>
      </c>
      <c r="N242" s="74" t="s">
        <v>63</v>
      </c>
      <c r="O242" s="74" t="s">
        <v>64</v>
      </c>
    </row>
    <row r="243" spans="1:15" ht="15.75" x14ac:dyDescent="0.25">
      <c r="A243" s="954" t="s">
        <v>65</v>
      </c>
      <c r="B243" s="954"/>
      <c r="C243" s="954"/>
      <c r="D243" s="179"/>
      <c r="E243" s="179"/>
      <c r="F243" s="179"/>
      <c r="G243" s="179"/>
      <c r="H243" s="179"/>
      <c r="I243" s="179"/>
      <c r="J243" s="179"/>
      <c r="K243" s="179">
        <v>200</v>
      </c>
      <c r="L243" s="179">
        <v>400</v>
      </c>
      <c r="M243" s="179">
        <v>600</v>
      </c>
      <c r="N243" s="179">
        <v>800</v>
      </c>
      <c r="O243" s="179">
        <v>1000</v>
      </c>
    </row>
    <row r="244" spans="1:15" ht="15.75" x14ac:dyDescent="0.25">
      <c r="A244" s="955" t="s">
        <v>66</v>
      </c>
      <c r="B244" s="955"/>
      <c r="C244" s="955"/>
      <c r="D244" s="181"/>
      <c r="E244" s="181"/>
      <c r="F244" s="181"/>
      <c r="G244" s="181"/>
      <c r="H244" s="181"/>
      <c r="I244" s="181"/>
      <c r="J244" s="181"/>
      <c r="K244" s="612">
        <v>200</v>
      </c>
      <c r="L244" s="615">
        <v>400</v>
      </c>
      <c r="M244" s="181"/>
      <c r="N244" s="181"/>
      <c r="O244" s="181"/>
    </row>
    <row r="245" spans="1:15" ht="15.75" x14ac:dyDescent="0.25">
      <c r="A245" s="63"/>
      <c r="B245" s="64"/>
      <c r="C245" s="65"/>
      <c r="D245" s="65"/>
      <c r="E245" s="65"/>
      <c r="F245" s="65"/>
      <c r="G245" s="65"/>
      <c r="H245" s="65"/>
      <c r="I245" s="65"/>
      <c r="J245" s="65"/>
      <c r="K245" s="65"/>
      <c r="L245" s="66"/>
      <c r="M245" s="66"/>
      <c r="N245" s="66"/>
      <c r="O245" s="63"/>
    </row>
    <row r="246" spans="1:15" ht="15.75" x14ac:dyDescent="0.25">
      <c r="A246" s="63"/>
      <c r="B246" s="64"/>
      <c r="C246" s="65"/>
      <c r="D246" s="65"/>
      <c r="E246" s="65"/>
      <c r="F246" s="65"/>
      <c r="G246" s="65"/>
      <c r="H246" s="65"/>
      <c r="I246" s="65"/>
      <c r="J246" s="65"/>
      <c r="K246" s="65"/>
      <c r="L246" s="66"/>
      <c r="M246" s="66"/>
      <c r="N246" s="66"/>
      <c r="O246" s="63"/>
    </row>
    <row r="247" spans="1:15" ht="15.75" x14ac:dyDescent="0.25">
      <c r="A247" s="97"/>
      <c r="B247" s="98"/>
      <c r="C247" s="97"/>
      <c r="D247" s="97"/>
      <c r="E247" s="97"/>
      <c r="F247" s="97"/>
      <c r="G247" s="97"/>
      <c r="H247" s="97"/>
      <c r="I247" s="97"/>
      <c r="J247" s="97"/>
      <c r="K247" s="97"/>
      <c r="L247" s="97"/>
      <c r="M247" s="98"/>
      <c r="N247" s="98"/>
      <c r="O247" s="97"/>
    </row>
    <row r="248" spans="1:15" ht="15.75" x14ac:dyDescent="0.25">
      <c r="A248" s="63"/>
      <c r="B248" s="64"/>
      <c r="C248" s="65"/>
      <c r="D248" s="65"/>
      <c r="E248" s="65"/>
      <c r="F248" s="65"/>
      <c r="G248" s="65"/>
      <c r="H248" s="65"/>
      <c r="I248" s="65"/>
      <c r="J248" s="65"/>
      <c r="K248" s="65"/>
      <c r="L248" s="66"/>
      <c r="M248" s="66"/>
      <c r="N248" s="66"/>
      <c r="O248" s="63"/>
    </row>
    <row r="249" spans="1:15" ht="47.25" x14ac:dyDescent="0.25">
      <c r="A249" s="72" t="s">
        <v>23</v>
      </c>
      <c r="B249" s="74" t="s">
        <v>24</v>
      </c>
      <c r="C249" s="764" t="s">
        <v>25</v>
      </c>
      <c r="D249" s="764"/>
      <c r="E249" s="764"/>
      <c r="F249" s="764" t="s">
        <v>28</v>
      </c>
      <c r="G249" s="764"/>
      <c r="H249" s="764" t="s">
        <v>29</v>
      </c>
      <c r="I249" s="764"/>
      <c r="J249" s="74" t="s">
        <v>30</v>
      </c>
      <c r="K249" s="764" t="s">
        <v>31</v>
      </c>
      <c r="L249" s="764"/>
      <c r="M249" s="765" t="s">
        <v>32</v>
      </c>
      <c r="N249" s="766"/>
      <c r="O249" s="767"/>
    </row>
    <row r="250" spans="1:15" ht="63" x14ac:dyDescent="0.25">
      <c r="A250" s="75" t="s">
        <v>67</v>
      </c>
      <c r="B250" s="76">
        <v>50</v>
      </c>
      <c r="C250" s="1094" t="s">
        <v>2223</v>
      </c>
      <c r="D250" s="1521"/>
      <c r="E250" s="1522"/>
      <c r="F250" s="1094" t="s">
        <v>2224</v>
      </c>
      <c r="G250" s="1522"/>
      <c r="H250" s="1523" t="s">
        <v>264</v>
      </c>
      <c r="I250" s="1888"/>
      <c r="J250" s="80">
        <v>1</v>
      </c>
      <c r="K250" s="1525" t="s">
        <v>698</v>
      </c>
      <c r="L250" s="1889"/>
      <c r="M250" s="772" t="s">
        <v>2205</v>
      </c>
      <c r="N250" s="772"/>
      <c r="O250" s="772"/>
    </row>
    <row r="251" spans="1:15" ht="15.75" x14ac:dyDescent="0.25">
      <c r="A251" s="752" t="s">
        <v>40</v>
      </c>
      <c r="B251" s="753"/>
      <c r="C251" s="1094" t="s">
        <v>2225</v>
      </c>
      <c r="D251" s="1521"/>
      <c r="E251" s="1521"/>
      <c r="F251" s="1521"/>
      <c r="G251" s="1522"/>
      <c r="H251" s="783" t="s">
        <v>72</v>
      </c>
      <c r="I251" s="756"/>
      <c r="J251" s="757"/>
      <c r="K251" s="1094" t="s">
        <v>2226</v>
      </c>
      <c r="L251" s="1521"/>
      <c r="M251" s="1521"/>
      <c r="N251" s="1521"/>
      <c r="O251" s="1522"/>
    </row>
    <row r="252" spans="1:15" ht="15.75" x14ac:dyDescent="0.25">
      <c r="A252" s="760" t="s">
        <v>44</v>
      </c>
      <c r="B252" s="761"/>
      <c r="C252" s="761"/>
      <c r="D252" s="761"/>
      <c r="E252" s="761"/>
      <c r="F252" s="762"/>
      <c r="G252" s="763" t="s">
        <v>45</v>
      </c>
      <c r="H252" s="763"/>
      <c r="I252" s="763"/>
      <c r="J252" s="763"/>
      <c r="K252" s="763"/>
      <c r="L252" s="763"/>
      <c r="M252" s="763"/>
      <c r="N252" s="763"/>
      <c r="O252" s="763"/>
    </row>
    <row r="253" spans="1:15" x14ac:dyDescent="0.25">
      <c r="A253" s="776" t="s">
        <v>2227</v>
      </c>
      <c r="B253" s="777"/>
      <c r="C253" s="777"/>
      <c r="D253" s="777"/>
      <c r="E253" s="777"/>
      <c r="F253" s="777"/>
      <c r="G253" s="780" t="s">
        <v>2228</v>
      </c>
      <c r="H253" s="780"/>
      <c r="I253" s="780"/>
      <c r="J253" s="780"/>
      <c r="K253" s="780"/>
      <c r="L253" s="780"/>
      <c r="M253" s="780"/>
      <c r="N253" s="780"/>
      <c r="O253" s="780"/>
    </row>
    <row r="254" spans="1:15" x14ac:dyDescent="0.25">
      <c r="A254" s="778"/>
      <c r="B254" s="779"/>
      <c r="C254" s="779"/>
      <c r="D254" s="779"/>
      <c r="E254" s="779"/>
      <c r="F254" s="779"/>
      <c r="G254" s="780"/>
      <c r="H254" s="780"/>
      <c r="I254" s="780"/>
      <c r="J254" s="780"/>
      <c r="K254" s="780"/>
      <c r="L254" s="780"/>
      <c r="M254" s="780"/>
      <c r="N254" s="780"/>
      <c r="O254" s="780"/>
    </row>
    <row r="255" spans="1:15" ht="15.75" x14ac:dyDescent="0.25">
      <c r="A255" s="760" t="s">
        <v>48</v>
      </c>
      <c r="B255" s="761"/>
      <c r="C255" s="761"/>
      <c r="D255" s="761"/>
      <c r="E255" s="761"/>
      <c r="F255" s="761"/>
      <c r="G255" s="763" t="s">
        <v>49</v>
      </c>
      <c r="H255" s="763"/>
      <c r="I255" s="763"/>
      <c r="J255" s="763"/>
      <c r="K255" s="763"/>
      <c r="L255" s="763"/>
      <c r="M255" s="763"/>
      <c r="N255" s="763"/>
      <c r="O255" s="763"/>
    </row>
    <row r="256" spans="1:15" x14ac:dyDescent="0.25">
      <c r="A256" s="781" t="s">
        <v>2209</v>
      </c>
      <c r="B256" s="781"/>
      <c r="C256" s="781"/>
      <c r="D256" s="781"/>
      <c r="E256" s="781"/>
      <c r="F256" s="781"/>
      <c r="G256" s="781" t="s">
        <v>2209</v>
      </c>
      <c r="H256" s="781"/>
      <c r="I256" s="781"/>
      <c r="J256" s="781"/>
      <c r="K256" s="781"/>
      <c r="L256" s="781"/>
      <c r="M256" s="781"/>
      <c r="N256" s="781"/>
      <c r="O256" s="781"/>
    </row>
    <row r="257" spans="1:15" x14ac:dyDescent="0.25">
      <c r="A257" s="781"/>
      <c r="B257" s="781"/>
      <c r="C257" s="781"/>
      <c r="D257" s="781"/>
      <c r="E257" s="781"/>
      <c r="F257" s="781"/>
      <c r="G257" s="781"/>
      <c r="H257" s="781"/>
      <c r="I257" s="781"/>
      <c r="J257" s="781"/>
      <c r="K257" s="781"/>
      <c r="L257" s="781"/>
      <c r="M257" s="781"/>
      <c r="N257" s="781"/>
      <c r="O257" s="781"/>
    </row>
    <row r="258" spans="1:15" ht="15.75" x14ac:dyDescent="0.25">
      <c r="A258" s="63"/>
      <c r="B258" s="64"/>
      <c r="C258" s="70"/>
      <c r="D258" s="70"/>
      <c r="E258" s="70"/>
      <c r="F258" s="70"/>
      <c r="G258" s="70"/>
      <c r="H258" s="70"/>
      <c r="I258" s="70"/>
      <c r="J258" s="70"/>
      <c r="K258" s="70"/>
      <c r="L258" s="70"/>
      <c r="M258" s="70"/>
      <c r="N258" s="70"/>
      <c r="O258" s="63"/>
    </row>
    <row r="259" spans="1:15" ht="15.75" x14ac:dyDescent="0.25">
      <c r="A259" s="86" t="s">
        <v>76</v>
      </c>
      <c r="B259" s="86" t="s">
        <v>24</v>
      </c>
      <c r="C259" s="87"/>
      <c r="D259" s="74" t="s">
        <v>53</v>
      </c>
      <c r="E259" s="74" t="s">
        <v>54</v>
      </c>
      <c r="F259" s="74" t="s">
        <v>55</v>
      </c>
      <c r="G259" s="74" t="s">
        <v>56</v>
      </c>
      <c r="H259" s="74" t="s">
        <v>57</v>
      </c>
      <c r="I259" s="74" t="s">
        <v>58</v>
      </c>
      <c r="J259" s="74" t="s">
        <v>59</v>
      </c>
      <c r="K259" s="74" t="s">
        <v>60</v>
      </c>
      <c r="L259" s="74" t="s">
        <v>61</v>
      </c>
      <c r="M259" s="74" t="s">
        <v>62</v>
      </c>
      <c r="N259" s="74" t="s">
        <v>63</v>
      </c>
      <c r="O259" s="74" t="s">
        <v>64</v>
      </c>
    </row>
    <row r="260" spans="1:15" ht="31.5" x14ac:dyDescent="0.25">
      <c r="A260" s="784" t="s">
        <v>517</v>
      </c>
      <c r="B260" s="772">
        <v>5</v>
      </c>
      <c r="C260" s="179" t="s">
        <v>65</v>
      </c>
      <c r="D260" s="179"/>
      <c r="E260" s="179">
        <v>50</v>
      </c>
      <c r="F260" s="179">
        <v>100</v>
      </c>
      <c r="G260" s="179"/>
      <c r="H260" s="179"/>
      <c r="I260" s="179"/>
      <c r="J260" s="179"/>
      <c r="K260" s="179"/>
      <c r="L260" s="179"/>
      <c r="M260" s="179"/>
      <c r="N260" s="179"/>
      <c r="O260" s="179"/>
    </row>
    <row r="261" spans="1:15" x14ac:dyDescent="0.25">
      <c r="A261" s="785"/>
      <c r="B261" s="772"/>
      <c r="C261" s="181" t="s">
        <v>66</v>
      </c>
      <c r="D261" s="181"/>
      <c r="E261" s="612">
        <v>50</v>
      </c>
      <c r="F261" s="612">
        <v>100</v>
      </c>
      <c r="G261" s="181"/>
      <c r="H261" s="181"/>
      <c r="I261" s="181"/>
      <c r="J261" s="181"/>
      <c r="K261" s="181"/>
      <c r="L261" s="181"/>
      <c r="M261" s="181"/>
      <c r="N261" s="181"/>
      <c r="O261" s="181"/>
    </row>
    <row r="262" spans="1:15" ht="31.5" x14ac:dyDescent="0.25">
      <c r="A262" s="784" t="s">
        <v>518</v>
      </c>
      <c r="B262" s="772">
        <v>5</v>
      </c>
      <c r="C262" s="179" t="s">
        <v>65</v>
      </c>
      <c r="D262" s="179"/>
      <c r="E262" s="179">
        <v>50</v>
      </c>
      <c r="F262" s="179">
        <v>100</v>
      </c>
      <c r="G262" s="179"/>
      <c r="H262" s="179"/>
      <c r="I262" s="179"/>
      <c r="J262" s="179"/>
      <c r="K262" s="179"/>
      <c r="L262" s="179"/>
      <c r="M262" s="179"/>
      <c r="N262" s="179"/>
      <c r="O262" s="179"/>
    </row>
    <row r="263" spans="1:15" x14ac:dyDescent="0.25">
      <c r="A263" s="785"/>
      <c r="B263" s="772"/>
      <c r="C263" s="181" t="s">
        <v>66</v>
      </c>
      <c r="D263" s="181"/>
      <c r="E263" s="612">
        <v>50</v>
      </c>
      <c r="F263" s="612">
        <v>100</v>
      </c>
      <c r="G263" s="181"/>
      <c r="H263" s="181"/>
      <c r="I263" s="181"/>
      <c r="J263" s="181"/>
      <c r="K263" s="181"/>
      <c r="L263" s="181"/>
      <c r="M263" s="181"/>
      <c r="N263" s="181"/>
      <c r="O263" s="181"/>
    </row>
    <row r="264" spans="1:15" ht="31.5" x14ac:dyDescent="0.25">
      <c r="A264" s="784" t="s">
        <v>519</v>
      </c>
      <c r="B264" s="772">
        <v>5</v>
      </c>
      <c r="C264" s="179" t="s">
        <v>65</v>
      </c>
      <c r="D264" s="179"/>
      <c r="E264" s="179"/>
      <c r="F264" s="179">
        <v>50</v>
      </c>
      <c r="G264" s="179">
        <v>100</v>
      </c>
      <c r="H264" s="179"/>
      <c r="I264" s="179"/>
      <c r="J264" s="179"/>
      <c r="K264" s="179"/>
      <c r="L264" s="179"/>
      <c r="M264" s="179"/>
      <c r="N264" s="179"/>
      <c r="O264" s="179"/>
    </row>
    <row r="265" spans="1:15" x14ac:dyDescent="0.25">
      <c r="A265" s="785"/>
      <c r="B265" s="772"/>
      <c r="C265" s="181" t="s">
        <v>66</v>
      </c>
      <c r="D265" s="181"/>
      <c r="E265" s="181"/>
      <c r="F265" s="612">
        <v>50</v>
      </c>
      <c r="G265" s="612">
        <v>60</v>
      </c>
      <c r="H265" s="612">
        <v>70</v>
      </c>
      <c r="I265" s="612">
        <v>100</v>
      </c>
      <c r="J265" s="181"/>
      <c r="K265" s="181"/>
      <c r="L265" s="181"/>
      <c r="M265" s="181"/>
      <c r="N265" s="181"/>
      <c r="O265" s="181"/>
    </row>
    <row r="266" spans="1:15" ht="31.5" x14ac:dyDescent="0.25">
      <c r="A266" s="784" t="s">
        <v>520</v>
      </c>
      <c r="B266" s="772">
        <v>30</v>
      </c>
      <c r="C266" s="179" t="s">
        <v>65</v>
      </c>
      <c r="D266" s="179"/>
      <c r="E266" s="179"/>
      <c r="F266" s="179">
        <v>20</v>
      </c>
      <c r="G266" s="179">
        <v>40</v>
      </c>
      <c r="H266" s="179">
        <v>60</v>
      </c>
      <c r="I266" s="179">
        <v>80</v>
      </c>
      <c r="J266" s="179">
        <v>100</v>
      </c>
      <c r="K266" s="179"/>
      <c r="L266" s="179"/>
      <c r="M266" s="179"/>
      <c r="N266" s="179"/>
      <c r="O266" s="179"/>
    </row>
    <row r="267" spans="1:15" x14ac:dyDescent="0.25">
      <c r="A267" s="785"/>
      <c r="B267" s="772"/>
      <c r="C267" s="181" t="s">
        <v>66</v>
      </c>
      <c r="D267" s="181"/>
      <c r="E267" s="181"/>
      <c r="F267" s="612">
        <v>20</v>
      </c>
      <c r="G267" s="612">
        <v>40</v>
      </c>
      <c r="H267" s="612">
        <v>60</v>
      </c>
      <c r="I267" s="612">
        <v>80</v>
      </c>
      <c r="J267" s="612">
        <v>80</v>
      </c>
      <c r="K267" s="612">
        <v>80</v>
      </c>
      <c r="L267" s="612">
        <v>90</v>
      </c>
      <c r="M267" s="612"/>
      <c r="N267" s="612"/>
      <c r="O267" s="612"/>
    </row>
    <row r="268" spans="1:15" ht="31.5" x14ac:dyDescent="0.25">
      <c r="A268" s="784" t="s">
        <v>521</v>
      </c>
      <c r="B268" s="772">
        <v>5</v>
      </c>
      <c r="C268" s="179" t="s">
        <v>65</v>
      </c>
      <c r="D268" s="179"/>
      <c r="E268" s="179"/>
      <c r="F268" s="179"/>
      <c r="G268" s="179"/>
      <c r="H268" s="179">
        <v>20</v>
      </c>
      <c r="I268" s="179">
        <v>40</v>
      </c>
      <c r="J268" s="179">
        <v>60</v>
      </c>
      <c r="K268" s="179">
        <v>80</v>
      </c>
      <c r="L268" s="179">
        <v>100</v>
      </c>
      <c r="M268" s="179"/>
      <c r="N268" s="179"/>
      <c r="O268" s="179"/>
    </row>
    <row r="269" spans="1:15" x14ac:dyDescent="0.25">
      <c r="A269" s="785"/>
      <c r="B269" s="772"/>
      <c r="C269" s="181" t="s">
        <v>66</v>
      </c>
      <c r="D269" s="181"/>
      <c r="E269" s="181"/>
      <c r="F269" s="181"/>
      <c r="G269" s="181"/>
      <c r="H269" s="612">
        <v>20</v>
      </c>
      <c r="I269" s="612">
        <v>40</v>
      </c>
      <c r="J269" s="612">
        <v>60</v>
      </c>
      <c r="K269" s="612">
        <v>70</v>
      </c>
      <c r="L269" s="612">
        <v>80</v>
      </c>
      <c r="M269" s="612"/>
      <c r="N269" s="612"/>
      <c r="O269" s="612"/>
    </row>
    <row r="270" spans="1:15" ht="31.5" x14ac:dyDescent="0.25">
      <c r="A270" s="784" t="s">
        <v>522</v>
      </c>
      <c r="B270" s="772">
        <v>10</v>
      </c>
      <c r="C270" s="179" t="s">
        <v>65</v>
      </c>
      <c r="D270" s="179"/>
      <c r="E270" s="179"/>
      <c r="F270" s="179"/>
      <c r="G270" s="179"/>
      <c r="H270" s="179">
        <v>20</v>
      </c>
      <c r="I270" s="179">
        <v>40</v>
      </c>
      <c r="J270" s="179">
        <v>60</v>
      </c>
      <c r="K270" s="179">
        <v>80</v>
      </c>
      <c r="L270" s="179">
        <v>100</v>
      </c>
      <c r="M270" s="179"/>
      <c r="N270" s="179"/>
      <c r="O270" s="179"/>
    </row>
    <row r="271" spans="1:15" x14ac:dyDescent="0.25">
      <c r="A271" s="785"/>
      <c r="B271" s="772"/>
      <c r="C271" s="181" t="s">
        <v>66</v>
      </c>
      <c r="D271" s="181"/>
      <c r="E271" s="181"/>
      <c r="F271" s="181"/>
      <c r="G271" s="181"/>
      <c r="H271" s="612">
        <v>10</v>
      </c>
      <c r="I271" s="612">
        <v>30</v>
      </c>
      <c r="J271" s="612">
        <v>60</v>
      </c>
      <c r="K271" s="612">
        <v>70</v>
      </c>
      <c r="L271" s="612">
        <v>80</v>
      </c>
      <c r="M271" s="612"/>
      <c r="N271" s="612"/>
      <c r="O271" s="612"/>
    </row>
    <row r="272" spans="1:15" ht="31.5" x14ac:dyDescent="0.25">
      <c r="A272" s="784" t="s">
        <v>523</v>
      </c>
      <c r="B272" s="772">
        <v>15</v>
      </c>
      <c r="C272" s="179" t="s">
        <v>65</v>
      </c>
      <c r="D272" s="179"/>
      <c r="E272" s="179"/>
      <c r="F272" s="179"/>
      <c r="G272" s="179"/>
      <c r="H272" s="179"/>
      <c r="I272" s="179"/>
      <c r="J272" s="179"/>
      <c r="K272" s="179">
        <v>20</v>
      </c>
      <c r="L272" s="179">
        <v>40</v>
      </c>
      <c r="M272" s="179">
        <v>70</v>
      </c>
      <c r="N272" s="179">
        <v>90</v>
      </c>
      <c r="O272" s="179">
        <v>100</v>
      </c>
    </row>
    <row r="273" spans="1:15" x14ac:dyDescent="0.25">
      <c r="A273" s="785"/>
      <c r="B273" s="772"/>
      <c r="C273" s="181" t="s">
        <v>66</v>
      </c>
      <c r="D273" s="181"/>
      <c r="E273" s="181"/>
      <c r="F273" s="181"/>
      <c r="G273" s="181"/>
      <c r="H273" s="181"/>
      <c r="I273" s="181"/>
      <c r="J273" s="181"/>
      <c r="K273" s="612">
        <v>20</v>
      </c>
      <c r="L273" s="612">
        <v>40</v>
      </c>
      <c r="M273" s="612"/>
      <c r="N273" s="612"/>
      <c r="O273" s="612"/>
    </row>
    <row r="274" spans="1:15" ht="31.5" x14ac:dyDescent="0.25">
      <c r="A274" s="784" t="s">
        <v>524</v>
      </c>
      <c r="B274" s="772">
        <v>10</v>
      </c>
      <c r="C274" s="179" t="s">
        <v>65</v>
      </c>
      <c r="D274" s="179"/>
      <c r="E274" s="179"/>
      <c r="F274" s="179"/>
      <c r="G274" s="179"/>
      <c r="H274" s="179"/>
      <c r="I274" s="179"/>
      <c r="J274" s="179"/>
      <c r="K274" s="179"/>
      <c r="L274" s="179"/>
      <c r="M274" s="179">
        <v>50</v>
      </c>
      <c r="N274" s="179">
        <v>90</v>
      </c>
      <c r="O274" s="179">
        <v>100</v>
      </c>
    </row>
    <row r="275" spans="1:15" x14ac:dyDescent="0.25">
      <c r="A275" s="785"/>
      <c r="B275" s="772"/>
      <c r="C275" s="181" t="s">
        <v>66</v>
      </c>
      <c r="D275" s="181"/>
      <c r="E275" s="181"/>
      <c r="F275" s="181"/>
      <c r="G275" s="181"/>
      <c r="H275" s="181"/>
      <c r="I275" s="181"/>
      <c r="J275" s="181"/>
      <c r="K275" s="181"/>
      <c r="L275" s="181"/>
      <c r="M275" s="612"/>
      <c r="N275" s="612"/>
      <c r="O275" s="612"/>
    </row>
    <row r="276" spans="1:15" ht="31.5" x14ac:dyDescent="0.25">
      <c r="A276" s="784" t="s">
        <v>525</v>
      </c>
      <c r="B276" s="786">
        <v>10</v>
      </c>
      <c r="C276" s="179" t="s">
        <v>65</v>
      </c>
      <c r="D276" s="179"/>
      <c r="E276" s="179"/>
      <c r="F276" s="179"/>
      <c r="G276" s="179"/>
      <c r="H276" s="179"/>
      <c r="I276" s="179"/>
      <c r="J276" s="179"/>
      <c r="K276" s="179"/>
      <c r="L276" s="179"/>
      <c r="M276" s="179"/>
      <c r="N276" s="179"/>
      <c r="O276" s="179">
        <v>100</v>
      </c>
    </row>
    <row r="277" spans="1:15" x14ac:dyDescent="0.25">
      <c r="A277" s="785"/>
      <c r="B277" s="787"/>
      <c r="C277" s="181" t="s">
        <v>66</v>
      </c>
      <c r="D277" s="181"/>
      <c r="E277" s="181"/>
      <c r="F277" s="181"/>
      <c r="G277" s="181"/>
      <c r="H277" s="181"/>
      <c r="I277" s="181"/>
      <c r="J277" s="181"/>
      <c r="K277" s="181"/>
      <c r="L277" s="181"/>
      <c r="M277" s="181"/>
      <c r="N277" s="181"/>
      <c r="O277" s="612"/>
    </row>
    <row r="278" spans="1:15" ht="31.5" x14ac:dyDescent="0.25">
      <c r="A278" s="784" t="s">
        <v>526</v>
      </c>
      <c r="B278" s="772">
        <v>5</v>
      </c>
      <c r="C278" s="179" t="s">
        <v>65</v>
      </c>
      <c r="D278" s="179"/>
      <c r="E278" s="179"/>
      <c r="F278" s="179"/>
      <c r="G278" s="179"/>
      <c r="H278" s="179"/>
      <c r="I278" s="179"/>
      <c r="J278" s="179"/>
      <c r="K278" s="179"/>
      <c r="L278" s="179"/>
      <c r="M278" s="179"/>
      <c r="N278" s="179"/>
      <c r="O278" s="179">
        <v>100</v>
      </c>
    </row>
    <row r="279" spans="1:15" x14ac:dyDescent="0.25">
      <c r="A279" s="785"/>
      <c r="B279" s="772"/>
      <c r="C279" s="181" t="s">
        <v>66</v>
      </c>
      <c r="D279" s="181"/>
      <c r="E279" s="181"/>
      <c r="F279" s="181"/>
      <c r="G279" s="181"/>
      <c r="H279" s="181"/>
      <c r="I279" s="181"/>
      <c r="J279" s="181"/>
      <c r="K279" s="181"/>
      <c r="L279" s="181"/>
      <c r="M279" s="181"/>
      <c r="N279" s="181"/>
      <c r="O279" s="612"/>
    </row>
    <row r="280" spans="1:15" x14ac:dyDescent="0.25">
      <c r="A280" s="88"/>
      <c r="B280" s="88"/>
      <c r="C280" s="183"/>
      <c r="D280" s="183"/>
      <c r="E280" s="183"/>
      <c r="F280" s="183"/>
      <c r="G280" s="183"/>
      <c r="H280" s="183"/>
      <c r="I280" s="183"/>
      <c r="J280" s="183"/>
      <c r="K280" s="183"/>
      <c r="L280" s="183"/>
      <c r="M280" s="183"/>
      <c r="N280" s="183"/>
      <c r="O280" s="183"/>
    </row>
    <row r="281" spans="1:15" x14ac:dyDescent="0.25">
      <c r="A281" s="789" t="s">
        <v>228</v>
      </c>
      <c r="B281" s="790"/>
      <c r="C281" s="790"/>
      <c r="D281" s="790"/>
      <c r="E281" s="790"/>
      <c r="F281" s="790"/>
      <c r="G281" s="790"/>
      <c r="H281" s="790"/>
      <c r="I281" s="790"/>
      <c r="J281" s="790"/>
      <c r="K281" s="790"/>
      <c r="L281" s="790"/>
      <c r="M281" s="790"/>
      <c r="N281" s="790"/>
      <c r="O281" s="791"/>
    </row>
    <row r="282" spans="1:15" ht="15.75" x14ac:dyDescent="0.25">
      <c r="A282" s="97"/>
      <c r="B282" s="98"/>
      <c r="C282" s="97"/>
      <c r="D282" s="97"/>
      <c r="E282" s="97"/>
      <c r="F282" s="97"/>
      <c r="G282" s="97"/>
      <c r="H282" s="97"/>
      <c r="I282" s="97"/>
      <c r="J282" s="97"/>
      <c r="K282" s="97"/>
      <c r="L282" s="97"/>
      <c r="M282" s="98"/>
      <c r="N282" s="98"/>
      <c r="O282" s="97"/>
    </row>
    <row r="283" spans="1:15" ht="31.5" x14ac:dyDescent="0.25">
      <c r="A283" s="67" t="s">
        <v>141</v>
      </c>
      <c r="B283" s="747" t="s">
        <v>2229</v>
      </c>
      <c r="C283" s="748"/>
      <c r="D283" s="748"/>
      <c r="E283" s="748"/>
      <c r="F283" s="748"/>
      <c r="G283" s="748"/>
      <c r="H283" s="748"/>
      <c r="I283" s="748"/>
      <c r="J283" s="749"/>
      <c r="K283" s="750" t="s">
        <v>13</v>
      </c>
      <c r="L283" s="750"/>
      <c r="M283" s="750"/>
      <c r="N283" s="750"/>
      <c r="O283" s="68">
        <v>0.04</v>
      </c>
    </row>
    <row r="284" spans="1:15" ht="15.75" x14ac:dyDescent="0.25">
      <c r="A284" s="69"/>
      <c r="B284" s="70"/>
      <c r="C284" s="71"/>
      <c r="D284" s="71"/>
      <c r="E284" s="71"/>
      <c r="F284" s="71"/>
      <c r="G284" s="71"/>
      <c r="H284" s="71"/>
      <c r="I284" s="71"/>
      <c r="J284" s="71"/>
      <c r="K284" s="71"/>
      <c r="L284" s="71"/>
      <c r="M284" s="71"/>
      <c r="N284" s="71"/>
      <c r="O284" s="69"/>
    </row>
    <row r="285" spans="1:15" ht="31.5" x14ac:dyDescent="0.25">
      <c r="A285" s="67" t="s">
        <v>14</v>
      </c>
      <c r="B285" s="747" t="s">
        <v>2230</v>
      </c>
      <c r="C285" s="748"/>
      <c r="D285" s="748"/>
      <c r="E285" s="748"/>
      <c r="F285" s="748"/>
      <c r="G285" s="748"/>
      <c r="H285" s="748"/>
      <c r="I285" s="748"/>
      <c r="J285" s="748"/>
      <c r="K285" s="748"/>
      <c r="L285" s="748"/>
      <c r="M285" s="748"/>
      <c r="N285" s="748"/>
      <c r="O285" s="749"/>
    </row>
    <row r="286" spans="1:15" ht="15.75" x14ac:dyDescent="0.25">
      <c r="A286" s="69"/>
      <c r="B286" s="70"/>
      <c r="C286" s="71"/>
      <c r="D286" s="71"/>
      <c r="E286" s="71"/>
      <c r="F286" s="71"/>
      <c r="G286" s="71"/>
      <c r="H286" s="71"/>
      <c r="I286" s="71"/>
      <c r="J286" s="71"/>
      <c r="K286" s="71"/>
      <c r="L286" s="71"/>
      <c r="M286" s="71"/>
      <c r="N286" s="71"/>
      <c r="O286" s="69"/>
    </row>
    <row r="287" spans="1:15" x14ac:dyDescent="0.25">
      <c r="A287" s="751" t="s">
        <v>15</v>
      </c>
      <c r="B287" s="751"/>
      <c r="C287" s="751"/>
      <c r="D287" s="751"/>
      <c r="E287" s="744" t="s">
        <v>2199</v>
      </c>
      <c r="F287" s="745"/>
      <c r="G287" s="745"/>
      <c r="H287" s="745"/>
      <c r="I287" s="746"/>
      <c r="J287" s="751" t="s">
        <v>17</v>
      </c>
      <c r="K287" s="751"/>
      <c r="L287" s="744" t="s">
        <v>2231</v>
      </c>
      <c r="M287" s="745"/>
      <c r="N287" s="745"/>
      <c r="O287" s="746"/>
    </row>
    <row r="288" spans="1:15" x14ac:dyDescent="0.25">
      <c r="A288" s="751"/>
      <c r="B288" s="751"/>
      <c r="C288" s="751"/>
      <c r="D288" s="751"/>
      <c r="E288" s="744"/>
      <c r="F288" s="745"/>
      <c r="G288" s="745"/>
      <c r="H288" s="745"/>
      <c r="I288" s="746"/>
      <c r="J288" s="751"/>
      <c r="K288" s="751"/>
      <c r="L288" s="744" t="s">
        <v>2232</v>
      </c>
      <c r="M288" s="745"/>
      <c r="N288" s="745"/>
      <c r="O288" s="746"/>
    </row>
    <row r="289" spans="1:15" x14ac:dyDescent="0.25">
      <c r="A289" s="751"/>
      <c r="B289" s="751"/>
      <c r="C289" s="751"/>
      <c r="D289" s="751"/>
      <c r="E289" s="744"/>
      <c r="F289" s="745"/>
      <c r="G289" s="745"/>
      <c r="H289" s="745"/>
      <c r="I289" s="746"/>
      <c r="J289" s="751"/>
      <c r="K289" s="751"/>
      <c r="L289" s="1890">
        <v>3</v>
      </c>
      <c r="M289" s="1891"/>
      <c r="N289" s="1891"/>
      <c r="O289" s="1892"/>
    </row>
    <row r="290" spans="1:15" x14ac:dyDescent="0.25">
      <c r="A290" s="751"/>
      <c r="B290" s="751"/>
      <c r="C290" s="751"/>
      <c r="D290" s="751"/>
      <c r="E290" s="744"/>
      <c r="F290" s="745"/>
      <c r="G290" s="745"/>
      <c r="H290" s="745"/>
      <c r="I290" s="746"/>
      <c r="J290" s="751"/>
      <c r="K290" s="751"/>
      <c r="L290" s="744">
        <v>4</v>
      </c>
      <c r="M290" s="745"/>
      <c r="N290" s="745"/>
      <c r="O290" s="746"/>
    </row>
    <row r="291" spans="1:15" ht="15.75" x14ac:dyDescent="0.25">
      <c r="A291" s="69"/>
      <c r="B291" s="70"/>
      <c r="C291" s="71"/>
      <c r="D291" s="71"/>
      <c r="E291" s="71"/>
      <c r="F291" s="71"/>
      <c r="G291" s="71"/>
      <c r="H291" s="71"/>
      <c r="I291" s="71"/>
      <c r="J291" s="71"/>
      <c r="K291" s="71"/>
      <c r="L291" s="71"/>
      <c r="M291" s="71"/>
      <c r="N291" s="71"/>
      <c r="O291" s="69"/>
    </row>
    <row r="292" spans="1:15" ht="15.75" x14ac:dyDescent="0.25">
      <c r="A292" s="69"/>
      <c r="B292" s="70"/>
      <c r="C292" s="71"/>
      <c r="D292" s="71"/>
      <c r="E292" s="71"/>
      <c r="F292" s="71"/>
      <c r="G292" s="71"/>
      <c r="H292" s="71"/>
      <c r="I292" s="71"/>
      <c r="J292" s="71"/>
      <c r="K292" s="71"/>
      <c r="L292" s="71"/>
      <c r="M292" s="71"/>
      <c r="N292" s="71"/>
      <c r="O292" s="69"/>
    </row>
    <row r="293" spans="1:15" ht="63" x14ac:dyDescent="0.25">
      <c r="A293" s="72" t="s">
        <v>23</v>
      </c>
      <c r="B293" s="74" t="s">
        <v>24</v>
      </c>
      <c r="C293" s="72" t="s">
        <v>25</v>
      </c>
      <c r="D293" s="627" t="s">
        <v>26</v>
      </c>
      <c r="E293" s="627" t="s">
        <v>105</v>
      </c>
      <c r="F293" s="764" t="s">
        <v>28</v>
      </c>
      <c r="G293" s="764"/>
      <c r="H293" s="764" t="s">
        <v>29</v>
      </c>
      <c r="I293" s="764"/>
      <c r="J293" s="74" t="s">
        <v>30</v>
      </c>
      <c r="K293" s="764" t="s">
        <v>31</v>
      </c>
      <c r="L293" s="764"/>
      <c r="M293" s="765" t="s">
        <v>32</v>
      </c>
      <c r="N293" s="766"/>
      <c r="O293" s="767"/>
    </row>
    <row r="294" spans="1:15" ht="76.5" x14ac:dyDescent="0.25">
      <c r="A294" s="75" t="s">
        <v>33</v>
      </c>
      <c r="B294" s="611">
        <v>50</v>
      </c>
      <c r="C294" s="628" t="s">
        <v>2233</v>
      </c>
      <c r="D294" s="631" t="s">
        <v>87</v>
      </c>
      <c r="E294" s="631" t="s">
        <v>249</v>
      </c>
      <c r="F294" s="958" t="s">
        <v>2172</v>
      </c>
      <c r="G294" s="958"/>
      <c r="H294" s="1523" t="s">
        <v>2204</v>
      </c>
      <c r="I294" s="1888"/>
      <c r="J294" s="80">
        <v>200</v>
      </c>
      <c r="K294" s="771" t="s">
        <v>147</v>
      </c>
      <c r="L294" s="771"/>
      <c r="M294" s="772" t="s">
        <v>2219</v>
      </c>
      <c r="N294" s="772"/>
      <c r="O294" s="772"/>
    </row>
    <row r="295" spans="1:15" ht="15.75" x14ac:dyDescent="0.25">
      <c r="A295" s="752" t="s">
        <v>40</v>
      </c>
      <c r="B295" s="753"/>
      <c r="C295" s="1094" t="s">
        <v>2234</v>
      </c>
      <c r="D295" s="1521"/>
      <c r="E295" s="1521"/>
      <c r="F295" s="1521"/>
      <c r="G295" s="1522"/>
      <c r="H295" s="755" t="s">
        <v>42</v>
      </c>
      <c r="I295" s="756"/>
      <c r="J295" s="757"/>
      <c r="K295" s="798" t="s">
        <v>2174</v>
      </c>
      <c r="L295" s="758"/>
      <c r="M295" s="758"/>
      <c r="N295" s="758"/>
      <c r="O295" s="759"/>
    </row>
    <row r="296" spans="1:15" ht="15.75" x14ac:dyDescent="0.25">
      <c r="A296" s="760" t="s">
        <v>44</v>
      </c>
      <c r="B296" s="761"/>
      <c r="C296" s="761"/>
      <c r="D296" s="761"/>
      <c r="E296" s="761"/>
      <c r="F296" s="762"/>
      <c r="G296" s="763" t="s">
        <v>45</v>
      </c>
      <c r="H296" s="763"/>
      <c r="I296" s="763"/>
      <c r="J296" s="763"/>
      <c r="K296" s="763"/>
      <c r="L296" s="763"/>
      <c r="M296" s="763"/>
      <c r="N296" s="763"/>
      <c r="O296" s="763"/>
    </row>
    <row r="297" spans="1:15" x14ac:dyDescent="0.25">
      <c r="A297" s="776" t="s">
        <v>2235</v>
      </c>
      <c r="B297" s="777"/>
      <c r="C297" s="777"/>
      <c r="D297" s="777"/>
      <c r="E297" s="777"/>
      <c r="F297" s="777"/>
      <c r="G297" s="780" t="s">
        <v>2228</v>
      </c>
      <c r="H297" s="780"/>
      <c r="I297" s="780"/>
      <c r="J297" s="780"/>
      <c r="K297" s="780"/>
      <c r="L297" s="780"/>
      <c r="M297" s="780"/>
      <c r="N297" s="780"/>
      <c r="O297" s="780"/>
    </row>
    <row r="298" spans="1:15" x14ac:dyDescent="0.25">
      <c r="A298" s="778"/>
      <c r="B298" s="779"/>
      <c r="C298" s="779"/>
      <c r="D298" s="779"/>
      <c r="E298" s="779"/>
      <c r="F298" s="779"/>
      <c r="G298" s="780"/>
      <c r="H298" s="780"/>
      <c r="I298" s="780"/>
      <c r="J298" s="780"/>
      <c r="K298" s="780"/>
      <c r="L298" s="780"/>
      <c r="M298" s="780"/>
      <c r="N298" s="780"/>
      <c r="O298" s="780"/>
    </row>
    <row r="299" spans="1:15" ht="15.75" x14ac:dyDescent="0.25">
      <c r="A299" s="760" t="s">
        <v>48</v>
      </c>
      <c r="B299" s="761"/>
      <c r="C299" s="761"/>
      <c r="D299" s="761"/>
      <c r="E299" s="761"/>
      <c r="F299" s="761"/>
      <c r="G299" s="763" t="s">
        <v>49</v>
      </c>
      <c r="H299" s="763"/>
      <c r="I299" s="763"/>
      <c r="J299" s="763"/>
      <c r="K299" s="763"/>
      <c r="L299" s="763"/>
      <c r="M299" s="763"/>
      <c r="N299" s="763"/>
      <c r="O299" s="763"/>
    </row>
    <row r="300" spans="1:15" x14ac:dyDescent="0.25">
      <c r="A300" s="781" t="s">
        <v>2209</v>
      </c>
      <c r="B300" s="781"/>
      <c r="C300" s="781"/>
      <c r="D300" s="781"/>
      <c r="E300" s="781"/>
      <c r="F300" s="781"/>
      <c r="G300" s="781" t="s">
        <v>2209</v>
      </c>
      <c r="H300" s="781"/>
      <c r="I300" s="781"/>
      <c r="J300" s="781"/>
      <c r="K300" s="781"/>
      <c r="L300" s="781"/>
      <c r="M300" s="781"/>
      <c r="N300" s="781"/>
      <c r="O300" s="781"/>
    </row>
    <row r="301" spans="1:15" x14ac:dyDescent="0.25">
      <c r="A301" s="781"/>
      <c r="B301" s="781"/>
      <c r="C301" s="781"/>
      <c r="D301" s="781"/>
      <c r="E301" s="781"/>
      <c r="F301" s="781"/>
      <c r="G301" s="781"/>
      <c r="H301" s="781"/>
      <c r="I301" s="781"/>
      <c r="J301" s="781"/>
      <c r="K301" s="781"/>
      <c r="L301" s="781"/>
      <c r="M301" s="781"/>
      <c r="N301" s="781"/>
      <c r="O301" s="781"/>
    </row>
    <row r="302" spans="1:15" ht="15.75" x14ac:dyDescent="0.25">
      <c r="A302" s="63"/>
      <c r="B302" s="64"/>
      <c r="C302" s="70"/>
      <c r="D302" s="70"/>
      <c r="E302" s="70"/>
      <c r="F302" s="70"/>
      <c r="G302" s="70"/>
      <c r="H302" s="70"/>
      <c r="I302" s="70"/>
      <c r="J302" s="70"/>
      <c r="K302" s="70"/>
      <c r="L302" s="70"/>
      <c r="M302" s="70"/>
      <c r="N302" s="70"/>
      <c r="O302" s="63"/>
    </row>
    <row r="303" spans="1:15" ht="15.75" x14ac:dyDescent="0.25">
      <c r="A303" s="70"/>
      <c r="B303" s="70"/>
      <c r="C303" s="63"/>
      <c r="D303" s="752" t="s">
        <v>52</v>
      </c>
      <c r="E303" s="773"/>
      <c r="F303" s="773"/>
      <c r="G303" s="773"/>
      <c r="H303" s="773"/>
      <c r="I303" s="773"/>
      <c r="J303" s="773"/>
      <c r="K303" s="773"/>
      <c r="L303" s="773"/>
      <c r="M303" s="773"/>
      <c r="N303" s="773"/>
      <c r="O303" s="753"/>
    </row>
    <row r="304" spans="1:15" ht="15.75" x14ac:dyDescent="0.25">
      <c r="A304" s="63"/>
      <c r="B304" s="64"/>
      <c r="C304" s="70"/>
      <c r="D304" s="74" t="s">
        <v>53</v>
      </c>
      <c r="E304" s="74" t="s">
        <v>54</v>
      </c>
      <c r="F304" s="74" t="s">
        <v>55</v>
      </c>
      <c r="G304" s="74" t="s">
        <v>56</v>
      </c>
      <c r="H304" s="74" t="s">
        <v>57</v>
      </c>
      <c r="I304" s="74" t="s">
        <v>58</v>
      </c>
      <c r="J304" s="74" t="s">
        <v>59</v>
      </c>
      <c r="K304" s="74" t="s">
        <v>60</v>
      </c>
      <c r="L304" s="74" t="s">
        <v>61</v>
      </c>
      <c r="M304" s="74" t="s">
        <v>62</v>
      </c>
      <c r="N304" s="74" t="s">
        <v>63</v>
      </c>
      <c r="O304" s="74" t="s">
        <v>64</v>
      </c>
    </row>
    <row r="305" spans="1:15" ht="15.75" x14ac:dyDescent="0.25">
      <c r="A305" s="954" t="s">
        <v>65</v>
      </c>
      <c r="B305" s="954"/>
      <c r="C305" s="954"/>
      <c r="D305" s="179"/>
      <c r="E305" s="179"/>
      <c r="F305" s="179"/>
      <c r="G305" s="179"/>
      <c r="H305" s="179"/>
      <c r="I305" s="179"/>
      <c r="J305" s="179"/>
      <c r="K305" s="179"/>
      <c r="L305" s="179"/>
      <c r="M305" s="179"/>
      <c r="N305" s="179"/>
      <c r="O305" s="179">
        <v>200</v>
      </c>
    </row>
    <row r="306" spans="1:15" ht="15.75" x14ac:dyDescent="0.25">
      <c r="A306" s="955" t="s">
        <v>66</v>
      </c>
      <c r="B306" s="955"/>
      <c r="C306" s="955"/>
      <c r="D306" s="181"/>
      <c r="E306" s="181"/>
      <c r="F306" s="181"/>
      <c r="G306" s="181"/>
      <c r="H306" s="181"/>
      <c r="I306" s="181"/>
      <c r="J306" s="181"/>
      <c r="K306" s="181"/>
      <c r="L306" s="181"/>
      <c r="M306" s="181"/>
      <c r="N306" s="181"/>
      <c r="O306" s="181"/>
    </row>
    <row r="307" spans="1:15" ht="15.75" x14ac:dyDescent="0.25">
      <c r="A307" s="63"/>
      <c r="B307" s="64"/>
      <c r="C307" s="65"/>
      <c r="D307" s="65"/>
      <c r="E307" s="65"/>
      <c r="F307" s="65"/>
      <c r="G307" s="65"/>
      <c r="H307" s="65"/>
      <c r="I307" s="65"/>
      <c r="J307" s="65"/>
      <c r="K307" s="65"/>
      <c r="L307" s="66"/>
      <c r="M307" s="66"/>
      <c r="N307" s="66"/>
      <c r="O307" s="63"/>
    </row>
    <row r="308" spans="1:15" ht="15.75" x14ac:dyDescent="0.25">
      <c r="A308" s="63"/>
      <c r="B308" s="64"/>
      <c r="C308" s="65"/>
      <c r="D308" s="65"/>
      <c r="E308" s="65"/>
      <c r="F308" s="65"/>
      <c r="G308" s="65"/>
      <c r="H308" s="65"/>
      <c r="I308" s="65"/>
      <c r="J308" s="65"/>
      <c r="K308" s="65"/>
      <c r="L308" s="66"/>
      <c r="M308" s="66"/>
      <c r="N308" s="66"/>
      <c r="O308" s="63"/>
    </row>
    <row r="309" spans="1:15" ht="15.75" x14ac:dyDescent="0.25">
      <c r="A309" s="97"/>
      <c r="B309" s="98"/>
      <c r="C309" s="97"/>
      <c r="D309" s="97"/>
      <c r="E309" s="97"/>
      <c r="F309" s="97"/>
      <c r="G309" s="97"/>
      <c r="H309" s="97"/>
      <c r="I309" s="97"/>
      <c r="J309" s="97"/>
      <c r="K309" s="97"/>
      <c r="L309" s="97"/>
      <c r="M309" s="98"/>
      <c r="N309" s="98"/>
      <c r="O309" s="97"/>
    </row>
    <row r="310" spans="1:15" ht="15.75" x14ac:dyDescent="0.25">
      <c r="A310" s="63"/>
      <c r="B310" s="64"/>
      <c r="C310" s="65"/>
      <c r="D310" s="65"/>
      <c r="E310" s="65"/>
      <c r="F310" s="65"/>
      <c r="G310" s="65"/>
      <c r="H310" s="65"/>
      <c r="I310" s="65"/>
      <c r="J310" s="65"/>
      <c r="K310" s="65"/>
      <c r="L310" s="66"/>
      <c r="M310" s="66"/>
      <c r="N310" s="66"/>
      <c r="O310" s="63"/>
    </row>
    <row r="311" spans="1:15" ht="47.25" x14ac:dyDescent="0.25">
      <c r="A311" s="72" t="s">
        <v>23</v>
      </c>
      <c r="B311" s="74" t="s">
        <v>24</v>
      </c>
      <c r="C311" s="764" t="s">
        <v>25</v>
      </c>
      <c r="D311" s="764"/>
      <c r="E311" s="764"/>
      <c r="F311" s="764" t="s">
        <v>28</v>
      </c>
      <c r="G311" s="764"/>
      <c r="H311" s="764" t="s">
        <v>29</v>
      </c>
      <c r="I311" s="764"/>
      <c r="J311" s="74" t="s">
        <v>30</v>
      </c>
      <c r="K311" s="764" t="s">
        <v>31</v>
      </c>
      <c r="L311" s="764"/>
      <c r="M311" s="765" t="s">
        <v>32</v>
      </c>
      <c r="N311" s="766"/>
      <c r="O311" s="767"/>
    </row>
    <row r="312" spans="1:15" ht="63" x14ac:dyDescent="0.25">
      <c r="A312" s="75" t="s">
        <v>67</v>
      </c>
      <c r="B312" s="611">
        <v>50</v>
      </c>
      <c r="C312" s="1094" t="s">
        <v>2236</v>
      </c>
      <c r="D312" s="1521"/>
      <c r="E312" s="1522"/>
      <c r="F312" s="1094" t="s">
        <v>2224</v>
      </c>
      <c r="G312" s="1522"/>
      <c r="H312" s="1523" t="s">
        <v>264</v>
      </c>
      <c r="I312" s="1888"/>
      <c r="J312" s="418">
        <v>1</v>
      </c>
      <c r="K312" s="1525" t="s">
        <v>698</v>
      </c>
      <c r="L312" s="1889"/>
      <c r="M312" s="772" t="s">
        <v>2205</v>
      </c>
      <c r="N312" s="772"/>
      <c r="O312" s="772"/>
    </row>
    <row r="313" spans="1:15" ht="15.75" x14ac:dyDescent="0.25">
      <c r="A313" s="752" t="s">
        <v>40</v>
      </c>
      <c r="B313" s="753"/>
      <c r="C313" s="1094" t="s">
        <v>2237</v>
      </c>
      <c r="D313" s="1521"/>
      <c r="E313" s="1521"/>
      <c r="F313" s="1521"/>
      <c r="G313" s="1522"/>
      <c r="H313" s="783" t="s">
        <v>72</v>
      </c>
      <c r="I313" s="756"/>
      <c r="J313" s="757"/>
      <c r="K313" s="1094" t="s">
        <v>2226</v>
      </c>
      <c r="L313" s="1521"/>
      <c r="M313" s="1521"/>
      <c r="N313" s="1521"/>
      <c r="O313" s="1522"/>
    </row>
    <row r="314" spans="1:15" ht="15.75" x14ac:dyDescent="0.25">
      <c r="A314" s="760" t="s">
        <v>44</v>
      </c>
      <c r="B314" s="761"/>
      <c r="C314" s="761"/>
      <c r="D314" s="761"/>
      <c r="E314" s="761"/>
      <c r="F314" s="762"/>
      <c r="G314" s="763" t="s">
        <v>45</v>
      </c>
      <c r="H314" s="763"/>
      <c r="I314" s="763"/>
      <c r="J314" s="763"/>
      <c r="K314" s="763"/>
      <c r="L314" s="763"/>
      <c r="M314" s="763"/>
      <c r="N314" s="763"/>
      <c r="O314" s="763"/>
    </row>
    <row r="315" spans="1:15" x14ac:dyDescent="0.25">
      <c r="A315" s="776" t="s">
        <v>2227</v>
      </c>
      <c r="B315" s="777"/>
      <c r="C315" s="777"/>
      <c r="D315" s="777"/>
      <c r="E315" s="777"/>
      <c r="F315" s="777"/>
      <c r="G315" s="780" t="s">
        <v>2222</v>
      </c>
      <c r="H315" s="780"/>
      <c r="I315" s="780"/>
      <c r="J315" s="780"/>
      <c r="K315" s="780"/>
      <c r="L315" s="780"/>
      <c r="M315" s="780"/>
      <c r="N315" s="780"/>
      <c r="O315" s="780"/>
    </row>
    <row r="316" spans="1:15" x14ac:dyDescent="0.25">
      <c r="A316" s="778"/>
      <c r="B316" s="779"/>
      <c r="C316" s="779"/>
      <c r="D316" s="779"/>
      <c r="E316" s="779"/>
      <c r="F316" s="779"/>
      <c r="G316" s="780"/>
      <c r="H316" s="780"/>
      <c r="I316" s="780"/>
      <c r="J316" s="780"/>
      <c r="K316" s="780"/>
      <c r="L316" s="780"/>
      <c r="M316" s="780"/>
      <c r="N316" s="780"/>
      <c r="O316" s="780"/>
    </row>
    <row r="317" spans="1:15" ht="15.75" x14ac:dyDescent="0.25">
      <c r="A317" s="760" t="s">
        <v>48</v>
      </c>
      <c r="B317" s="761"/>
      <c r="C317" s="761"/>
      <c r="D317" s="761"/>
      <c r="E317" s="761"/>
      <c r="F317" s="761"/>
      <c r="G317" s="763" t="s">
        <v>49</v>
      </c>
      <c r="H317" s="763"/>
      <c r="I317" s="763"/>
      <c r="J317" s="763"/>
      <c r="K317" s="763"/>
      <c r="L317" s="763"/>
      <c r="M317" s="763"/>
      <c r="N317" s="763"/>
      <c r="O317" s="763"/>
    </row>
    <row r="318" spans="1:15" x14ac:dyDescent="0.25">
      <c r="A318" s="781" t="s">
        <v>2209</v>
      </c>
      <c r="B318" s="781"/>
      <c r="C318" s="781"/>
      <c r="D318" s="781"/>
      <c r="E318" s="781"/>
      <c r="F318" s="781"/>
      <c r="G318" s="781" t="s">
        <v>2209</v>
      </c>
      <c r="H318" s="781"/>
      <c r="I318" s="781"/>
      <c r="J318" s="781"/>
      <c r="K318" s="781"/>
      <c r="L318" s="781"/>
      <c r="M318" s="781"/>
      <c r="N318" s="781"/>
      <c r="O318" s="781"/>
    </row>
    <row r="319" spans="1:15" x14ac:dyDescent="0.25">
      <c r="A319" s="781"/>
      <c r="B319" s="781"/>
      <c r="C319" s="781"/>
      <c r="D319" s="781"/>
      <c r="E319" s="781"/>
      <c r="F319" s="781"/>
      <c r="G319" s="781"/>
      <c r="H319" s="781"/>
      <c r="I319" s="781"/>
      <c r="J319" s="781"/>
      <c r="K319" s="781"/>
      <c r="L319" s="781"/>
      <c r="M319" s="781"/>
      <c r="N319" s="781"/>
      <c r="O319" s="781"/>
    </row>
    <row r="320" spans="1:15" ht="15.75" x14ac:dyDescent="0.25">
      <c r="A320" s="63"/>
      <c r="B320" s="64"/>
      <c r="C320" s="70"/>
      <c r="D320" s="70"/>
      <c r="E320" s="70"/>
      <c r="F320" s="70"/>
      <c r="G320" s="70"/>
      <c r="H320" s="70"/>
      <c r="I320" s="70"/>
      <c r="J320" s="70"/>
      <c r="K320" s="70"/>
      <c r="L320" s="70"/>
      <c r="M320" s="70"/>
      <c r="N320" s="70"/>
      <c r="O320" s="63"/>
    </row>
    <row r="321" spans="1:15" ht="15.75" x14ac:dyDescent="0.25">
      <c r="A321" s="86" t="s">
        <v>76</v>
      </c>
      <c r="B321" s="86" t="s">
        <v>24</v>
      </c>
      <c r="C321" s="87"/>
      <c r="D321" s="74" t="s">
        <v>53</v>
      </c>
      <c r="E321" s="74" t="s">
        <v>54</v>
      </c>
      <c r="F321" s="74" t="s">
        <v>55</v>
      </c>
      <c r="G321" s="74" t="s">
        <v>56</v>
      </c>
      <c r="H321" s="74" t="s">
        <v>57</v>
      </c>
      <c r="I321" s="74" t="s">
        <v>58</v>
      </c>
      <c r="J321" s="74" t="s">
        <v>59</v>
      </c>
      <c r="K321" s="74" t="s">
        <v>60</v>
      </c>
      <c r="L321" s="74" t="s">
        <v>61</v>
      </c>
      <c r="M321" s="74" t="s">
        <v>62</v>
      </c>
      <c r="N321" s="74" t="s">
        <v>63</v>
      </c>
      <c r="O321" s="74" t="s">
        <v>64</v>
      </c>
    </row>
    <row r="322" spans="1:15" ht="31.5" x14ac:dyDescent="0.25">
      <c r="A322" s="784" t="s">
        <v>517</v>
      </c>
      <c r="B322" s="772">
        <v>5</v>
      </c>
      <c r="C322" s="179" t="s">
        <v>65</v>
      </c>
      <c r="D322" s="179"/>
      <c r="E322" s="179">
        <v>50</v>
      </c>
      <c r="F322" s="179">
        <v>100</v>
      </c>
      <c r="G322" s="179"/>
      <c r="H322" s="179"/>
      <c r="I322" s="179"/>
      <c r="J322" s="179"/>
      <c r="K322" s="179"/>
      <c r="L322" s="179"/>
      <c r="M322" s="179"/>
      <c r="N322" s="179"/>
      <c r="O322" s="179"/>
    </row>
    <row r="323" spans="1:15" x14ac:dyDescent="0.25">
      <c r="A323" s="785"/>
      <c r="B323" s="772"/>
      <c r="C323" s="181" t="s">
        <v>66</v>
      </c>
      <c r="D323" s="181"/>
      <c r="E323" s="612">
        <v>50</v>
      </c>
      <c r="F323" s="612">
        <v>100</v>
      </c>
      <c r="G323" s="181"/>
      <c r="H323" s="181"/>
      <c r="I323" s="181"/>
      <c r="J323" s="181"/>
      <c r="K323" s="181"/>
      <c r="L323" s="181"/>
      <c r="M323" s="181"/>
      <c r="N323" s="181"/>
      <c r="O323" s="181"/>
    </row>
    <row r="324" spans="1:15" ht="31.5" x14ac:dyDescent="0.25">
      <c r="A324" s="784" t="s">
        <v>518</v>
      </c>
      <c r="B324" s="772">
        <v>5</v>
      </c>
      <c r="C324" s="179" t="s">
        <v>65</v>
      </c>
      <c r="D324" s="179"/>
      <c r="E324" s="179">
        <v>50</v>
      </c>
      <c r="F324" s="179">
        <v>100</v>
      </c>
      <c r="G324" s="179"/>
      <c r="H324" s="179"/>
      <c r="I324" s="179"/>
      <c r="J324" s="179"/>
      <c r="K324" s="179"/>
      <c r="L324" s="179"/>
      <c r="M324" s="179"/>
      <c r="N324" s="179"/>
      <c r="O324" s="179"/>
    </row>
    <row r="325" spans="1:15" x14ac:dyDescent="0.25">
      <c r="A325" s="785"/>
      <c r="B325" s="772"/>
      <c r="C325" s="181" t="s">
        <v>66</v>
      </c>
      <c r="D325" s="181"/>
      <c r="E325" s="612">
        <v>50</v>
      </c>
      <c r="F325" s="612">
        <v>100</v>
      </c>
      <c r="G325" s="181"/>
      <c r="H325" s="181"/>
      <c r="I325" s="181"/>
      <c r="J325" s="181"/>
      <c r="K325" s="181"/>
      <c r="L325" s="181"/>
      <c r="M325" s="181"/>
      <c r="N325" s="181"/>
      <c r="O325" s="181"/>
    </row>
    <row r="326" spans="1:15" ht="31.5" x14ac:dyDescent="0.25">
      <c r="A326" s="784" t="s">
        <v>519</v>
      </c>
      <c r="B326" s="772">
        <v>5</v>
      </c>
      <c r="C326" s="179" t="s">
        <v>65</v>
      </c>
      <c r="D326" s="179"/>
      <c r="E326" s="179"/>
      <c r="F326" s="179">
        <v>50</v>
      </c>
      <c r="G326" s="179">
        <v>100</v>
      </c>
      <c r="H326" s="179"/>
      <c r="I326" s="179"/>
      <c r="J326" s="179"/>
      <c r="K326" s="179"/>
      <c r="L326" s="179"/>
      <c r="M326" s="179"/>
      <c r="N326" s="179"/>
      <c r="O326" s="179"/>
    </row>
    <row r="327" spans="1:15" x14ac:dyDescent="0.25">
      <c r="A327" s="785"/>
      <c r="B327" s="772"/>
      <c r="C327" s="181" t="s">
        <v>66</v>
      </c>
      <c r="D327" s="181"/>
      <c r="E327" s="181"/>
      <c r="F327" s="612">
        <v>50</v>
      </c>
      <c r="G327" s="612">
        <v>60</v>
      </c>
      <c r="H327" s="612">
        <v>70</v>
      </c>
      <c r="I327" s="612">
        <v>100</v>
      </c>
      <c r="J327" s="181"/>
      <c r="K327" s="181"/>
      <c r="L327" s="181"/>
      <c r="M327" s="181"/>
      <c r="N327" s="181"/>
      <c r="O327" s="181"/>
    </row>
    <row r="328" spans="1:15" ht="31.5" x14ac:dyDescent="0.25">
      <c r="A328" s="784" t="s">
        <v>520</v>
      </c>
      <c r="B328" s="772">
        <v>30</v>
      </c>
      <c r="C328" s="179" t="s">
        <v>65</v>
      </c>
      <c r="D328" s="179"/>
      <c r="E328" s="179"/>
      <c r="F328" s="179">
        <v>20</v>
      </c>
      <c r="G328" s="179">
        <v>40</v>
      </c>
      <c r="H328" s="179">
        <v>60</v>
      </c>
      <c r="I328" s="179">
        <v>80</v>
      </c>
      <c r="J328" s="179">
        <v>100</v>
      </c>
      <c r="K328" s="179"/>
      <c r="L328" s="179"/>
      <c r="M328" s="179"/>
      <c r="N328" s="179"/>
      <c r="O328" s="179"/>
    </row>
    <row r="329" spans="1:15" x14ac:dyDescent="0.25">
      <c r="A329" s="785"/>
      <c r="B329" s="772"/>
      <c r="C329" s="181" t="s">
        <v>66</v>
      </c>
      <c r="D329" s="181"/>
      <c r="E329" s="181"/>
      <c r="F329" s="612">
        <v>20</v>
      </c>
      <c r="G329" s="612">
        <v>40</v>
      </c>
      <c r="H329" s="612">
        <v>60</v>
      </c>
      <c r="I329" s="612">
        <v>80</v>
      </c>
      <c r="J329" s="612">
        <v>80</v>
      </c>
      <c r="K329" s="612">
        <v>80</v>
      </c>
      <c r="L329" s="612">
        <v>90</v>
      </c>
      <c r="M329" s="612"/>
      <c r="N329" s="612"/>
      <c r="O329" s="612"/>
    </row>
    <row r="330" spans="1:15" ht="31.5" x14ac:dyDescent="0.25">
      <c r="A330" s="784" t="s">
        <v>521</v>
      </c>
      <c r="B330" s="772">
        <v>5</v>
      </c>
      <c r="C330" s="179" t="s">
        <v>65</v>
      </c>
      <c r="D330" s="179"/>
      <c r="E330" s="179"/>
      <c r="F330" s="179"/>
      <c r="G330" s="179"/>
      <c r="H330" s="179">
        <v>20</v>
      </c>
      <c r="I330" s="179">
        <v>40</v>
      </c>
      <c r="J330" s="179">
        <v>60</v>
      </c>
      <c r="K330" s="179">
        <v>80</v>
      </c>
      <c r="L330" s="179">
        <v>100</v>
      </c>
      <c r="M330" s="179"/>
      <c r="N330" s="179"/>
      <c r="O330" s="179"/>
    </row>
    <row r="331" spans="1:15" x14ac:dyDescent="0.25">
      <c r="A331" s="785"/>
      <c r="B331" s="772"/>
      <c r="C331" s="181" t="s">
        <v>66</v>
      </c>
      <c r="D331" s="181"/>
      <c r="E331" s="181"/>
      <c r="F331" s="181"/>
      <c r="G331" s="181"/>
      <c r="H331" s="612">
        <v>20</v>
      </c>
      <c r="I331" s="612">
        <v>40</v>
      </c>
      <c r="J331" s="612">
        <v>60</v>
      </c>
      <c r="K331" s="612">
        <v>70</v>
      </c>
      <c r="L331" s="612">
        <v>80</v>
      </c>
      <c r="M331" s="612"/>
      <c r="N331" s="612"/>
      <c r="O331" s="612"/>
    </row>
    <row r="332" spans="1:15" ht="31.5" x14ac:dyDescent="0.25">
      <c r="A332" s="784" t="s">
        <v>522</v>
      </c>
      <c r="B332" s="772">
        <v>10</v>
      </c>
      <c r="C332" s="179" t="s">
        <v>65</v>
      </c>
      <c r="D332" s="179"/>
      <c r="E332" s="179"/>
      <c r="F332" s="179"/>
      <c r="G332" s="179"/>
      <c r="H332" s="179">
        <v>20</v>
      </c>
      <c r="I332" s="179">
        <v>40</v>
      </c>
      <c r="J332" s="179">
        <v>60</v>
      </c>
      <c r="K332" s="179">
        <v>80</v>
      </c>
      <c r="L332" s="179">
        <v>100</v>
      </c>
      <c r="M332" s="179"/>
      <c r="N332" s="179"/>
      <c r="O332" s="179"/>
    </row>
    <row r="333" spans="1:15" x14ac:dyDescent="0.25">
      <c r="A333" s="785"/>
      <c r="B333" s="772"/>
      <c r="C333" s="181" t="s">
        <v>66</v>
      </c>
      <c r="D333" s="181"/>
      <c r="E333" s="181"/>
      <c r="F333" s="181"/>
      <c r="G333" s="181"/>
      <c r="H333" s="612">
        <v>10</v>
      </c>
      <c r="I333" s="612">
        <v>30</v>
      </c>
      <c r="J333" s="612">
        <v>60</v>
      </c>
      <c r="K333" s="612">
        <v>70</v>
      </c>
      <c r="L333" s="612">
        <v>80</v>
      </c>
      <c r="M333" s="612"/>
      <c r="N333" s="612"/>
      <c r="O333" s="612"/>
    </row>
    <row r="334" spans="1:15" ht="31.5" x14ac:dyDescent="0.25">
      <c r="A334" s="784" t="s">
        <v>523</v>
      </c>
      <c r="B334" s="772">
        <v>15</v>
      </c>
      <c r="C334" s="179" t="s">
        <v>65</v>
      </c>
      <c r="D334" s="179"/>
      <c r="E334" s="179"/>
      <c r="F334" s="179"/>
      <c r="G334" s="179"/>
      <c r="H334" s="179"/>
      <c r="I334" s="179"/>
      <c r="J334" s="179"/>
      <c r="K334" s="179">
        <v>20</v>
      </c>
      <c r="L334" s="179">
        <v>40</v>
      </c>
      <c r="M334" s="179">
        <v>70</v>
      </c>
      <c r="N334" s="179">
        <v>90</v>
      </c>
      <c r="O334" s="179">
        <v>100</v>
      </c>
    </row>
    <row r="335" spans="1:15" x14ac:dyDescent="0.25">
      <c r="A335" s="785"/>
      <c r="B335" s="772"/>
      <c r="C335" s="181" t="s">
        <v>66</v>
      </c>
      <c r="D335" s="181"/>
      <c r="E335" s="181"/>
      <c r="F335" s="181"/>
      <c r="G335" s="181"/>
      <c r="H335" s="181"/>
      <c r="I335" s="181"/>
      <c r="J335" s="181"/>
      <c r="K335" s="612">
        <v>20</v>
      </c>
      <c r="L335" s="612">
        <v>40</v>
      </c>
      <c r="M335" s="612"/>
      <c r="N335" s="612"/>
      <c r="O335" s="612"/>
    </row>
    <row r="336" spans="1:15" ht="31.5" x14ac:dyDescent="0.25">
      <c r="A336" s="784" t="s">
        <v>524</v>
      </c>
      <c r="B336" s="772">
        <v>10</v>
      </c>
      <c r="C336" s="179" t="s">
        <v>65</v>
      </c>
      <c r="D336" s="179"/>
      <c r="E336" s="179"/>
      <c r="F336" s="179"/>
      <c r="G336" s="179"/>
      <c r="H336" s="179"/>
      <c r="I336" s="179"/>
      <c r="J336" s="179"/>
      <c r="K336" s="179"/>
      <c r="L336" s="179"/>
      <c r="M336" s="179">
        <v>50</v>
      </c>
      <c r="N336" s="179">
        <v>90</v>
      </c>
      <c r="O336" s="179">
        <v>100</v>
      </c>
    </row>
    <row r="337" spans="1:15" x14ac:dyDescent="0.25">
      <c r="A337" s="785"/>
      <c r="B337" s="772"/>
      <c r="C337" s="181" t="s">
        <v>66</v>
      </c>
      <c r="D337" s="181"/>
      <c r="E337" s="181"/>
      <c r="F337" s="181"/>
      <c r="G337" s="181"/>
      <c r="H337" s="181"/>
      <c r="I337" s="181"/>
      <c r="J337" s="181"/>
      <c r="K337" s="181"/>
      <c r="L337" s="181"/>
      <c r="M337" s="612"/>
      <c r="N337" s="612"/>
      <c r="O337" s="612"/>
    </row>
    <row r="338" spans="1:15" ht="31.5" x14ac:dyDescent="0.25">
      <c r="A338" s="784" t="s">
        <v>525</v>
      </c>
      <c r="B338" s="786">
        <v>10</v>
      </c>
      <c r="C338" s="179" t="s">
        <v>65</v>
      </c>
      <c r="D338" s="179"/>
      <c r="E338" s="179"/>
      <c r="F338" s="179"/>
      <c r="G338" s="179"/>
      <c r="H338" s="179"/>
      <c r="I338" s="179"/>
      <c r="J338" s="179"/>
      <c r="K338" s="179"/>
      <c r="L338" s="179"/>
      <c r="M338" s="179"/>
      <c r="N338" s="179"/>
      <c r="O338" s="179">
        <v>100</v>
      </c>
    </row>
    <row r="339" spans="1:15" x14ac:dyDescent="0.25">
      <c r="A339" s="785"/>
      <c r="B339" s="787"/>
      <c r="C339" s="181" t="s">
        <v>66</v>
      </c>
      <c r="D339" s="181"/>
      <c r="E339" s="181"/>
      <c r="F339" s="181"/>
      <c r="G339" s="181"/>
      <c r="H339" s="181"/>
      <c r="I339" s="181"/>
      <c r="J339" s="181"/>
      <c r="K339" s="181"/>
      <c r="L339" s="181"/>
      <c r="M339" s="181"/>
      <c r="N339" s="181"/>
      <c r="O339" s="612"/>
    </row>
    <row r="340" spans="1:15" ht="31.5" x14ac:dyDescent="0.25">
      <c r="A340" s="784" t="s">
        <v>526</v>
      </c>
      <c r="B340" s="772">
        <v>5</v>
      </c>
      <c r="C340" s="179" t="s">
        <v>65</v>
      </c>
      <c r="D340" s="179"/>
      <c r="E340" s="179"/>
      <c r="F340" s="179"/>
      <c r="G340" s="179"/>
      <c r="H340" s="179"/>
      <c r="I340" s="179"/>
      <c r="J340" s="179"/>
      <c r="K340" s="179"/>
      <c r="L340" s="179"/>
      <c r="M340" s="179"/>
      <c r="N340" s="179"/>
      <c r="O340" s="179">
        <v>100</v>
      </c>
    </row>
    <row r="341" spans="1:15" x14ac:dyDescent="0.25">
      <c r="A341" s="785"/>
      <c r="B341" s="772"/>
      <c r="C341" s="181" t="s">
        <v>66</v>
      </c>
      <c r="D341" s="181"/>
      <c r="E341" s="181"/>
      <c r="F341" s="181"/>
      <c r="G341" s="181"/>
      <c r="H341" s="181"/>
      <c r="I341" s="181"/>
      <c r="J341" s="181"/>
      <c r="K341" s="181"/>
      <c r="L341" s="181"/>
      <c r="M341" s="181"/>
      <c r="N341" s="181"/>
      <c r="O341" s="612"/>
    </row>
    <row r="342" spans="1:15" x14ac:dyDescent="0.25">
      <c r="A342" s="88"/>
      <c r="B342" s="88"/>
      <c r="C342" s="183"/>
      <c r="D342" s="183"/>
      <c r="E342" s="183"/>
      <c r="F342" s="183"/>
      <c r="G342" s="183"/>
      <c r="H342" s="183"/>
      <c r="I342" s="183"/>
      <c r="J342" s="183"/>
      <c r="K342" s="183"/>
      <c r="L342" s="183"/>
      <c r="M342" s="183"/>
      <c r="N342" s="183"/>
      <c r="O342" s="183"/>
    </row>
    <row r="343" spans="1:15" x14ac:dyDescent="0.25">
      <c r="A343" s="789" t="s">
        <v>228</v>
      </c>
      <c r="B343" s="790"/>
      <c r="C343" s="790"/>
      <c r="D343" s="790"/>
      <c r="E343" s="790"/>
      <c r="F343" s="790"/>
      <c r="G343" s="790"/>
      <c r="H343" s="790"/>
      <c r="I343" s="790"/>
      <c r="J343" s="790"/>
      <c r="K343" s="790"/>
      <c r="L343" s="790"/>
      <c r="M343" s="790"/>
      <c r="N343" s="790"/>
      <c r="O343" s="791"/>
    </row>
    <row r="344" spans="1:15" x14ac:dyDescent="0.25">
      <c r="A344" s="88"/>
      <c r="B344" s="88"/>
      <c r="C344" s="183"/>
      <c r="D344" s="183"/>
      <c r="E344" s="183"/>
      <c r="F344" s="183"/>
      <c r="G344" s="183"/>
      <c r="H344" s="183"/>
      <c r="I344" s="183"/>
      <c r="J344" s="183"/>
      <c r="K344" s="183"/>
      <c r="L344" s="183"/>
      <c r="M344" s="183"/>
      <c r="N344" s="183"/>
      <c r="O344" s="183"/>
    </row>
    <row r="345" spans="1:15" ht="15.75" x14ac:dyDescent="0.25">
      <c r="A345" s="97"/>
      <c r="B345" s="98"/>
      <c r="C345" s="97"/>
      <c r="D345" s="97"/>
      <c r="E345" s="97"/>
      <c r="F345" s="97"/>
      <c r="G345" s="97"/>
      <c r="H345" s="97"/>
      <c r="I345" s="97"/>
      <c r="J345" s="97"/>
      <c r="K345" s="97"/>
      <c r="L345" s="97"/>
      <c r="M345" s="98"/>
      <c r="N345" s="98"/>
      <c r="O345" s="97"/>
    </row>
    <row r="346" spans="1:15" ht="15.75" x14ac:dyDescent="0.25">
      <c r="A346" s="97"/>
      <c r="B346" s="98"/>
      <c r="C346" s="97"/>
      <c r="D346" s="97"/>
      <c r="E346" s="97"/>
      <c r="F346" s="97"/>
      <c r="G346" s="97"/>
      <c r="H346" s="97"/>
      <c r="I346" s="97"/>
      <c r="J346" s="97"/>
      <c r="K346" s="97"/>
      <c r="L346" s="97"/>
      <c r="M346" s="98"/>
      <c r="N346" s="98"/>
      <c r="O346" s="97"/>
    </row>
    <row r="347" spans="1:15" ht="15.75" x14ac:dyDescent="0.25">
      <c r="A347" s="97"/>
      <c r="B347" s="98"/>
      <c r="C347" s="97"/>
      <c r="D347" s="97"/>
      <c r="E347" s="97"/>
      <c r="F347" s="97"/>
      <c r="G347" s="97"/>
      <c r="H347" s="97"/>
      <c r="I347" s="97"/>
      <c r="J347" s="97"/>
      <c r="K347" s="97"/>
      <c r="L347" s="97"/>
      <c r="M347" s="98"/>
      <c r="N347" s="98"/>
      <c r="O347" s="97"/>
    </row>
    <row r="348" spans="1:15" ht="31.5" x14ac:dyDescent="0.25">
      <c r="A348" s="67" t="s">
        <v>162</v>
      </c>
      <c r="B348" s="875" t="s">
        <v>2238</v>
      </c>
      <c r="C348" s="748"/>
      <c r="D348" s="748"/>
      <c r="E348" s="748"/>
      <c r="F348" s="748"/>
      <c r="G348" s="748"/>
      <c r="H348" s="748"/>
      <c r="I348" s="748"/>
      <c r="J348" s="749"/>
      <c r="K348" s="750" t="s">
        <v>13</v>
      </c>
      <c r="L348" s="750"/>
      <c r="M348" s="750"/>
      <c r="N348" s="750"/>
      <c r="O348" s="68">
        <v>0.08</v>
      </c>
    </row>
    <row r="349" spans="1:15" ht="15.75" x14ac:dyDescent="0.25">
      <c r="A349" s="69"/>
      <c r="B349" s="70"/>
      <c r="C349" s="71"/>
      <c r="D349" s="71"/>
      <c r="E349" s="71"/>
      <c r="F349" s="71"/>
      <c r="G349" s="71"/>
      <c r="H349" s="71"/>
      <c r="I349" s="71"/>
      <c r="J349" s="71"/>
      <c r="K349" s="71"/>
      <c r="L349" s="71"/>
      <c r="M349" s="71"/>
      <c r="N349" s="71"/>
      <c r="O349" s="69"/>
    </row>
    <row r="350" spans="1:15" ht="31.5" x14ac:dyDescent="0.25">
      <c r="A350" s="67" t="s">
        <v>14</v>
      </c>
      <c r="B350" s="875" t="s">
        <v>2239</v>
      </c>
      <c r="C350" s="748"/>
      <c r="D350" s="748"/>
      <c r="E350" s="748"/>
      <c r="F350" s="748"/>
      <c r="G350" s="748"/>
      <c r="H350" s="748"/>
      <c r="I350" s="748"/>
      <c r="J350" s="748"/>
      <c r="K350" s="748"/>
      <c r="L350" s="748"/>
      <c r="M350" s="748"/>
      <c r="N350" s="748"/>
      <c r="O350" s="749"/>
    </row>
    <row r="351" spans="1:15" ht="15.75" x14ac:dyDescent="0.25">
      <c r="A351" s="69"/>
      <c r="B351" s="70"/>
      <c r="C351" s="71"/>
      <c r="D351" s="71"/>
      <c r="E351" s="71"/>
      <c r="F351" s="71"/>
      <c r="G351" s="71"/>
      <c r="H351" s="71"/>
      <c r="I351" s="71"/>
      <c r="J351" s="71"/>
      <c r="K351" s="71"/>
      <c r="L351" s="71"/>
      <c r="M351" s="71"/>
      <c r="N351" s="71"/>
      <c r="O351" s="69"/>
    </row>
    <row r="352" spans="1:15" x14ac:dyDescent="0.25">
      <c r="A352" s="751" t="s">
        <v>15</v>
      </c>
      <c r="B352" s="751"/>
      <c r="C352" s="751"/>
      <c r="D352" s="751"/>
      <c r="E352" s="797" t="s">
        <v>2240</v>
      </c>
      <c r="F352" s="798"/>
      <c r="G352" s="798"/>
      <c r="H352" s="798"/>
      <c r="I352" s="799"/>
      <c r="J352" s="751" t="s">
        <v>17</v>
      </c>
      <c r="K352" s="751"/>
      <c r="L352" s="769" t="s">
        <v>2241</v>
      </c>
      <c r="M352" s="885"/>
      <c r="N352" s="885"/>
      <c r="O352" s="770"/>
    </row>
    <row r="353" spans="1:15" x14ac:dyDescent="0.25">
      <c r="A353" s="751"/>
      <c r="B353" s="751"/>
      <c r="C353" s="751"/>
      <c r="D353" s="751"/>
      <c r="E353" s="797" t="s">
        <v>2242</v>
      </c>
      <c r="F353" s="798"/>
      <c r="G353" s="798"/>
      <c r="H353" s="798"/>
      <c r="I353" s="799"/>
      <c r="J353" s="751"/>
      <c r="K353" s="751"/>
      <c r="L353" s="769" t="s">
        <v>2243</v>
      </c>
      <c r="M353" s="885"/>
      <c r="N353" s="885"/>
      <c r="O353" s="770"/>
    </row>
    <row r="354" spans="1:15" x14ac:dyDescent="0.25">
      <c r="A354" s="751"/>
      <c r="B354" s="751"/>
      <c r="C354" s="751"/>
      <c r="D354" s="751"/>
      <c r="E354" s="797" t="s">
        <v>2244</v>
      </c>
      <c r="F354" s="798"/>
      <c r="G354" s="798"/>
      <c r="H354" s="798"/>
      <c r="I354" s="799"/>
      <c r="J354" s="751"/>
      <c r="K354" s="751"/>
      <c r="L354" s="769" t="s">
        <v>2245</v>
      </c>
      <c r="M354" s="885"/>
      <c r="N354" s="885"/>
      <c r="O354" s="770"/>
    </row>
    <row r="355" spans="1:15" x14ac:dyDescent="0.25">
      <c r="A355" s="751"/>
      <c r="B355" s="751"/>
      <c r="C355" s="751"/>
      <c r="D355" s="751"/>
      <c r="E355" s="797" t="s">
        <v>2246</v>
      </c>
      <c r="F355" s="798"/>
      <c r="G355" s="798"/>
      <c r="H355" s="798"/>
      <c r="I355" s="799"/>
      <c r="J355" s="751"/>
      <c r="K355" s="751"/>
      <c r="L355" s="769" t="s">
        <v>2247</v>
      </c>
      <c r="M355" s="885"/>
      <c r="N355" s="885"/>
      <c r="O355" s="770"/>
    </row>
    <row r="356" spans="1:15" x14ac:dyDescent="0.25">
      <c r="A356" s="751"/>
      <c r="B356" s="751"/>
      <c r="C356" s="751"/>
      <c r="D356" s="751"/>
      <c r="E356" s="744"/>
      <c r="F356" s="745"/>
      <c r="G356" s="745"/>
      <c r="H356" s="745"/>
      <c r="I356" s="746"/>
      <c r="J356" s="751"/>
      <c r="K356" s="751"/>
      <c r="L356" s="769" t="s">
        <v>2248</v>
      </c>
      <c r="M356" s="885"/>
      <c r="N356" s="885"/>
      <c r="O356" s="770"/>
    </row>
    <row r="357" spans="1:15" x14ac:dyDescent="0.25">
      <c r="A357" s="751"/>
      <c r="B357" s="751"/>
      <c r="C357" s="751"/>
      <c r="D357" s="751"/>
      <c r="E357" s="744"/>
      <c r="F357" s="745"/>
      <c r="G357" s="745"/>
      <c r="H357" s="745"/>
      <c r="I357" s="746"/>
      <c r="J357" s="751"/>
      <c r="K357" s="751"/>
      <c r="L357" s="744">
        <v>6</v>
      </c>
      <c r="M357" s="745"/>
      <c r="N357" s="745"/>
      <c r="O357" s="746"/>
    </row>
    <row r="358" spans="1:15" ht="15.75" x14ac:dyDescent="0.25">
      <c r="A358" s="69"/>
      <c r="B358" s="70"/>
      <c r="C358" s="71"/>
      <c r="D358" s="71"/>
      <c r="E358" s="71"/>
      <c r="F358" s="71"/>
      <c r="G358" s="71"/>
      <c r="H358" s="71"/>
      <c r="I358" s="71"/>
      <c r="J358" s="71"/>
      <c r="K358" s="71"/>
      <c r="L358" s="71"/>
      <c r="M358" s="71"/>
      <c r="N358" s="71"/>
      <c r="O358" s="69"/>
    </row>
    <row r="359" spans="1:15" ht="15.75" x14ac:dyDescent="0.25">
      <c r="A359" s="69"/>
      <c r="B359" s="70"/>
      <c r="C359" s="71"/>
      <c r="D359" s="71"/>
      <c r="E359" s="71"/>
      <c r="F359" s="71"/>
      <c r="G359" s="71"/>
      <c r="H359" s="71"/>
      <c r="I359" s="71"/>
      <c r="J359" s="71"/>
      <c r="K359" s="71"/>
      <c r="L359" s="71"/>
      <c r="M359" s="71"/>
      <c r="N359" s="71"/>
      <c r="O359" s="69"/>
    </row>
    <row r="360" spans="1:15" ht="63" x14ac:dyDescent="0.25">
      <c r="A360" s="72" t="s">
        <v>23</v>
      </c>
      <c r="B360" s="74" t="s">
        <v>24</v>
      </c>
      <c r="C360" s="72" t="s">
        <v>25</v>
      </c>
      <c r="D360" s="72" t="s">
        <v>26</v>
      </c>
      <c r="E360" s="72" t="s">
        <v>105</v>
      </c>
      <c r="F360" s="764" t="s">
        <v>28</v>
      </c>
      <c r="G360" s="764"/>
      <c r="H360" s="764" t="s">
        <v>29</v>
      </c>
      <c r="I360" s="764"/>
      <c r="J360" s="74" t="s">
        <v>30</v>
      </c>
      <c r="K360" s="764" t="s">
        <v>31</v>
      </c>
      <c r="L360" s="764"/>
      <c r="M360" s="765" t="s">
        <v>32</v>
      </c>
      <c r="N360" s="766"/>
      <c r="O360" s="767"/>
    </row>
    <row r="361" spans="1:15" ht="60" x14ac:dyDescent="0.25">
      <c r="A361" s="75" t="s">
        <v>33</v>
      </c>
      <c r="B361" s="611">
        <v>50</v>
      </c>
      <c r="C361" s="78" t="s">
        <v>2249</v>
      </c>
      <c r="D361" s="78" t="s">
        <v>87</v>
      </c>
      <c r="E361" s="619" t="s">
        <v>249</v>
      </c>
      <c r="F361" s="958" t="s">
        <v>2250</v>
      </c>
      <c r="G361" s="958"/>
      <c r="H361" s="782" t="s">
        <v>674</v>
      </c>
      <c r="I361" s="759"/>
      <c r="J361" s="80">
        <v>300</v>
      </c>
      <c r="K361" s="771" t="s">
        <v>147</v>
      </c>
      <c r="L361" s="771"/>
      <c r="M361" s="772" t="s">
        <v>2240</v>
      </c>
      <c r="N361" s="772"/>
      <c r="O361" s="772"/>
    </row>
    <row r="362" spans="1:15" ht="15.75" x14ac:dyDescent="0.25">
      <c r="A362" s="752" t="s">
        <v>40</v>
      </c>
      <c r="B362" s="753"/>
      <c r="C362" s="754" t="s">
        <v>2251</v>
      </c>
      <c r="D362" s="742"/>
      <c r="E362" s="742"/>
      <c r="F362" s="742"/>
      <c r="G362" s="743"/>
      <c r="H362" s="755" t="s">
        <v>42</v>
      </c>
      <c r="I362" s="756"/>
      <c r="J362" s="757"/>
      <c r="K362" s="798" t="s">
        <v>2252</v>
      </c>
      <c r="L362" s="758"/>
      <c r="M362" s="758"/>
      <c r="N362" s="758"/>
      <c r="O362" s="759"/>
    </row>
    <row r="363" spans="1:15" ht="15.75" x14ac:dyDescent="0.25">
      <c r="A363" s="760" t="s">
        <v>44</v>
      </c>
      <c r="B363" s="761"/>
      <c r="C363" s="761"/>
      <c r="D363" s="761"/>
      <c r="E363" s="761"/>
      <c r="F363" s="762"/>
      <c r="G363" s="763" t="s">
        <v>45</v>
      </c>
      <c r="H363" s="763"/>
      <c r="I363" s="763"/>
      <c r="J363" s="763"/>
      <c r="K363" s="763"/>
      <c r="L363" s="763"/>
      <c r="M363" s="763"/>
      <c r="N363" s="763"/>
      <c r="O363" s="763"/>
    </row>
    <row r="364" spans="1:15" x14ac:dyDescent="0.25">
      <c r="A364" s="776" t="s">
        <v>2253</v>
      </c>
      <c r="B364" s="777"/>
      <c r="C364" s="777"/>
      <c r="D364" s="777"/>
      <c r="E364" s="777"/>
      <c r="F364" s="777"/>
      <c r="G364" s="780" t="s">
        <v>2254</v>
      </c>
      <c r="H364" s="780"/>
      <c r="I364" s="780"/>
      <c r="J364" s="780"/>
      <c r="K364" s="780"/>
      <c r="L364" s="780"/>
      <c r="M364" s="780"/>
      <c r="N364" s="780"/>
      <c r="O364" s="780"/>
    </row>
    <row r="365" spans="1:15" x14ac:dyDescent="0.25">
      <c r="A365" s="778"/>
      <c r="B365" s="779"/>
      <c r="C365" s="779"/>
      <c r="D365" s="779"/>
      <c r="E365" s="779"/>
      <c r="F365" s="779"/>
      <c r="G365" s="780"/>
      <c r="H365" s="780"/>
      <c r="I365" s="780"/>
      <c r="J365" s="780"/>
      <c r="K365" s="780"/>
      <c r="L365" s="780"/>
      <c r="M365" s="780"/>
      <c r="N365" s="780"/>
      <c r="O365" s="780"/>
    </row>
    <row r="366" spans="1:15" ht="15.75" x14ac:dyDescent="0.25">
      <c r="A366" s="760" t="s">
        <v>48</v>
      </c>
      <c r="B366" s="761"/>
      <c r="C366" s="761"/>
      <c r="D366" s="761"/>
      <c r="E366" s="761"/>
      <c r="F366" s="761"/>
      <c r="G366" s="763" t="s">
        <v>49</v>
      </c>
      <c r="H366" s="763"/>
      <c r="I366" s="763"/>
      <c r="J366" s="763"/>
      <c r="K366" s="763"/>
      <c r="L366" s="763"/>
      <c r="M366" s="763"/>
      <c r="N366" s="763"/>
      <c r="O366" s="763"/>
    </row>
    <row r="367" spans="1:15" x14ac:dyDescent="0.25">
      <c r="A367" s="781" t="s">
        <v>2240</v>
      </c>
      <c r="B367" s="781"/>
      <c r="C367" s="781"/>
      <c r="D367" s="781"/>
      <c r="E367" s="781"/>
      <c r="F367" s="781"/>
      <c r="G367" s="781" t="s">
        <v>2240</v>
      </c>
      <c r="H367" s="781"/>
      <c r="I367" s="781"/>
      <c r="J367" s="781"/>
      <c r="K367" s="781"/>
      <c r="L367" s="781"/>
      <c r="M367" s="781"/>
      <c r="N367" s="781"/>
      <c r="O367" s="781"/>
    </row>
    <row r="368" spans="1:15" x14ac:dyDescent="0.25">
      <c r="A368" s="781"/>
      <c r="B368" s="781"/>
      <c r="C368" s="781"/>
      <c r="D368" s="781"/>
      <c r="E368" s="781"/>
      <c r="F368" s="781"/>
      <c r="G368" s="781"/>
      <c r="H368" s="781"/>
      <c r="I368" s="781"/>
      <c r="J368" s="781"/>
      <c r="K368" s="781"/>
      <c r="L368" s="781"/>
      <c r="M368" s="781"/>
      <c r="N368" s="781"/>
      <c r="O368" s="781"/>
    </row>
    <row r="369" spans="1:15" ht="15.75" x14ac:dyDescent="0.25">
      <c r="A369" s="63"/>
      <c r="B369" s="64"/>
      <c r="C369" s="70"/>
      <c r="D369" s="70"/>
      <c r="E369" s="70"/>
      <c r="F369" s="70"/>
      <c r="G369" s="70"/>
      <c r="H369" s="70"/>
      <c r="I369" s="70"/>
      <c r="J369" s="70"/>
      <c r="K369" s="70"/>
      <c r="L369" s="70"/>
      <c r="M369" s="70"/>
      <c r="N369" s="70"/>
      <c r="O369" s="63"/>
    </row>
    <row r="370" spans="1:15" ht="15.75" x14ac:dyDescent="0.25">
      <c r="A370" s="70"/>
      <c r="B370" s="70"/>
      <c r="C370" s="63"/>
      <c r="D370" s="752" t="s">
        <v>52</v>
      </c>
      <c r="E370" s="773"/>
      <c r="F370" s="773"/>
      <c r="G370" s="773"/>
      <c r="H370" s="773"/>
      <c r="I370" s="773"/>
      <c r="J370" s="773"/>
      <c r="K370" s="773"/>
      <c r="L370" s="773"/>
      <c r="M370" s="773"/>
      <c r="N370" s="773"/>
      <c r="O370" s="753"/>
    </row>
    <row r="371" spans="1:15" ht="15.75" x14ac:dyDescent="0.25">
      <c r="A371" s="63"/>
      <c r="B371" s="64"/>
      <c r="C371" s="70"/>
      <c r="D371" s="74" t="s">
        <v>53</v>
      </c>
      <c r="E371" s="74" t="s">
        <v>54</v>
      </c>
      <c r="F371" s="74" t="s">
        <v>55</v>
      </c>
      <c r="G371" s="74" t="s">
        <v>56</v>
      </c>
      <c r="H371" s="74" t="s">
        <v>57</v>
      </c>
      <c r="I371" s="74" t="s">
        <v>58</v>
      </c>
      <c r="J371" s="74" t="s">
        <v>59</v>
      </c>
      <c r="K371" s="74" t="s">
        <v>60</v>
      </c>
      <c r="L371" s="74" t="s">
        <v>61</v>
      </c>
      <c r="M371" s="74" t="s">
        <v>62</v>
      </c>
      <c r="N371" s="74" t="s">
        <v>63</v>
      </c>
      <c r="O371" s="74" t="s">
        <v>64</v>
      </c>
    </row>
    <row r="372" spans="1:15" ht="15.75" x14ac:dyDescent="0.25">
      <c r="A372" s="954" t="s">
        <v>65</v>
      </c>
      <c r="B372" s="954"/>
      <c r="C372" s="954"/>
      <c r="D372" s="179"/>
      <c r="E372" s="179"/>
      <c r="F372" s="179"/>
      <c r="G372" s="179">
        <v>30</v>
      </c>
      <c r="H372" s="179"/>
      <c r="I372" s="179">
        <v>120</v>
      </c>
      <c r="J372" s="179"/>
      <c r="K372" s="179"/>
      <c r="L372" s="179"/>
      <c r="M372" s="179">
        <v>210</v>
      </c>
      <c r="N372" s="179"/>
      <c r="O372" s="179">
        <v>300</v>
      </c>
    </row>
    <row r="373" spans="1:15" ht="15.75" x14ac:dyDescent="0.25">
      <c r="A373" s="955" t="s">
        <v>66</v>
      </c>
      <c r="B373" s="955"/>
      <c r="C373" s="955"/>
      <c r="D373" s="181"/>
      <c r="E373" s="181"/>
      <c r="F373" s="181"/>
      <c r="G373" s="612">
        <v>20</v>
      </c>
      <c r="H373" s="181"/>
      <c r="I373" s="612">
        <v>120</v>
      </c>
      <c r="J373" s="181"/>
      <c r="K373" s="181"/>
      <c r="L373" s="181"/>
      <c r="M373" s="181"/>
      <c r="N373" s="181"/>
      <c r="O373" s="181"/>
    </row>
    <row r="374" spans="1:15" ht="15.75" x14ac:dyDescent="0.25">
      <c r="A374" s="63"/>
      <c r="B374" s="64"/>
      <c r="C374" s="65"/>
      <c r="D374" s="65"/>
      <c r="E374" s="65"/>
      <c r="F374" s="65"/>
      <c r="G374" s="65"/>
      <c r="H374" s="65"/>
      <c r="I374" s="65"/>
      <c r="J374" s="65"/>
      <c r="K374" s="65"/>
      <c r="L374" s="66"/>
      <c r="M374" s="66"/>
      <c r="N374" s="66"/>
      <c r="O374" s="63"/>
    </row>
    <row r="375" spans="1:15" ht="15.75" x14ac:dyDescent="0.25">
      <c r="A375" s="63"/>
      <c r="B375" s="64"/>
      <c r="C375" s="65"/>
      <c r="D375" s="65"/>
      <c r="E375" s="65"/>
      <c r="F375" s="65"/>
      <c r="G375" s="65"/>
      <c r="H375" s="65"/>
      <c r="I375" s="65"/>
      <c r="J375" s="65"/>
      <c r="K375" s="65"/>
      <c r="L375" s="66"/>
      <c r="M375" s="66"/>
      <c r="N375" s="66"/>
      <c r="O375" s="63"/>
    </row>
    <row r="376" spans="1:15" ht="15.75" x14ac:dyDescent="0.25">
      <c r="A376" s="97"/>
      <c r="B376" s="98"/>
      <c r="C376" s="97"/>
      <c r="D376" s="97"/>
      <c r="E376" s="97"/>
      <c r="F376" s="97"/>
      <c r="G376" s="97"/>
      <c r="H376" s="97"/>
      <c r="I376" s="97"/>
      <c r="J376" s="97"/>
      <c r="K376" s="97"/>
      <c r="L376" s="97"/>
      <c r="M376" s="98"/>
      <c r="N376" s="98"/>
      <c r="O376" s="97"/>
    </row>
    <row r="377" spans="1:15" ht="15.75" x14ac:dyDescent="0.25">
      <c r="A377" s="63"/>
      <c r="B377" s="64"/>
      <c r="C377" s="65"/>
      <c r="D377" s="65"/>
      <c r="E377" s="65"/>
      <c r="F377" s="65"/>
      <c r="G377" s="65"/>
      <c r="H377" s="65"/>
      <c r="I377" s="65"/>
      <c r="J377" s="65"/>
      <c r="K377" s="65"/>
      <c r="L377" s="66"/>
      <c r="M377" s="66"/>
      <c r="N377" s="66"/>
      <c r="O377" s="63"/>
    </row>
    <row r="378" spans="1:15" ht="47.25" x14ac:dyDescent="0.25">
      <c r="A378" s="72" t="s">
        <v>23</v>
      </c>
      <c r="B378" s="74" t="s">
        <v>24</v>
      </c>
      <c r="C378" s="764" t="s">
        <v>25</v>
      </c>
      <c r="D378" s="764"/>
      <c r="E378" s="764"/>
      <c r="F378" s="764" t="s">
        <v>28</v>
      </c>
      <c r="G378" s="764"/>
      <c r="H378" s="764" t="s">
        <v>29</v>
      </c>
      <c r="I378" s="764"/>
      <c r="J378" s="74" t="s">
        <v>30</v>
      </c>
      <c r="K378" s="764" t="s">
        <v>31</v>
      </c>
      <c r="L378" s="764"/>
      <c r="M378" s="765" t="s">
        <v>32</v>
      </c>
      <c r="N378" s="766"/>
      <c r="O378" s="767"/>
    </row>
    <row r="379" spans="1:15" ht="63" x14ac:dyDescent="0.25">
      <c r="A379" s="75" t="s">
        <v>67</v>
      </c>
      <c r="B379" s="611">
        <v>50</v>
      </c>
      <c r="C379" s="1878" t="s">
        <v>2255</v>
      </c>
      <c r="D379" s="1879"/>
      <c r="E379" s="1880"/>
      <c r="F379" s="1878" t="s">
        <v>2178</v>
      </c>
      <c r="G379" s="1880"/>
      <c r="H379" s="1881" t="s">
        <v>38</v>
      </c>
      <c r="I379" s="1882"/>
      <c r="J379" s="613">
        <v>100</v>
      </c>
      <c r="K379" s="1883" t="s">
        <v>698</v>
      </c>
      <c r="L379" s="1883"/>
      <c r="M379" s="1884" t="s">
        <v>2256</v>
      </c>
      <c r="N379" s="1885"/>
      <c r="O379" s="1886"/>
    </row>
    <row r="380" spans="1:15" ht="15.75" x14ac:dyDescent="0.25">
      <c r="A380" s="752" t="s">
        <v>40</v>
      </c>
      <c r="B380" s="753"/>
      <c r="C380" s="1878" t="s">
        <v>2251</v>
      </c>
      <c r="D380" s="1879"/>
      <c r="E380" s="1879"/>
      <c r="F380" s="1879"/>
      <c r="G380" s="1880"/>
      <c r="H380" s="783" t="s">
        <v>72</v>
      </c>
      <c r="I380" s="756"/>
      <c r="J380" s="757"/>
      <c r="K380" s="1885" t="s">
        <v>2179</v>
      </c>
      <c r="L380" s="1887"/>
      <c r="M380" s="1887"/>
      <c r="N380" s="1887"/>
      <c r="O380" s="1882"/>
    </row>
    <row r="381" spans="1:15" ht="15.75" x14ac:dyDescent="0.25">
      <c r="A381" s="760" t="s">
        <v>44</v>
      </c>
      <c r="B381" s="761"/>
      <c r="C381" s="761"/>
      <c r="D381" s="761"/>
      <c r="E381" s="761"/>
      <c r="F381" s="762"/>
      <c r="G381" s="1870" t="s">
        <v>45</v>
      </c>
      <c r="H381" s="1871"/>
      <c r="I381" s="1871"/>
      <c r="J381" s="1871"/>
      <c r="K381" s="1871"/>
      <c r="L381" s="1871"/>
      <c r="M381" s="1871"/>
      <c r="N381" s="1871"/>
      <c r="O381" s="1872"/>
    </row>
    <row r="382" spans="1:15" x14ac:dyDescent="0.25">
      <c r="A382" s="1873" t="s">
        <v>2257</v>
      </c>
      <c r="B382" s="1874"/>
      <c r="C382" s="1874"/>
      <c r="D382" s="1874"/>
      <c r="E382" s="1874"/>
      <c r="F382" s="1874"/>
      <c r="G382" s="1877" t="s">
        <v>2258</v>
      </c>
      <c r="H382" s="1877"/>
      <c r="I382" s="1877"/>
      <c r="J382" s="1877"/>
      <c r="K382" s="1877"/>
      <c r="L382" s="1877"/>
      <c r="M382" s="1877"/>
      <c r="N382" s="1877"/>
      <c r="O382" s="1877"/>
    </row>
    <row r="383" spans="1:15" x14ac:dyDescent="0.25">
      <c r="A383" s="1875"/>
      <c r="B383" s="1876"/>
      <c r="C383" s="1876"/>
      <c r="D383" s="1876"/>
      <c r="E383" s="1876"/>
      <c r="F383" s="1876"/>
      <c r="G383" s="1877"/>
      <c r="H383" s="1877"/>
      <c r="I383" s="1877"/>
      <c r="J383" s="1877"/>
      <c r="K383" s="1877"/>
      <c r="L383" s="1877"/>
      <c r="M383" s="1877"/>
      <c r="N383" s="1877"/>
      <c r="O383" s="1877"/>
    </row>
    <row r="384" spans="1:15" ht="15.75" x14ac:dyDescent="0.25">
      <c r="A384" s="760" t="s">
        <v>48</v>
      </c>
      <c r="B384" s="761"/>
      <c r="C384" s="761"/>
      <c r="D384" s="761"/>
      <c r="E384" s="761"/>
      <c r="F384" s="761"/>
      <c r="G384" s="763" t="s">
        <v>49</v>
      </c>
      <c r="H384" s="763"/>
      <c r="I384" s="763"/>
      <c r="J384" s="763"/>
      <c r="K384" s="763"/>
      <c r="L384" s="763"/>
      <c r="M384" s="763"/>
      <c r="N384" s="763"/>
      <c r="O384" s="763"/>
    </row>
    <row r="385" spans="1:15" x14ac:dyDescent="0.25">
      <c r="A385" s="1869" t="s">
        <v>2240</v>
      </c>
      <c r="B385" s="1869"/>
      <c r="C385" s="1869"/>
      <c r="D385" s="1869"/>
      <c r="E385" s="1869"/>
      <c r="F385" s="1869"/>
      <c r="G385" s="1869" t="s">
        <v>2240</v>
      </c>
      <c r="H385" s="1869"/>
      <c r="I385" s="1869"/>
      <c r="J385" s="1869"/>
      <c r="K385" s="1869"/>
      <c r="L385" s="1869"/>
      <c r="M385" s="1869"/>
      <c r="N385" s="1869"/>
      <c r="O385" s="1869"/>
    </row>
    <row r="386" spans="1:15" x14ac:dyDescent="0.25">
      <c r="A386" s="1869"/>
      <c r="B386" s="1869"/>
      <c r="C386" s="1869"/>
      <c r="D386" s="1869"/>
      <c r="E386" s="1869"/>
      <c r="F386" s="1869"/>
      <c r="G386" s="1869"/>
      <c r="H386" s="1869"/>
      <c r="I386" s="1869"/>
      <c r="J386" s="1869"/>
      <c r="K386" s="1869"/>
      <c r="L386" s="1869"/>
      <c r="M386" s="1869"/>
      <c r="N386" s="1869"/>
      <c r="O386" s="1869"/>
    </row>
    <row r="387" spans="1:15" ht="15.75" x14ac:dyDescent="0.25">
      <c r="A387" s="63"/>
      <c r="B387" s="64"/>
      <c r="C387" s="70"/>
      <c r="D387" s="70"/>
      <c r="E387" s="70"/>
      <c r="F387" s="70"/>
      <c r="G387" s="70"/>
      <c r="H387" s="70"/>
      <c r="I387" s="70"/>
      <c r="J387" s="70"/>
      <c r="K387" s="70"/>
      <c r="L387" s="70"/>
      <c r="M387" s="70"/>
      <c r="N387" s="70"/>
      <c r="O387" s="63"/>
    </row>
    <row r="388" spans="1:15" ht="15.75" x14ac:dyDescent="0.25">
      <c r="A388" s="86" t="s">
        <v>76</v>
      </c>
      <c r="B388" s="86" t="s">
        <v>24</v>
      </c>
      <c r="C388" s="87"/>
      <c r="D388" s="74" t="s">
        <v>53</v>
      </c>
      <c r="E388" s="74" t="s">
        <v>54</v>
      </c>
      <c r="F388" s="74" t="s">
        <v>55</v>
      </c>
      <c r="G388" s="74" t="s">
        <v>56</v>
      </c>
      <c r="H388" s="74" t="s">
        <v>57</v>
      </c>
      <c r="I388" s="74" t="s">
        <v>58</v>
      </c>
      <c r="J388" s="74" t="s">
        <v>59</v>
      </c>
      <c r="K388" s="74" t="s">
        <v>60</v>
      </c>
      <c r="L388" s="74" t="s">
        <v>61</v>
      </c>
      <c r="M388" s="74" t="s">
        <v>62</v>
      </c>
      <c r="N388" s="74" t="s">
        <v>63</v>
      </c>
      <c r="O388" s="74" t="s">
        <v>64</v>
      </c>
    </row>
    <row r="389" spans="1:15" ht="31.5" x14ac:dyDescent="0.25">
      <c r="A389" s="784" t="s">
        <v>517</v>
      </c>
      <c r="B389" s="772">
        <v>10</v>
      </c>
      <c r="C389" s="179" t="s">
        <v>65</v>
      </c>
      <c r="D389" s="179">
        <v>5</v>
      </c>
      <c r="E389" s="179">
        <v>15</v>
      </c>
      <c r="F389" s="179">
        <v>40</v>
      </c>
      <c r="G389" s="179">
        <v>70</v>
      </c>
      <c r="H389" s="179">
        <v>100</v>
      </c>
      <c r="I389" s="179"/>
      <c r="J389" s="179"/>
      <c r="K389" s="179"/>
      <c r="L389" s="179"/>
      <c r="M389" s="179"/>
      <c r="N389" s="179"/>
      <c r="O389" s="179"/>
    </row>
    <row r="390" spans="1:15" x14ac:dyDescent="0.25">
      <c r="A390" s="785"/>
      <c r="B390" s="772"/>
      <c r="C390" s="181" t="s">
        <v>66</v>
      </c>
      <c r="D390" s="612">
        <v>5</v>
      </c>
      <c r="E390" s="612">
        <v>15</v>
      </c>
      <c r="F390" s="612">
        <v>40</v>
      </c>
      <c r="G390" s="612">
        <v>70</v>
      </c>
      <c r="H390" s="612">
        <v>100</v>
      </c>
      <c r="I390" s="181"/>
      <c r="J390" s="181"/>
      <c r="K390" s="181"/>
      <c r="L390" s="181"/>
      <c r="M390" s="181"/>
      <c r="N390" s="181"/>
      <c r="O390" s="181"/>
    </row>
    <row r="391" spans="1:15" ht="31.5" x14ac:dyDescent="0.25">
      <c r="A391" s="784" t="s">
        <v>518</v>
      </c>
      <c r="B391" s="772">
        <v>10</v>
      </c>
      <c r="C391" s="179" t="s">
        <v>65</v>
      </c>
      <c r="D391" s="179"/>
      <c r="E391" s="179"/>
      <c r="F391" s="179">
        <v>20</v>
      </c>
      <c r="G391" s="179"/>
      <c r="H391" s="179">
        <v>40</v>
      </c>
      <c r="I391" s="179"/>
      <c r="J391" s="179">
        <v>60</v>
      </c>
      <c r="K391" s="179"/>
      <c r="L391" s="179">
        <v>100</v>
      </c>
      <c r="M391" s="179"/>
      <c r="N391" s="179"/>
      <c r="O391" s="179"/>
    </row>
    <row r="392" spans="1:15" x14ac:dyDescent="0.25">
      <c r="A392" s="785"/>
      <c r="B392" s="772"/>
      <c r="C392" s="181" t="s">
        <v>66</v>
      </c>
      <c r="D392" s="181"/>
      <c r="E392" s="181"/>
      <c r="F392" s="612">
        <v>20</v>
      </c>
      <c r="G392" s="181"/>
      <c r="H392" s="181"/>
      <c r="I392" s="612">
        <v>40</v>
      </c>
      <c r="J392" s="612">
        <v>65</v>
      </c>
      <c r="K392" s="612"/>
      <c r="L392" s="612">
        <v>80</v>
      </c>
      <c r="M392" s="612"/>
      <c r="N392" s="612"/>
      <c r="O392" s="612"/>
    </row>
    <row r="393" spans="1:15" ht="31.5" x14ac:dyDescent="0.25">
      <c r="A393" s="784" t="s">
        <v>519</v>
      </c>
      <c r="B393" s="772">
        <v>10</v>
      </c>
      <c r="C393" s="179" t="s">
        <v>65</v>
      </c>
      <c r="D393" s="179">
        <v>5</v>
      </c>
      <c r="E393" s="179">
        <v>15</v>
      </c>
      <c r="F393" s="179">
        <v>40</v>
      </c>
      <c r="G393" s="179">
        <v>70</v>
      </c>
      <c r="H393" s="179">
        <v>100</v>
      </c>
      <c r="I393" s="179"/>
      <c r="J393" s="179"/>
      <c r="K393" s="179"/>
      <c r="L393" s="179"/>
      <c r="M393" s="179"/>
      <c r="N393" s="179"/>
      <c r="O393" s="179"/>
    </row>
    <row r="394" spans="1:15" x14ac:dyDescent="0.25">
      <c r="A394" s="785"/>
      <c r="B394" s="772"/>
      <c r="C394" s="181" t="s">
        <v>66</v>
      </c>
      <c r="D394" s="612">
        <v>5</v>
      </c>
      <c r="E394" s="612">
        <v>15</v>
      </c>
      <c r="F394" s="612">
        <v>40</v>
      </c>
      <c r="G394" s="612">
        <v>70</v>
      </c>
      <c r="H394" s="612">
        <v>100</v>
      </c>
      <c r="I394" s="181"/>
      <c r="J394" s="181"/>
      <c r="K394" s="181"/>
      <c r="L394" s="181"/>
      <c r="M394" s="181"/>
      <c r="N394" s="181"/>
      <c r="O394" s="181"/>
    </row>
    <row r="395" spans="1:15" ht="31.5" x14ac:dyDescent="0.25">
      <c r="A395" s="784" t="s">
        <v>520</v>
      </c>
      <c r="B395" s="772">
        <v>25</v>
      </c>
      <c r="C395" s="179" t="s">
        <v>65</v>
      </c>
      <c r="D395" s="179"/>
      <c r="E395" s="179"/>
      <c r="F395" s="179">
        <v>20</v>
      </c>
      <c r="G395" s="179"/>
      <c r="H395" s="179">
        <v>40</v>
      </c>
      <c r="I395" s="179"/>
      <c r="J395" s="179">
        <v>60</v>
      </c>
      <c r="K395" s="179"/>
      <c r="L395" s="179">
        <v>100</v>
      </c>
      <c r="M395" s="179"/>
      <c r="N395" s="179"/>
      <c r="O395" s="179"/>
    </row>
    <row r="396" spans="1:15" ht="15.75" x14ac:dyDescent="0.25">
      <c r="A396" s="785"/>
      <c r="B396" s="772"/>
      <c r="C396" s="181" t="s">
        <v>66</v>
      </c>
      <c r="D396" s="181"/>
      <c r="E396" s="181"/>
      <c r="F396" s="626">
        <v>5</v>
      </c>
      <c r="G396" s="612">
        <v>20</v>
      </c>
      <c r="H396" s="181"/>
      <c r="I396" s="612">
        <v>40</v>
      </c>
      <c r="J396" s="612">
        <v>65</v>
      </c>
      <c r="K396" s="612"/>
      <c r="L396" s="612">
        <v>80</v>
      </c>
      <c r="M396" s="612"/>
      <c r="N396" s="612"/>
      <c r="O396" s="612"/>
    </row>
    <row r="397" spans="1:15" ht="31.5" x14ac:dyDescent="0.25">
      <c r="A397" s="784" t="s">
        <v>521</v>
      </c>
      <c r="B397" s="772">
        <v>10</v>
      </c>
      <c r="C397" s="179" t="s">
        <v>65</v>
      </c>
      <c r="D397" s="179"/>
      <c r="E397" s="179"/>
      <c r="F397" s="179"/>
      <c r="G397" s="179">
        <v>20</v>
      </c>
      <c r="H397" s="179"/>
      <c r="I397" s="179">
        <v>40</v>
      </c>
      <c r="J397" s="179"/>
      <c r="K397" s="179">
        <v>60</v>
      </c>
      <c r="L397" s="179"/>
      <c r="M397" s="179">
        <v>100</v>
      </c>
      <c r="N397" s="179"/>
      <c r="O397" s="179"/>
    </row>
    <row r="398" spans="1:15" x14ac:dyDescent="0.25">
      <c r="A398" s="785"/>
      <c r="B398" s="772"/>
      <c r="C398" s="181" t="s">
        <v>66</v>
      </c>
      <c r="D398" s="181"/>
      <c r="E398" s="181"/>
      <c r="F398" s="181"/>
      <c r="G398" s="612"/>
      <c r="H398" s="612">
        <v>20</v>
      </c>
      <c r="I398" s="181"/>
      <c r="J398" s="612">
        <v>40</v>
      </c>
      <c r="K398" s="612">
        <v>60</v>
      </c>
      <c r="L398" s="612"/>
      <c r="M398" s="612"/>
      <c r="N398" s="612"/>
      <c r="O398" s="612"/>
    </row>
    <row r="399" spans="1:15" ht="31.5" x14ac:dyDescent="0.25">
      <c r="A399" s="784" t="s">
        <v>522</v>
      </c>
      <c r="B399" s="772">
        <v>10</v>
      </c>
      <c r="C399" s="179" t="s">
        <v>65</v>
      </c>
      <c r="D399" s="179"/>
      <c r="E399" s="179"/>
      <c r="F399" s="179"/>
      <c r="G399" s="179">
        <v>20</v>
      </c>
      <c r="H399" s="179"/>
      <c r="I399" s="179">
        <v>40</v>
      </c>
      <c r="J399" s="179"/>
      <c r="K399" s="179">
        <v>60</v>
      </c>
      <c r="L399" s="179"/>
      <c r="M399" s="179">
        <v>100</v>
      </c>
      <c r="N399" s="179"/>
      <c r="O399" s="179"/>
    </row>
    <row r="400" spans="1:15" x14ac:dyDescent="0.25">
      <c r="A400" s="785"/>
      <c r="B400" s="772"/>
      <c r="C400" s="181" t="s">
        <v>66</v>
      </c>
      <c r="D400" s="181"/>
      <c r="E400" s="181"/>
      <c r="F400" s="181"/>
      <c r="G400" s="612"/>
      <c r="H400" s="181"/>
      <c r="I400" s="181"/>
      <c r="J400" s="612">
        <v>40</v>
      </c>
      <c r="K400" s="612">
        <v>60</v>
      </c>
      <c r="L400" s="612"/>
      <c r="M400" s="612"/>
      <c r="N400" s="612"/>
      <c r="O400" s="612"/>
    </row>
    <row r="401" spans="1:15" ht="31.5" x14ac:dyDescent="0.25">
      <c r="A401" s="784" t="s">
        <v>523</v>
      </c>
      <c r="B401" s="772">
        <v>10</v>
      </c>
      <c r="C401" s="179" t="s">
        <v>65</v>
      </c>
      <c r="D401" s="179"/>
      <c r="E401" s="179"/>
      <c r="F401" s="179"/>
      <c r="G401" s="179">
        <v>20</v>
      </c>
      <c r="H401" s="179"/>
      <c r="I401" s="179">
        <v>40</v>
      </c>
      <c r="J401" s="179"/>
      <c r="K401" s="179">
        <v>60</v>
      </c>
      <c r="L401" s="179"/>
      <c r="M401" s="179">
        <v>100</v>
      </c>
      <c r="N401" s="179"/>
      <c r="O401" s="179"/>
    </row>
    <row r="402" spans="1:15" x14ac:dyDescent="0.25">
      <c r="A402" s="785"/>
      <c r="B402" s="772"/>
      <c r="C402" s="181" t="s">
        <v>66</v>
      </c>
      <c r="D402" s="181"/>
      <c r="E402" s="181"/>
      <c r="F402" s="181"/>
      <c r="G402" s="612"/>
      <c r="H402" s="181"/>
      <c r="I402" s="181"/>
      <c r="J402" s="612">
        <v>40</v>
      </c>
      <c r="K402" s="612">
        <v>60</v>
      </c>
      <c r="L402" s="612"/>
      <c r="M402" s="612"/>
      <c r="N402" s="612"/>
      <c r="O402" s="612"/>
    </row>
    <row r="403" spans="1:15" ht="31.5" x14ac:dyDescent="0.25">
      <c r="A403" s="784" t="s">
        <v>524</v>
      </c>
      <c r="B403" s="772">
        <v>5</v>
      </c>
      <c r="C403" s="179" t="s">
        <v>65</v>
      </c>
      <c r="D403" s="179"/>
      <c r="E403" s="179"/>
      <c r="F403" s="179"/>
      <c r="G403" s="179">
        <v>20</v>
      </c>
      <c r="H403" s="179"/>
      <c r="I403" s="179">
        <v>40</v>
      </c>
      <c r="J403" s="179"/>
      <c r="K403" s="179">
        <v>60</v>
      </c>
      <c r="L403" s="179"/>
      <c r="M403" s="179">
        <v>100</v>
      </c>
      <c r="N403" s="179"/>
      <c r="O403" s="179"/>
    </row>
    <row r="404" spans="1:15" x14ac:dyDescent="0.25">
      <c r="A404" s="785"/>
      <c r="B404" s="772"/>
      <c r="C404" s="181" t="s">
        <v>66</v>
      </c>
      <c r="D404" s="181"/>
      <c r="E404" s="181"/>
      <c r="F404" s="181"/>
      <c r="G404" s="612"/>
      <c r="H404" s="181"/>
      <c r="I404" s="181"/>
      <c r="J404" s="612">
        <v>40</v>
      </c>
      <c r="K404" s="612">
        <v>60</v>
      </c>
      <c r="L404" s="612"/>
      <c r="M404" s="612"/>
      <c r="N404" s="612"/>
      <c r="O404" s="612"/>
    </row>
    <row r="405" spans="1:15" ht="31.5" x14ac:dyDescent="0.25">
      <c r="A405" s="784" t="s">
        <v>525</v>
      </c>
      <c r="B405" s="772">
        <v>5</v>
      </c>
      <c r="C405" s="179" t="s">
        <v>65</v>
      </c>
      <c r="D405" s="179"/>
      <c r="E405" s="179"/>
      <c r="F405" s="179"/>
      <c r="G405" s="179"/>
      <c r="H405" s="179"/>
      <c r="I405" s="179"/>
      <c r="J405" s="179"/>
      <c r="K405" s="179"/>
      <c r="L405" s="179"/>
      <c r="M405" s="179">
        <v>80</v>
      </c>
      <c r="N405" s="179">
        <v>100</v>
      </c>
      <c r="O405" s="179"/>
    </row>
    <row r="406" spans="1:15" x14ac:dyDescent="0.25">
      <c r="A406" s="785"/>
      <c r="B406" s="772"/>
      <c r="C406" s="181" t="s">
        <v>66</v>
      </c>
      <c r="D406" s="181"/>
      <c r="E406" s="181"/>
      <c r="F406" s="181"/>
      <c r="G406" s="181"/>
      <c r="H406" s="181"/>
      <c r="I406" s="181"/>
      <c r="J406" s="612"/>
      <c r="K406" s="612"/>
      <c r="L406" s="612"/>
      <c r="M406" s="612"/>
      <c r="N406" s="612"/>
      <c r="O406" s="612"/>
    </row>
    <row r="407" spans="1:15" ht="31.5" x14ac:dyDescent="0.25">
      <c r="A407" s="784" t="s">
        <v>526</v>
      </c>
      <c r="B407" s="772">
        <v>5</v>
      </c>
      <c r="C407" s="179" t="s">
        <v>65</v>
      </c>
      <c r="D407" s="179"/>
      <c r="E407" s="179"/>
      <c r="F407" s="179"/>
      <c r="G407" s="179"/>
      <c r="H407" s="179"/>
      <c r="I407" s="179"/>
      <c r="J407" s="179"/>
      <c r="K407" s="179"/>
      <c r="L407" s="179"/>
      <c r="M407" s="179"/>
      <c r="N407" s="179"/>
      <c r="O407" s="179">
        <v>100</v>
      </c>
    </row>
    <row r="408" spans="1:15" x14ac:dyDescent="0.25">
      <c r="A408" s="785"/>
      <c r="B408" s="772"/>
      <c r="C408" s="181" t="s">
        <v>66</v>
      </c>
      <c r="D408" s="181"/>
      <c r="E408" s="181"/>
      <c r="F408" s="181"/>
      <c r="G408" s="181"/>
      <c r="H408" s="181"/>
      <c r="I408" s="181"/>
      <c r="J408" s="612"/>
      <c r="K408" s="612"/>
      <c r="L408" s="612"/>
      <c r="M408" s="612"/>
      <c r="N408" s="612"/>
      <c r="O408" s="612"/>
    </row>
    <row r="409" spans="1:15" x14ac:dyDescent="0.25">
      <c r="A409" s="88"/>
      <c r="B409" s="88"/>
      <c r="C409" s="183"/>
      <c r="D409" s="183"/>
      <c r="E409" s="183"/>
      <c r="F409" s="183"/>
      <c r="G409" s="183"/>
      <c r="H409" s="183"/>
      <c r="I409" s="183"/>
      <c r="J409" s="183"/>
      <c r="K409" s="183"/>
      <c r="L409" s="183"/>
      <c r="M409" s="183"/>
      <c r="N409" s="183"/>
      <c r="O409" s="183"/>
    </row>
    <row r="410" spans="1:15" x14ac:dyDescent="0.25">
      <c r="A410" s="789" t="s">
        <v>228</v>
      </c>
      <c r="B410" s="790"/>
      <c r="C410" s="790"/>
      <c r="D410" s="790"/>
      <c r="E410" s="790"/>
      <c r="F410" s="790"/>
      <c r="G410" s="790"/>
      <c r="H410" s="790"/>
      <c r="I410" s="790"/>
      <c r="J410" s="790"/>
      <c r="K410" s="790"/>
      <c r="L410" s="790"/>
      <c r="M410" s="790"/>
      <c r="N410" s="790"/>
      <c r="O410" s="791"/>
    </row>
  </sheetData>
  <sheetProtection password="B4B1" sheet="1" objects="1" scenarios="1" selectLockedCells="1" selectUnlockedCells="1"/>
  <mergeCells count="530">
    <mergeCell ref="B1:O1"/>
    <mergeCell ref="B2:O2"/>
    <mergeCell ref="B3:O3"/>
    <mergeCell ref="B4:O4"/>
    <mergeCell ref="B5:O5"/>
    <mergeCell ref="B6:O6"/>
    <mergeCell ref="L14:O14"/>
    <mergeCell ref="E15:I15"/>
    <mergeCell ref="L15:O15"/>
    <mergeCell ref="L16:O16"/>
    <mergeCell ref="E17:I17"/>
    <mergeCell ref="L17:O17"/>
    <mergeCell ref="B8:J8"/>
    <mergeCell ref="K8:N8"/>
    <mergeCell ref="B10:O10"/>
    <mergeCell ref="A12:D29"/>
    <mergeCell ref="E12:I12"/>
    <mergeCell ref="J12:K29"/>
    <mergeCell ref="L12:O12"/>
    <mergeCell ref="E13:I13"/>
    <mergeCell ref="L13:O13"/>
    <mergeCell ref="E14:I14"/>
    <mergeCell ref="E21:I21"/>
    <mergeCell ref="L21:O21"/>
    <mergeCell ref="E22:I22"/>
    <mergeCell ref="L22:O22"/>
    <mergeCell ref="E23:I23"/>
    <mergeCell ref="L23:O23"/>
    <mergeCell ref="E18:I18"/>
    <mergeCell ref="L18:O18"/>
    <mergeCell ref="E19:I19"/>
    <mergeCell ref="L19:O19"/>
    <mergeCell ref="E20:I20"/>
    <mergeCell ref="L20:O20"/>
    <mergeCell ref="L27:O27"/>
    <mergeCell ref="L28:O28"/>
    <mergeCell ref="E29:I29"/>
    <mergeCell ref="L29:O29"/>
    <mergeCell ref="F32:G32"/>
    <mergeCell ref="H32:I32"/>
    <mergeCell ref="K32:L32"/>
    <mergeCell ref="M32:O32"/>
    <mergeCell ref="E24:I24"/>
    <mergeCell ref="L24:O24"/>
    <mergeCell ref="E25:I25"/>
    <mergeCell ref="L25:O25"/>
    <mergeCell ref="E26:I26"/>
    <mergeCell ref="L26:O26"/>
    <mergeCell ref="A35:F35"/>
    <mergeCell ref="G35:O35"/>
    <mergeCell ref="A36:F37"/>
    <mergeCell ref="G36:O37"/>
    <mergeCell ref="A38:F38"/>
    <mergeCell ref="G38:O38"/>
    <mergeCell ref="F33:G33"/>
    <mergeCell ref="H33:I33"/>
    <mergeCell ref="K33:L33"/>
    <mergeCell ref="M33:O33"/>
    <mergeCell ref="A34:B34"/>
    <mergeCell ref="C34:G34"/>
    <mergeCell ref="H34:J34"/>
    <mergeCell ref="K34:O34"/>
    <mergeCell ref="A39:F40"/>
    <mergeCell ref="G39:O40"/>
    <mergeCell ref="D42:O42"/>
    <mergeCell ref="A44:C44"/>
    <mergeCell ref="A45:C45"/>
    <mergeCell ref="C50:E50"/>
    <mergeCell ref="F50:G50"/>
    <mergeCell ref="H50:I50"/>
    <mergeCell ref="K50:L50"/>
    <mergeCell ref="M50:O50"/>
    <mergeCell ref="A53:F53"/>
    <mergeCell ref="G53:O53"/>
    <mergeCell ref="A54:F55"/>
    <mergeCell ref="G54:O55"/>
    <mergeCell ref="A56:F56"/>
    <mergeCell ref="G56:O56"/>
    <mergeCell ref="C51:E51"/>
    <mergeCell ref="F51:G51"/>
    <mergeCell ref="H51:I51"/>
    <mergeCell ref="K51:L51"/>
    <mergeCell ref="M51:O51"/>
    <mergeCell ref="A52:B52"/>
    <mergeCell ref="C52:G52"/>
    <mergeCell ref="H52:J52"/>
    <mergeCell ref="K52:O52"/>
    <mergeCell ref="A65:A66"/>
    <mergeCell ref="B65:B66"/>
    <mergeCell ref="A67:A68"/>
    <mergeCell ref="B67:B68"/>
    <mergeCell ref="A69:A70"/>
    <mergeCell ref="B69:B70"/>
    <mergeCell ref="A57:F58"/>
    <mergeCell ref="G57:O58"/>
    <mergeCell ref="A61:A62"/>
    <mergeCell ref="B61:B62"/>
    <mergeCell ref="A63:A64"/>
    <mergeCell ref="B63:B64"/>
    <mergeCell ref="A77:A78"/>
    <mergeCell ref="B77:B78"/>
    <mergeCell ref="A79:A80"/>
    <mergeCell ref="B79:B80"/>
    <mergeCell ref="A82:O82"/>
    <mergeCell ref="B85:J85"/>
    <mergeCell ref="K85:N85"/>
    <mergeCell ref="A71:A72"/>
    <mergeCell ref="B71:B72"/>
    <mergeCell ref="A73:A74"/>
    <mergeCell ref="B73:B74"/>
    <mergeCell ref="A75:A76"/>
    <mergeCell ref="B75:B76"/>
    <mergeCell ref="B87:O87"/>
    <mergeCell ref="A89:D98"/>
    <mergeCell ref="E89:I89"/>
    <mergeCell ref="J89:K98"/>
    <mergeCell ref="L89:O89"/>
    <mergeCell ref="E90:I90"/>
    <mergeCell ref="L90:O90"/>
    <mergeCell ref="E91:I91"/>
    <mergeCell ref="L91:O91"/>
    <mergeCell ref="E92:I92"/>
    <mergeCell ref="E96:I96"/>
    <mergeCell ref="L96:O96"/>
    <mergeCell ref="E97:I97"/>
    <mergeCell ref="L97:O97"/>
    <mergeCell ref="E98:I98"/>
    <mergeCell ref="L98:O98"/>
    <mergeCell ref="L92:O92"/>
    <mergeCell ref="E93:I93"/>
    <mergeCell ref="L93:O93"/>
    <mergeCell ref="E94:I94"/>
    <mergeCell ref="L94:O94"/>
    <mergeCell ref="E95:I95"/>
    <mergeCell ref="L95:O95"/>
    <mergeCell ref="A102:B102"/>
    <mergeCell ref="C102:G102"/>
    <mergeCell ref="H102:J102"/>
    <mergeCell ref="K102:O102"/>
    <mergeCell ref="A104:F104"/>
    <mergeCell ref="G104:O104"/>
    <mergeCell ref="F100:G100"/>
    <mergeCell ref="H100:I100"/>
    <mergeCell ref="K100:L100"/>
    <mergeCell ref="M100:O100"/>
    <mergeCell ref="F101:G101"/>
    <mergeCell ref="H101:I101"/>
    <mergeCell ref="K101:L101"/>
    <mergeCell ref="M101:O101"/>
    <mergeCell ref="D111:O111"/>
    <mergeCell ref="A113:C113"/>
    <mergeCell ref="A114:C114"/>
    <mergeCell ref="C119:E119"/>
    <mergeCell ref="F119:G119"/>
    <mergeCell ref="H119:I119"/>
    <mergeCell ref="K119:L119"/>
    <mergeCell ref="M119:O119"/>
    <mergeCell ref="A105:F106"/>
    <mergeCell ref="G105:O106"/>
    <mergeCell ref="A107:F107"/>
    <mergeCell ref="G107:O107"/>
    <mergeCell ref="A108:F109"/>
    <mergeCell ref="G108:O109"/>
    <mergeCell ref="A122:F122"/>
    <mergeCell ref="G122:O122"/>
    <mergeCell ref="A123:F124"/>
    <mergeCell ref="G123:O124"/>
    <mergeCell ref="A125:F125"/>
    <mergeCell ref="G125:O125"/>
    <mergeCell ref="C120:E120"/>
    <mergeCell ref="F120:G120"/>
    <mergeCell ref="H120:I120"/>
    <mergeCell ref="K120:L120"/>
    <mergeCell ref="M120:O120"/>
    <mergeCell ref="A121:B121"/>
    <mergeCell ref="C121:G121"/>
    <mergeCell ref="H121:J121"/>
    <mergeCell ref="K121:O121"/>
    <mergeCell ref="A134:A135"/>
    <mergeCell ref="B134:B135"/>
    <mergeCell ref="A136:A137"/>
    <mergeCell ref="B136:B137"/>
    <mergeCell ref="A138:A139"/>
    <mergeCell ref="B138:B139"/>
    <mergeCell ref="A126:F127"/>
    <mergeCell ref="G126:O127"/>
    <mergeCell ref="A130:A131"/>
    <mergeCell ref="B130:B131"/>
    <mergeCell ref="A132:A133"/>
    <mergeCell ref="B132:B133"/>
    <mergeCell ref="A146:A147"/>
    <mergeCell ref="B146:B147"/>
    <mergeCell ref="A148:A149"/>
    <mergeCell ref="B148:B149"/>
    <mergeCell ref="A151:O151"/>
    <mergeCell ref="B154:J154"/>
    <mergeCell ref="K154:N154"/>
    <mergeCell ref="A140:A141"/>
    <mergeCell ref="B140:B141"/>
    <mergeCell ref="A142:A143"/>
    <mergeCell ref="B142:B143"/>
    <mergeCell ref="A144:A145"/>
    <mergeCell ref="B144:B145"/>
    <mergeCell ref="B156:O156"/>
    <mergeCell ref="A158:D165"/>
    <mergeCell ref="E158:I158"/>
    <mergeCell ref="J158:K165"/>
    <mergeCell ref="L158:O158"/>
    <mergeCell ref="E159:I159"/>
    <mergeCell ref="L159:O159"/>
    <mergeCell ref="E160:I160"/>
    <mergeCell ref="L160:O160"/>
    <mergeCell ref="E161:I161"/>
    <mergeCell ref="E165:I165"/>
    <mergeCell ref="L165:O165"/>
    <mergeCell ref="F168:G168"/>
    <mergeCell ref="H168:I168"/>
    <mergeCell ref="K168:L168"/>
    <mergeCell ref="M168:O168"/>
    <mergeCell ref="L161:O161"/>
    <mergeCell ref="E162:I162"/>
    <mergeCell ref="L162:O162"/>
    <mergeCell ref="E163:I163"/>
    <mergeCell ref="L163:O163"/>
    <mergeCell ref="E164:I164"/>
    <mergeCell ref="L164:O164"/>
    <mergeCell ref="A171:F171"/>
    <mergeCell ref="G171:O171"/>
    <mergeCell ref="A172:F173"/>
    <mergeCell ref="G172:O173"/>
    <mergeCell ref="A174:F174"/>
    <mergeCell ref="G174:O174"/>
    <mergeCell ref="C169:E169"/>
    <mergeCell ref="F169:G169"/>
    <mergeCell ref="H169:I169"/>
    <mergeCell ref="K169:L169"/>
    <mergeCell ref="M169:O169"/>
    <mergeCell ref="A170:B170"/>
    <mergeCell ref="C170:G170"/>
    <mergeCell ref="H170:J170"/>
    <mergeCell ref="K170:O170"/>
    <mergeCell ref="A175:F176"/>
    <mergeCell ref="G175:O176"/>
    <mergeCell ref="D178:O178"/>
    <mergeCell ref="A180:C180"/>
    <mergeCell ref="A181:C181"/>
    <mergeCell ref="C186:E186"/>
    <mergeCell ref="F186:G186"/>
    <mergeCell ref="H186:I186"/>
    <mergeCell ref="K186:L186"/>
    <mergeCell ref="M186:O186"/>
    <mergeCell ref="A189:F189"/>
    <mergeCell ref="G189:O189"/>
    <mergeCell ref="A190:F191"/>
    <mergeCell ref="G190:O191"/>
    <mergeCell ref="A192:F192"/>
    <mergeCell ref="G192:O192"/>
    <mergeCell ref="C187:E187"/>
    <mergeCell ref="F187:G187"/>
    <mergeCell ref="H187:I187"/>
    <mergeCell ref="K187:L187"/>
    <mergeCell ref="M187:O187"/>
    <mergeCell ref="A188:B188"/>
    <mergeCell ref="C188:G188"/>
    <mergeCell ref="H188:J188"/>
    <mergeCell ref="K188:O188"/>
    <mergeCell ref="A201:A202"/>
    <mergeCell ref="B201:B202"/>
    <mergeCell ref="A203:A204"/>
    <mergeCell ref="B203:B204"/>
    <mergeCell ref="A205:A206"/>
    <mergeCell ref="B205:B206"/>
    <mergeCell ref="A193:F194"/>
    <mergeCell ref="G193:O194"/>
    <mergeCell ref="A197:A198"/>
    <mergeCell ref="B197:B198"/>
    <mergeCell ref="A199:A200"/>
    <mergeCell ref="B199:B200"/>
    <mergeCell ref="A213:A214"/>
    <mergeCell ref="B213:B214"/>
    <mergeCell ref="A215:A216"/>
    <mergeCell ref="B215:B216"/>
    <mergeCell ref="A218:O218"/>
    <mergeCell ref="B221:J221"/>
    <mergeCell ref="K221:N221"/>
    <mergeCell ref="A207:A208"/>
    <mergeCell ref="B207:B208"/>
    <mergeCell ref="A209:A210"/>
    <mergeCell ref="B209:B210"/>
    <mergeCell ref="A211:A212"/>
    <mergeCell ref="B211:B212"/>
    <mergeCell ref="B223:O223"/>
    <mergeCell ref="A225:D228"/>
    <mergeCell ref="E225:I225"/>
    <mergeCell ref="J225:K228"/>
    <mergeCell ref="L225:O225"/>
    <mergeCell ref="E226:I226"/>
    <mergeCell ref="L226:O226"/>
    <mergeCell ref="E227:I227"/>
    <mergeCell ref="L227:O227"/>
    <mergeCell ref="E228:I228"/>
    <mergeCell ref="A233:B233"/>
    <mergeCell ref="C233:G233"/>
    <mergeCell ref="H233:J233"/>
    <mergeCell ref="K233:O233"/>
    <mergeCell ref="A234:F234"/>
    <mergeCell ref="G234:O234"/>
    <mergeCell ref="L228:O228"/>
    <mergeCell ref="F231:G231"/>
    <mergeCell ref="H231:I231"/>
    <mergeCell ref="K231:L231"/>
    <mergeCell ref="M231:O231"/>
    <mergeCell ref="F232:G232"/>
    <mergeCell ref="H232:I232"/>
    <mergeCell ref="K232:L232"/>
    <mergeCell ref="M232:O232"/>
    <mergeCell ref="D241:O241"/>
    <mergeCell ref="A243:C243"/>
    <mergeCell ref="A244:C244"/>
    <mergeCell ref="C249:E249"/>
    <mergeCell ref="F249:G249"/>
    <mergeCell ref="H249:I249"/>
    <mergeCell ref="K249:L249"/>
    <mergeCell ref="M249:O249"/>
    <mergeCell ref="A235:F236"/>
    <mergeCell ref="G235:O236"/>
    <mergeCell ref="A237:F237"/>
    <mergeCell ref="G237:O237"/>
    <mergeCell ref="A238:F239"/>
    <mergeCell ref="G238:O239"/>
    <mergeCell ref="A252:F252"/>
    <mergeCell ref="G252:O252"/>
    <mergeCell ref="A253:F254"/>
    <mergeCell ref="G253:O254"/>
    <mergeCell ref="A255:F255"/>
    <mergeCell ref="G255:O255"/>
    <mergeCell ref="C250:E250"/>
    <mergeCell ref="F250:G250"/>
    <mergeCell ref="H250:I250"/>
    <mergeCell ref="K250:L250"/>
    <mergeCell ref="M250:O250"/>
    <mergeCell ref="A251:B251"/>
    <mergeCell ref="C251:G251"/>
    <mergeCell ref="H251:J251"/>
    <mergeCell ref="K251:O251"/>
    <mergeCell ref="A264:A265"/>
    <mergeCell ref="B264:B265"/>
    <mergeCell ref="A266:A267"/>
    <mergeCell ref="B266:B267"/>
    <mergeCell ref="A268:A269"/>
    <mergeCell ref="B268:B269"/>
    <mergeCell ref="A256:F257"/>
    <mergeCell ref="G256:O257"/>
    <mergeCell ref="A260:A261"/>
    <mergeCell ref="B260:B261"/>
    <mergeCell ref="A262:A263"/>
    <mergeCell ref="B262:B263"/>
    <mergeCell ref="A276:A277"/>
    <mergeCell ref="B276:B277"/>
    <mergeCell ref="A278:A279"/>
    <mergeCell ref="B278:B279"/>
    <mergeCell ref="A281:O281"/>
    <mergeCell ref="B283:J283"/>
    <mergeCell ref="K283:N283"/>
    <mergeCell ref="A270:A271"/>
    <mergeCell ref="B270:B271"/>
    <mergeCell ref="A272:A273"/>
    <mergeCell ref="B272:B273"/>
    <mergeCell ref="A274:A275"/>
    <mergeCell ref="B274:B275"/>
    <mergeCell ref="B285:O285"/>
    <mergeCell ref="A287:D290"/>
    <mergeCell ref="E287:I287"/>
    <mergeCell ref="J287:K290"/>
    <mergeCell ref="L287:O287"/>
    <mergeCell ref="E288:I288"/>
    <mergeCell ref="L288:O288"/>
    <mergeCell ref="E289:I289"/>
    <mergeCell ref="L289:O289"/>
    <mergeCell ref="E290:I290"/>
    <mergeCell ref="A295:B295"/>
    <mergeCell ref="C295:G295"/>
    <mergeCell ref="H295:J295"/>
    <mergeCell ref="K295:O295"/>
    <mergeCell ref="A296:F296"/>
    <mergeCell ref="G296:O296"/>
    <mergeCell ref="L290:O290"/>
    <mergeCell ref="F293:G293"/>
    <mergeCell ref="H293:I293"/>
    <mergeCell ref="K293:L293"/>
    <mergeCell ref="M293:O293"/>
    <mergeCell ref="F294:G294"/>
    <mergeCell ref="H294:I294"/>
    <mergeCell ref="K294:L294"/>
    <mergeCell ref="M294:O294"/>
    <mergeCell ref="D303:O303"/>
    <mergeCell ref="A305:C305"/>
    <mergeCell ref="A306:C306"/>
    <mergeCell ref="C311:E311"/>
    <mergeCell ref="F311:G311"/>
    <mergeCell ref="H311:I311"/>
    <mergeCell ref="K311:L311"/>
    <mergeCell ref="M311:O311"/>
    <mergeCell ref="A297:F298"/>
    <mergeCell ref="G297:O298"/>
    <mergeCell ref="A299:F299"/>
    <mergeCell ref="G299:O299"/>
    <mergeCell ref="A300:F301"/>
    <mergeCell ref="G300:O301"/>
    <mergeCell ref="A314:F314"/>
    <mergeCell ref="G314:O314"/>
    <mergeCell ref="A315:F316"/>
    <mergeCell ref="G315:O316"/>
    <mergeCell ref="A317:F317"/>
    <mergeCell ref="G317:O317"/>
    <mergeCell ref="C312:E312"/>
    <mergeCell ref="F312:G312"/>
    <mergeCell ref="H312:I312"/>
    <mergeCell ref="K312:L312"/>
    <mergeCell ref="M312:O312"/>
    <mergeCell ref="A313:B313"/>
    <mergeCell ref="C313:G313"/>
    <mergeCell ref="H313:J313"/>
    <mergeCell ref="K313:O313"/>
    <mergeCell ref="A326:A327"/>
    <mergeCell ref="B326:B327"/>
    <mergeCell ref="A328:A329"/>
    <mergeCell ref="B328:B329"/>
    <mergeCell ref="A330:A331"/>
    <mergeCell ref="B330:B331"/>
    <mergeCell ref="A318:F319"/>
    <mergeCell ref="G318:O319"/>
    <mergeCell ref="A322:A323"/>
    <mergeCell ref="B322:B323"/>
    <mergeCell ref="A324:A325"/>
    <mergeCell ref="B324:B325"/>
    <mergeCell ref="A338:A339"/>
    <mergeCell ref="B338:B339"/>
    <mergeCell ref="A340:A341"/>
    <mergeCell ref="B340:B341"/>
    <mergeCell ref="A343:O343"/>
    <mergeCell ref="B348:J348"/>
    <mergeCell ref="K348:N348"/>
    <mergeCell ref="A332:A333"/>
    <mergeCell ref="B332:B333"/>
    <mergeCell ref="A334:A335"/>
    <mergeCell ref="B334:B335"/>
    <mergeCell ref="A336:A337"/>
    <mergeCell ref="B336:B337"/>
    <mergeCell ref="B350:O350"/>
    <mergeCell ref="A352:D357"/>
    <mergeCell ref="E352:I352"/>
    <mergeCell ref="J352:K357"/>
    <mergeCell ref="L352:O352"/>
    <mergeCell ref="E353:I353"/>
    <mergeCell ref="L353:O353"/>
    <mergeCell ref="E354:I354"/>
    <mergeCell ref="L354:O354"/>
    <mergeCell ref="E355:I355"/>
    <mergeCell ref="L355:O355"/>
    <mergeCell ref="E356:I356"/>
    <mergeCell ref="L356:O356"/>
    <mergeCell ref="E357:I357"/>
    <mergeCell ref="L357:O357"/>
    <mergeCell ref="F360:G360"/>
    <mergeCell ref="H360:I360"/>
    <mergeCell ref="K360:L360"/>
    <mergeCell ref="M360:O360"/>
    <mergeCell ref="A363:F363"/>
    <mergeCell ref="G363:O363"/>
    <mergeCell ref="A364:F365"/>
    <mergeCell ref="G364:O365"/>
    <mergeCell ref="A366:F366"/>
    <mergeCell ref="G366:O366"/>
    <mergeCell ref="F361:G361"/>
    <mergeCell ref="H361:I361"/>
    <mergeCell ref="K361:L361"/>
    <mergeCell ref="M361:O361"/>
    <mergeCell ref="A362:B362"/>
    <mergeCell ref="C362:G362"/>
    <mergeCell ref="H362:J362"/>
    <mergeCell ref="K362:O362"/>
    <mergeCell ref="A367:F368"/>
    <mergeCell ref="G367:O368"/>
    <mergeCell ref="D370:O370"/>
    <mergeCell ref="A372:C372"/>
    <mergeCell ref="A373:C373"/>
    <mergeCell ref="C378:E378"/>
    <mergeCell ref="F378:G378"/>
    <mergeCell ref="H378:I378"/>
    <mergeCell ref="K378:L378"/>
    <mergeCell ref="M378:O378"/>
    <mergeCell ref="A381:F381"/>
    <mergeCell ref="G381:O381"/>
    <mergeCell ref="A382:F383"/>
    <mergeCell ref="G382:O383"/>
    <mergeCell ref="A384:F384"/>
    <mergeCell ref="G384:O384"/>
    <mergeCell ref="C379:E379"/>
    <mergeCell ref="F379:G379"/>
    <mergeCell ref="H379:I379"/>
    <mergeCell ref="K379:L379"/>
    <mergeCell ref="M379:O379"/>
    <mergeCell ref="A380:B380"/>
    <mergeCell ref="C380:G380"/>
    <mergeCell ref="H380:J380"/>
    <mergeCell ref="K380:O380"/>
    <mergeCell ref="A393:A394"/>
    <mergeCell ref="B393:B394"/>
    <mergeCell ref="A395:A396"/>
    <mergeCell ref="B395:B396"/>
    <mergeCell ref="A397:A398"/>
    <mergeCell ref="B397:B398"/>
    <mergeCell ref="A385:F386"/>
    <mergeCell ref="G385:O386"/>
    <mergeCell ref="A389:A390"/>
    <mergeCell ref="B389:B390"/>
    <mergeCell ref="A391:A392"/>
    <mergeCell ref="B391:B392"/>
    <mergeCell ref="A405:A406"/>
    <mergeCell ref="B405:B406"/>
    <mergeCell ref="A407:A408"/>
    <mergeCell ref="B407:B408"/>
    <mergeCell ref="A410:O410"/>
    <mergeCell ref="A399:A400"/>
    <mergeCell ref="B399:B400"/>
    <mergeCell ref="A401:A402"/>
    <mergeCell ref="B401:B402"/>
    <mergeCell ref="A403:A404"/>
    <mergeCell ref="B403:B404"/>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$EE$945:$EE$1001</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0"/>
  <sheetViews>
    <sheetView topLeftCell="A4" workbookViewId="0">
      <selection activeCell="B1" sqref="B1:O1"/>
    </sheetView>
  </sheetViews>
  <sheetFormatPr baseColWidth="10" defaultRowHeight="15" x14ac:dyDescent="0.25"/>
  <sheetData>
    <row r="1" spans="1:15" ht="63" x14ac:dyDescent="0.25">
      <c r="A1" s="61" t="s">
        <v>0</v>
      </c>
      <c r="B1" s="738" t="e">
        <f>VLOOKUP(B2,$EM$375:$ET$446,2,FALSE)</f>
        <v>#N/A</v>
      </c>
      <c r="C1" s="739"/>
      <c r="D1" s="739"/>
      <c r="E1" s="739"/>
      <c r="F1" s="739"/>
      <c r="G1" s="739"/>
      <c r="H1" s="739"/>
      <c r="I1" s="739"/>
      <c r="J1" s="739"/>
      <c r="K1" s="739"/>
      <c r="L1" s="739"/>
      <c r="M1" s="739"/>
      <c r="N1" s="739"/>
      <c r="O1" s="740"/>
    </row>
    <row r="2" spans="1:15" ht="15.75" x14ac:dyDescent="0.25">
      <c r="A2" s="61" t="s">
        <v>2</v>
      </c>
      <c r="B2" s="741" t="s">
        <v>191</v>
      </c>
      <c r="C2" s="742"/>
      <c r="D2" s="742"/>
      <c r="E2" s="742"/>
      <c r="F2" s="742"/>
      <c r="G2" s="742"/>
      <c r="H2" s="742"/>
      <c r="I2" s="742"/>
      <c r="J2" s="742"/>
      <c r="K2" s="742"/>
      <c r="L2" s="742"/>
      <c r="M2" s="742"/>
      <c r="N2" s="742"/>
      <c r="O2" s="743"/>
    </row>
    <row r="3" spans="1:15" ht="15.75" x14ac:dyDescent="0.25">
      <c r="A3" s="61" t="s">
        <v>3</v>
      </c>
      <c r="B3" s="738" t="s">
        <v>192</v>
      </c>
      <c r="C3" s="739"/>
      <c r="D3" s="739"/>
      <c r="E3" s="739"/>
      <c r="F3" s="739"/>
      <c r="G3" s="739"/>
      <c r="H3" s="739"/>
      <c r="I3" s="739"/>
      <c r="J3" s="739"/>
      <c r="K3" s="739"/>
      <c r="L3" s="739"/>
      <c r="M3" s="739"/>
      <c r="N3" s="739"/>
      <c r="O3" s="740"/>
    </row>
    <row r="4" spans="1:15" ht="15.75" x14ac:dyDescent="0.25">
      <c r="A4" s="61" t="s">
        <v>5</v>
      </c>
      <c r="B4" s="738" t="e">
        <f>VLOOKUP(B2,$EM$375:$EV$446,4,FALSE)</f>
        <v>#N/A</v>
      </c>
      <c r="C4" s="739"/>
      <c r="D4" s="739"/>
      <c r="E4" s="739"/>
      <c r="F4" s="739"/>
      <c r="G4" s="739"/>
      <c r="H4" s="739"/>
      <c r="I4" s="739"/>
      <c r="J4" s="739"/>
      <c r="K4" s="739"/>
      <c r="L4" s="739"/>
      <c r="M4" s="739"/>
      <c r="N4" s="739"/>
      <c r="O4" s="740"/>
    </row>
    <row r="5" spans="1:15" ht="31.5" x14ac:dyDescent="0.25">
      <c r="A5" s="62" t="s">
        <v>7</v>
      </c>
      <c r="B5" s="738" t="e">
        <f>VLOOKUP(B2,$EM$375:$EV$446,5,FALSE)</f>
        <v>#N/A</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193</v>
      </c>
      <c r="C8" s="748"/>
      <c r="D8" s="748"/>
      <c r="E8" s="748"/>
      <c r="F8" s="748"/>
      <c r="G8" s="748"/>
      <c r="H8" s="748"/>
      <c r="I8" s="748"/>
      <c r="J8" s="749"/>
      <c r="K8" s="750" t="s">
        <v>13</v>
      </c>
      <c r="L8" s="750"/>
      <c r="M8" s="750"/>
      <c r="N8" s="750"/>
      <c r="O8" s="68">
        <v>0.53</v>
      </c>
    </row>
    <row r="9" spans="1:15" ht="15.75" x14ac:dyDescent="0.25">
      <c r="A9" s="69"/>
      <c r="B9" s="70"/>
      <c r="C9" s="71"/>
      <c r="D9" s="71"/>
      <c r="E9" s="71"/>
      <c r="F9" s="71"/>
      <c r="G9" s="71"/>
      <c r="H9" s="71"/>
      <c r="I9" s="71"/>
      <c r="J9" s="71"/>
      <c r="K9" s="71"/>
      <c r="L9" s="71"/>
      <c r="M9" s="71"/>
      <c r="N9" s="71"/>
      <c r="O9" s="69"/>
    </row>
    <row r="10" spans="1:15" ht="31.5" x14ac:dyDescent="0.25">
      <c r="A10" s="67" t="s">
        <v>14</v>
      </c>
      <c r="B10" s="747" t="s">
        <v>194</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195</v>
      </c>
      <c r="F12" s="745"/>
      <c r="G12" s="745"/>
      <c r="H12" s="745"/>
      <c r="I12" s="746"/>
      <c r="J12" s="751" t="s">
        <v>17</v>
      </c>
      <c r="K12" s="751"/>
      <c r="L12" s="744"/>
      <c r="M12" s="745"/>
      <c r="N12" s="745"/>
      <c r="O12" s="746"/>
    </row>
    <row r="13" spans="1:15" x14ac:dyDescent="0.25">
      <c r="A13" s="751"/>
      <c r="B13" s="751"/>
      <c r="C13" s="751"/>
      <c r="D13" s="751"/>
      <c r="E13" s="744" t="s">
        <v>196</v>
      </c>
      <c r="F13" s="745"/>
      <c r="G13" s="745"/>
      <c r="H13" s="745"/>
      <c r="I13" s="746"/>
      <c r="J13" s="751"/>
      <c r="K13" s="751"/>
      <c r="L13" s="744" t="s">
        <v>197</v>
      </c>
      <c r="M13" s="745"/>
      <c r="N13" s="745"/>
      <c r="O13" s="746"/>
    </row>
    <row r="14" spans="1:15" x14ac:dyDescent="0.25">
      <c r="A14" s="751"/>
      <c r="B14" s="751"/>
      <c r="C14" s="751"/>
      <c r="D14" s="751"/>
      <c r="E14" s="744"/>
      <c r="F14" s="745"/>
      <c r="G14" s="745"/>
      <c r="H14" s="745"/>
      <c r="I14" s="746"/>
      <c r="J14" s="751"/>
      <c r="K14" s="751"/>
      <c r="L14" s="744" t="s">
        <v>198</v>
      </c>
      <c r="M14" s="745"/>
      <c r="N14" s="745"/>
      <c r="O14" s="746"/>
    </row>
    <row r="15" spans="1:15" x14ac:dyDescent="0.25">
      <c r="A15" s="751"/>
      <c r="B15" s="751"/>
      <c r="C15" s="751"/>
      <c r="D15" s="751"/>
      <c r="E15" s="744"/>
      <c r="F15" s="745"/>
      <c r="G15" s="745"/>
      <c r="H15" s="745"/>
      <c r="I15" s="746"/>
      <c r="J15" s="751"/>
      <c r="K15" s="751"/>
      <c r="L15" s="744" t="s">
        <v>199</v>
      </c>
      <c r="M15" s="745"/>
      <c r="N15" s="745"/>
      <c r="O15" s="746"/>
    </row>
    <row r="16" spans="1:15" x14ac:dyDescent="0.25">
      <c r="A16" s="751"/>
      <c r="B16" s="751"/>
      <c r="C16" s="751"/>
      <c r="D16" s="751"/>
      <c r="E16" s="744"/>
      <c r="F16" s="745"/>
      <c r="G16" s="745"/>
      <c r="H16" s="745"/>
      <c r="I16" s="746"/>
      <c r="J16" s="751"/>
      <c r="K16" s="751"/>
      <c r="L16" s="744" t="s">
        <v>200</v>
      </c>
      <c r="M16" s="745"/>
      <c r="N16" s="745"/>
      <c r="O16" s="746"/>
    </row>
    <row r="17" spans="1:15" x14ac:dyDescent="0.25">
      <c r="A17" s="751"/>
      <c r="B17" s="751"/>
      <c r="C17" s="751"/>
      <c r="D17" s="751"/>
      <c r="E17" s="744"/>
      <c r="F17" s="745"/>
      <c r="G17" s="745"/>
      <c r="H17" s="745"/>
      <c r="I17" s="746"/>
      <c r="J17" s="751"/>
      <c r="K17" s="751"/>
      <c r="L17" s="744" t="s">
        <v>201</v>
      </c>
      <c r="M17" s="745"/>
      <c r="N17" s="745"/>
      <c r="O17" s="746"/>
    </row>
    <row r="18" spans="1:15" x14ac:dyDescent="0.25">
      <c r="A18" s="751"/>
      <c r="B18" s="751"/>
      <c r="C18" s="751"/>
      <c r="D18" s="751"/>
      <c r="E18" s="744"/>
      <c r="F18" s="745"/>
      <c r="G18" s="745"/>
      <c r="H18" s="745"/>
      <c r="I18" s="746"/>
      <c r="J18" s="751"/>
      <c r="K18" s="751"/>
      <c r="L18" s="744" t="s">
        <v>202</v>
      </c>
      <c r="M18" s="745"/>
      <c r="N18" s="745"/>
      <c r="O18" s="746"/>
    </row>
    <row r="19" spans="1:15" x14ac:dyDescent="0.25">
      <c r="A19" s="751"/>
      <c r="B19" s="751"/>
      <c r="C19" s="751"/>
      <c r="D19" s="751"/>
      <c r="E19" s="744"/>
      <c r="F19" s="745"/>
      <c r="G19" s="745"/>
      <c r="H19" s="745"/>
      <c r="I19" s="746"/>
      <c r="J19" s="751"/>
      <c r="K19" s="751"/>
      <c r="L19" s="744" t="s">
        <v>203</v>
      </c>
      <c r="M19" s="745"/>
      <c r="N19" s="745"/>
      <c r="O19" s="746"/>
    </row>
    <row r="20" spans="1:15" x14ac:dyDescent="0.25">
      <c r="A20" s="751"/>
      <c r="B20" s="751"/>
      <c r="C20" s="751"/>
      <c r="D20" s="751"/>
      <c r="E20" s="744"/>
      <c r="F20" s="745"/>
      <c r="G20" s="745"/>
      <c r="H20" s="745"/>
      <c r="I20" s="746"/>
      <c r="J20" s="751"/>
      <c r="K20" s="751"/>
      <c r="L20" s="744"/>
      <c r="M20" s="745"/>
      <c r="N20" s="745"/>
      <c r="O20" s="746"/>
    </row>
    <row r="21" spans="1:15" x14ac:dyDescent="0.25">
      <c r="A21" s="751"/>
      <c r="B21" s="751"/>
      <c r="C21" s="751"/>
      <c r="D21" s="751"/>
      <c r="E21" s="744"/>
      <c r="F21" s="745"/>
      <c r="G21" s="745"/>
      <c r="H21" s="745"/>
      <c r="I21" s="746"/>
      <c r="J21" s="751"/>
      <c r="K21" s="751"/>
      <c r="L21" s="744"/>
      <c r="M21" s="745"/>
      <c r="N21" s="745"/>
      <c r="O21" s="746"/>
    </row>
    <row r="22" spans="1:15" x14ac:dyDescent="0.25">
      <c r="A22" s="751"/>
      <c r="B22" s="751"/>
      <c r="C22" s="751"/>
      <c r="D22" s="751"/>
      <c r="E22" s="744"/>
      <c r="F22" s="745"/>
      <c r="G22" s="745"/>
      <c r="H22" s="745"/>
      <c r="I22" s="746"/>
      <c r="J22" s="751"/>
      <c r="K22" s="751"/>
      <c r="L22" s="744"/>
      <c r="M22" s="745"/>
      <c r="N22" s="745"/>
      <c r="O22" s="746"/>
    </row>
    <row r="23" spans="1:15" x14ac:dyDescent="0.25">
      <c r="A23" s="751"/>
      <c r="B23" s="751"/>
      <c r="C23" s="751"/>
      <c r="D23" s="751"/>
      <c r="E23" s="744"/>
      <c r="F23" s="745"/>
      <c r="G23" s="745"/>
      <c r="H23" s="745"/>
      <c r="I23" s="746"/>
      <c r="J23" s="751"/>
      <c r="K23" s="751"/>
      <c r="L23" s="744"/>
      <c r="M23" s="745"/>
      <c r="N23" s="745"/>
      <c r="O23" s="746"/>
    </row>
    <row r="24" spans="1:15" ht="15.75" x14ac:dyDescent="0.25">
      <c r="A24" s="69"/>
      <c r="B24" s="70"/>
      <c r="C24" s="71"/>
      <c r="D24" s="71"/>
      <c r="E24" s="71"/>
      <c r="F24" s="71"/>
      <c r="G24" s="71"/>
      <c r="H24" s="71"/>
      <c r="I24" s="71"/>
      <c r="J24" s="71"/>
      <c r="K24" s="71"/>
      <c r="L24" s="71"/>
      <c r="M24" s="71"/>
      <c r="N24" s="71"/>
      <c r="O24" s="69"/>
    </row>
    <row r="25" spans="1:15" ht="15.75" x14ac:dyDescent="0.25">
      <c r="A25" s="69"/>
      <c r="B25" s="70"/>
      <c r="C25" s="71"/>
      <c r="D25" s="71"/>
      <c r="E25" s="71"/>
      <c r="F25" s="71"/>
      <c r="G25" s="71"/>
      <c r="H25" s="71"/>
      <c r="I25" s="71"/>
      <c r="J25" s="71"/>
      <c r="K25" s="71"/>
      <c r="L25" s="71"/>
      <c r="M25" s="71"/>
      <c r="N25" s="71"/>
      <c r="O25" s="69"/>
    </row>
    <row r="26" spans="1:15" ht="63" x14ac:dyDescent="0.25">
      <c r="A26" s="72" t="s">
        <v>23</v>
      </c>
      <c r="B26" s="73" t="s">
        <v>24</v>
      </c>
      <c r="C26" s="72" t="s">
        <v>25</v>
      </c>
      <c r="D26" s="72" t="s">
        <v>26</v>
      </c>
      <c r="E26" s="72" t="s">
        <v>105</v>
      </c>
      <c r="F26" s="764" t="s">
        <v>28</v>
      </c>
      <c r="G26" s="764"/>
      <c r="H26" s="764" t="s">
        <v>29</v>
      </c>
      <c r="I26" s="764"/>
      <c r="J26" s="73" t="s">
        <v>30</v>
      </c>
      <c r="K26" s="764" t="s">
        <v>31</v>
      </c>
      <c r="L26" s="764"/>
      <c r="M26" s="765" t="s">
        <v>32</v>
      </c>
      <c r="N26" s="766"/>
      <c r="O26" s="767"/>
    </row>
    <row r="27" spans="1:15" ht="75" x14ac:dyDescent="0.25">
      <c r="A27" s="75" t="s">
        <v>33</v>
      </c>
      <c r="B27" s="76">
        <v>30</v>
      </c>
      <c r="C27" s="77" t="s">
        <v>204</v>
      </c>
      <c r="D27" s="77" t="s">
        <v>35</v>
      </c>
      <c r="E27" s="77" t="s">
        <v>205</v>
      </c>
      <c r="F27" s="768" t="s">
        <v>206</v>
      </c>
      <c r="G27" s="768"/>
      <c r="H27" s="769" t="s">
        <v>207</v>
      </c>
      <c r="I27" s="770"/>
      <c r="J27" s="79">
        <v>5</v>
      </c>
      <c r="K27" s="771" t="s">
        <v>208</v>
      </c>
      <c r="L27" s="771"/>
      <c r="M27" s="772" t="s">
        <v>209</v>
      </c>
      <c r="N27" s="772"/>
      <c r="O27" s="772"/>
    </row>
    <row r="28" spans="1:15" ht="15.75" x14ac:dyDescent="0.25">
      <c r="A28" s="752" t="s">
        <v>40</v>
      </c>
      <c r="B28" s="753"/>
      <c r="C28" s="754" t="s">
        <v>210</v>
      </c>
      <c r="D28" s="742"/>
      <c r="E28" s="742"/>
      <c r="F28" s="742"/>
      <c r="G28" s="743"/>
      <c r="H28" s="755" t="s">
        <v>42</v>
      </c>
      <c r="I28" s="756"/>
      <c r="J28" s="757"/>
      <c r="K28" s="758" t="s">
        <v>211</v>
      </c>
      <c r="L28" s="758"/>
      <c r="M28" s="758"/>
      <c r="N28" s="758"/>
      <c r="O28" s="759"/>
    </row>
    <row r="29" spans="1:15" ht="15.75" x14ac:dyDescent="0.25">
      <c r="A29" s="760" t="s">
        <v>44</v>
      </c>
      <c r="B29" s="761"/>
      <c r="C29" s="761"/>
      <c r="D29" s="761"/>
      <c r="E29" s="761"/>
      <c r="F29" s="762"/>
      <c r="G29" s="763" t="s">
        <v>45</v>
      </c>
      <c r="H29" s="763"/>
      <c r="I29" s="763"/>
      <c r="J29" s="763"/>
      <c r="K29" s="763"/>
      <c r="L29" s="763"/>
      <c r="M29" s="763"/>
      <c r="N29" s="763"/>
      <c r="O29" s="763"/>
    </row>
    <row r="30" spans="1:15" x14ac:dyDescent="0.25">
      <c r="A30" s="776" t="s">
        <v>212</v>
      </c>
      <c r="B30" s="777"/>
      <c r="C30" s="777"/>
      <c r="D30" s="777"/>
      <c r="E30" s="777"/>
      <c r="F30" s="777"/>
      <c r="G30" s="780" t="s">
        <v>213</v>
      </c>
      <c r="H30" s="780"/>
      <c r="I30" s="780"/>
      <c r="J30" s="780"/>
      <c r="K30" s="780"/>
      <c r="L30" s="780"/>
      <c r="M30" s="780"/>
      <c r="N30" s="780"/>
      <c r="O30" s="780"/>
    </row>
    <row r="31" spans="1:15" x14ac:dyDescent="0.25">
      <c r="A31" s="778"/>
      <c r="B31" s="779"/>
      <c r="C31" s="779"/>
      <c r="D31" s="779"/>
      <c r="E31" s="779"/>
      <c r="F31" s="779"/>
      <c r="G31" s="780"/>
      <c r="H31" s="780"/>
      <c r="I31" s="780"/>
      <c r="J31" s="780"/>
      <c r="K31" s="780"/>
      <c r="L31" s="780"/>
      <c r="M31" s="780"/>
      <c r="N31" s="780"/>
      <c r="O31" s="780"/>
    </row>
    <row r="32" spans="1:15" ht="15.75" x14ac:dyDescent="0.25">
      <c r="A32" s="760" t="s">
        <v>48</v>
      </c>
      <c r="B32" s="761"/>
      <c r="C32" s="761"/>
      <c r="D32" s="761"/>
      <c r="E32" s="761"/>
      <c r="F32" s="761"/>
      <c r="G32" s="763" t="s">
        <v>49</v>
      </c>
      <c r="H32" s="763"/>
      <c r="I32" s="763"/>
      <c r="J32" s="763"/>
      <c r="K32" s="763"/>
      <c r="L32" s="763"/>
      <c r="M32" s="763"/>
      <c r="N32" s="763"/>
      <c r="O32" s="763"/>
    </row>
    <row r="33" spans="1:15" x14ac:dyDescent="0.25">
      <c r="A33" s="781" t="s">
        <v>214</v>
      </c>
      <c r="B33" s="781"/>
      <c r="C33" s="781"/>
      <c r="D33" s="781"/>
      <c r="E33" s="781"/>
      <c r="F33" s="781"/>
      <c r="G33" s="781" t="s">
        <v>214</v>
      </c>
      <c r="H33" s="781"/>
      <c r="I33" s="781"/>
      <c r="J33" s="781"/>
      <c r="K33" s="781"/>
      <c r="L33" s="781"/>
      <c r="M33" s="781"/>
      <c r="N33" s="781"/>
      <c r="O33" s="781"/>
    </row>
    <row r="34" spans="1:15" x14ac:dyDescent="0.25">
      <c r="A34" s="781"/>
      <c r="B34" s="781"/>
      <c r="C34" s="781"/>
      <c r="D34" s="781"/>
      <c r="E34" s="781"/>
      <c r="F34" s="781"/>
      <c r="G34" s="781"/>
      <c r="H34" s="781"/>
      <c r="I34" s="781"/>
      <c r="J34" s="781"/>
      <c r="K34" s="781"/>
      <c r="L34" s="781"/>
      <c r="M34" s="781"/>
      <c r="N34" s="781"/>
      <c r="O34" s="781"/>
    </row>
    <row r="35" spans="1:15" ht="15.75" x14ac:dyDescent="0.25">
      <c r="A35" s="63"/>
      <c r="B35" s="64"/>
      <c r="C35" s="70"/>
      <c r="D35" s="70"/>
      <c r="E35" s="70"/>
      <c r="F35" s="70"/>
      <c r="G35" s="70"/>
      <c r="H35" s="70"/>
      <c r="I35" s="70"/>
      <c r="J35" s="70"/>
      <c r="K35" s="70"/>
      <c r="L35" s="70"/>
      <c r="M35" s="70"/>
      <c r="N35" s="70"/>
      <c r="O35" s="63"/>
    </row>
    <row r="36" spans="1:15" ht="15.75" x14ac:dyDescent="0.25">
      <c r="A36" s="70"/>
      <c r="B36" s="70"/>
      <c r="C36" s="63"/>
      <c r="D36" s="752" t="s">
        <v>52</v>
      </c>
      <c r="E36" s="773"/>
      <c r="F36" s="773"/>
      <c r="G36" s="773"/>
      <c r="H36" s="773"/>
      <c r="I36" s="773"/>
      <c r="J36" s="773"/>
      <c r="K36" s="773"/>
      <c r="L36" s="773"/>
      <c r="M36" s="773"/>
      <c r="N36" s="773"/>
      <c r="O36" s="753"/>
    </row>
    <row r="37" spans="1:15" ht="15.75" x14ac:dyDescent="0.25">
      <c r="A37" s="63"/>
      <c r="B37" s="64"/>
      <c r="C37" s="70"/>
      <c r="D37" s="73" t="s">
        <v>53</v>
      </c>
      <c r="E37" s="73" t="s">
        <v>54</v>
      </c>
      <c r="F37" s="73" t="s">
        <v>55</v>
      </c>
      <c r="G37" s="73" t="s">
        <v>56</v>
      </c>
      <c r="H37" s="73" t="s">
        <v>57</v>
      </c>
      <c r="I37" s="73" t="s">
        <v>58</v>
      </c>
      <c r="J37" s="73" t="s">
        <v>59</v>
      </c>
      <c r="K37" s="73" t="s">
        <v>60</v>
      </c>
      <c r="L37" s="73" t="s">
        <v>61</v>
      </c>
      <c r="M37" s="73" t="s">
        <v>62</v>
      </c>
      <c r="N37" s="73" t="s">
        <v>63</v>
      </c>
      <c r="O37" s="73" t="s">
        <v>64</v>
      </c>
    </row>
    <row r="38" spans="1:15" ht="15.75" x14ac:dyDescent="0.25">
      <c r="A38" s="774" t="s">
        <v>65</v>
      </c>
      <c r="B38" s="774"/>
      <c r="C38" s="774"/>
      <c r="D38" s="84"/>
      <c r="E38" s="84"/>
      <c r="F38" s="84">
        <v>1</v>
      </c>
      <c r="G38" s="84"/>
      <c r="H38" s="84">
        <v>2</v>
      </c>
      <c r="I38" s="84"/>
      <c r="J38" s="84">
        <v>3</v>
      </c>
      <c r="K38" s="84"/>
      <c r="L38" s="84">
        <v>4</v>
      </c>
      <c r="M38" s="84"/>
      <c r="N38" s="84">
        <v>5</v>
      </c>
      <c r="O38" s="84"/>
    </row>
    <row r="39" spans="1:15" ht="15.75" x14ac:dyDescent="0.25">
      <c r="A39" s="775" t="s">
        <v>66</v>
      </c>
      <c r="B39" s="775"/>
      <c r="C39" s="775"/>
      <c r="D39" s="85">
        <v>0</v>
      </c>
      <c r="E39" s="85">
        <v>0</v>
      </c>
      <c r="F39" s="85">
        <v>0</v>
      </c>
      <c r="G39" s="85">
        <v>2</v>
      </c>
      <c r="H39" s="85">
        <v>3</v>
      </c>
      <c r="I39" s="85">
        <v>4</v>
      </c>
      <c r="J39" s="85">
        <v>5</v>
      </c>
      <c r="K39" s="85">
        <v>6</v>
      </c>
      <c r="L39" s="85">
        <v>7</v>
      </c>
      <c r="M39" s="85"/>
      <c r="N39" s="85"/>
      <c r="O39" s="85"/>
    </row>
    <row r="40" spans="1:15" ht="15.75" x14ac:dyDescent="0.25">
      <c r="A40" s="63"/>
      <c r="B40" s="64"/>
      <c r="C40" s="65"/>
      <c r="D40" s="65"/>
      <c r="E40" s="65"/>
      <c r="F40" s="65"/>
      <c r="G40" s="65"/>
      <c r="H40" s="65"/>
      <c r="I40" s="65"/>
      <c r="J40" s="65"/>
      <c r="K40" s="65"/>
      <c r="L40" s="66"/>
      <c r="M40" s="66"/>
      <c r="N40" s="66"/>
      <c r="O40" s="63"/>
    </row>
    <row r="41" spans="1:15" ht="15.75" x14ac:dyDescent="0.25">
      <c r="A41" s="63"/>
      <c r="B41" s="64"/>
      <c r="C41" s="65"/>
      <c r="D41" s="65"/>
      <c r="E41" s="65"/>
      <c r="F41" s="65"/>
      <c r="G41" s="65"/>
      <c r="H41" s="65"/>
      <c r="I41" s="65"/>
      <c r="J41" s="65"/>
      <c r="K41" s="65"/>
      <c r="L41" s="66"/>
      <c r="M41" s="66"/>
      <c r="N41" s="66"/>
      <c r="O41" s="63"/>
    </row>
    <row r="42" spans="1:15" ht="47.25" x14ac:dyDescent="0.25">
      <c r="A42" s="72" t="s">
        <v>23</v>
      </c>
      <c r="B42" s="73" t="s">
        <v>24</v>
      </c>
      <c r="C42" s="764" t="s">
        <v>25</v>
      </c>
      <c r="D42" s="764"/>
      <c r="E42" s="764"/>
      <c r="F42" s="764" t="s">
        <v>28</v>
      </c>
      <c r="G42" s="764"/>
      <c r="H42" s="764" t="s">
        <v>29</v>
      </c>
      <c r="I42" s="764"/>
      <c r="J42" s="73" t="s">
        <v>30</v>
      </c>
      <c r="K42" s="764" t="s">
        <v>31</v>
      </c>
      <c r="L42" s="764"/>
      <c r="M42" s="765" t="s">
        <v>32</v>
      </c>
      <c r="N42" s="766"/>
      <c r="O42" s="767"/>
    </row>
    <row r="43" spans="1:15" ht="63" x14ac:dyDescent="0.25">
      <c r="A43" s="75" t="s">
        <v>67</v>
      </c>
      <c r="B43" s="76">
        <v>70</v>
      </c>
      <c r="C43" s="754" t="s">
        <v>215</v>
      </c>
      <c r="D43" s="742"/>
      <c r="E43" s="743"/>
      <c r="F43" s="754" t="s">
        <v>216</v>
      </c>
      <c r="G43" s="743"/>
      <c r="H43" s="782" t="s">
        <v>217</v>
      </c>
      <c r="I43" s="759"/>
      <c r="J43" s="79">
        <v>100</v>
      </c>
      <c r="K43" s="771" t="s">
        <v>218</v>
      </c>
      <c r="L43" s="771"/>
      <c r="M43" s="772" t="s">
        <v>219</v>
      </c>
      <c r="N43" s="772"/>
      <c r="O43" s="772"/>
    </row>
    <row r="44" spans="1:15" ht="15.75" x14ac:dyDescent="0.25">
      <c r="A44" s="752" t="s">
        <v>40</v>
      </c>
      <c r="B44" s="753"/>
      <c r="C44" s="754" t="s">
        <v>220</v>
      </c>
      <c r="D44" s="742"/>
      <c r="E44" s="742"/>
      <c r="F44" s="742"/>
      <c r="G44" s="743"/>
      <c r="H44" s="783" t="s">
        <v>72</v>
      </c>
      <c r="I44" s="756"/>
      <c r="J44" s="757"/>
      <c r="K44" s="758"/>
      <c r="L44" s="758"/>
      <c r="M44" s="758"/>
      <c r="N44" s="758"/>
      <c r="O44" s="759"/>
    </row>
    <row r="45" spans="1:15" ht="15.75" x14ac:dyDescent="0.25">
      <c r="A45" s="760" t="s">
        <v>44</v>
      </c>
      <c r="B45" s="761"/>
      <c r="C45" s="761"/>
      <c r="D45" s="761"/>
      <c r="E45" s="761"/>
      <c r="F45" s="762"/>
      <c r="G45" s="763" t="s">
        <v>45</v>
      </c>
      <c r="H45" s="763"/>
      <c r="I45" s="763"/>
      <c r="J45" s="763"/>
      <c r="K45" s="763"/>
      <c r="L45" s="763"/>
      <c r="M45" s="763"/>
      <c r="N45" s="763"/>
      <c r="O45" s="763"/>
    </row>
    <row r="46" spans="1:15" x14ac:dyDescent="0.25">
      <c r="A46" s="776" t="s">
        <v>221</v>
      </c>
      <c r="B46" s="777"/>
      <c r="C46" s="777"/>
      <c r="D46" s="777"/>
      <c r="E46" s="777"/>
      <c r="F46" s="777"/>
      <c r="G46" s="780" t="s">
        <v>222</v>
      </c>
      <c r="H46" s="780"/>
      <c r="I46" s="780"/>
      <c r="J46" s="780"/>
      <c r="K46" s="780"/>
      <c r="L46" s="780"/>
      <c r="M46" s="780"/>
      <c r="N46" s="780"/>
      <c r="O46" s="780"/>
    </row>
    <row r="47" spans="1:15" x14ac:dyDescent="0.25">
      <c r="A47" s="778"/>
      <c r="B47" s="779"/>
      <c r="C47" s="779"/>
      <c r="D47" s="779"/>
      <c r="E47" s="779"/>
      <c r="F47" s="779"/>
      <c r="G47" s="780"/>
      <c r="H47" s="780"/>
      <c r="I47" s="780"/>
      <c r="J47" s="780"/>
      <c r="K47" s="780"/>
      <c r="L47" s="780"/>
      <c r="M47" s="780"/>
      <c r="N47" s="780"/>
      <c r="O47" s="780"/>
    </row>
    <row r="48" spans="1:15" ht="15.75" x14ac:dyDescent="0.25">
      <c r="A48" s="760" t="s">
        <v>48</v>
      </c>
      <c r="B48" s="761"/>
      <c r="C48" s="761"/>
      <c r="D48" s="761"/>
      <c r="E48" s="761"/>
      <c r="F48" s="761"/>
      <c r="G48" s="763" t="s">
        <v>49</v>
      </c>
      <c r="H48" s="763"/>
      <c r="I48" s="763"/>
      <c r="J48" s="763"/>
      <c r="K48" s="763"/>
      <c r="L48" s="763"/>
      <c r="M48" s="763"/>
      <c r="N48" s="763"/>
      <c r="O48" s="763"/>
    </row>
    <row r="49" spans="1:15" x14ac:dyDescent="0.25">
      <c r="A49" s="781" t="s">
        <v>223</v>
      </c>
      <c r="B49" s="781"/>
      <c r="C49" s="781"/>
      <c r="D49" s="781"/>
      <c r="E49" s="781"/>
      <c r="F49" s="781"/>
      <c r="G49" s="781" t="s">
        <v>214</v>
      </c>
      <c r="H49" s="781"/>
      <c r="I49" s="781"/>
      <c r="J49" s="781"/>
      <c r="K49" s="781"/>
      <c r="L49" s="781"/>
      <c r="M49" s="781"/>
      <c r="N49" s="781"/>
      <c r="O49" s="781"/>
    </row>
    <row r="50" spans="1:15" x14ac:dyDescent="0.25">
      <c r="A50" s="781"/>
      <c r="B50" s="781"/>
      <c r="C50" s="781"/>
      <c r="D50" s="781"/>
      <c r="E50" s="781"/>
      <c r="F50" s="781"/>
      <c r="G50" s="781"/>
      <c r="H50" s="781"/>
      <c r="I50" s="781"/>
      <c r="J50" s="781"/>
      <c r="K50" s="781"/>
      <c r="L50" s="781"/>
      <c r="M50" s="781"/>
      <c r="N50" s="781"/>
      <c r="O50" s="781"/>
    </row>
    <row r="51" spans="1:15" ht="15.75" x14ac:dyDescent="0.25">
      <c r="A51" s="63"/>
      <c r="B51" s="64"/>
      <c r="C51" s="70"/>
      <c r="D51" s="70"/>
      <c r="E51" s="70"/>
      <c r="F51" s="70"/>
      <c r="G51" s="70"/>
      <c r="H51" s="70"/>
      <c r="I51" s="70"/>
      <c r="J51" s="70"/>
      <c r="K51" s="70"/>
      <c r="L51" s="70"/>
      <c r="M51" s="70"/>
      <c r="N51" s="70"/>
      <c r="O51" s="63"/>
    </row>
    <row r="52" spans="1:15" ht="15.75" x14ac:dyDescent="0.25">
      <c r="A52" s="86" t="s">
        <v>76</v>
      </c>
      <c r="B52" s="86" t="s">
        <v>24</v>
      </c>
      <c r="C52" s="87"/>
      <c r="D52" s="73" t="s">
        <v>53</v>
      </c>
      <c r="E52" s="73" t="s">
        <v>54</v>
      </c>
      <c r="F52" s="73" t="s">
        <v>55</v>
      </c>
      <c r="G52" s="73" t="s">
        <v>56</v>
      </c>
      <c r="H52" s="73" t="s">
        <v>57</v>
      </c>
      <c r="I52" s="73" t="s">
        <v>58</v>
      </c>
      <c r="J52" s="73" t="s">
        <v>59</v>
      </c>
      <c r="K52" s="73" t="s">
        <v>60</v>
      </c>
      <c r="L52" s="73" t="s">
        <v>61</v>
      </c>
      <c r="M52" s="73" t="s">
        <v>62</v>
      </c>
      <c r="N52" s="73" t="s">
        <v>63</v>
      </c>
      <c r="O52" s="73" t="s">
        <v>64</v>
      </c>
    </row>
    <row r="53" spans="1:15" ht="31.5" x14ac:dyDescent="0.25">
      <c r="A53" s="784" t="s">
        <v>224</v>
      </c>
      <c r="B53" s="786">
        <v>10</v>
      </c>
      <c r="C53" s="84" t="s">
        <v>65</v>
      </c>
      <c r="D53" s="84"/>
      <c r="E53" s="84"/>
      <c r="F53" s="84">
        <v>20</v>
      </c>
      <c r="G53" s="84"/>
      <c r="H53" s="84">
        <v>40</v>
      </c>
      <c r="I53" s="84"/>
      <c r="J53" s="84">
        <v>60</v>
      </c>
      <c r="K53" s="84"/>
      <c r="L53" s="84">
        <v>80</v>
      </c>
      <c r="M53" s="84"/>
      <c r="N53" s="84">
        <v>100</v>
      </c>
      <c r="O53" s="84"/>
    </row>
    <row r="54" spans="1:15" x14ac:dyDescent="0.25">
      <c r="A54" s="785"/>
      <c r="B54" s="787"/>
      <c r="C54" s="85" t="s">
        <v>66</v>
      </c>
      <c r="D54" s="85">
        <v>0</v>
      </c>
      <c r="E54" s="85">
        <v>0</v>
      </c>
      <c r="F54" s="85">
        <v>0</v>
      </c>
      <c r="G54" s="85">
        <v>40</v>
      </c>
      <c r="H54" s="85">
        <v>60</v>
      </c>
      <c r="I54" s="85"/>
      <c r="J54" s="85">
        <v>100</v>
      </c>
      <c r="K54" s="85">
        <v>120</v>
      </c>
      <c r="L54" s="85">
        <v>140</v>
      </c>
      <c r="M54" s="85"/>
      <c r="N54" s="85"/>
      <c r="O54" s="85"/>
    </row>
    <row r="55" spans="1:15" ht="31.5" x14ac:dyDescent="0.25">
      <c r="A55" s="784" t="s">
        <v>225</v>
      </c>
      <c r="B55" s="786">
        <v>40</v>
      </c>
      <c r="C55" s="84" t="s">
        <v>65</v>
      </c>
      <c r="D55" s="84">
        <v>85</v>
      </c>
      <c r="E55" s="84">
        <v>85</v>
      </c>
      <c r="F55" s="84">
        <v>85</v>
      </c>
      <c r="G55" s="84">
        <v>85</v>
      </c>
      <c r="H55" s="84">
        <v>85</v>
      </c>
      <c r="I55" s="84">
        <v>85</v>
      </c>
      <c r="J55" s="84">
        <v>85</v>
      </c>
      <c r="K55" s="84">
        <v>85</v>
      </c>
      <c r="L55" s="84">
        <v>85</v>
      </c>
      <c r="M55" s="84">
        <v>85</v>
      </c>
      <c r="N55" s="84">
        <v>85</v>
      </c>
      <c r="O55" s="84">
        <v>85</v>
      </c>
    </row>
    <row r="56" spans="1:15" x14ac:dyDescent="0.25">
      <c r="A56" s="785"/>
      <c r="B56" s="787"/>
      <c r="C56" s="85" t="s">
        <v>66</v>
      </c>
      <c r="D56" s="85">
        <v>67.5</v>
      </c>
      <c r="E56" s="85">
        <v>70.3</v>
      </c>
      <c r="F56" s="85">
        <v>76.8</v>
      </c>
      <c r="G56" s="85">
        <v>82.4</v>
      </c>
      <c r="H56" s="85">
        <v>74.900000000000006</v>
      </c>
      <c r="I56" s="85">
        <v>83.33</v>
      </c>
      <c r="J56" s="85">
        <v>81.3</v>
      </c>
      <c r="K56" s="85">
        <v>83.8</v>
      </c>
      <c r="L56" s="85">
        <v>84.6</v>
      </c>
      <c r="M56" s="85"/>
      <c r="N56" s="85"/>
      <c r="O56" s="85"/>
    </row>
    <row r="57" spans="1:15" ht="31.5" x14ac:dyDescent="0.25">
      <c r="A57" s="784" t="s">
        <v>226</v>
      </c>
      <c r="B57" s="786">
        <v>10</v>
      </c>
      <c r="C57" s="84" t="s">
        <v>65</v>
      </c>
      <c r="D57" s="84">
        <v>8</v>
      </c>
      <c r="E57" s="84">
        <v>17</v>
      </c>
      <c r="F57" s="84">
        <v>25</v>
      </c>
      <c r="G57" s="84">
        <v>34</v>
      </c>
      <c r="H57" s="84">
        <v>42</v>
      </c>
      <c r="I57" s="84">
        <v>51</v>
      </c>
      <c r="J57" s="84">
        <v>59</v>
      </c>
      <c r="K57" s="84">
        <v>68</v>
      </c>
      <c r="L57" s="84">
        <v>76</v>
      </c>
      <c r="M57" s="84">
        <v>84</v>
      </c>
      <c r="N57" s="84">
        <v>92</v>
      </c>
      <c r="O57" s="84">
        <v>100</v>
      </c>
    </row>
    <row r="58" spans="1:15" x14ac:dyDescent="0.25">
      <c r="A58" s="785"/>
      <c r="B58" s="787"/>
      <c r="C58" s="85" t="s">
        <v>66</v>
      </c>
      <c r="D58" s="85"/>
      <c r="E58" s="85">
        <v>17</v>
      </c>
      <c r="F58" s="85">
        <v>25</v>
      </c>
      <c r="G58" s="85">
        <v>34</v>
      </c>
      <c r="H58" s="85">
        <v>42</v>
      </c>
      <c r="I58" s="85">
        <v>51</v>
      </c>
      <c r="J58" s="85">
        <v>59</v>
      </c>
      <c r="K58" s="85">
        <v>68</v>
      </c>
      <c r="L58" s="85">
        <v>76</v>
      </c>
      <c r="M58" s="85"/>
      <c r="N58" s="85"/>
      <c r="O58" s="85"/>
    </row>
    <row r="59" spans="1:15" ht="31.5" x14ac:dyDescent="0.25">
      <c r="A59" s="784" t="s">
        <v>227</v>
      </c>
      <c r="B59" s="786">
        <v>40</v>
      </c>
      <c r="C59" s="84" t="s">
        <v>65</v>
      </c>
      <c r="D59" s="84">
        <v>8</v>
      </c>
      <c r="E59" s="84">
        <v>17</v>
      </c>
      <c r="F59" s="84">
        <v>25</v>
      </c>
      <c r="G59" s="84">
        <v>34</v>
      </c>
      <c r="H59" s="84">
        <v>42</v>
      </c>
      <c r="I59" s="84">
        <v>51</v>
      </c>
      <c r="J59" s="84">
        <v>59</v>
      </c>
      <c r="K59" s="84">
        <v>68</v>
      </c>
      <c r="L59" s="84">
        <v>76</v>
      </c>
      <c r="M59" s="84">
        <v>84</v>
      </c>
      <c r="N59" s="84">
        <v>92</v>
      </c>
      <c r="O59" s="84">
        <v>100</v>
      </c>
    </row>
    <row r="60" spans="1:15" x14ac:dyDescent="0.25">
      <c r="A60" s="788"/>
      <c r="B60" s="787"/>
      <c r="C60" s="85" t="s">
        <v>66</v>
      </c>
      <c r="D60" s="85">
        <v>8</v>
      </c>
      <c r="E60" s="85">
        <v>17</v>
      </c>
      <c r="F60" s="85">
        <v>25</v>
      </c>
      <c r="G60" s="85">
        <v>34</v>
      </c>
      <c r="H60" s="85">
        <v>42</v>
      </c>
      <c r="I60" s="85">
        <v>51</v>
      </c>
      <c r="J60" s="85">
        <v>59</v>
      </c>
      <c r="K60" s="85">
        <v>68</v>
      </c>
      <c r="L60" s="85">
        <v>76</v>
      </c>
      <c r="M60" s="85"/>
      <c r="N60" s="85"/>
      <c r="O60" s="85"/>
    </row>
    <row r="61" spans="1:15" x14ac:dyDescent="0.25">
      <c r="A61" s="88"/>
      <c r="B61" s="88"/>
      <c r="C61" s="89"/>
      <c r="D61" s="89"/>
      <c r="E61" s="89"/>
      <c r="F61" s="89"/>
      <c r="G61" s="89"/>
      <c r="H61" s="89"/>
      <c r="I61" s="89"/>
      <c r="J61" s="89"/>
      <c r="K61" s="89"/>
      <c r="L61" s="89"/>
      <c r="M61" s="89"/>
      <c r="N61" s="89"/>
      <c r="O61" s="89"/>
    </row>
    <row r="62" spans="1:15" x14ac:dyDescent="0.25">
      <c r="A62" s="789" t="s">
        <v>228</v>
      </c>
      <c r="B62" s="790"/>
      <c r="C62" s="790"/>
      <c r="D62" s="790"/>
      <c r="E62" s="790"/>
      <c r="F62" s="790"/>
      <c r="G62" s="790"/>
      <c r="H62" s="790"/>
      <c r="I62" s="790"/>
      <c r="J62" s="790"/>
      <c r="K62" s="790"/>
      <c r="L62" s="790"/>
      <c r="M62" s="790"/>
      <c r="N62" s="790"/>
      <c r="O62" s="791"/>
    </row>
    <row r="63" spans="1:15" ht="18" x14ac:dyDescent="0.25">
      <c r="A63" s="792" t="s">
        <v>229</v>
      </c>
      <c r="B63" s="793"/>
      <c r="C63" s="793"/>
      <c r="D63" s="793"/>
      <c r="E63" s="793"/>
      <c r="F63" s="793"/>
      <c r="G63" s="793"/>
      <c r="H63" s="793"/>
      <c r="I63" s="793"/>
      <c r="J63" s="793"/>
      <c r="K63" s="793"/>
      <c r="L63" s="793"/>
      <c r="M63" s="793"/>
      <c r="N63" s="793"/>
      <c r="O63" s="794"/>
    </row>
    <row r="64" spans="1:15" ht="47.25" x14ac:dyDescent="0.25">
      <c r="A64" s="72" t="s">
        <v>23</v>
      </c>
      <c r="B64" s="73" t="s">
        <v>24</v>
      </c>
      <c r="C64" s="752" t="s">
        <v>25</v>
      </c>
      <c r="D64" s="773"/>
      <c r="E64" s="753"/>
      <c r="F64" s="752" t="s">
        <v>28</v>
      </c>
      <c r="G64" s="753"/>
      <c r="H64" s="752" t="s">
        <v>29</v>
      </c>
      <c r="I64" s="753"/>
      <c r="J64" s="73" t="s">
        <v>30</v>
      </c>
      <c r="K64" s="752" t="s">
        <v>31</v>
      </c>
      <c r="L64" s="753"/>
      <c r="M64" s="765" t="s">
        <v>32</v>
      </c>
      <c r="N64" s="766"/>
      <c r="O64" s="767"/>
    </row>
    <row r="65" spans="1:15" ht="63" x14ac:dyDescent="0.25">
      <c r="A65" s="75" t="s">
        <v>133</v>
      </c>
      <c r="B65" s="76"/>
      <c r="C65" s="754"/>
      <c r="D65" s="742"/>
      <c r="E65" s="743"/>
      <c r="F65" s="754"/>
      <c r="G65" s="743"/>
      <c r="H65" s="782"/>
      <c r="I65" s="759"/>
      <c r="J65" s="79"/>
      <c r="K65" s="782"/>
      <c r="L65" s="759"/>
      <c r="M65" s="797"/>
      <c r="N65" s="798"/>
      <c r="O65" s="799"/>
    </row>
    <row r="66" spans="1:15" ht="15.75" x14ac:dyDescent="0.25">
      <c r="A66" s="752" t="s">
        <v>40</v>
      </c>
      <c r="B66" s="753"/>
      <c r="C66" s="754"/>
      <c r="D66" s="742"/>
      <c r="E66" s="742"/>
      <c r="F66" s="742"/>
      <c r="G66" s="743"/>
      <c r="H66" s="755" t="s">
        <v>42</v>
      </c>
      <c r="I66" s="795"/>
      <c r="J66" s="796"/>
      <c r="K66" s="782"/>
      <c r="L66" s="758"/>
      <c r="M66" s="758"/>
      <c r="N66" s="758"/>
      <c r="O66" s="759"/>
    </row>
    <row r="67" spans="1:15" ht="15.75" x14ac:dyDescent="0.25">
      <c r="A67" s="760" t="s">
        <v>44</v>
      </c>
      <c r="B67" s="761"/>
      <c r="C67" s="761"/>
      <c r="D67" s="761"/>
      <c r="E67" s="761"/>
      <c r="F67" s="762"/>
      <c r="G67" s="763" t="s">
        <v>45</v>
      </c>
      <c r="H67" s="763"/>
      <c r="I67" s="763"/>
      <c r="J67" s="763"/>
      <c r="K67" s="763"/>
      <c r="L67" s="763"/>
      <c r="M67" s="763"/>
      <c r="N67" s="763"/>
      <c r="O67" s="763"/>
    </row>
    <row r="68" spans="1:15" x14ac:dyDescent="0.25">
      <c r="A68" s="776"/>
      <c r="B68" s="777"/>
      <c r="C68" s="777"/>
      <c r="D68" s="777"/>
      <c r="E68" s="777"/>
      <c r="F68" s="777"/>
      <c r="G68" s="780"/>
      <c r="H68" s="780"/>
      <c r="I68" s="780"/>
      <c r="J68" s="780"/>
      <c r="K68" s="780"/>
      <c r="L68" s="780"/>
      <c r="M68" s="780"/>
      <c r="N68" s="780"/>
      <c r="O68" s="780"/>
    </row>
    <row r="69" spans="1:15" x14ac:dyDescent="0.25">
      <c r="A69" s="778"/>
      <c r="B69" s="779"/>
      <c r="C69" s="779"/>
      <c r="D69" s="779"/>
      <c r="E69" s="779"/>
      <c r="F69" s="779"/>
      <c r="G69" s="780"/>
      <c r="H69" s="780"/>
      <c r="I69" s="780"/>
      <c r="J69" s="780"/>
      <c r="K69" s="780"/>
      <c r="L69" s="780"/>
      <c r="M69" s="780"/>
      <c r="N69" s="780"/>
      <c r="O69" s="780"/>
    </row>
    <row r="70" spans="1:15" ht="15.75" x14ac:dyDescent="0.25">
      <c r="A70" s="760" t="s">
        <v>48</v>
      </c>
      <c r="B70" s="761"/>
      <c r="C70" s="761"/>
      <c r="D70" s="761"/>
      <c r="E70" s="761"/>
      <c r="F70" s="761"/>
      <c r="G70" s="763" t="s">
        <v>49</v>
      </c>
      <c r="H70" s="763"/>
      <c r="I70" s="763"/>
      <c r="J70" s="763"/>
      <c r="K70" s="763"/>
      <c r="L70" s="763"/>
      <c r="M70" s="763"/>
      <c r="N70" s="763"/>
      <c r="O70" s="763"/>
    </row>
    <row r="71" spans="1:15" x14ac:dyDescent="0.25">
      <c r="A71" s="781"/>
      <c r="B71" s="781"/>
      <c r="C71" s="781"/>
      <c r="D71" s="781"/>
      <c r="E71" s="781"/>
      <c r="F71" s="781"/>
      <c r="G71" s="781"/>
      <c r="H71" s="781"/>
      <c r="I71" s="781"/>
      <c r="J71" s="781"/>
      <c r="K71" s="781"/>
      <c r="L71" s="781"/>
      <c r="M71" s="781"/>
      <c r="N71" s="781"/>
      <c r="O71" s="781"/>
    </row>
    <row r="72" spans="1:15" x14ac:dyDescent="0.25">
      <c r="A72" s="781"/>
      <c r="B72" s="781"/>
      <c r="C72" s="781"/>
      <c r="D72" s="781"/>
      <c r="E72" s="781"/>
      <c r="F72" s="781"/>
      <c r="G72" s="781"/>
      <c r="H72" s="781"/>
      <c r="I72" s="781"/>
      <c r="J72" s="781"/>
      <c r="K72" s="781"/>
      <c r="L72" s="781"/>
      <c r="M72" s="781"/>
      <c r="N72" s="781"/>
      <c r="O72" s="781"/>
    </row>
    <row r="73" spans="1:15" x14ac:dyDescent="0.25">
      <c r="A73" s="90"/>
      <c r="B73" s="90"/>
      <c r="C73" s="90"/>
      <c r="D73" s="91"/>
      <c r="E73" s="92"/>
      <c r="F73" s="92"/>
      <c r="G73" s="92"/>
      <c r="H73" s="92"/>
      <c r="I73" s="92"/>
      <c r="J73" s="92"/>
      <c r="K73" s="92"/>
      <c r="L73" s="92"/>
      <c r="M73" s="92"/>
      <c r="N73" s="92"/>
      <c r="O73" s="93"/>
    </row>
    <row r="74" spans="1:15" ht="15.75" x14ac:dyDescent="0.25">
      <c r="A74" s="70"/>
      <c r="B74" s="70"/>
      <c r="C74" s="63"/>
      <c r="D74" s="800" t="s">
        <v>95</v>
      </c>
      <c r="E74" s="773"/>
      <c r="F74" s="773"/>
      <c r="G74" s="773"/>
      <c r="H74" s="773"/>
      <c r="I74" s="773"/>
      <c r="J74" s="773"/>
      <c r="K74" s="773"/>
      <c r="L74" s="773"/>
      <c r="M74" s="773"/>
      <c r="N74" s="773"/>
      <c r="O74" s="753"/>
    </row>
    <row r="75" spans="1:15" ht="15.75" x14ac:dyDescent="0.25">
      <c r="A75" s="63"/>
      <c r="B75" s="64"/>
      <c r="C75" s="70"/>
      <c r="D75" s="73" t="s">
        <v>53</v>
      </c>
      <c r="E75" s="73" t="s">
        <v>54</v>
      </c>
      <c r="F75" s="73" t="s">
        <v>55</v>
      </c>
      <c r="G75" s="73" t="s">
        <v>56</v>
      </c>
      <c r="H75" s="73" t="s">
        <v>57</v>
      </c>
      <c r="I75" s="73" t="s">
        <v>58</v>
      </c>
      <c r="J75" s="73" t="s">
        <v>59</v>
      </c>
      <c r="K75" s="73" t="s">
        <v>60</v>
      </c>
      <c r="L75" s="73" t="s">
        <v>61</v>
      </c>
      <c r="M75" s="73" t="s">
        <v>62</v>
      </c>
      <c r="N75" s="73" t="s">
        <v>63</v>
      </c>
      <c r="O75" s="73" t="s">
        <v>64</v>
      </c>
    </row>
    <row r="76" spans="1:15" ht="15.75" x14ac:dyDescent="0.25">
      <c r="A76" s="774" t="s">
        <v>65</v>
      </c>
      <c r="B76" s="774"/>
      <c r="C76" s="774"/>
      <c r="D76" s="84"/>
      <c r="E76" s="84"/>
      <c r="F76" s="84"/>
      <c r="G76" s="84"/>
      <c r="H76" s="84"/>
      <c r="I76" s="84"/>
      <c r="J76" s="84"/>
      <c r="K76" s="84"/>
      <c r="L76" s="84"/>
      <c r="M76" s="84"/>
      <c r="N76" s="84"/>
      <c r="O76" s="84"/>
    </row>
    <row r="77" spans="1:15" ht="15.75" x14ac:dyDescent="0.25">
      <c r="A77" s="775" t="s">
        <v>66</v>
      </c>
      <c r="B77" s="775"/>
      <c r="C77" s="775"/>
      <c r="D77" s="85"/>
      <c r="E77" s="85"/>
      <c r="F77" s="85"/>
      <c r="G77" s="85"/>
      <c r="H77" s="85"/>
      <c r="I77" s="85"/>
      <c r="J77" s="85"/>
      <c r="K77" s="85"/>
      <c r="L77" s="85"/>
      <c r="M77" s="85"/>
      <c r="N77" s="85"/>
      <c r="O77" s="85"/>
    </row>
    <row r="78" spans="1:15" ht="15.75" x14ac:dyDescent="0.25">
      <c r="A78" s="63"/>
      <c r="B78" s="64"/>
      <c r="C78" s="70"/>
      <c r="D78" s="70"/>
      <c r="E78" s="70"/>
      <c r="F78" s="70"/>
      <c r="G78" s="70"/>
      <c r="H78" s="70"/>
      <c r="I78" s="70"/>
      <c r="J78" s="70"/>
      <c r="K78" s="70"/>
      <c r="L78" s="70"/>
      <c r="M78" s="70"/>
      <c r="N78" s="70"/>
      <c r="O78" s="63"/>
    </row>
    <row r="79" spans="1:15" ht="31.5" x14ac:dyDescent="0.25">
      <c r="A79" s="67" t="s">
        <v>11</v>
      </c>
      <c r="B79" s="747" t="s">
        <v>193</v>
      </c>
      <c r="C79" s="748"/>
      <c r="D79" s="748"/>
      <c r="E79" s="748"/>
      <c r="F79" s="748"/>
      <c r="G79" s="748"/>
      <c r="H79" s="748"/>
      <c r="I79" s="748"/>
      <c r="J79" s="749"/>
      <c r="K79" s="750" t="s">
        <v>13</v>
      </c>
      <c r="L79" s="750"/>
      <c r="M79" s="750"/>
      <c r="N79" s="750"/>
      <c r="O79" s="68">
        <v>0.53</v>
      </c>
    </row>
    <row r="80" spans="1:15" ht="15.75" x14ac:dyDescent="0.25">
      <c r="A80" s="69"/>
      <c r="B80" s="70"/>
      <c r="C80" s="71"/>
      <c r="D80" s="71"/>
      <c r="E80" s="71"/>
      <c r="F80" s="71"/>
      <c r="G80" s="71"/>
      <c r="H80" s="71"/>
      <c r="I80" s="71"/>
      <c r="J80" s="71"/>
      <c r="K80" s="71"/>
      <c r="L80" s="71"/>
      <c r="M80" s="71"/>
      <c r="N80" s="71"/>
      <c r="O80" s="69"/>
    </row>
    <row r="81" spans="1:15" ht="31.5" x14ac:dyDescent="0.25">
      <c r="A81" s="67" t="s">
        <v>14</v>
      </c>
      <c r="B81" s="747" t="s">
        <v>230</v>
      </c>
      <c r="C81" s="748"/>
      <c r="D81" s="748"/>
      <c r="E81" s="748"/>
      <c r="F81" s="748"/>
      <c r="G81" s="748"/>
      <c r="H81" s="748"/>
      <c r="I81" s="748"/>
      <c r="J81" s="748"/>
      <c r="K81" s="748"/>
      <c r="L81" s="748"/>
      <c r="M81" s="748"/>
      <c r="N81" s="748"/>
      <c r="O81" s="749"/>
    </row>
    <row r="82" spans="1:15" ht="15.75" x14ac:dyDescent="0.25">
      <c r="A82" s="69"/>
      <c r="B82" s="70"/>
      <c r="C82" s="71"/>
      <c r="D82" s="71"/>
      <c r="E82" s="71"/>
      <c r="F82" s="71"/>
      <c r="G82" s="71"/>
      <c r="H82" s="71"/>
      <c r="I82" s="71"/>
      <c r="J82" s="71"/>
      <c r="K82" s="71"/>
      <c r="L82" s="71"/>
      <c r="M82" s="71"/>
      <c r="N82" s="71"/>
      <c r="O82" s="69"/>
    </row>
    <row r="83" spans="1:15" x14ac:dyDescent="0.25">
      <c r="A83" s="751" t="s">
        <v>15</v>
      </c>
      <c r="B83" s="751"/>
      <c r="C83" s="751"/>
      <c r="D83" s="751"/>
      <c r="E83" s="744"/>
      <c r="F83" s="745"/>
      <c r="G83" s="745"/>
      <c r="H83" s="745"/>
      <c r="I83" s="746"/>
      <c r="J83" s="751" t="s">
        <v>17</v>
      </c>
      <c r="K83" s="751"/>
      <c r="L83" s="744"/>
      <c r="M83" s="745"/>
      <c r="N83" s="745"/>
      <c r="O83" s="746"/>
    </row>
    <row r="84" spans="1:15" x14ac:dyDescent="0.25">
      <c r="A84" s="751"/>
      <c r="B84" s="751"/>
      <c r="C84" s="751"/>
      <c r="D84" s="751"/>
      <c r="E84" s="744" t="s">
        <v>231</v>
      </c>
      <c r="F84" s="745"/>
      <c r="G84" s="745"/>
      <c r="H84" s="745"/>
      <c r="I84" s="746"/>
      <c r="J84" s="751"/>
      <c r="K84" s="751"/>
      <c r="L84" s="744" t="s">
        <v>232</v>
      </c>
      <c r="M84" s="745"/>
      <c r="N84" s="745"/>
      <c r="O84" s="746"/>
    </row>
    <row r="85" spans="1:15" x14ac:dyDescent="0.25">
      <c r="A85" s="751"/>
      <c r="B85" s="751"/>
      <c r="C85" s="751"/>
      <c r="D85" s="751"/>
      <c r="E85" s="744"/>
      <c r="F85" s="745"/>
      <c r="G85" s="745"/>
      <c r="H85" s="745"/>
      <c r="I85" s="746"/>
      <c r="J85" s="751"/>
      <c r="K85" s="751"/>
      <c r="L85" s="744" t="s">
        <v>233</v>
      </c>
      <c r="M85" s="745"/>
      <c r="N85" s="745"/>
      <c r="O85" s="746"/>
    </row>
    <row r="86" spans="1:15" x14ac:dyDescent="0.25">
      <c r="A86" s="751"/>
      <c r="B86" s="751"/>
      <c r="C86" s="751"/>
      <c r="D86" s="751"/>
      <c r="E86" s="744"/>
      <c r="F86" s="745"/>
      <c r="G86" s="745"/>
      <c r="H86" s="745"/>
      <c r="I86" s="746"/>
      <c r="J86" s="751"/>
      <c r="K86" s="751"/>
      <c r="L86" s="744" t="s">
        <v>197</v>
      </c>
      <c r="M86" s="745"/>
      <c r="N86" s="745"/>
      <c r="O86" s="746"/>
    </row>
    <row r="87" spans="1:15" x14ac:dyDescent="0.25">
      <c r="A87" s="751"/>
      <c r="B87" s="751"/>
      <c r="C87" s="751"/>
      <c r="D87" s="751"/>
      <c r="E87" s="744"/>
      <c r="F87" s="745"/>
      <c r="G87" s="745"/>
      <c r="H87" s="745"/>
      <c r="I87" s="746"/>
      <c r="J87" s="751"/>
      <c r="K87" s="751"/>
      <c r="L87" s="744" t="s">
        <v>198</v>
      </c>
      <c r="M87" s="745"/>
      <c r="N87" s="745"/>
      <c r="O87" s="746"/>
    </row>
    <row r="88" spans="1:15" x14ac:dyDescent="0.25">
      <c r="A88" s="751"/>
      <c r="B88" s="751"/>
      <c r="C88" s="751"/>
      <c r="D88" s="751"/>
      <c r="E88" s="94"/>
      <c r="F88" s="95"/>
      <c r="G88" s="95"/>
      <c r="H88" s="95"/>
      <c r="I88" s="96"/>
      <c r="J88" s="751"/>
      <c r="K88" s="751"/>
      <c r="L88" s="744" t="s">
        <v>199</v>
      </c>
      <c r="M88" s="745"/>
      <c r="N88" s="745"/>
      <c r="O88" s="746"/>
    </row>
    <row r="89" spans="1:15" x14ac:dyDescent="0.25">
      <c r="A89" s="751"/>
      <c r="B89" s="751"/>
      <c r="C89" s="751"/>
      <c r="D89" s="751"/>
      <c r="E89" s="94"/>
      <c r="F89" s="95"/>
      <c r="G89" s="95"/>
      <c r="H89" s="95"/>
      <c r="I89" s="96"/>
      <c r="J89" s="751"/>
      <c r="K89" s="751"/>
      <c r="L89" s="744" t="s">
        <v>200</v>
      </c>
      <c r="M89" s="745"/>
      <c r="N89" s="745"/>
      <c r="O89" s="746"/>
    </row>
    <row r="90" spans="1:15" x14ac:dyDescent="0.25">
      <c r="A90" s="751"/>
      <c r="B90" s="751"/>
      <c r="C90" s="751"/>
      <c r="D90" s="751"/>
      <c r="E90" s="94"/>
      <c r="F90" s="95"/>
      <c r="G90" s="95"/>
      <c r="H90" s="95"/>
      <c r="I90" s="96"/>
      <c r="J90" s="751"/>
      <c r="K90" s="751"/>
      <c r="L90" s="744" t="s">
        <v>201</v>
      </c>
      <c r="M90" s="745"/>
      <c r="N90" s="745"/>
      <c r="O90" s="746"/>
    </row>
    <row r="91" spans="1:15" x14ac:dyDescent="0.25">
      <c r="A91" s="751"/>
      <c r="B91" s="751"/>
      <c r="C91" s="751"/>
      <c r="D91" s="751"/>
      <c r="E91" s="94"/>
      <c r="F91" s="95"/>
      <c r="G91" s="95"/>
      <c r="H91" s="95"/>
      <c r="I91" s="96"/>
      <c r="J91" s="751"/>
      <c r="K91" s="751"/>
      <c r="L91" s="744" t="s">
        <v>202</v>
      </c>
      <c r="M91" s="745"/>
      <c r="N91" s="745"/>
      <c r="O91" s="746"/>
    </row>
    <row r="92" spans="1:15" x14ac:dyDescent="0.25">
      <c r="A92" s="751"/>
      <c r="B92" s="751"/>
      <c r="C92" s="751"/>
      <c r="D92" s="751"/>
      <c r="E92" s="744"/>
      <c r="F92" s="745"/>
      <c r="G92" s="745"/>
      <c r="H92" s="745"/>
      <c r="I92" s="746"/>
      <c r="J92" s="751"/>
      <c r="K92" s="751"/>
      <c r="L92" s="744" t="s">
        <v>203</v>
      </c>
      <c r="M92" s="745"/>
      <c r="N92" s="745"/>
      <c r="O92" s="746"/>
    </row>
    <row r="93" spans="1:15" x14ac:dyDescent="0.25">
      <c r="A93" s="751"/>
      <c r="B93" s="751"/>
      <c r="C93" s="751"/>
      <c r="D93" s="751"/>
      <c r="E93" s="744"/>
      <c r="F93" s="745"/>
      <c r="G93" s="745"/>
      <c r="H93" s="745"/>
      <c r="I93" s="746"/>
      <c r="J93" s="751"/>
      <c r="K93" s="751"/>
      <c r="L93" s="744"/>
      <c r="M93" s="745"/>
      <c r="N93" s="745"/>
      <c r="O93" s="746"/>
    </row>
    <row r="94" spans="1:15" ht="15.75" x14ac:dyDescent="0.25">
      <c r="A94" s="69"/>
      <c r="B94" s="70"/>
      <c r="C94" s="71"/>
      <c r="D94" s="71"/>
      <c r="E94" s="71"/>
      <c r="F94" s="71"/>
      <c r="G94" s="71"/>
      <c r="H94" s="71"/>
      <c r="I94" s="71"/>
      <c r="J94" s="71"/>
      <c r="K94" s="71"/>
      <c r="L94" s="71"/>
      <c r="M94" s="71"/>
      <c r="N94" s="71"/>
      <c r="O94" s="69"/>
    </row>
    <row r="95" spans="1:15" ht="15.75" x14ac:dyDescent="0.25">
      <c r="A95" s="69"/>
      <c r="B95" s="70"/>
      <c r="C95" s="71"/>
      <c r="D95" s="71"/>
      <c r="E95" s="71"/>
      <c r="F95" s="71"/>
      <c r="G95" s="71"/>
      <c r="H95" s="71"/>
      <c r="I95" s="71"/>
      <c r="J95" s="71"/>
      <c r="K95" s="71"/>
      <c r="L95" s="71"/>
      <c r="M95" s="71"/>
      <c r="N95" s="71"/>
      <c r="O95" s="69"/>
    </row>
    <row r="96" spans="1:15" ht="63" x14ac:dyDescent="0.25">
      <c r="A96" s="72" t="s">
        <v>23</v>
      </c>
      <c r="B96" s="73" t="s">
        <v>24</v>
      </c>
      <c r="C96" s="72" t="s">
        <v>25</v>
      </c>
      <c r="D96" s="72" t="s">
        <v>26</v>
      </c>
      <c r="E96" s="72" t="s">
        <v>105</v>
      </c>
      <c r="F96" s="764" t="s">
        <v>28</v>
      </c>
      <c r="G96" s="764"/>
      <c r="H96" s="764" t="s">
        <v>29</v>
      </c>
      <c r="I96" s="764"/>
      <c r="J96" s="73" t="s">
        <v>30</v>
      </c>
      <c r="K96" s="764" t="s">
        <v>31</v>
      </c>
      <c r="L96" s="764"/>
      <c r="M96" s="765" t="s">
        <v>32</v>
      </c>
      <c r="N96" s="766"/>
      <c r="O96" s="767"/>
    </row>
    <row r="97" spans="1:15" ht="90" x14ac:dyDescent="0.25">
      <c r="A97" s="75" t="s">
        <v>33</v>
      </c>
      <c r="B97" s="76">
        <v>30</v>
      </c>
      <c r="C97" s="77" t="s">
        <v>234</v>
      </c>
      <c r="D97" s="77" t="s">
        <v>35</v>
      </c>
      <c r="E97" s="77" t="s">
        <v>205</v>
      </c>
      <c r="F97" s="768" t="s">
        <v>206</v>
      </c>
      <c r="G97" s="768"/>
      <c r="H97" s="769" t="s">
        <v>207</v>
      </c>
      <c r="I97" s="770"/>
      <c r="J97" s="79">
        <v>10</v>
      </c>
      <c r="K97" s="771" t="s">
        <v>208</v>
      </c>
      <c r="L97" s="771"/>
      <c r="M97" s="772" t="s">
        <v>231</v>
      </c>
      <c r="N97" s="772"/>
      <c r="O97" s="772"/>
    </row>
    <row r="98" spans="1:15" ht="15.75" x14ac:dyDescent="0.25">
      <c r="A98" s="752" t="s">
        <v>40</v>
      </c>
      <c r="B98" s="753"/>
      <c r="C98" s="754" t="s">
        <v>210</v>
      </c>
      <c r="D98" s="742"/>
      <c r="E98" s="742"/>
      <c r="F98" s="742"/>
      <c r="G98" s="743"/>
      <c r="H98" s="755" t="s">
        <v>42</v>
      </c>
      <c r="I98" s="756"/>
      <c r="J98" s="757"/>
      <c r="K98" s="758" t="s">
        <v>211</v>
      </c>
      <c r="L98" s="758"/>
      <c r="M98" s="758"/>
      <c r="N98" s="758"/>
      <c r="O98" s="759"/>
    </row>
    <row r="99" spans="1:15" ht="15.75" x14ac:dyDescent="0.25">
      <c r="A99" s="760" t="s">
        <v>44</v>
      </c>
      <c r="B99" s="761"/>
      <c r="C99" s="761"/>
      <c r="D99" s="761"/>
      <c r="E99" s="761"/>
      <c r="F99" s="762"/>
      <c r="G99" s="763" t="s">
        <v>45</v>
      </c>
      <c r="H99" s="763"/>
      <c r="I99" s="763"/>
      <c r="J99" s="763"/>
      <c r="K99" s="763"/>
      <c r="L99" s="763"/>
      <c r="M99" s="763"/>
      <c r="N99" s="763"/>
      <c r="O99" s="763"/>
    </row>
    <row r="100" spans="1:15" x14ac:dyDescent="0.25">
      <c r="A100" s="776" t="s">
        <v>212</v>
      </c>
      <c r="B100" s="777"/>
      <c r="C100" s="777"/>
      <c r="D100" s="777"/>
      <c r="E100" s="777"/>
      <c r="F100" s="777"/>
      <c r="G100" s="780" t="s">
        <v>213</v>
      </c>
      <c r="H100" s="780"/>
      <c r="I100" s="780"/>
      <c r="J100" s="780"/>
      <c r="K100" s="780"/>
      <c r="L100" s="780"/>
      <c r="M100" s="780"/>
      <c r="N100" s="780"/>
      <c r="O100" s="780"/>
    </row>
    <row r="101" spans="1:15" x14ac:dyDescent="0.25">
      <c r="A101" s="778"/>
      <c r="B101" s="779"/>
      <c r="C101" s="779"/>
      <c r="D101" s="779"/>
      <c r="E101" s="779"/>
      <c r="F101" s="779"/>
      <c r="G101" s="780"/>
      <c r="H101" s="780"/>
      <c r="I101" s="780"/>
      <c r="J101" s="780"/>
      <c r="K101" s="780"/>
      <c r="L101" s="780"/>
      <c r="M101" s="780"/>
      <c r="N101" s="780"/>
      <c r="O101" s="780"/>
    </row>
    <row r="102" spans="1:15" ht="15.75" x14ac:dyDescent="0.25">
      <c r="A102" s="760" t="s">
        <v>48</v>
      </c>
      <c r="B102" s="761"/>
      <c r="C102" s="761"/>
      <c r="D102" s="761"/>
      <c r="E102" s="761"/>
      <c r="F102" s="761"/>
      <c r="G102" s="763" t="s">
        <v>49</v>
      </c>
      <c r="H102" s="763"/>
      <c r="I102" s="763"/>
      <c r="J102" s="763"/>
      <c r="K102" s="763"/>
      <c r="L102" s="763"/>
      <c r="M102" s="763"/>
      <c r="N102" s="763"/>
      <c r="O102" s="763"/>
    </row>
    <row r="103" spans="1:15" x14ac:dyDescent="0.25">
      <c r="A103" s="781" t="s">
        <v>235</v>
      </c>
      <c r="B103" s="781"/>
      <c r="C103" s="781"/>
      <c r="D103" s="781"/>
      <c r="E103" s="781"/>
      <c r="F103" s="781"/>
      <c r="G103" s="781" t="s">
        <v>235</v>
      </c>
      <c r="H103" s="781"/>
      <c r="I103" s="781"/>
      <c r="J103" s="781"/>
      <c r="K103" s="781"/>
      <c r="L103" s="781"/>
      <c r="M103" s="781"/>
      <c r="N103" s="781"/>
      <c r="O103" s="781"/>
    </row>
    <row r="104" spans="1:15" x14ac:dyDescent="0.25">
      <c r="A104" s="781"/>
      <c r="B104" s="781"/>
      <c r="C104" s="781"/>
      <c r="D104" s="781"/>
      <c r="E104" s="781"/>
      <c r="F104" s="781"/>
      <c r="G104" s="781"/>
      <c r="H104" s="781"/>
      <c r="I104" s="781"/>
      <c r="J104" s="781"/>
      <c r="K104" s="781"/>
      <c r="L104" s="781"/>
      <c r="M104" s="781"/>
      <c r="N104" s="781"/>
      <c r="O104" s="781"/>
    </row>
    <row r="105" spans="1:15" ht="15.75" x14ac:dyDescent="0.25">
      <c r="A105" s="63"/>
      <c r="B105" s="64"/>
      <c r="C105" s="70"/>
      <c r="D105" s="70"/>
      <c r="E105" s="70"/>
      <c r="F105" s="70"/>
      <c r="G105" s="70"/>
      <c r="H105" s="70"/>
      <c r="I105" s="70"/>
      <c r="J105" s="70"/>
      <c r="K105" s="70"/>
      <c r="L105" s="70"/>
      <c r="M105" s="70"/>
      <c r="N105" s="70"/>
      <c r="O105" s="63"/>
    </row>
    <row r="106" spans="1:15" ht="15.75" x14ac:dyDescent="0.25">
      <c r="A106" s="70"/>
      <c r="B106" s="70"/>
      <c r="C106" s="63"/>
      <c r="D106" s="752" t="s">
        <v>52</v>
      </c>
      <c r="E106" s="773"/>
      <c r="F106" s="773"/>
      <c r="G106" s="773"/>
      <c r="H106" s="773"/>
      <c r="I106" s="773"/>
      <c r="J106" s="773"/>
      <c r="K106" s="773"/>
      <c r="L106" s="773"/>
      <c r="M106" s="773"/>
      <c r="N106" s="773"/>
      <c r="O106" s="753"/>
    </row>
    <row r="107" spans="1:15" ht="15.75" x14ac:dyDescent="0.25">
      <c r="A107" s="63"/>
      <c r="B107" s="64"/>
      <c r="C107" s="70"/>
      <c r="D107" s="73" t="s">
        <v>53</v>
      </c>
      <c r="E107" s="73" t="s">
        <v>54</v>
      </c>
      <c r="F107" s="73" t="s">
        <v>55</v>
      </c>
      <c r="G107" s="73" t="s">
        <v>56</v>
      </c>
      <c r="H107" s="73" t="s">
        <v>57</v>
      </c>
      <c r="I107" s="73" t="s">
        <v>58</v>
      </c>
      <c r="J107" s="73" t="s">
        <v>59</v>
      </c>
      <c r="K107" s="73" t="s">
        <v>60</v>
      </c>
      <c r="L107" s="73" t="s">
        <v>61</v>
      </c>
      <c r="M107" s="73" t="s">
        <v>62</v>
      </c>
      <c r="N107" s="73" t="s">
        <v>63</v>
      </c>
      <c r="O107" s="73" t="s">
        <v>64</v>
      </c>
    </row>
    <row r="108" spans="1:15" ht="15.75" x14ac:dyDescent="0.25">
      <c r="A108" s="774" t="s">
        <v>65</v>
      </c>
      <c r="B108" s="774"/>
      <c r="C108" s="774"/>
      <c r="D108" s="84"/>
      <c r="E108" s="84"/>
      <c r="F108" s="84">
        <v>1</v>
      </c>
      <c r="G108" s="84">
        <v>2</v>
      </c>
      <c r="H108" s="84">
        <v>3</v>
      </c>
      <c r="I108" s="84">
        <v>4</v>
      </c>
      <c r="J108" s="84">
        <v>5</v>
      </c>
      <c r="K108" s="84">
        <v>6</v>
      </c>
      <c r="L108" s="84">
        <v>7</v>
      </c>
      <c r="M108" s="84">
        <v>8</v>
      </c>
      <c r="N108" s="84">
        <v>9</v>
      </c>
      <c r="O108" s="84">
        <v>10</v>
      </c>
    </row>
    <row r="109" spans="1:15" ht="15.75" x14ac:dyDescent="0.25">
      <c r="A109" s="775" t="s">
        <v>66</v>
      </c>
      <c r="B109" s="775"/>
      <c r="C109" s="775"/>
      <c r="D109" s="85"/>
      <c r="E109" s="85"/>
      <c r="F109" s="85"/>
      <c r="G109" s="85">
        <v>0</v>
      </c>
      <c r="H109" s="85">
        <v>2</v>
      </c>
      <c r="I109" s="85">
        <v>3</v>
      </c>
      <c r="J109" s="85">
        <v>3</v>
      </c>
      <c r="K109" s="85">
        <v>3</v>
      </c>
      <c r="L109" s="85">
        <v>3</v>
      </c>
      <c r="M109" s="85"/>
      <c r="N109" s="85"/>
      <c r="O109" s="85"/>
    </row>
    <row r="110" spans="1:15" ht="15.75" x14ac:dyDescent="0.25">
      <c r="A110" s="63"/>
      <c r="B110" s="64"/>
      <c r="C110" s="65"/>
      <c r="D110" s="65"/>
      <c r="E110" s="65"/>
      <c r="F110" s="65"/>
      <c r="G110" s="65"/>
      <c r="H110" s="65"/>
      <c r="I110" s="65"/>
      <c r="J110" s="65"/>
      <c r="K110" s="65"/>
      <c r="L110" s="66"/>
      <c r="M110" s="66"/>
      <c r="N110" s="66"/>
      <c r="O110" s="63"/>
    </row>
    <row r="111" spans="1:15" ht="15.75" x14ac:dyDescent="0.25">
      <c r="A111" s="63"/>
      <c r="B111" s="64"/>
      <c r="C111" s="65"/>
      <c r="D111" s="65"/>
      <c r="E111" s="65"/>
      <c r="F111" s="65"/>
      <c r="G111" s="65"/>
      <c r="H111" s="65"/>
      <c r="I111" s="65"/>
      <c r="J111" s="65"/>
      <c r="K111" s="65"/>
      <c r="L111" s="66"/>
      <c r="M111" s="66"/>
      <c r="N111" s="66"/>
      <c r="O111" s="63"/>
    </row>
    <row r="112" spans="1:15" ht="47.25" x14ac:dyDescent="0.25">
      <c r="A112" s="72" t="s">
        <v>23</v>
      </c>
      <c r="B112" s="73" t="s">
        <v>24</v>
      </c>
      <c r="C112" s="764" t="s">
        <v>25</v>
      </c>
      <c r="D112" s="764"/>
      <c r="E112" s="764"/>
      <c r="F112" s="764" t="s">
        <v>28</v>
      </c>
      <c r="G112" s="764"/>
      <c r="H112" s="764" t="s">
        <v>29</v>
      </c>
      <c r="I112" s="764"/>
      <c r="J112" s="73" t="s">
        <v>30</v>
      </c>
      <c r="K112" s="764" t="s">
        <v>31</v>
      </c>
      <c r="L112" s="764"/>
      <c r="M112" s="765" t="s">
        <v>32</v>
      </c>
      <c r="N112" s="766"/>
      <c r="O112" s="767"/>
    </row>
    <row r="113" spans="1:15" ht="63" x14ac:dyDescent="0.25">
      <c r="A113" s="75" t="s">
        <v>67</v>
      </c>
      <c r="B113" s="76">
        <v>70</v>
      </c>
      <c r="C113" s="754" t="s">
        <v>215</v>
      </c>
      <c r="D113" s="742"/>
      <c r="E113" s="743"/>
      <c r="F113" s="754" t="s">
        <v>216</v>
      </c>
      <c r="G113" s="743"/>
      <c r="H113" s="782" t="s">
        <v>217</v>
      </c>
      <c r="I113" s="759"/>
      <c r="J113" s="79">
        <v>100</v>
      </c>
      <c r="K113" s="771" t="s">
        <v>218</v>
      </c>
      <c r="L113" s="771"/>
      <c r="M113" s="772" t="s">
        <v>231</v>
      </c>
      <c r="N113" s="772"/>
      <c r="O113" s="772"/>
    </row>
    <row r="114" spans="1:15" ht="15.75" x14ac:dyDescent="0.25">
      <c r="A114" s="752" t="s">
        <v>40</v>
      </c>
      <c r="B114" s="753"/>
      <c r="C114" s="754" t="s">
        <v>220</v>
      </c>
      <c r="D114" s="742"/>
      <c r="E114" s="742"/>
      <c r="F114" s="742"/>
      <c r="G114" s="743"/>
      <c r="H114" s="783" t="s">
        <v>72</v>
      </c>
      <c r="I114" s="756"/>
      <c r="J114" s="757"/>
      <c r="K114" s="758"/>
      <c r="L114" s="758"/>
      <c r="M114" s="758"/>
      <c r="N114" s="758"/>
      <c r="O114" s="759"/>
    </row>
    <row r="115" spans="1:15" ht="15.75" x14ac:dyDescent="0.25">
      <c r="A115" s="760" t="s">
        <v>44</v>
      </c>
      <c r="B115" s="761"/>
      <c r="C115" s="761"/>
      <c r="D115" s="761"/>
      <c r="E115" s="761"/>
      <c r="F115" s="762"/>
      <c r="G115" s="763" t="s">
        <v>45</v>
      </c>
      <c r="H115" s="763"/>
      <c r="I115" s="763"/>
      <c r="J115" s="763"/>
      <c r="K115" s="763"/>
      <c r="L115" s="763"/>
      <c r="M115" s="763"/>
      <c r="N115" s="763"/>
      <c r="O115" s="763"/>
    </row>
    <row r="116" spans="1:15" x14ac:dyDescent="0.25">
      <c r="A116" s="776" t="s">
        <v>236</v>
      </c>
      <c r="B116" s="777"/>
      <c r="C116" s="777"/>
      <c r="D116" s="777"/>
      <c r="E116" s="777"/>
      <c r="F116" s="777"/>
      <c r="G116" s="780" t="s">
        <v>237</v>
      </c>
      <c r="H116" s="780"/>
      <c r="I116" s="780"/>
      <c r="J116" s="780"/>
      <c r="K116" s="780"/>
      <c r="L116" s="780"/>
      <c r="M116" s="780"/>
      <c r="N116" s="780"/>
      <c r="O116" s="780"/>
    </row>
    <row r="117" spans="1:15" x14ac:dyDescent="0.25">
      <c r="A117" s="778"/>
      <c r="B117" s="779"/>
      <c r="C117" s="779"/>
      <c r="D117" s="779"/>
      <c r="E117" s="779"/>
      <c r="F117" s="779"/>
      <c r="G117" s="780"/>
      <c r="H117" s="780"/>
      <c r="I117" s="780"/>
      <c r="J117" s="780"/>
      <c r="K117" s="780"/>
      <c r="L117" s="780"/>
      <c r="M117" s="780"/>
      <c r="N117" s="780"/>
      <c r="O117" s="780"/>
    </row>
    <row r="118" spans="1:15" ht="15.75" x14ac:dyDescent="0.25">
      <c r="A118" s="760" t="s">
        <v>48</v>
      </c>
      <c r="B118" s="761"/>
      <c r="C118" s="761"/>
      <c r="D118" s="761"/>
      <c r="E118" s="761"/>
      <c r="F118" s="761"/>
      <c r="G118" s="763" t="s">
        <v>49</v>
      </c>
      <c r="H118" s="763"/>
      <c r="I118" s="763"/>
      <c r="J118" s="763"/>
      <c r="K118" s="763"/>
      <c r="L118" s="763"/>
      <c r="M118" s="763"/>
      <c r="N118" s="763"/>
      <c r="O118" s="763"/>
    </row>
    <row r="119" spans="1:15" x14ac:dyDescent="0.25">
      <c r="A119" s="781" t="s">
        <v>238</v>
      </c>
      <c r="B119" s="781"/>
      <c r="C119" s="781"/>
      <c r="D119" s="781"/>
      <c r="E119" s="781"/>
      <c r="F119" s="781"/>
      <c r="G119" s="781" t="s">
        <v>235</v>
      </c>
      <c r="H119" s="781"/>
      <c r="I119" s="781"/>
      <c r="J119" s="781"/>
      <c r="K119" s="781"/>
      <c r="L119" s="781"/>
      <c r="M119" s="781"/>
      <c r="N119" s="781"/>
      <c r="O119" s="781"/>
    </row>
    <row r="120" spans="1:15" x14ac:dyDescent="0.25">
      <c r="A120" s="781"/>
      <c r="B120" s="781"/>
      <c r="C120" s="781"/>
      <c r="D120" s="781"/>
      <c r="E120" s="781"/>
      <c r="F120" s="781"/>
      <c r="G120" s="781"/>
      <c r="H120" s="781"/>
      <c r="I120" s="781"/>
      <c r="J120" s="781"/>
      <c r="K120" s="781"/>
      <c r="L120" s="781"/>
      <c r="M120" s="781"/>
      <c r="N120" s="781"/>
      <c r="O120" s="781"/>
    </row>
    <row r="121" spans="1:15" ht="15.75" x14ac:dyDescent="0.25">
      <c r="A121" s="63"/>
      <c r="B121" s="64"/>
      <c r="C121" s="70"/>
      <c r="D121" s="70"/>
      <c r="E121" s="70"/>
      <c r="F121" s="70"/>
      <c r="G121" s="70"/>
      <c r="H121" s="70"/>
      <c r="I121" s="70"/>
      <c r="J121" s="70"/>
      <c r="K121" s="70"/>
      <c r="L121" s="70"/>
      <c r="M121" s="70"/>
      <c r="N121" s="70"/>
      <c r="O121" s="63"/>
    </row>
    <row r="122" spans="1:15" ht="15.75" x14ac:dyDescent="0.25">
      <c r="A122" s="86" t="s">
        <v>76</v>
      </c>
      <c r="B122" s="86" t="s">
        <v>24</v>
      </c>
      <c r="C122" s="87"/>
      <c r="D122" s="73" t="s">
        <v>53</v>
      </c>
      <c r="E122" s="73" t="s">
        <v>54</v>
      </c>
      <c r="F122" s="73" t="s">
        <v>55</v>
      </c>
      <c r="G122" s="73" t="s">
        <v>56</v>
      </c>
      <c r="H122" s="73" t="s">
        <v>57</v>
      </c>
      <c r="I122" s="73" t="s">
        <v>58</v>
      </c>
      <c r="J122" s="73" t="s">
        <v>59</v>
      </c>
      <c r="K122" s="73" t="s">
        <v>60</v>
      </c>
      <c r="L122" s="73" t="s">
        <v>61</v>
      </c>
      <c r="M122" s="73" t="s">
        <v>62</v>
      </c>
      <c r="N122" s="73" t="s">
        <v>63</v>
      </c>
      <c r="O122" s="73" t="s">
        <v>64</v>
      </c>
    </row>
    <row r="123" spans="1:15" ht="31.5" x14ac:dyDescent="0.25">
      <c r="A123" s="784" t="s">
        <v>239</v>
      </c>
      <c r="B123" s="768">
        <v>15</v>
      </c>
      <c r="C123" s="84" t="s">
        <v>65</v>
      </c>
      <c r="D123" s="84"/>
      <c r="E123" s="84"/>
      <c r="F123" s="84">
        <v>10</v>
      </c>
      <c r="G123" s="84">
        <v>20</v>
      </c>
      <c r="H123" s="84">
        <v>30</v>
      </c>
      <c r="I123" s="84">
        <v>40</v>
      </c>
      <c r="J123" s="84">
        <v>50</v>
      </c>
      <c r="K123" s="84">
        <v>60</v>
      </c>
      <c r="L123" s="84">
        <v>70</v>
      </c>
      <c r="M123" s="84">
        <v>80</v>
      </c>
      <c r="N123" s="84">
        <v>90</v>
      </c>
      <c r="O123" s="84">
        <v>100</v>
      </c>
    </row>
    <row r="124" spans="1:15" x14ac:dyDescent="0.25">
      <c r="A124" s="785"/>
      <c r="B124" s="768"/>
      <c r="C124" s="85" t="s">
        <v>66</v>
      </c>
      <c r="D124" s="85"/>
      <c r="E124" s="85"/>
      <c r="F124" s="85">
        <v>0</v>
      </c>
      <c r="G124" s="85">
        <v>0</v>
      </c>
      <c r="H124" s="85">
        <v>10</v>
      </c>
      <c r="I124" s="85">
        <v>30</v>
      </c>
      <c r="J124" s="85">
        <v>33</v>
      </c>
      <c r="K124" s="85">
        <v>33</v>
      </c>
      <c r="L124" s="85">
        <v>33</v>
      </c>
      <c r="M124" s="85"/>
      <c r="N124" s="85"/>
      <c r="O124" s="85"/>
    </row>
    <row r="125" spans="1:15" ht="31.5" x14ac:dyDescent="0.25">
      <c r="A125" s="784" t="s">
        <v>240</v>
      </c>
      <c r="B125" s="768">
        <v>50</v>
      </c>
      <c r="C125" s="84" t="s">
        <v>65</v>
      </c>
      <c r="D125" s="84"/>
      <c r="E125" s="84">
        <v>9</v>
      </c>
      <c r="F125" s="84">
        <v>18</v>
      </c>
      <c r="G125" s="84">
        <v>27</v>
      </c>
      <c r="H125" s="84">
        <v>36</v>
      </c>
      <c r="I125" s="84">
        <v>45</v>
      </c>
      <c r="J125" s="84">
        <v>54</v>
      </c>
      <c r="K125" s="84">
        <v>63</v>
      </c>
      <c r="L125" s="84">
        <v>72</v>
      </c>
      <c r="M125" s="84">
        <v>81</v>
      </c>
      <c r="N125" s="84">
        <v>90</v>
      </c>
      <c r="O125" s="84">
        <v>100</v>
      </c>
    </row>
    <row r="126" spans="1:15" x14ac:dyDescent="0.25">
      <c r="A126" s="785"/>
      <c r="B126" s="768"/>
      <c r="C126" s="85" t="s">
        <v>66</v>
      </c>
      <c r="D126" s="85"/>
      <c r="E126" s="85">
        <v>15</v>
      </c>
      <c r="F126" s="85">
        <v>23</v>
      </c>
      <c r="G126" s="85">
        <v>26</v>
      </c>
      <c r="H126" s="85">
        <v>36</v>
      </c>
      <c r="I126" s="85">
        <v>46</v>
      </c>
      <c r="J126" s="85">
        <v>50</v>
      </c>
      <c r="K126" s="85">
        <v>54</v>
      </c>
      <c r="L126" s="85">
        <v>77</v>
      </c>
      <c r="M126" s="85"/>
      <c r="N126" s="85"/>
      <c r="O126" s="85"/>
    </row>
    <row r="127" spans="1:15" ht="31.5" x14ac:dyDescent="0.25">
      <c r="A127" s="784" t="s">
        <v>241</v>
      </c>
      <c r="B127" s="768">
        <v>15</v>
      </c>
      <c r="C127" s="84" t="s">
        <v>65</v>
      </c>
      <c r="D127" s="84"/>
      <c r="E127" s="84"/>
      <c r="F127" s="84"/>
      <c r="G127" s="84"/>
      <c r="H127" s="84"/>
      <c r="I127" s="84"/>
      <c r="J127" s="84"/>
      <c r="K127" s="84"/>
      <c r="L127" s="84"/>
      <c r="M127" s="84"/>
      <c r="N127" s="84"/>
      <c r="O127" s="84">
        <v>100</v>
      </c>
    </row>
    <row r="128" spans="1:15" x14ac:dyDescent="0.25">
      <c r="A128" s="785"/>
      <c r="B128" s="768"/>
      <c r="C128" s="85" t="s">
        <v>66</v>
      </c>
      <c r="D128" s="85"/>
      <c r="E128" s="85"/>
      <c r="F128" s="85"/>
      <c r="G128" s="85">
        <v>0</v>
      </c>
      <c r="H128" s="85">
        <v>0</v>
      </c>
      <c r="I128" s="85">
        <v>0</v>
      </c>
      <c r="J128" s="85"/>
      <c r="K128" s="85">
        <v>5</v>
      </c>
      <c r="L128" s="85">
        <v>5</v>
      </c>
      <c r="M128" s="85"/>
      <c r="N128" s="85"/>
      <c r="O128" s="85"/>
    </row>
    <row r="129" spans="1:15" ht="31.5" x14ac:dyDescent="0.25">
      <c r="A129" s="784" t="s">
        <v>242</v>
      </c>
      <c r="B129" s="768">
        <v>20</v>
      </c>
      <c r="C129" s="84" t="s">
        <v>65</v>
      </c>
      <c r="D129" s="84"/>
      <c r="E129" s="84">
        <v>9</v>
      </c>
      <c r="F129" s="84">
        <v>18</v>
      </c>
      <c r="G129" s="84">
        <v>27</v>
      </c>
      <c r="H129" s="84">
        <v>36</v>
      </c>
      <c r="I129" s="84">
        <v>45</v>
      </c>
      <c r="J129" s="84">
        <v>54</v>
      </c>
      <c r="K129" s="84">
        <v>63</v>
      </c>
      <c r="L129" s="84">
        <v>72</v>
      </c>
      <c r="M129" s="84">
        <v>81</v>
      </c>
      <c r="N129" s="84">
        <v>90</v>
      </c>
      <c r="O129" s="84">
        <v>100</v>
      </c>
    </row>
    <row r="130" spans="1:15" x14ac:dyDescent="0.25">
      <c r="A130" s="785"/>
      <c r="B130" s="768"/>
      <c r="C130" s="85" t="s">
        <v>66</v>
      </c>
      <c r="D130" s="85"/>
      <c r="E130" s="85">
        <v>9</v>
      </c>
      <c r="F130" s="85">
        <v>18</v>
      </c>
      <c r="G130" s="85">
        <v>27</v>
      </c>
      <c r="H130" s="85">
        <v>36</v>
      </c>
      <c r="I130" s="85">
        <v>45</v>
      </c>
      <c r="J130" s="85">
        <v>54</v>
      </c>
      <c r="K130" s="85">
        <v>90</v>
      </c>
      <c r="L130" s="85">
        <v>95</v>
      </c>
      <c r="M130" s="85"/>
      <c r="N130" s="85"/>
      <c r="O130" s="85"/>
    </row>
    <row r="131" spans="1:15" x14ac:dyDescent="0.25">
      <c r="A131" s="754" t="s">
        <v>243</v>
      </c>
      <c r="B131" s="801"/>
      <c r="C131" s="801"/>
      <c r="D131" s="801"/>
      <c r="E131" s="801"/>
      <c r="F131" s="801"/>
      <c r="G131" s="801"/>
      <c r="H131" s="801"/>
      <c r="I131" s="801"/>
      <c r="J131" s="801"/>
      <c r="K131" s="801"/>
      <c r="L131" s="801"/>
      <c r="M131" s="801"/>
      <c r="N131" s="801"/>
      <c r="O131" s="802"/>
    </row>
    <row r="132" spans="1:15" x14ac:dyDescent="0.25">
      <c r="A132" s="789" t="s">
        <v>228</v>
      </c>
      <c r="B132" s="790"/>
      <c r="C132" s="790"/>
      <c r="D132" s="790"/>
      <c r="E132" s="790"/>
      <c r="F132" s="790"/>
      <c r="G132" s="790"/>
      <c r="H132" s="790"/>
      <c r="I132" s="790"/>
      <c r="J132" s="790"/>
      <c r="K132" s="790"/>
      <c r="L132" s="790"/>
      <c r="M132" s="790"/>
      <c r="N132" s="790"/>
      <c r="O132" s="791"/>
    </row>
    <row r="133" spans="1:15" x14ac:dyDescent="0.25">
      <c r="A133" s="88"/>
      <c r="B133" s="88"/>
      <c r="C133" s="89"/>
      <c r="D133" s="89"/>
      <c r="E133" s="89"/>
      <c r="F133" s="89"/>
      <c r="G133" s="89"/>
      <c r="H133" s="89"/>
      <c r="I133" s="89"/>
      <c r="J133" s="89"/>
      <c r="K133" s="89"/>
      <c r="L133" s="89"/>
      <c r="M133" s="89"/>
      <c r="N133" s="89"/>
      <c r="O133" s="89"/>
    </row>
    <row r="134" spans="1:15" ht="47.25" x14ac:dyDescent="0.25">
      <c r="A134" s="72" t="s">
        <v>23</v>
      </c>
      <c r="B134" s="73" t="s">
        <v>24</v>
      </c>
      <c r="C134" s="752" t="s">
        <v>25</v>
      </c>
      <c r="D134" s="773"/>
      <c r="E134" s="753"/>
      <c r="F134" s="752" t="s">
        <v>28</v>
      </c>
      <c r="G134" s="753"/>
      <c r="H134" s="752" t="s">
        <v>29</v>
      </c>
      <c r="I134" s="753"/>
      <c r="J134" s="73" t="s">
        <v>30</v>
      </c>
      <c r="K134" s="752" t="s">
        <v>31</v>
      </c>
      <c r="L134" s="753"/>
      <c r="M134" s="765" t="s">
        <v>32</v>
      </c>
      <c r="N134" s="766"/>
      <c r="O134" s="767"/>
    </row>
    <row r="135" spans="1:15" ht="63" x14ac:dyDescent="0.25">
      <c r="A135" s="75" t="s">
        <v>133</v>
      </c>
      <c r="B135" s="76"/>
      <c r="C135" s="754"/>
      <c r="D135" s="742"/>
      <c r="E135" s="743"/>
      <c r="F135" s="754"/>
      <c r="G135" s="743"/>
      <c r="H135" s="782"/>
      <c r="I135" s="759"/>
      <c r="J135" s="79"/>
      <c r="K135" s="782"/>
      <c r="L135" s="759"/>
      <c r="M135" s="797"/>
      <c r="N135" s="798"/>
      <c r="O135" s="799"/>
    </row>
    <row r="136" spans="1:15" ht="15.75" x14ac:dyDescent="0.25">
      <c r="A136" s="752" t="s">
        <v>40</v>
      </c>
      <c r="B136" s="753"/>
      <c r="C136" s="754"/>
      <c r="D136" s="742"/>
      <c r="E136" s="742"/>
      <c r="F136" s="742"/>
      <c r="G136" s="743"/>
      <c r="H136" s="755" t="s">
        <v>42</v>
      </c>
      <c r="I136" s="795"/>
      <c r="J136" s="796"/>
      <c r="K136" s="782"/>
      <c r="L136" s="758"/>
      <c r="M136" s="758"/>
      <c r="N136" s="758"/>
      <c r="O136" s="759"/>
    </row>
    <row r="137" spans="1:15" ht="15.75" x14ac:dyDescent="0.25">
      <c r="A137" s="760" t="s">
        <v>44</v>
      </c>
      <c r="B137" s="761"/>
      <c r="C137" s="761"/>
      <c r="D137" s="761"/>
      <c r="E137" s="761"/>
      <c r="F137" s="762"/>
      <c r="G137" s="763" t="s">
        <v>45</v>
      </c>
      <c r="H137" s="763"/>
      <c r="I137" s="763"/>
      <c r="J137" s="763"/>
      <c r="K137" s="763"/>
      <c r="L137" s="763"/>
      <c r="M137" s="763"/>
      <c r="N137" s="763"/>
      <c r="O137" s="763"/>
    </row>
    <row r="138" spans="1:15" x14ac:dyDescent="0.25">
      <c r="A138" s="776"/>
      <c r="B138" s="777"/>
      <c r="C138" s="777"/>
      <c r="D138" s="777"/>
      <c r="E138" s="777"/>
      <c r="F138" s="777"/>
      <c r="G138" s="780"/>
      <c r="H138" s="780"/>
      <c r="I138" s="780"/>
      <c r="J138" s="780"/>
      <c r="K138" s="780"/>
      <c r="L138" s="780"/>
      <c r="M138" s="780"/>
      <c r="N138" s="780"/>
      <c r="O138" s="780"/>
    </row>
    <row r="139" spans="1:15" x14ac:dyDescent="0.25">
      <c r="A139" s="778"/>
      <c r="B139" s="779"/>
      <c r="C139" s="779"/>
      <c r="D139" s="779"/>
      <c r="E139" s="779"/>
      <c r="F139" s="779"/>
      <c r="G139" s="780"/>
      <c r="H139" s="780"/>
      <c r="I139" s="780"/>
      <c r="J139" s="780"/>
      <c r="K139" s="780"/>
      <c r="L139" s="780"/>
      <c r="M139" s="780"/>
      <c r="N139" s="780"/>
      <c r="O139" s="780"/>
    </row>
    <row r="140" spans="1:15" ht="15.75" x14ac:dyDescent="0.25">
      <c r="A140" s="760" t="s">
        <v>48</v>
      </c>
      <c r="B140" s="761"/>
      <c r="C140" s="761"/>
      <c r="D140" s="761"/>
      <c r="E140" s="761"/>
      <c r="F140" s="761"/>
      <c r="G140" s="763" t="s">
        <v>49</v>
      </c>
      <c r="H140" s="763"/>
      <c r="I140" s="763"/>
      <c r="J140" s="763"/>
      <c r="K140" s="763"/>
      <c r="L140" s="763"/>
      <c r="M140" s="763"/>
      <c r="N140" s="763"/>
      <c r="O140" s="763"/>
    </row>
    <row r="141" spans="1:15" x14ac:dyDescent="0.25">
      <c r="A141" s="781"/>
      <c r="B141" s="781"/>
      <c r="C141" s="781"/>
      <c r="D141" s="781"/>
      <c r="E141" s="781"/>
      <c r="F141" s="781"/>
      <c r="G141" s="781"/>
      <c r="H141" s="781"/>
      <c r="I141" s="781"/>
      <c r="J141" s="781"/>
      <c r="K141" s="781"/>
      <c r="L141" s="781"/>
      <c r="M141" s="781"/>
      <c r="N141" s="781"/>
      <c r="O141" s="781"/>
    </row>
    <row r="142" spans="1:15" x14ac:dyDescent="0.25">
      <c r="A142" s="781"/>
      <c r="B142" s="781"/>
      <c r="C142" s="781"/>
      <c r="D142" s="781"/>
      <c r="E142" s="781"/>
      <c r="F142" s="781"/>
      <c r="G142" s="781"/>
      <c r="H142" s="781"/>
      <c r="I142" s="781"/>
      <c r="J142" s="781"/>
      <c r="K142" s="781"/>
      <c r="L142" s="781"/>
      <c r="M142" s="781"/>
      <c r="N142" s="781"/>
      <c r="O142" s="781"/>
    </row>
    <row r="143" spans="1:15" x14ac:dyDescent="0.25">
      <c r="A143" s="90"/>
      <c r="B143" s="90"/>
      <c r="C143" s="90"/>
      <c r="D143" s="91"/>
      <c r="E143" s="92"/>
      <c r="F143" s="92"/>
      <c r="G143" s="92"/>
      <c r="H143" s="92"/>
      <c r="I143" s="92"/>
      <c r="J143" s="92"/>
      <c r="K143" s="92"/>
      <c r="L143" s="92"/>
      <c r="M143" s="92"/>
      <c r="N143" s="92"/>
      <c r="O143" s="93"/>
    </row>
    <row r="144" spans="1:15" ht="15.75" x14ac:dyDescent="0.25">
      <c r="A144" s="70"/>
      <c r="B144" s="70"/>
      <c r="C144" s="63"/>
      <c r="D144" s="800" t="s">
        <v>95</v>
      </c>
      <c r="E144" s="773"/>
      <c r="F144" s="773"/>
      <c r="G144" s="773"/>
      <c r="H144" s="773"/>
      <c r="I144" s="773"/>
      <c r="J144" s="773"/>
      <c r="K144" s="773"/>
      <c r="L144" s="773"/>
      <c r="M144" s="773"/>
      <c r="N144" s="773"/>
      <c r="O144" s="753"/>
    </row>
    <row r="145" spans="1:15" ht="15.75" x14ac:dyDescent="0.25">
      <c r="A145" s="63"/>
      <c r="B145" s="64"/>
      <c r="C145" s="70"/>
      <c r="D145" s="73" t="s">
        <v>53</v>
      </c>
      <c r="E145" s="73" t="s">
        <v>54</v>
      </c>
      <c r="F145" s="73" t="s">
        <v>55</v>
      </c>
      <c r="G145" s="73" t="s">
        <v>56</v>
      </c>
      <c r="H145" s="73" t="s">
        <v>57</v>
      </c>
      <c r="I145" s="73" t="s">
        <v>58</v>
      </c>
      <c r="J145" s="73" t="s">
        <v>59</v>
      </c>
      <c r="K145" s="73" t="s">
        <v>60</v>
      </c>
      <c r="L145" s="73" t="s">
        <v>61</v>
      </c>
      <c r="M145" s="73" t="s">
        <v>62</v>
      </c>
      <c r="N145" s="73" t="s">
        <v>63</v>
      </c>
      <c r="O145" s="73" t="s">
        <v>64</v>
      </c>
    </row>
    <row r="146" spans="1:15" ht="15.75" x14ac:dyDescent="0.25">
      <c r="A146" s="774" t="s">
        <v>65</v>
      </c>
      <c r="B146" s="774"/>
      <c r="C146" s="774"/>
      <c r="D146" s="84"/>
      <c r="E146" s="84"/>
      <c r="F146" s="84"/>
      <c r="G146" s="84"/>
      <c r="H146" s="84"/>
      <c r="I146" s="84"/>
      <c r="J146" s="84"/>
      <c r="K146" s="84"/>
      <c r="L146" s="84"/>
      <c r="M146" s="84"/>
      <c r="N146" s="84"/>
      <c r="O146" s="84"/>
    </row>
    <row r="147" spans="1:15" ht="15.75" x14ac:dyDescent="0.25">
      <c r="A147" s="775" t="s">
        <v>66</v>
      </c>
      <c r="B147" s="775"/>
      <c r="C147" s="775"/>
      <c r="D147" s="85"/>
      <c r="E147" s="85"/>
      <c r="F147" s="85"/>
      <c r="G147" s="85"/>
      <c r="H147" s="85"/>
      <c r="I147" s="85"/>
      <c r="J147" s="85"/>
      <c r="K147" s="85"/>
      <c r="L147" s="85"/>
      <c r="M147" s="85"/>
      <c r="N147" s="85"/>
      <c r="O147" s="85"/>
    </row>
    <row r="148" spans="1:15" ht="15.75" x14ac:dyDescent="0.25">
      <c r="A148" s="97"/>
      <c r="B148" s="98"/>
      <c r="C148" s="97"/>
      <c r="D148" s="97"/>
      <c r="E148" s="97"/>
      <c r="F148" s="97"/>
      <c r="G148" s="97"/>
      <c r="H148" s="97"/>
      <c r="I148" s="97"/>
      <c r="J148" s="97"/>
      <c r="K148" s="97"/>
      <c r="L148" s="97"/>
      <c r="M148" s="98"/>
      <c r="N148" s="98"/>
      <c r="O148" s="97"/>
    </row>
    <row r="149" spans="1:15" ht="31.5" x14ac:dyDescent="0.25">
      <c r="A149" s="67" t="s">
        <v>97</v>
      </c>
      <c r="B149" s="747" t="s">
        <v>244</v>
      </c>
      <c r="C149" s="748"/>
      <c r="D149" s="748"/>
      <c r="E149" s="748"/>
      <c r="F149" s="748"/>
      <c r="G149" s="748"/>
      <c r="H149" s="748"/>
      <c r="I149" s="748"/>
      <c r="J149" s="749"/>
      <c r="K149" s="750" t="s">
        <v>13</v>
      </c>
      <c r="L149" s="750"/>
      <c r="M149" s="750"/>
      <c r="N149" s="750"/>
      <c r="O149" s="68">
        <v>0.19</v>
      </c>
    </row>
    <row r="150" spans="1:15" ht="15.75" x14ac:dyDescent="0.25">
      <c r="A150" s="69"/>
      <c r="B150" s="70"/>
      <c r="C150" s="71"/>
      <c r="D150" s="71"/>
      <c r="E150" s="71"/>
      <c r="F150" s="71"/>
      <c r="G150" s="71"/>
      <c r="H150" s="71"/>
      <c r="I150" s="71"/>
      <c r="J150" s="71"/>
      <c r="K150" s="71"/>
      <c r="L150" s="71"/>
      <c r="M150" s="71"/>
      <c r="N150" s="71"/>
      <c r="O150" s="69"/>
    </row>
    <row r="151" spans="1:15" ht="31.5" x14ac:dyDescent="0.25">
      <c r="A151" s="67" t="s">
        <v>14</v>
      </c>
      <c r="B151" s="747" t="s">
        <v>245</v>
      </c>
      <c r="C151" s="748"/>
      <c r="D151" s="748"/>
      <c r="E151" s="748"/>
      <c r="F151" s="748"/>
      <c r="G151" s="748"/>
      <c r="H151" s="748"/>
      <c r="I151" s="748"/>
      <c r="J151" s="748"/>
      <c r="K151" s="748"/>
      <c r="L151" s="748"/>
      <c r="M151" s="748"/>
      <c r="N151" s="748"/>
      <c r="O151" s="749"/>
    </row>
    <row r="152" spans="1:15" ht="15.75" x14ac:dyDescent="0.25">
      <c r="A152" s="69"/>
      <c r="B152" s="70"/>
      <c r="C152" s="71"/>
      <c r="D152" s="71"/>
      <c r="E152" s="71"/>
      <c r="F152" s="71"/>
      <c r="G152" s="71"/>
      <c r="H152" s="71"/>
      <c r="I152" s="71"/>
      <c r="J152" s="71"/>
      <c r="K152" s="71"/>
      <c r="L152" s="71"/>
      <c r="M152" s="71"/>
      <c r="N152" s="71"/>
      <c r="O152" s="69"/>
    </row>
    <row r="153" spans="1:15" x14ac:dyDescent="0.25">
      <c r="A153" s="751" t="s">
        <v>15</v>
      </c>
      <c r="B153" s="751"/>
      <c r="C153" s="751"/>
      <c r="D153" s="751"/>
      <c r="E153" s="744"/>
      <c r="F153" s="745"/>
      <c r="G153" s="745"/>
      <c r="H153" s="745"/>
      <c r="I153" s="746"/>
      <c r="J153" s="751" t="s">
        <v>17</v>
      </c>
      <c r="K153" s="751"/>
      <c r="L153" s="744"/>
      <c r="M153" s="745"/>
      <c r="N153" s="745"/>
      <c r="O153" s="746"/>
    </row>
    <row r="154" spans="1:15" x14ac:dyDescent="0.25">
      <c r="A154" s="751"/>
      <c r="B154" s="751"/>
      <c r="C154" s="751"/>
      <c r="D154" s="751"/>
      <c r="E154" s="744" t="s">
        <v>209</v>
      </c>
      <c r="F154" s="745"/>
      <c r="G154" s="745"/>
      <c r="H154" s="745"/>
      <c r="I154" s="746"/>
      <c r="J154" s="751"/>
      <c r="K154" s="751"/>
      <c r="L154" s="744" t="s">
        <v>246</v>
      </c>
      <c r="M154" s="745"/>
      <c r="N154" s="745"/>
      <c r="O154" s="746"/>
    </row>
    <row r="155" spans="1:15" x14ac:dyDescent="0.25">
      <c r="A155" s="751"/>
      <c r="B155" s="751"/>
      <c r="C155" s="751"/>
      <c r="D155" s="751"/>
      <c r="E155" s="744"/>
      <c r="F155" s="745"/>
      <c r="G155" s="745"/>
      <c r="H155" s="745"/>
      <c r="I155" s="746"/>
      <c r="J155" s="751"/>
      <c r="K155" s="751"/>
      <c r="L155" s="744" t="s">
        <v>247</v>
      </c>
      <c r="M155" s="745"/>
      <c r="N155" s="745"/>
      <c r="O155" s="746"/>
    </row>
    <row r="156" spans="1:15" x14ac:dyDescent="0.25">
      <c r="A156" s="751"/>
      <c r="B156" s="751"/>
      <c r="C156" s="751"/>
      <c r="D156" s="751"/>
      <c r="E156" s="744"/>
      <c r="F156" s="745"/>
      <c r="G156" s="745"/>
      <c r="H156" s="745"/>
      <c r="I156" s="746"/>
      <c r="J156" s="751"/>
      <c r="K156" s="751"/>
      <c r="L156" s="744"/>
      <c r="M156" s="745"/>
      <c r="N156" s="745"/>
      <c r="O156" s="746"/>
    </row>
    <row r="157" spans="1:15" x14ac:dyDescent="0.25">
      <c r="A157" s="751"/>
      <c r="B157" s="751"/>
      <c r="C157" s="751"/>
      <c r="D157" s="751"/>
      <c r="E157" s="744"/>
      <c r="F157" s="745"/>
      <c r="G157" s="745"/>
      <c r="H157" s="745"/>
      <c r="I157" s="746"/>
      <c r="J157" s="751"/>
      <c r="K157" s="751"/>
      <c r="L157" s="744"/>
      <c r="M157" s="745"/>
      <c r="N157" s="745"/>
      <c r="O157" s="746"/>
    </row>
    <row r="158" spans="1:15" x14ac:dyDescent="0.25">
      <c r="A158" s="751"/>
      <c r="B158" s="751"/>
      <c r="C158" s="751"/>
      <c r="D158" s="751"/>
      <c r="E158" s="94"/>
      <c r="F158" s="95"/>
      <c r="G158" s="95"/>
      <c r="H158" s="95"/>
      <c r="I158" s="96"/>
      <c r="J158" s="751"/>
      <c r="K158" s="751"/>
      <c r="L158" s="744"/>
      <c r="M158" s="745"/>
      <c r="N158" s="745"/>
      <c r="O158" s="746"/>
    </row>
    <row r="159" spans="1:15" x14ac:dyDescent="0.25">
      <c r="A159" s="751"/>
      <c r="B159" s="751"/>
      <c r="C159" s="751"/>
      <c r="D159" s="751"/>
      <c r="E159" s="94"/>
      <c r="F159" s="95"/>
      <c r="G159" s="95"/>
      <c r="H159" s="95"/>
      <c r="I159" s="96"/>
      <c r="J159" s="751"/>
      <c r="K159" s="751"/>
      <c r="L159" s="744"/>
      <c r="M159" s="745"/>
      <c r="N159" s="745"/>
      <c r="O159" s="746"/>
    </row>
    <row r="160" spans="1:15" x14ac:dyDescent="0.25">
      <c r="A160" s="751"/>
      <c r="B160" s="751"/>
      <c r="C160" s="751"/>
      <c r="D160" s="751"/>
      <c r="E160" s="94"/>
      <c r="F160" s="95"/>
      <c r="G160" s="95"/>
      <c r="H160" s="95"/>
      <c r="I160" s="96"/>
      <c r="J160" s="751"/>
      <c r="K160" s="751"/>
      <c r="L160" s="744"/>
      <c r="M160" s="745"/>
      <c r="N160" s="745"/>
      <c r="O160" s="746"/>
    </row>
    <row r="161" spans="1:15" x14ac:dyDescent="0.25">
      <c r="A161" s="751"/>
      <c r="B161" s="751"/>
      <c r="C161" s="751"/>
      <c r="D161" s="751"/>
      <c r="E161" s="94"/>
      <c r="F161" s="95"/>
      <c r="G161" s="95"/>
      <c r="H161" s="95"/>
      <c r="I161" s="96"/>
      <c r="J161" s="751"/>
      <c r="K161" s="751"/>
      <c r="L161" s="744"/>
      <c r="M161" s="745"/>
      <c r="N161" s="745"/>
      <c r="O161" s="746"/>
    </row>
    <row r="162" spans="1:15" x14ac:dyDescent="0.25">
      <c r="A162" s="751"/>
      <c r="B162" s="751"/>
      <c r="C162" s="751"/>
      <c r="D162" s="751"/>
      <c r="E162" s="744"/>
      <c r="F162" s="745"/>
      <c r="G162" s="745"/>
      <c r="H162" s="745"/>
      <c r="I162" s="746"/>
      <c r="J162" s="751"/>
      <c r="K162" s="751"/>
      <c r="L162" s="744"/>
      <c r="M162" s="745"/>
      <c r="N162" s="745"/>
      <c r="O162" s="746"/>
    </row>
    <row r="163" spans="1:15" x14ac:dyDescent="0.25">
      <c r="A163" s="751"/>
      <c r="B163" s="751"/>
      <c r="C163" s="751"/>
      <c r="D163" s="751"/>
      <c r="E163" s="744"/>
      <c r="F163" s="745"/>
      <c r="G163" s="745"/>
      <c r="H163" s="745"/>
      <c r="I163" s="746"/>
      <c r="J163" s="751"/>
      <c r="K163" s="751"/>
      <c r="L163" s="744"/>
      <c r="M163" s="745"/>
      <c r="N163" s="745"/>
      <c r="O163" s="746"/>
    </row>
    <row r="164" spans="1:15" ht="15.75" x14ac:dyDescent="0.25">
      <c r="A164" s="69"/>
      <c r="B164" s="70"/>
      <c r="C164" s="71"/>
      <c r="D164" s="71"/>
      <c r="E164" s="71"/>
      <c r="F164" s="71"/>
      <c r="G164" s="71"/>
      <c r="H164" s="71"/>
      <c r="I164" s="71"/>
      <c r="J164" s="71"/>
      <c r="K164" s="71"/>
      <c r="L164" s="71"/>
      <c r="M164" s="71"/>
      <c r="N164" s="71"/>
      <c r="O164" s="69"/>
    </row>
    <row r="165" spans="1:15" ht="15.75" x14ac:dyDescent="0.25">
      <c r="A165" s="69"/>
      <c r="B165" s="70"/>
      <c r="C165" s="71"/>
      <c r="D165" s="71"/>
      <c r="E165" s="71"/>
      <c r="F165" s="71"/>
      <c r="G165" s="71"/>
      <c r="H165" s="71"/>
      <c r="I165" s="71"/>
      <c r="J165" s="71"/>
      <c r="K165" s="71"/>
      <c r="L165" s="71"/>
      <c r="M165" s="71"/>
      <c r="N165" s="71"/>
      <c r="O165" s="69"/>
    </row>
    <row r="166" spans="1:15" ht="63" x14ac:dyDescent="0.25">
      <c r="A166" s="72" t="s">
        <v>23</v>
      </c>
      <c r="B166" s="73" t="s">
        <v>24</v>
      </c>
      <c r="C166" s="72" t="s">
        <v>25</v>
      </c>
      <c r="D166" s="72" t="s">
        <v>26</v>
      </c>
      <c r="E166" s="72" t="s">
        <v>105</v>
      </c>
      <c r="F166" s="764" t="s">
        <v>28</v>
      </c>
      <c r="G166" s="764"/>
      <c r="H166" s="764" t="s">
        <v>29</v>
      </c>
      <c r="I166" s="764"/>
      <c r="J166" s="73" t="s">
        <v>30</v>
      </c>
      <c r="K166" s="764" t="s">
        <v>31</v>
      </c>
      <c r="L166" s="764"/>
      <c r="M166" s="765" t="s">
        <v>32</v>
      </c>
      <c r="N166" s="766"/>
      <c r="O166" s="767"/>
    </row>
    <row r="167" spans="1:15" ht="71.25" x14ac:dyDescent="0.25">
      <c r="A167" s="75" t="s">
        <v>33</v>
      </c>
      <c r="B167" s="76">
        <v>20</v>
      </c>
      <c r="C167" s="99" t="s">
        <v>248</v>
      </c>
      <c r="D167" s="77" t="s">
        <v>35</v>
      </c>
      <c r="E167" s="77" t="s">
        <v>249</v>
      </c>
      <c r="F167" s="768"/>
      <c r="G167" s="768"/>
      <c r="H167" s="769" t="s">
        <v>250</v>
      </c>
      <c r="I167" s="770"/>
      <c r="J167" s="79">
        <v>1</v>
      </c>
      <c r="K167" s="771" t="s">
        <v>147</v>
      </c>
      <c r="L167" s="771"/>
      <c r="M167" s="772" t="s">
        <v>246</v>
      </c>
      <c r="N167" s="772"/>
      <c r="O167" s="772"/>
    </row>
    <row r="168" spans="1:15" ht="15.75" x14ac:dyDescent="0.25">
      <c r="A168" s="752" t="s">
        <v>40</v>
      </c>
      <c r="B168" s="753"/>
      <c r="C168" s="754" t="s">
        <v>251</v>
      </c>
      <c r="D168" s="742"/>
      <c r="E168" s="742"/>
      <c r="F168" s="742"/>
      <c r="G168" s="743"/>
      <c r="H168" s="755" t="s">
        <v>42</v>
      </c>
      <c r="I168" s="756"/>
      <c r="J168" s="757"/>
      <c r="K168" s="758"/>
      <c r="L168" s="758"/>
      <c r="M168" s="758"/>
      <c r="N168" s="758"/>
      <c r="O168" s="759"/>
    </row>
    <row r="169" spans="1:15" ht="15.75" x14ac:dyDescent="0.25">
      <c r="A169" s="760" t="s">
        <v>44</v>
      </c>
      <c r="B169" s="761"/>
      <c r="C169" s="761"/>
      <c r="D169" s="761"/>
      <c r="E169" s="761"/>
      <c r="F169" s="762"/>
      <c r="G169" s="763" t="s">
        <v>45</v>
      </c>
      <c r="H169" s="763"/>
      <c r="I169" s="763"/>
      <c r="J169" s="763"/>
      <c r="K169" s="763"/>
      <c r="L169" s="763"/>
      <c r="M169" s="763"/>
      <c r="N169" s="763"/>
      <c r="O169" s="763"/>
    </row>
    <row r="170" spans="1:15" x14ac:dyDescent="0.25">
      <c r="A170" s="776" t="s">
        <v>252</v>
      </c>
      <c r="B170" s="777"/>
      <c r="C170" s="777"/>
      <c r="D170" s="777"/>
      <c r="E170" s="777"/>
      <c r="F170" s="777"/>
      <c r="G170" s="780" t="s">
        <v>253</v>
      </c>
      <c r="H170" s="780"/>
      <c r="I170" s="780"/>
      <c r="J170" s="780"/>
      <c r="K170" s="780"/>
      <c r="L170" s="780"/>
      <c r="M170" s="780"/>
      <c r="N170" s="780"/>
      <c r="O170" s="780"/>
    </row>
    <row r="171" spans="1:15" x14ac:dyDescent="0.25">
      <c r="A171" s="778"/>
      <c r="B171" s="779"/>
      <c r="C171" s="779"/>
      <c r="D171" s="779"/>
      <c r="E171" s="779"/>
      <c r="F171" s="779"/>
      <c r="G171" s="780"/>
      <c r="H171" s="780"/>
      <c r="I171" s="780"/>
      <c r="J171" s="780"/>
      <c r="K171" s="780"/>
      <c r="L171" s="780"/>
      <c r="M171" s="780"/>
      <c r="N171" s="780"/>
      <c r="O171" s="780"/>
    </row>
    <row r="172" spans="1:15" ht="15.75" x14ac:dyDescent="0.25">
      <c r="A172" s="760" t="s">
        <v>48</v>
      </c>
      <c r="B172" s="761"/>
      <c r="C172" s="761"/>
      <c r="D172" s="761"/>
      <c r="E172" s="761"/>
      <c r="F172" s="761"/>
      <c r="G172" s="763" t="s">
        <v>49</v>
      </c>
      <c r="H172" s="763"/>
      <c r="I172" s="763"/>
      <c r="J172" s="763"/>
      <c r="K172" s="763"/>
      <c r="L172" s="763"/>
      <c r="M172" s="763"/>
      <c r="N172" s="763"/>
      <c r="O172" s="763"/>
    </row>
    <row r="173" spans="1:15" x14ac:dyDescent="0.25">
      <c r="A173" s="781" t="s">
        <v>254</v>
      </c>
      <c r="B173" s="781"/>
      <c r="C173" s="781"/>
      <c r="D173" s="781"/>
      <c r="E173" s="781"/>
      <c r="F173" s="781"/>
      <c r="G173" s="781" t="s">
        <v>255</v>
      </c>
      <c r="H173" s="781"/>
      <c r="I173" s="781"/>
      <c r="J173" s="781"/>
      <c r="K173" s="781"/>
      <c r="L173" s="781"/>
      <c r="M173" s="781"/>
      <c r="N173" s="781"/>
      <c r="O173" s="781"/>
    </row>
    <row r="174" spans="1:15" x14ac:dyDescent="0.25">
      <c r="A174" s="781"/>
      <c r="B174" s="781"/>
      <c r="C174" s="781"/>
      <c r="D174" s="781"/>
      <c r="E174" s="781"/>
      <c r="F174" s="781"/>
      <c r="G174" s="781"/>
      <c r="H174" s="781"/>
      <c r="I174" s="781"/>
      <c r="J174" s="781"/>
      <c r="K174" s="781"/>
      <c r="L174" s="781"/>
      <c r="M174" s="781"/>
      <c r="N174" s="781"/>
      <c r="O174" s="781"/>
    </row>
    <row r="175" spans="1:15" ht="15.75" x14ac:dyDescent="0.25">
      <c r="A175" s="63"/>
      <c r="B175" s="64"/>
      <c r="C175" s="70"/>
      <c r="D175" s="70"/>
      <c r="E175" s="70"/>
      <c r="F175" s="70"/>
      <c r="G175" s="70"/>
      <c r="H175" s="70"/>
      <c r="I175" s="70"/>
      <c r="J175" s="70"/>
      <c r="K175" s="70"/>
      <c r="L175" s="70"/>
      <c r="M175" s="70"/>
      <c r="N175" s="70"/>
      <c r="O175" s="63"/>
    </row>
    <row r="176" spans="1:15" ht="15.75" x14ac:dyDescent="0.25">
      <c r="A176" s="70"/>
      <c r="B176" s="70"/>
      <c r="C176" s="63"/>
      <c r="D176" s="752" t="s">
        <v>52</v>
      </c>
      <c r="E176" s="773"/>
      <c r="F176" s="773"/>
      <c r="G176" s="773"/>
      <c r="H176" s="773"/>
      <c r="I176" s="773"/>
      <c r="J176" s="773"/>
      <c r="K176" s="773"/>
      <c r="L176" s="773"/>
      <c r="M176" s="773"/>
      <c r="N176" s="773"/>
      <c r="O176" s="753"/>
    </row>
    <row r="177" spans="1:15" ht="15.75" x14ac:dyDescent="0.25">
      <c r="A177" s="63"/>
      <c r="B177" s="64"/>
      <c r="C177" s="70"/>
      <c r="D177" s="73" t="s">
        <v>53</v>
      </c>
      <c r="E177" s="73" t="s">
        <v>54</v>
      </c>
      <c r="F177" s="73" t="s">
        <v>55</v>
      </c>
      <c r="G177" s="73" t="s">
        <v>56</v>
      </c>
      <c r="H177" s="73" t="s">
        <v>57</v>
      </c>
      <c r="I177" s="73" t="s">
        <v>58</v>
      </c>
      <c r="J177" s="73" t="s">
        <v>59</v>
      </c>
      <c r="K177" s="73" t="s">
        <v>60</v>
      </c>
      <c r="L177" s="73" t="s">
        <v>61</v>
      </c>
      <c r="M177" s="73" t="s">
        <v>62</v>
      </c>
      <c r="N177" s="73" t="s">
        <v>63</v>
      </c>
      <c r="O177" s="73" t="s">
        <v>64</v>
      </c>
    </row>
    <row r="178" spans="1:15" ht="15.75" x14ac:dyDescent="0.25">
      <c r="A178" s="774" t="s">
        <v>65</v>
      </c>
      <c r="B178" s="774"/>
      <c r="C178" s="774"/>
      <c r="D178" s="84"/>
      <c r="E178" s="84"/>
      <c r="F178" s="84"/>
      <c r="G178" s="84"/>
      <c r="H178" s="84">
        <v>1</v>
      </c>
      <c r="I178" s="84"/>
      <c r="J178" s="84"/>
      <c r="K178" s="84"/>
      <c r="L178" s="84"/>
      <c r="M178" s="84"/>
      <c r="N178" s="84"/>
      <c r="O178" s="84">
        <v>2</v>
      </c>
    </row>
    <row r="179" spans="1:15" ht="15.75" x14ac:dyDescent="0.25">
      <c r="A179" s="775" t="s">
        <v>66</v>
      </c>
      <c r="B179" s="775"/>
      <c r="C179" s="775"/>
      <c r="D179" s="85"/>
      <c r="E179" s="85"/>
      <c r="F179" s="85"/>
      <c r="G179" s="85"/>
      <c r="H179" s="85"/>
      <c r="I179" s="85"/>
      <c r="J179" s="85"/>
      <c r="K179" s="85"/>
      <c r="L179" s="85"/>
      <c r="M179" s="85"/>
      <c r="N179" s="85"/>
      <c r="O179" s="85"/>
    </row>
    <row r="180" spans="1:15" ht="15.75" x14ac:dyDescent="0.25">
      <c r="A180" s="63"/>
      <c r="B180" s="64"/>
      <c r="C180" s="65"/>
      <c r="D180" s="65"/>
      <c r="E180" s="65"/>
      <c r="F180" s="65"/>
      <c r="G180" s="65"/>
      <c r="H180" s="65"/>
      <c r="I180" s="65"/>
      <c r="J180" s="65"/>
      <c r="K180" s="65"/>
      <c r="L180" s="66"/>
      <c r="M180" s="66"/>
      <c r="N180" s="66"/>
      <c r="O180" s="63"/>
    </row>
    <row r="181" spans="1:15" ht="15.75" x14ac:dyDescent="0.25">
      <c r="A181" s="63"/>
      <c r="B181" s="64"/>
      <c r="C181" s="65"/>
      <c r="D181" s="65"/>
      <c r="E181" s="65"/>
      <c r="F181" s="65"/>
      <c r="G181" s="65"/>
      <c r="H181" s="65"/>
      <c r="I181" s="65"/>
      <c r="J181" s="65"/>
      <c r="K181" s="65"/>
      <c r="L181" s="66"/>
      <c r="M181" s="66"/>
      <c r="N181" s="66"/>
      <c r="O181" s="63"/>
    </row>
    <row r="182" spans="1:15" ht="47.25" x14ac:dyDescent="0.25">
      <c r="A182" s="72" t="s">
        <v>23</v>
      </c>
      <c r="B182" s="73" t="s">
        <v>24</v>
      </c>
      <c r="C182" s="764" t="s">
        <v>25</v>
      </c>
      <c r="D182" s="764"/>
      <c r="E182" s="764"/>
      <c r="F182" s="764" t="s">
        <v>28</v>
      </c>
      <c r="G182" s="764"/>
      <c r="H182" s="764" t="s">
        <v>29</v>
      </c>
      <c r="I182" s="764"/>
      <c r="J182" s="73" t="s">
        <v>30</v>
      </c>
      <c r="K182" s="764" t="s">
        <v>31</v>
      </c>
      <c r="L182" s="764"/>
      <c r="M182" s="765" t="s">
        <v>32</v>
      </c>
      <c r="N182" s="766"/>
      <c r="O182" s="767"/>
    </row>
    <row r="183" spans="1:15" ht="63" x14ac:dyDescent="0.25">
      <c r="A183" s="75" t="s">
        <v>67</v>
      </c>
      <c r="B183" s="76">
        <v>80</v>
      </c>
      <c r="C183" s="754" t="s">
        <v>256</v>
      </c>
      <c r="D183" s="742"/>
      <c r="E183" s="743"/>
      <c r="F183" s="754" t="s">
        <v>257</v>
      </c>
      <c r="G183" s="743"/>
      <c r="H183" s="782" t="s">
        <v>258</v>
      </c>
      <c r="I183" s="759"/>
      <c r="J183" s="79">
        <v>100</v>
      </c>
      <c r="K183" s="771"/>
      <c r="L183" s="771"/>
      <c r="M183" s="772" t="s">
        <v>246</v>
      </c>
      <c r="N183" s="772"/>
      <c r="O183" s="772"/>
    </row>
    <row r="184" spans="1:15" ht="15.75" x14ac:dyDescent="0.25">
      <c r="A184" s="752" t="s">
        <v>40</v>
      </c>
      <c r="B184" s="753"/>
      <c r="C184" s="754" t="s">
        <v>259</v>
      </c>
      <c r="D184" s="742"/>
      <c r="E184" s="742"/>
      <c r="F184" s="742"/>
      <c r="G184" s="743"/>
      <c r="H184" s="783" t="s">
        <v>72</v>
      </c>
      <c r="I184" s="756"/>
      <c r="J184" s="757"/>
      <c r="K184" s="758"/>
      <c r="L184" s="758"/>
      <c r="M184" s="758"/>
      <c r="N184" s="758"/>
      <c r="O184" s="759"/>
    </row>
    <row r="185" spans="1:15" ht="15.75" x14ac:dyDescent="0.25">
      <c r="A185" s="760" t="s">
        <v>44</v>
      </c>
      <c r="B185" s="761"/>
      <c r="C185" s="761"/>
      <c r="D185" s="761"/>
      <c r="E185" s="761"/>
      <c r="F185" s="762"/>
      <c r="G185" s="763" t="s">
        <v>45</v>
      </c>
      <c r="H185" s="763"/>
      <c r="I185" s="763"/>
      <c r="J185" s="763"/>
      <c r="K185" s="763"/>
      <c r="L185" s="763"/>
      <c r="M185" s="763"/>
      <c r="N185" s="763"/>
      <c r="O185" s="763"/>
    </row>
    <row r="186" spans="1:15" x14ac:dyDescent="0.25">
      <c r="A186" s="776" t="s">
        <v>260</v>
      </c>
      <c r="B186" s="777"/>
      <c r="C186" s="777"/>
      <c r="D186" s="777"/>
      <c r="E186" s="777"/>
      <c r="F186" s="777"/>
      <c r="G186" s="780" t="s">
        <v>261</v>
      </c>
      <c r="H186" s="780"/>
      <c r="I186" s="780"/>
      <c r="J186" s="780"/>
      <c r="K186" s="780"/>
      <c r="L186" s="780"/>
      <c r="M186" s="780"/>
      <c r="N186" s="780"/>
      <c r="O186" s="780"/>
    </row>
    <row r="187" spans="1:15" x14ac:dyDescent="0.25">
      <c r="A187" s="778"/>
      <c r="B187" s="779"/>
      <c r="C187" s="779"/>
      <c r="D187" s="779"/>
      <c r="E187" s="779"/>
      <c r="F187" s="779"/>
      <c r="G187" s="780"/>
      <c r="H187" s="780"/>
      <c r="I187" s="780"/>
      <c r="J187" s="780"/>
      <c r="K187" s="780"/>
      <c r="L187" s="780"/>
      <c r="M187" s="780"/>
      <c r="N187" s="780"/>
      <c r="O187" s="780"/>
    </row>
    <row r="188" spans="1:15" ht="15.75" x14ac:dyDescent="0.25">
      <c r="A188" s="760" t="s">
        <v>48</v>
      </c>
      <c r="B188" s="761"/>
      <c r="C188" s="761"/>
      <c r="D188" s="761"/>
      <c r="E188" s="761"/>
      <c r="F188" s="761"/>
      <c r="G188" s="763" t="s">
        <v>49</v>
      </c>
      <c r="H188" s="763"/>
      <c r="I188" s="763"/>
      <c r="J188" s="763"/>
      <c r="K188" s="763"/>
      <c r="L188" s="763"/>
      <c r="M188" s="763"/>
      <c r="N188" s="763"/>
      <c r="O188" s="763"/>
    </row>
    <row r="189" spans="1:15" x14ac:dyDescent="0.25">
      <c r="A189" s="781" t="s">
        <v>254</v>
      </c>
      <c r="B189" s="781"/>
      <c r="C189" s="781"/>
      <c r="D189" s="781"/>
      <c r="E189" s="781"/>
      <c r="F189" s="781"/>
      <c r="G189" s="781" t="s">
        <v>255</v>
      </c>
      <c r="H189" s="781"/>
      <c r="I189" s="781"/>
      <c r="J189" s="781"/>
      <c r="K189" s="781"/>
      <c r="L189" s="781"/>
      <c r="M189" s="781"/>
      <c r="N189" s="781"/>
      <c r="O189" s="781"/>
    </row>
    <row r="190" spans="1:15" x14ac:dyDescent="0.25">
      <c r="A190" s="781"/>
      <c r="B190" s="781"/>
      <c r="C190" s="781"/>
      <c r="D190" s="781"/>
      <c r="E190" s="781"/>
      <c r="F190" s="781"/>
      <c r="G190" s="781"/>
      <c r="H190" s="781"/>
      <c r="I190" s="781"/>
      <c r="J190" s="781"/>
      <c r="K190" s="781"/>
      <c r="L190" s="781"/>
      <c r="M190" s="781"/>
      <c r="N190" s="781"/>
      <c r="O190" s="781"/>
    </row>
    <row r="191" spans="1:15" ht="15.75" x14ac:dyDescent="0.25">
      <c r="A191" s="63"/>
      <c r="B191" s="64"/>
      <c r="C191" s="70"/>
      <c r="D191" s="70"/>
      <c r="E191" s="70"/>
      <c r="F191" s="70"/>
      <c r="G191" s="70"/>
      <c r="H191" s="70"/>
      <c r="I191" s="70"/>
      <c r="J191" s="70"/>
      <c r="K191" s="70"/>
      <c r="L191" s="70"/>
      <c r="M191" s="70"/>
      <c r="N191" s="70"/>
      <c r="O191" s="63"/>
    </row>
    <row r="192" spans="1:15" ht="15.75" x14ac:dyDescent="0.25">
      <c r="A192" s="86" t="s">
        <v>76</v>
      </c>
      <c r="B192" s="86" t="s">
        <v>24</v>
      </c>
      <c r="C192" s="87"/>
      <c r="D192" s="73" t="s">
        <v>53</v>
      </c>
      <c r="E192" s="73" t="s">
        <v>54</v>
      </c>
      <c r="F192" s="73" t="s">
        <v>55</v>
      </c>
      <c r="G192" s="73" t="s">
        <v>56</v>
      </c>
      <c r="H192" s="73" t="s">
        <v>57</v>
      </c>
      <c r="I192" s="73" t="s">
        <v>58</v>
      </c>
      <c r="J192" s="73" t="s">
        <v>59</v>
      </c>
      <c r="K192" s="73" t="s">
        <v>60</v>
      </c>
      <c r="L192" s="73" t="s">
        <v>61</v>
      </c>
      <c r="M192" s="73" t="s">
        <v>62</v>
      </c>
      <c r="N192" s="73" t="s">
        <v>63</v>
      </c>
      <c r="O192" s="73" t="s">
        <v>64</v>
      </c>
    </row>
    <row r="193" spans="1:15" ht="31.5" x14ac:dyDescent="0.25">
      <c r="A193" s="784" t="s">
        <v>262</v>
      </c>
      <c r="B193" s="772">
        <v>15</v>
      </c>
      <c r="C193" s="84" t="s">
        <v>65</v>
      </c>
      <c r="D193" s="84">
        <v>25</v>
      </c>
      <c r="E193" s="84">
        <v>50</v>
      </c>
      <c r="F193" s="84">
        <v>75</v>
      </c>
      <c r="G193" s="84">
        <v>100</v>
      </c>
      <c r="H193" s="84"/>
      <c r="I193" s="84"/>
      <c r="J193" s="84"/>
      <c r="K193" s="84"/>
      <c r="L193" s="84"/>
      <c r="M193" s="84"/>
      <c r="N193" s="84"/>
      <c r="O193" s="84"/>
    </row>
    <row r="194" spans="1:15" x14ac:dyDescent="0.25">
      <c r="A194" s="785"/>
      <c r="B194" s="772"/>
      <c r="C194" s="85" t="s">
        <v>66</v>
      </c>
      <c r="D194" s="85"/>
      <c r="E194" s="85">
        <v>80</v>
      </c>
      <c r="F194" s="85">
        <v>82</v>
      </c>
      <c r="G194" s="85">
        <v>90</v>
      </c>
      <c r="H194" s="85">
        <v>100</v>
      </c>
      <c r="I194" s="85"/>
      <c r="J194" s="85"/>
      <c r="K194" s="85"/>
      <c r="L194" s="85"/>
      <c r="M194" s="85"/>
      <c r="N194" s="85"/>
      <c r="O194" s="85"/>
    </row>
    <row r="195" spans="1:15" ht="31.5" x14ac:dyDescent="0.25">
      <c r="A195" s="784" t="s">
        <v>263</v>
      </c>
      <c r="B195" s="772">
        <v>75</v>
      </c>
      <c r="C195" s="84" t="s">
        <v>65</v>
      </c>
      <c r="D195" s="84"/>
      <c r="E195" s="84"/>
      <c r="F195" s="84"/>
      <c r="G195" s="84"/>
      <c r="H195" s="84">
        <v>12.5</v>
      </c>
      <c r="I195" s="84">
        <v>25</v>
      </c>
      <c r="J195" s="84">
        <v>37.5</v>
      </c>
      <c r="K195" s="84">
        <v>50</v>
      </c>
      <c r="L195" s="84">
        <v>62.5</v>
      </c>
      <c r="M195" s="84">
        <v>75</v>
      </c>
      <c r="N195" s="84">
        <v>87.5</v>
      </c>
      <c r="O195" s="84">
        <v>100</v>
      </c>
    </row>
    <row r="196" spans="1:15" x14ac:dyDescent="0.25">
      <c r="A196" s="785"/>
      <c r="B196" s="772"/>
      <c r="C196" s="85" t="s">
        <v>66</v>
      </c>
      <c r="D196" s="85"/>
      <c r="E196" s="85"/>
      <c r="F196" s="85"/>
      <c r="G196" s="85"/>
      <c r="H196" s="85">
        <v>10</v>
      </c>
      <c r="I196" s="85">
        <v>10</v>
      </c>
      <c r="J196" s="85">
        <v>15</v>
      </c>
      <c r="K196" s="85">
        <v>15</v>
      </c>
      <c r="L196" s="85">
        <v>20</v>
      </c>
      <c r="M196" s="85"/>
      <c r="N196" s="85"/>
      <c r="O196" s="85"/>
    </row>
    <row r="197" spans="1:15" ht="31.5" x14ac:dyDescent="0.25">
      <c r="A197" s="784" t="s">
        <v>264</v>
      </c>
      <c r="B197" s="772">
        <v>10</v>
      </c>
      <c r="C197" s="84" t="s">
        <v>65</v>
      </c>
      <c r="D197" s="84"/>
      <c r="E197" s="84"/>
      <c r="F197" s="84"/>
      <c r="G197" s="84"/>
      <c r="H197" s="84"/>
      <c r="I197" s="84"/>
      <c r="J197" s="84"/>
      <c r="K197" s="84"/>
      <c r="L197" s="84"/>
      <c r="M197" s="84"/>
      <c r="N197" s="84"/>
      <c r="O197" s="84">
        <v>100</v>
      </c>
    </row>
    <row r="198" spans="1:15" x14ac:dyDescent="0.25">
      <c r="A198" s="785"/>
      <c r="B198" s="772"/>
      <c r="C198" s="85" t="s">
        <v>66</v>
      </c>
      <c r="D198" s="85"/>
      <c r="E198" s="85"/>
      <c r="F198" s="85"/>
      <c r="G198" s="85"/>
      <c r="H198" s="85"/>
      <c r="I198" s="85"/>
      <c r="J198" s="85"/>
      <c r="K198" s="85"/>
      <c r="L198" s="85"/>
      <c r="M198" s="85"/>
      <c r="N198" s="85"/>
      <c r="O198" s="85"/>
    </row>
    <row r="199" spans="1:15" ht="31.5" x14ac:dyDescent="0.25">
      <c r="A199" s="784"/>
      <c r="B199" s="768"/>
      <c r="C199" s="84" t="s">
        <v>65</v>
      </c>
      <c r="D199" s="84"/>
      <c r="E199" s="84"/>
      <c r="F199" s="84"/>
      <c r="G199" s="84"/>
      <c r="H199" s="84"/>
      <c r="I199" s="84"/>
      <c r="J199" s="84"/>
      <c r="K199" s="84"/>
      <c r="L199" s="84"/>
      <c r="M199" s="84"/>
      <c r="N199" s="84"/>
      <c r="O199" s="84"/>
    </row>
    <row r="200" spans="1:15" x14ac:dyDescent="0.25">
      <c r="A200" s="785"/>
      <c r="B200" s="768"/>
      <c r="C200" s="85" t="s">
        <v>66</v>
      </c>
      <c r="D200" s="85"/>
      <c r="E200" s="85"/>
      <c r="F200" s="85"/>
      <c r="G200" s="85"/>
      <c r="H200" s="85"/>
      <c r="I200" s="85"/>
      <c r="J200" s="85"/>
      <c r="K200" s="85"/>
      <c r="L200" s="85"/>
      <c r="M200" s="85"/>
      <c r="N200" s="85"/>
      <c r="O200" s="85"/>
    </row>
    <row r="201" spans="1:15" x14ac:dyDescent="0.25">
      <c r="A201" s="88"/>
      <c r="B201" s="88"/>
      <c r="C201" s="89"/>
      <c r="D201" s="89"/>
      <c r="E201" s="89"/>
      <c r="F201" s="89"/>
      <c r="G201" s="89"/>
      <c r="H201" s="89"/>
      <c r="I201" s="89"/>
      <c r="J201" s="89"/>
      <c r="K201" s="89"/>
      <c r="L201" s="89"/>
      <c r="M201" s="89"/>
      <c r="N201" s="89"/>
      <c r="O201" s="89"/>
    </row>
    <row r="202" spans="1:15" x14ac:dyDescent="0.25">
      <c r="A202" s="789" t="s">
        <v>228</v>
      </c>
      <c r="B202" s="790"/>
      <c r="C202" s="790"/>
      <c r="D202" s="790"/>
      <c r="E202" s="790"/>
      <c r="F202" s="790"/>
      <c r="G202" s="790"/>
      <c r="H202" s="790"/>
      <c r="I202" s="790"/>
      <c r="J202" s="790"/>
      <c r="K202" s="790"/>
      <c r="L202" s="790"/>
      <c r="M202" s="790"/>
      <c r="N202" s="790"/>
      <c r="O202" s="791"/>
    </row>
    <row r="203" spans="1:15" x14ac:dyDescent="0.25">
      <c r="A203" s="754" t="s">
        <v>265</v>
      </c>
      <c r="B203" s="801"/>
      <c r="C203" s="801"/>
      <c r="D203" s="801"/>
      <c r="E203" s="801"/>
      <c r="F203" s="801"/>
      <c r="G203" s="801"/>
      <c r="H203" s="801"/>
      <c r="I203" s="801"/>
      <c r="J203" s="801"/>
      <c r="K203" s="801"/>
      <c r="L203" s="801"/>
      <c r="M203" s="801"/>
      <c r="N203" s="801"/>
      <c r="O203" s="802"/>
    </row>
    <row r="204" spans="1:15" ht="47.25" x14ac:dyDescent="0.25">
      <c r="A204" s="72" t="s">
        <v>23</v>
      </c>
      <c r="B204" s="73" t="s">
        <v>24</v>
      </c>
      <c r="C204" s="752" t="s">
        <v>25</v>
      </c>
      <c r="D204" s="773"/>
      <c r="E204" s="753"/>
      <c r="F204" s="752" t="s">
        <v>28</v>
      </c>
      <c r="G204" s="753"/>
      <c r="H204" s="752" t="s">
        <v>29</v>
      </c>
      <c r="I204" s="753"/>
      <c r="J204" s="73" t="s">
        <v>30</v>
      </c>
      <c r="K204" s="752" t="s">
        <v>31</v>
      </c>
      <c r="L204" s="753"/>
      <c r="M204" s="765" t="s">
        <v>32</v>
      </c>
      <c r="N204" s="766"/>
      <c r="O204" s="767"/>
    </row>
    <row r="205" spans="1:15" ht="63" x14ac:dyDescent="0.25">
      <c r="A205" s="75" t="s">
        <v>133</v>
      </c>
      <c r="B205" s="76"/>
      <c r="C205" s="754"/>
      <c r="D205" s="742"/>
      <c r="E205" s="743"/>
      <c r="F205" s="754"/>
      <c r="G205" s="743"/>
      <c r="H205" s="782"/>
      <c r="I205" s="759"/>
      <c r="J205" s="79"/>
      <c r="K205" s="782"/>
      <c r="L205" s="759"/>
      <c r="M205" s="797"/>
      <c r="N205" s="798"/>
      <c r="O205" s="799"/>
    </row>
    <row r="206" spans="1:15" ht="15.75" x14ac:dyDescent="0.25">
      <c r="A206" s="752" t="s">
        <v>40</v>
      </c>
      <c r="B206" s="753"/>
      <c r="C206" s="754"/>
      <c r="D206" s="742"/>
      <c r="E206" s="742"/>
      <c r="F206" s="742"/>
      <c r="G206" s="743"/>
      <c r="H206" s="755" t="s">
        <v>42</v>
      </c>
      <c r="I206" s="795"/>
      <c r="J206" s="796"/>
      <c r="K206" s="782"/>
      <c r="L206" s="758"/>
      <c r="M206" s="758"/>
      <c r="N206" s="758"/>
      <c r="O206" s="759"/>
    </row>
    <row r="207" spans="1:15" ht="15.75" x14ac:dyDescent="0.25">
      <c r="A207" s="760" t="s">
        <v>44</v>
      </c>
      <c r="B207" s="761"/>
      <c r="C207" s="761"/>
      <c r="D207" s="761"/>
      <c r="E207" s="761"/>
      <c r="F207" s="762"/>
      <c r="G207" s="763" t="s">
        <v>45</v>
      </c>
      <c r="H207" s="763"/>
      <c r="I207" s="763"/>
      <c r="J207" s="763"/>
      <c r="K207" s="763"/>
      <c r="L207" s="763"/>
      <c r="M207" s="763"/>
      <c r="N207" s="763"/>
      <c r="O207" s="763"/>
    </row>
    <row r="208" spans="1:15" x14ac:dyDescent="0.25">
      <c r="A208" s="776"/>
      <c r="B208" s="777"/>
      <c r="C208" s="777"/>
      <c r="D208" s="777"/>
      <c r="E208" s="777"/>
      <c r="F208" s="777"/>
      <c r="G208" s="780"/>
      <c r="H208" s="780"/>
      <c r="I208" s="780"/>
      <c r="J208" s="780"/>
      <c r="K208" s="780"/>
      <c r="L208" s="780"/>
      <c r="M208" s="780"/>
      <c r="N208" s="780"/>
      <c r="O208" s="780"/>
    </row>
    <row r="209" spans="1:15" x14ac:dyDescent="0.25">
      <c r="A209" s="778"/>
      <c r="B209" s="779"/>
      <c r="C209" s="779"/>
      <c r="D209" s="779"/>
      <c r="E209" s="779"/>
      <c r="F209" s="779"/>
      <c r="G209" s="780"/>
      <c r="H209" s="780"/>
      <c r="I209" s="780"/>
      <c r="J209" s="780"/>
      <c r="K209" s="780"/>
      <c r="L209" s="780"/>
      <c r="M209" s="780"/>
      <c r="N209" s="780"/>
      <c r="O209" s="780"/>
    </row>
    <row r="210" spans="1:15" ht="15.75" x14ac:dyDescent="0.25">
      <c r="A210" s="760" t="s">
        <v>48</v>
      </c>
      <c r="B210" s="761"/>
      <c r="C210" s="761"/>
      <c r="D210" s="761"/>
      <c r="E210" s="761"/>
      <c r="F210" s="761"/>
      <c r="G210" s="763" t="s">
        <v>49</v>
      </c>
      <c r="H210" s="763"/>
      <c r="I210" s="763"/>
      <c r="J210" s="763"/>
      <c r="K210" s="763"/>
      <c r="L210" s="763"/>
      <c r="M210" s="763"/>
      <c r="N210" s="763"/>
      <c r="O210" s="763"/>
    </row>
    <row r="211" spans="1:15" x14ac:dyDescent="0.25">
      <c r="A211" s="781"/>
      <c r="B211" s="781"/>
      <c r="C211" s="781"/>
      <c r="D211" s="781"/>
      <c r="E211" s="781"/>
      <c r="F211" s="781"/>
      <c r="G211" s="781"/>
      <c r="H211" s="781"/>
      <c r="I211" s="781"/>
      <c r="J211" s="781"/>
      <c r="K211" s="781"/>
      <c r="L211" s="781"/>
      <c r="M211" s="781"/>
      <c r="N211" s="781"/>
      <c r="O211" s="781"/>
    </row>
    <row r="212" spans="1:15" x14ac:dyDescent="0.25">
      <c r="A212" s="781"/>
      <c r="B212" s="781"/>
      <c r="C212" s="781"/>
      <c r="D212" s="781"/>
      <c r="E212" s="781"/>
      <c r="F212" s="781"/>
      <c r="G212" s="781"/>
      <c r="H212" s="781"/>
      <c r="I212" s="781"/>
      <c r="J212" s="781"/>
      <c r="K212" s="781"/>
      <c r="L212" s="781"/>
      <c r="M212" s="781"/>
      <c r="N212" s="781"/>
      <c r="O212" s="781"/>
    </row>
    <row r="213" spans="1:15" x14ac:dyDescent="0.25">
      <c r="A213" s="90"/>
      <c r="B213" s="90"/>
      <c r="C213" s="90"/>
      <c r="D213" s="91"/>
      <c r="E213" s="92"/>
      <c r="F213" s="92"/>
      <c r="G213" s="92"/>
      <c r="H213" s="92"/>
      <c r="I213" s="92"/>
      <c r="J213" s="92"/>
      <c r="K213" s="92"/>
      <c r="L213" s="92"/>
      <c r="M213" s="92"/>
      <c r="N213" s="92"/>
      <c r="O213" s="93"/>
    </row>
    <row r="214" spans="1:15" ht="15.75" x14ac:dyDescent="0.25">
      <c r="A214" s="70"/>
      <c r="B214" s="70"/>
      <c r="C214" s="63"/>
      <c r="D214" s="800" t="s">
        <v>95</v>
      </c>
      <c r="E214" s="773"/>
      <c r="F214" s="773"/>
      <c r="G214" s="773"/>
      <c r="H214" s="773"/>
      <c r="I214" s="773"/>
      <c r="J214" s="773"/>
      <c r="K214" s="773"/>
      <c r="L214" s="773"/>
      <c r="M214" s="773"/>
      <c r="N214" s="773"/>
      <c r="O214" s="753"/>
    </row>
    <row r="215" spans="1:15" ht="15.75" x14ac:dyDescent="0.25">
      <c r="A215" s="63"/>
      <c r="B215" s="64"/>
      <c r="C215" s="70"/>
      <c r="D215" s="73" t="s">
        <v>53</v>
      </c>
      <c r="E215" s="73" t="s">
        <v>54</v>
      </c>
      <c r="F215" s="73" t="s">
        <v>55</v>
      </c>
      <c r="G215" s="73" t="s">
        <v>56</v>
      </c>
      <c r="H215" s="73" t="s">
        <v>57</v>
      </c>
      <c r="I215" s="73" t="s">
        <v>58</v>
      </c>
      <c r="J215" s="73" t="s">
        <v>59</v>
      </c>
      <c r="K215" s="73" t="s">
        <v>60</v>
      </c>
      <c r="L215" s="73" t="s">
        <v>61</v>
      </c>
      <c r="M215" s="73" t="s">
        <v>62</v>
      </c>
      <c r="N215" s="73" t="s">
        <v>63</v>
      </c>
      <c r="O215" s="73" t="s">
        <v>64</v>
      </c>
    </row>
    <row r="216" spans="1:15" ht="15.75" x14ac:dyDescent="0.25">
      <c r="A216" s="774" t="s">
        <v>65</v>
      </c>
      <c r="B216" s="774"/>
      <c r="C216" s="774"/>
      <c r="D216" s="84"/>
      <c r="E216" s="84"/>
      <c r="F216" s="84"/>
      <c r="G216" s="84"/>
      <c r="H216" s="84"/>
      <c r="I216" s="84"/>
      <c r="J216" s="84"/>
      <c r="K216" s="84"/>
      <c r="L216" s="84"/>
      <c r="M216" s="84"/>
      <c r="N216" s="84"/>
      <c r="O216" s="84"/>
    </row>
    <row r="217" spans="1:15" ht="15.75" x14ac:dyDescent="0.25">
      <c r="A217" s="775" t="s">
        <v>66</v>
      </c>
      <c r="B217" s="775"/>
      <c r="C217" s="775"/>
      <c r="D217" s="85"/>
      <c r="E217" s="85"/>
      <c r="F217" s="85"/>
      <c r="G217" s="85"/>
      <c r="H217" s="85"/>
      <c r="I217" s="85"/>
      <c r="J217" s="85"/>
      <c r="K217" s="85"/>
      <c r="L217" s="85"/>
      <c r="M217" s="85"/>
      <c r="N217" s="85"/>
      <c r="O217" s="85"/>
    </row>
    <row r="218" spans="1:15" ht="15.75" x14ac:dyDescent="0.25">
      <c r="A218" s="97"/>
      <c r="B218" s="98"/>
      <c r="C218" s="97"/>
      <c r="D218" s="97"/>
      <c r="E218" s="97"/>
      <c r="F218" s="97"/>
      <c r="G218" s="97"/>
      <c r="H218" s="97"/>
      <c r="I218" s="97"/>
      <c r="J218" s="97"/>
      <c r="K218" s="97"/>
      <c r="L218" s="97"/>
      <c r="M218" s="98"/>
      <c r="N218" s="98"/>
      <c r="O218" s="97"/>
    </row>
    <row r="219" spans="1:15" ht="15.75" x14ac:dyDescent="0.25">
      <c r="A219" s="97"/>
      <c r="B219" s="98"/>
      <c r="C219" s="97"/>
      <c r="D219" s="97"/>
      <c r="E219" s="97"/>
      <c r="F219" s="97"/>
      <c r="G219" s="97"/>
      <c r="H219" s="97"/>
      <c r="I219" s="97"/>
      <c r="J219" s="97"/>
      <c r="K219" s="97"/>
      <c r="L219" s="97"/>
      <c r="M219" s="98"/>
      <c r="N219" s="98"/>
      <c r="O219" s="97"/>
    </row>
    <row r="220" spans="1:15" ht="31.5" x14ac:dyDescent="0.25">
      <c r="A220" s="67" t="s">
        <v>114</v>
      </c>
      <c r="B220" s="747" t="s">
        <v>266</v>
      </c>
      <c r="C220" s="748"/>
      <c r="D220" s="748"/>
      <c r="E220" s="748"/>
      <c r="F220" s="748"/>
      <c r="G220" s="748"/>
      <c r="H220" s="748"/>
      <c r="I220" s="748"/>
      <c r="J220" s="749"/>
      <c r="K220" s="750" t="s">
        <v>13</v>
      </c>
      <c r="L220" s="750"/>
      <c r="M220" s="750"/>
      <c r="N220" s="750"/>
      <c r="O220" s="68">
        <v>0.28000000000000003</v>
      </c>
    </row>
    <row r="221" spans="1:15" ht="15.75" x14ac:dyDescent="0.25">
      <c r="A221" s="69"/>
      <c r="B221" s="70"/>
      <c r="C221" s="71"/>
      <c r="D221" s="71"/>
      <c r="E221" s="71"/>
      <c r="F221" s="71"/>
      <c r="G221" s="71"/>
      <c r="H221" s="71"/>
      <c r="I221" s="71"/>
      <c r="J221" s="71"/>
      <c r="K221" s="71"/>
      <c r="L221" s="71"/>
      <c r="M221" s="71"/>
      <c r="N221" s="71"/>
      <c r="O221" s="69"/>
    </row>
    <row r="222" spans="1:15" ht="31.5" x14ac:dyDescent="0.25">
      <c r="A222" s="67" t="s">
        <v>14</v>
      </c>
      <c r="B222" s="747"/>
      <c r="C222" s="748"/>
      <c r="D222" s="748"/>
      <c r="E222" s="748"/>
      <c r="F222" s="748"/>
      <c r="G222" s="748"/>
      <c r="H222" s="748"/>
      <c r="I222" s="748"/>
      <c r="J222" s="748"/>
      <c r="K222" s="748"/>
      <c r="L222" s="748"/>
      <c r="M222" s="748"/>
      <c r="N222" s="748"/>
      <c r="O222" s="749"/>
    </row>
    <row r="223" spans="1:15" ht="15.75" x14ac:dyDescent="0.25">
      <c r="A223" s="69"/>
      <c r="B223" s="70"/>
      <c r="C223" s="71"/>
      <c r="D223" s="71"/>
      <c r="E223" s="71"/>
      <c r="F223" s="71"/>
      <c r="G223" s="71"/>
      <c r="H223" s="71"/>
      <c r="I223" s="71"/>
      <c r="J223" s="71"/>
      <c r="K223" s="71"/>
      <c r="L223" s="71"/>
      <c r="M223" s="71"/>
      <c r="N223" s="71"/>
      <c r="O223" s="69"/>
    </row>
    <row r="224" spans="1:15" x14ac:dyDescent="0.25">
      <c r="A224" s="751" t="s">
        <v>15</v>
      </c>
      <c r="B224" s="751"/>
      <c r="C224" s="751"/>
      <c r="D224" s="751"/>
      <c r="E224" s="744"/>
      <c r="F224" s="745"/>
      <c r="G224" s="745"/>
      <c r="H224" s="745"/>
      <c r="I224" s="746"/>
      <c r="J224" s="751" t="s">
        <v>17</v>
      </c>
      <c r="K224" s="751"/>
      <c r="L224" s="744"/>
      <c r="M224" s="745"/>
      <c r="N224" s="745"/>
      <c r="O224" s="746"/>
    </row>
    <row r="225" spans="1:15" x14ac:dyDescent="0.25">
      <c r="A225" s="751"/>
      <c r="B225" s="751"/>
      <c r="C225" s="751"/>
      <c r="D225" s="751"/>
      <c r="E225" s="744" t="s">
        <v>209</v>
      </c>
      <c r="F225" s="745"/>
      <c r="G225" s="745"/>
      <c r="H225" s="745"/>
      <c r="I225" s="746"/>
      <c r="J225" s="751"/>
      <c r="K225" s="751"/>
      <c r="L225" s="744" t="s">
        <v>267</v>
      </c>
      <c r="M225" s="745"/>
      <c r="N225" s="745"/>
      <c r="O225" s="746"/>
    </row>
    <row r="226" spans="1:15" x14ac:dyDescent="0.25">
      <c r="A226" s="751"/>
      <c r="B226" s="751"/>
      <c r="C226" s="751"/>
      <c r="D226" s="751"/>
      <c r="E226" s="744"/>
      <c r="F226" s="745"/>
      <c r="G226" s="745"/>
      <c r="H226" s="745"/>
      <c r="I226" s="746"/>
      <c r="J226" s="751"/>
      <c r="K226" s="751"/>
      <c r="L226" s="744" t="s">
        <v>268</v>
      </c>
      <c r="M226" s="745"/>
      <c r="N226" s="745"/>
      <c r="O226" s="746"/>
    </row>
    <row r="227" spans="1:15" x14ac:dyDescent="0.25">
      <c r="A227" s="751"/>
      <c r="B227" s="751"/>
      <c r="C227" s="751"/>
      <c r="D227" s="751"/>
      <c r="E227" s="744"/>
      <c r="F227" s="745"/>
      <c r="G227" s="745"/>
      <c r="H227" s="745"/>
      <c r="I227" s="746"/>
      <c r="J227" s="751"/>
      <c r="K227" s="751"/>
      <c r="L227" s="744" t="s">
        <v>269</v>
      </c>
      <c r="M227" s="745"/>
      <c r="N227" s="745"/>
      <c r="O227" s="746"/>
    </row>
    <row r="228" spans="1:15" x14ac:dyDescent="0.25">
      <c r="A228" s="751"/>
      <c r="B228" s="751"/>
      <c r="C228" s="751"/>
      <c r="D228" s="751"/>
      <c r="E228" s="744"/>
      <c r="F228" s="745"/>
      <c r="G228" s="745"/>
      <c r="H228" s="745"/>
      <c r="I228" s="746"/>
      <c r="J228" s="751"/>
      <c r="K228" s="751"/>
      <c r="L228" s="744" t="s">
        <v>270</v>
      </c>
      <c r="M228" s="745"/>
      <c r="N228" s="745"/>
      <c r="O228" s="746"/>
    </row>
    <row r="229" spans="1:15" x14ac:dyDescent="0.25">
      <c r="A229" s="751"/>
      <c r="B229" s="751"/>
      <c r="C229" s="751"/>
      <c r="D229" s="751"/>
      <c r="E229" s="744"/>
      <c r="F229" s="745"/>
      <c r="G229" s="745"/>
      <c r="H229" s="745"/>
      <c r="I229" s="746"/>
      <c r="J229" s="751"/>
      <c r="K229" s="751"/>
      <c r="L229" s="744" t="s">
        <v>271</v>
      </c>
      <c r="M229" s="745"/>
      <c r="N229" s="745"/>
      <c r="O229" s="746"/>
    </row>
    <row r="230" spans="1:15" x14ac:dyDescent="0.25">
      <c r="A230" s="751"/>
      <c r="B230" s="751"/>
      <c r="C230" s="751"/>
      <c r="D230" s="751"/>
      <c r="E230" s="744"/>
      <c r="F230" s="745"/>
      <c r="G230" s="745"/>
      <c r="H230" s="745"/>
      <c r="I230" s="746"/>
      <c r="J230" s="751"/>
      <c r="K230" s="751"/>
      <c r="L230" s="744"/>
      <c r="M230" s="745"/>
      <c r="N230" s="745"/>
      <c r="O230" s="746"/>
    </row>
    <row r="231" spans="1:15" x14ac:dyDescent="0.25">
      <c r="A231" s="751"/>
      <c r="B231" s="751"/>
      <c r="C231" s="751"/>
      <c r="D231" s="751"/>
      <c r="E231" s="744"/>
      <c r="F231" s="745"/>
      <c r="G231" s="745"/>
      <c r="H231" s="745"/>
      <c r="I231" s="746"/>
      <c r="J231" s="751"/>
      <c r="K231" s="751"/>
      <c r="L231" s="744"/>
      <c r="M231" s="745"/>
      <c r="N231" s="745"/>
      <c r="O231" s="746"/>
    </row>
    <row r="232" spans="1:15" x14ac:dyDescent="0.25">
      <c r="A232" s="751"/>
      <c r="B232" s="751"/>
      <c r="C232" s="751"/>
      <c r="D232" s="751"/>
      <c r="E232" s="744"/>
      <c r="F232" s="745"/>
      <c r="G232" s="745"/>
      <c r="H232" s="745"/>
      <c r="I232" s="746"/>
      <c r="J232" s="751"/>
      <c r="K232" s="751"/>
      <c r="L232" s="744"/>
      <c r="M232" s="745"/>
      <c r="N232" s="745"/>
      <c r="O232" s="746"/>
    </row>
    <row r="233" spans="1:15" x14ac:dyDescent="0.25">
      <c r="A233" s="751"/>
      <c r="B233" s="751"/>
      <c r="C233" s="751"/>
      <c r="D233" s="751"/>
      <c r="E233" s="744"/>
      <c r="F233" s="745"/>
      <c r="G233" s="745"/>
      <c r="H233" s="745"/>
      <c r="I233" s="746"/>
      <c r="J233" s="751"/>
      <c r="K233" s="751"/>
      <c r="L233" s="744"/>
      <c r="M233" s="745"/>
      <c r="N233" s="745"/>
      <c r="O233" s="746"/>
    </row>
    <row r="234" spans="1:15" x14ac:dyDescent="0.25">
      <c r="A234" s="751"/>
      <c r="B234" s="751"/>
      <c r="C234" s="751"/>
      <c r="D234" s="751"/>
      <c r="E234" s="744"/>
      <c r="F234" s="745"/>
      <c r="G234" s="745"/>
      <c r="H234" s="745"/>
      <c r="I234" s="746"/>
      <c r="J234" s="751"/>
      <c r="K234" s="751"/>
      <c r="L234" s="744"/>
      <c r="M234" s="745"/>
      <c r="N234" s="745"/>
      <c r="O234" s="746"/>
    </row>
    <row r="235" spans="1:15" ht="15.75" x14ac:dyDescent="0.25">
      <c r="A235" s="69"/>
      <c r="B235" s="70"/>
      <c r="C235" s="71"/>
      <c r="D235" s="71"/>
      <c r="E235" s="71"/>
      <c r="F235" s="71"/>
      <c r="G235" s="71"/>
      <c r="H235" s="71"/>
      <c r="I235" s="71"/>
      <c r="J235" s="71"/>
      <c r="K235" s="71"/>
      <c r="L235" s="71"/>
      <c r="M235" s="71"/>
      <c r="N235" s="71"/>
      <c r="O235" s="69"/>
    </row>
    <row r="236" spans="1:15" ht="15.75" x14ac:dyDescent="0.25">
      <c r="A236" s="69"/>
      <c r="B236" s="70"/>
      <c r="C236" s="71"/>
      <c r="D236" s="71"/>
      <c r="E236" s="71"/>
      <c r="F236" s="71"/>
      <c r="G236" s="71"/>
      <c r="H236" s="71"/>
      <c r="I236" s="71"/>
      <c r="J236" s="71"/>
      <c r="K236" s="71"/>
      <c r="L236" s="71"/>
      <c r="M236" s="71"/>
      <c r="N236" s="71"/>
      <c r="O236" s="69"/>
    </row>
    <row r="237" spans="1:15" ht="63" x14ac:dyDescent="0.25">
      <c r="A237" s="72" t="s">
        <v>23</v>
      </c>
      <c r="B237" s="73" t="s">
        <v>24</v>
      </c>
      <c r="C237" s="72" t="s">
        <v>25</v>
      </c>
      <c r="D237" s="72" t="s">
        <v>26</v>
      </c>
      <c r="E237" s="72" t="s">
        <v>105</v>
      </c>
      <c r="F237" s="764" t="s">
        <v>28</v>
      </c>
      <c r="G237" s="764"/>
      <c r="H237" s="764" t="s">
        <v>29</v>
      </c>
      <c r="I237" s="764"/>
      <c r="J237" s="73" t="s">
        <v>30</v>
      </c>
      <c r="K237" s="764" t="s">
        <v>31</v>
      </c>
      <c r="L237" s="764"/>
      <c r="M237" s="765" t="s">
        <v>32</v>
      </c>
      <c r="N237" s="766"/>
      <c r="O237" s="767"/>
    </row>
    <row r="238" spans="1:15" ht="47.25" x14ac:dyDescent="0.25">
      <c r="A238" s="75" t="s">
        <v>33</v>
      </c>
      <c r="B238" s="76">
        <v>30</v>
      </c>
      <c r="C238" s="99" t="s">
        <v>272</v>
      </c>
      <c r="D238" s="77" t="s">
        <v>35</v>
      </c>
      <c r="E238" s="77" t="s">
        <v>249</v>
      </c>
      <c r="F238" s="768"/>
      <c r="G238" s="768"/>
      <c r="H238" s="769" t="s">
        <v>264</v>
      </c>
      <c r="I238" s="770"/>
      <c r="J238" s="79">
        <v>6</v>
      </c>
      <c r="K238" s="771" t="s">
        <v>273</v>
      </c>
      <c r="L238" s="771"/>
      <c r="M238" s="772" t="s">
        <v>195</v>
      </c>
      <c r="N238" s="772"/>
      <c r="O238" s="772"/>
    </row>
    <row r="239" spans="1:15" ht="15.75" x14ac:dyDescent="0.25">
      <c r="A239" s="752" t="s">
        <v>40</v>
      </c>
      <c r="B239" s="753"/>
      <c r="C239" s="754" t="s">
        <v>274</v>
      </c>
      <c r="D239" s="742"/>
      <c r="E239" s="742"/>
      <c r="F239" s="742"/>
      <c r="G239" s="743"/>
      <c r="H239" s="755" t="s">
        <v>42</v>
      </c>
      <c r="I239" s="756"/>
      <c r="J239" s="757"/>
      <c r="K239" s="758"/>
      <c r="L239" s="758"/>
      <c r="M239" s="758"/>
      <c r="N239" s="758"/>
      <c r="O239" s="759"/>
    </row>
    <row r="240" spans="1:15" ht="15.75" x14ac:dyDescent="0.25">
      <c r="A240" s="760" t="s">
        <v>44</v>
      </c>
      <c r="B240" s="761"/>
      <c r="C240" s="761"/>
      <c r="D240" s="761"/>
      <c r="E240" s="761"/>
      <c r="F240" s="762"/>
      <c r="G240" s="763" t="s">
        <v>45</v>
      </c>
      <c r="H240" s="763"/>
      <c r="I240" s="763"/>
      <c r="J240" s="763"/>
      <c r="K240" s="763"/>
      <c r="L240" s="763"/>
      <c r="M240" s="763"/>
      <c r="N240" s="763"/>
      <c r="O240" s="763"/>
    </row>
    <row r="241" spans="1:15" x14ac:dyDescent="0.25">
      <c r="A241" s="776" t="s">
        <v>275</v>
      </c>
      <c r="B241" s="777"/>
      <c r="C241" s="777"/>
      <c r="D241" s="777"/>
      <c r="E241" s="777"/>
      <c r="F241" s="777"/>
      <c r="G241" s="780" t="s">
        <v>276</v>
      </c>
      <c r="H241" s="780"/>
      <c r="I241" s="780"/>
      <c r="J241" s="780"/>
      <c r="K241" s="780"/>
      <c r="L241" s="780"/>
      <c r="M241" s="780"/>
      <c r="N241" s="780"/>
      <c r="O241" s="780"/>
    </row>
    <row r="242" spans="1:15" x14ac:dyDescent="0.25">
      <c r="A242" s="778"/>
      <c r="B242" s="779"/>
      <c r="C242" s="779"/>
      <c r="D242" s="779"/>
      <c r="E242" s="779"/>
      <c r="F242" s="779"/>
      <c r="G242" s="780"/>
      <c r="H242" s="780"/>
      <c r="I242" s="780"/>
      <c r="J242" s="780"/>
      <c r="K242" s="780"/>
      <c r="L242" s="780"/>
      <c r="M242" s="780"/>
      <c r="N242" s="780"/>
      <c r="O242" s="780"/>
    </row>
    <row r="243" spans="1:15" ht="15.75" x14ac:dyDescent="0.25">
      <c r="A243" s="760" t="s">
        <v>48</v>
      </c>
      <c r="B243" s="761"/>
      <c r="C243" s="761"/>
      <c r="D243" s="761"/>
      <c r="E243" s="761"/>
      <c r="F243" s="761"/>
      <c r="G243" s="763" t="s">
        <v>49</v>
      </c>
      <c r="H243" s="763"/>
      <c r="I243" s="763"/>
      <c r="J243" s="763"/>
      <c r="K243" s="763"/>
      <c r="L243" s="763"/>
      <c r="M243" s="763"/>
      <c r="N243" s="763"/>
      <c r="O243" s="763"/>
    </row>
    <row r="244" spans="1:15" x14ac:dyDescent="0.25">
      <c r="A244" s="803" t="s">
        <v>277</v>
      </c>
      <c r="B244" s="804"/>
      <c r="C244" s="804"/>
      <c r="D244" s="804"/>
      <c r="E244" s="804"/>
      <c r="F244" s="805"/>
      <c r="G244" s="803" t="s">
        <v>214</v>
      </c>
      <c r="H244" s="804"/>
      <c r="I244" s="804"/>
      <c r="J244" s="804"/>
      <c r="K244" s="804"/>
      <c r="L244" s="804"/>
      <c r="M244" s="804"/>
      <c r="N244" s="804"/>
      <c r="O244" s="805"/>
    </row>
    <row r="245" spans="1:15" x14ac:dyDescent="0.25">
      <c r="A245" s="806"/>
      <c r="B245" s="807"/>
      <c r="C245" s="807"/>
      <c r="D245" s="807"/>
      <c r="E245" s="807"/>
      <c r="F245" s="808"/>
      <c r="G245" s="806"/>
      <c r="H245" s="807"/>
      <c r="I245" s="807"/>
      <c r="J245" s="807"/>
      <c r="K245" s="807"/>
      <c r="L245" s="807"/>
      <c r="M245" s="807"/>
      <c r="N245" s="807"/>
      <c r="O245" s="808"/>
    </row>
    <row r="246" spans="1:15" ht="15.75" x14ac:dyDescent="0.25">
      <c r="A246" s="63"/>
      <c r="B246" s="64"/>
      <c r="C246" s="70"/>
      <c r="D246" s="70"/>
      <c r="E246" s="70"/>
      <c r="F246" s="70"/>
      <c r="G246" s="70"/>
      <c r="H246" s="70"/>
      <c r="I246" s="70"/>
      <c r="J246" s="70"/>
      <c r="K246" s="70"/>
      <c r="L246" s="70"/>
      <c r="M246" s="70"/>
      <c r="N246" s="70"/>
      <c r="O246" s="63"/>
    </row>
    <row r="247" spans="1:15" ht="15.75" x14ac:dyDescent="0.25">
      <c r="A247" s="70"/>
      <c r="B247" s="70"/>
      <c r="C247" s="63"/>
      <c r="D247" s="752" t="s">
        <v>52</v>
      </c>
      <c r="E247" s="773"/>
      <c r="F247" s="773"/>
      <c r="G247" s="773"/>
      <c r="H247" s="773"/>
      <c r="I247" s="773"/>
      <c r="J247" s="773"/>
      <c r="K247" s="773"/>
      <c r="L247" s="773"/>
      <c r="M247" s="773"/>
      <c r="N247" s="773"/>
      <c r="O247" s="753"/>
    </row>
    <row r="248" spans="1:15" ht="15.75" x14ac:dyDescent="0.25">
      <c r="A248" s="63"/>
      <c r="B248" s="64"/>
      <c r="C248" s="70"/>
      <c r="D248" s="73" t="s">
        <v>53</v>
      </c>
      <c r="E248" s="73" t="s">
        <v>54</v>
      </c>
      <c r="F248" s="73" t="s">
        <v>55</v>
      </c>
      <c r="G248" s="73" t="s">
        <v>56</v>
      </c>
      <c r="H248" s="73" t="s">
        <v>57</v>
      </c>
      <c r="I248" s="73" t="s">
        <v>58</v>
      </c>
      <c r="J248" s="73" t="s">
        <v>59</v>
      </c>
      <c r="K248" s="73" t="s">
        <v>60</v>
      </c>
      <c r="L248" s="73" t="s">
        <v>61</v>
      </c>
      <c r="M248" s="73" t="s">
        <v>62</v>
      </c>
      <c r="N248" s="73" t="s">
        <v>63</v>
      </c>
      <c r="O248" s="73" t="s">
        <v>64</v>
      </c>
    </row>
    <row r="249" spans="1:15" ht="15.75" x14ac:dyDescent="0.25">
      <c r="A249" s="774" t="s">
        <v>65</v>
      </c>
      <c r="B249" s="774"/>
      <c r="C249" s="774"/>
      <c r="D249" s="84"/>
      <c r="E249" s="84"/>
      <c r="F249" s="84"/>
      <c r="G249" s="84"/>
      <c r="H249" s="84"/>
      <c r="I249" s="84"/>
      <c r="J249" s="84">
        <v>3</v>
      </c>
      <c r="K249" s="84"/>
      <c r="L249" s="84"/>
      <c r="M249" s="84"/>
      <c r="N249" s="84"/>
      <c r="O249" s="84">
        <v>6</v>
      </c>
    </row>
    <row r="250" spans="1:15" ht="15.75" x14ac:dyDescent="0.25">
      <c r="A250" s="775" t="s">
        <v>66</v>
      </c>
      <c r="B250" s="775"/>
      <c r="C250" s="775"/>
      <c r="D250" s="85"/>
      <c r="E250" s="85"/>
      <c r="F250" s="85"/>
      <c r="G250" s="85"/>
      <c r="H250" s="85"/>
      <c r="I250" s="85"/>
      <c r="J250" s="85"/>
      <c r="K250" s="85"/>
      <c r="L250" s="85"/>
      <c r="M250" s="85"/>
      <c r="N250" s="85"/>
      <c r="O250" s="85"/>
    </row>
    <row r="251" spans="1:15" ht="15.75" x14ac:dyDescent="0.25">
      <c r="A251" s="63"/>
      <c r="B251" s="64"/>
      <c r="C251" s="65"/>
      <c r="D251" s="65"/>
      <c r="E251" s="65"/>
      <c r="F251" s="65"/>
      <c r="G251" s="65"/>
      <c r="H251" s="65"/>
      <c r="I251" s="65"/>
      <c r="J251" s="65"/>
      <c r="K251" s="65"/>
      <c r="L251" s="66"/>
      <c r="M251" s="66"/>
      <c r="N251" s="66"/>
      <c r="O251" s="63"/>
    </row>
    <row r="252" spans="1:15" ht="15.75" x14ac:dyDescent="0.25">
      <c r="A252" s="63"/>
      <c r="B252" s="64"/>
      <c r="C252" s="65"/>
      <c r="D252" s="65"/>
      <c r="E252" s="65"/>
      <c r="F252" s="65"/>
      <c r="G252" s="65"/>
      <c r="H252" s="65"/>
      <c r="I252" s="65"/>
      <c r="J252" s="65"/>
      <c r="K252" s="65"/>
      <c r="L252" s="66"/>
      <c r="M252" s="66"/>
      <c r="N252" s="66"/>
      <c r="O252" s="63"/>
    </row>
    <row r="253" spans="1:15" ht="47.25" x14ac:dyDescent="0.25">
      <c r="A253" s="72" t="s">
        <v>23</v>
      </c>
      <c r="B253" s="73" t="s">
        <v>24</v>
      </c>
      <c r="C253" s="764" t="s">
        <v>25</v>
      </c>
      <c r="D253" s="764"/>
      <c r="E253" s="764"/>
      <c r="F253" s="764" t="s">
        <v>28</v>
      </c>
      <c r="G253" s="764"/>
      <c r="H253" s="764" t="s">
        <v>29</v>
      </c>
      <c r="I253" s="764"/>
      <c r="J253" s="73" t="s">
        <v>30</v>
      </c>
      <c r="K253" s="764" t="s">
        <v>31</v>
      </c>
      <c r="L253" s="764"/>
      <c r="M253" s="765" t="s">
        <v>32</v>
      </c>
      <c r="N253" s="766"/>
      <c r="O253" s="767"/>
    </row>
    <row r="254" spans="1:15" ht="63" x14ac:dyDescent="0.25">
      <c r="A254" s="75" t="s">
        <v>67</v>
      </c>
      <c r="B254" s="76">
        <v>70</v>
      </c>
      <c r="C254" s="754" t="s">
        <v>256</v>
      </c>
      <c r="D254" s="742"/>
      <c r="E254" s="743"/>
      <c r="F254" s="754" t="s">
        <v>257</v>
      </c>
      <c r="G254" s="743"/>
      <c r="H254" s="782" t="s">
        <v>264</v>
      </c>
      <c r="I254" s="759"/>
      <c r="J254" s="79">
        <v>100</v>
      </c>
      <c r="K254" s="771" t="s">
        <v>218</v>
      </c>
      <c r="L254" s="771"/>
      <c r="M254" s="772" t="s">
        <v>277</v>
      </c>
      <c r="N254" s="772"/>
      <c r="O254" s="772"/>
    </row>
    <row r="255" spans="1:15" ht="15.75" x14ac:dyDescent="0.25">
      <c r="A255" s="752" t="s">
        <v>40</v>
      </c>
      <c r="B255" s="753"/>
      <c r="C255" s="754" t="s">
        <v>278</v>
      </c>
      <c r="D255" s="742"/>
      <c r="E255" s="742"/>
      <c r="F255" s="742"/>
      <c r="G255" s="743"/>
      <c r="H255" s="783" t="s">
        <v>72</v>
      </c>
      <c r="I255" s="756"/>
      <c r="J255" s="757"/>
      <c r="K255" s="758"/>
      <c r="L255" s="758"/>
      <c r="M255" s="758"/>
      <c r="N255" s="758"/>
      <c r="O255" s="759"/>
    </row>
    <row r="256" spans="1:15" ht="15.75" x14ac:dyDescent="0.25">
      <c r="A256" s="760" t="s">
        <v>44</v>
      </c>
      <c r="B256" s="761"/>
      <c r="C256" s="761"/>
      <c r="D256" s="761"/>
      <c r="E256" s="761"/>
      <c r="F256" s="762"/>
      <c r="G256" s="763" t="s">
        <v>45</v>
      </c>
      <c r="H256" s="763"/>
      <c r="I256" s="763"/>
      <c r="J256" s="763"/>
      <c r="K256" s="763"/>
      <c r="L256" s="763"/>
      <c r="M256" s="763"/>
      <c r="N256" s="763"/>
      <c r="O256" s="763"/>
    </row>
    <row r="257" spans="1:15" x14ac:dyDescent="0.25">
      <c r="A257" s="776"/>
      <c r="B257" s="777"/>
      <c r="C257" s="777"/>
      <c r="D257" s="777"/>
      <c r="E257" s="777"/>
      <c r="F257" s="777"/>
      <c r="G257" s="780" t="s">
        <v>277</v>
      </c>
      <c r="H257" s="780"/>
      <c r="I257" s="780"/>
      <c r="J257" s="780"/>
      <c r="K257" s="780"/>
      <c r="L257" s="780"/>
      <c r="M257" s="780"/>
      <c r="N257" s="780"/>
      <c r="O257" s="780"/>
    </row>
    <row r="258" spans="1:15" x14ac:dyDescent="0.25">
      <c r="A258" s="778"/>
      <c r="B258" s="779"/>
      <c r="C258" s="779"/>
      <c r="D258" s="779"/>
      <c r="E258" s="779"/>
      <c r="F258" s="779"/>
      <c r="G258" s="780"/>
      <c r="H258" s="780"/>
      <c r="I258" s="780"/>
      <c r="J258" s="780"/>
      <c r="K258" s="780"/>
      <c r="L258" s="780"/>
      <c r="M258" s="780"/>
      <c r="N258" s="780"/>
      <c r="O258" s="780"/>
    </row>
    <row r="259" spans="1:15" ht="15.75" x14ac:dyDescent="0.25">
      <c r="A259" s="760" t="s">
        <v>48</v>
      </c>
      <c r="B259" s="761"/>
      <c r="C259" s="761"/>
      <c r="D259" s="761"/>
      <c r="E259" s="761"/>
      <c r="F259" s="761"/>
      <c r="G259" s="763" t="s">
        <v>49</v>
      </c>
      <c r="H259" s="763"/>
      <c r="I259" s="763"/>
      <c r="J259" s="763"/>
      <c r="K259" s="763"/>
      <c r="L259" s="763"/>
      <c r="M259" s="763"/>
      <c r="N259" s="763"/>
      <c r="O259" s="763"/>
    </row>
    <row r="260" spans="1:15" x14ac:dyDescent="0.25">
      <c r="A260" s="803" t="s">
        <v>214</v>
      </c>
      <c r="B260" s="804"/>
      <c r="C260" s="804"/>
      <c r="D260" s="804"/>
      <c r="E260" s="804"/>
      <c r="F260" s="805"/>
      <c r="G260" s="803" t="s">
        <v>214</v>
      </c>
      <c r="H260" s="804"/>
      <c r="I260" s="804"/>
      <c r="J260" s="804"/>
      <c r="K260" s="804"/>
      <c r="L260" s="804"/>
      <c r="M260" s="804"/>
      <c r="N260" s="804"/>
      <c r="O260" s="805"/>
    </row>
    <row r="261" spans="1:15" x14ac:dyDescent="0.25">
      <c r="A261" s="806"/>
      <c r="B261" s="807"/>
      <c r="C261" s="807"/>
      <c r="D261" s="807"/>
      <c r="E261" s="807"/>
      <c r="F261" s="808"/>
      <c r="G261" s="806"/>
      <c r="H261" s="807"/>
      <c r="I261" s="807"/>
      <c r="J261" s="807"/>
      <c r="K261" s="807"/>
      <c r="L261" s="807"/>
      <c r="M261" s="807"/>
      <c r="N261" s="807"/>
      <c r="O261" s="808"/>
    </row>
    <row r="262" spans="1:15" ht="15.75" x14ac:dyDescent="0.25">
      <c r="A262" s="63"/>
      <c r="B262" s="64"/>
      <c r="C262" s="70"/>
      <c r="D262" s="70"/>
      <c r="E262" s="70"/>
      <c r="F262" s="70"/>
      <c r="G262" s="70"/>
      <c r="H262" s="70"/>
      <c r="I262" s="70"/>
      <c r="J262" s="70"/>
      <c r="K262" s="70"/>
      <c r="L262" s="70"/>
      <c r="M262" s="70"/>
      <c r="N262" s="70"/>
      <c r="O262" s="63"/>
    </row>
    <row r="263" spans="1:15" ht="15.75" x14ac:dyDescent="0.25">
      <c r="A263" s="86" t="s">
        <v>76</v>
      </c>
      <c r="B263" s="86" t="s">
        <v>24</v>
      </c>
      <c r="C263" s="87"/>
      <c r="D263" s="73" t="s">
        <v>53</v>
      </c>
      <c r="E263" s="73" t="s">
        <v>54</v>
      </c>
      <c r="F263" s="73" t="s">
        <v>55</v>
      </c>
      <c r="G263" s="73" t="s">
        <v>56</v>
      </c>
      <c r="H263" s="73" t="s">
        <v>57</v>
      </c>
      <c r="I263" s="73" t="s">
        <v>58</v>
      </c>
      <c r="J263" s="73" t="s">
        <v>59</v>
      </c>
      <c r="K263" s="73" t="s">
        <v>60</v>
      </c>
      <c r="L263" s="73" t="s">
        <v>61</v>
      </c>
      <c r="M263" s="73" t="s">
        <v>62</v>
      </c>
      <c r="N263" s="73" t="s">
        <v>63</v>
      </c>
      <c r="O263" s="73" t="s">
        <v>64</v>
      </c>
    </row>
    <row r="264" spans="1:15" ht="31.5" x14ac:dyDescent="0.25">
      <c r="A264" s="784" t="s">
        <v>279</v>
      </c>
      <c r="B264" s="772">
        <v>33</v>
      </c>
      <c r="C264" s="84" t="s">
        <v>65</v>
      </c>
      <c r="D264" s="84"/>
      <c r="E264" s="84">
        <v>9</v>
      </c>
      <c r="F264" s="84">
        <v>18</v>
      </c>
      <c r="G264" s="84">
        <v>27</v>
      </c>
      <c r="H264" s="84">
        <v>36</v>
      </c>
      <c r="I264" s="84">
        <v>45</v>
      </c>
      <c r="J264" s="84">
        <v>54</v>
      </c>
      <c r="K264" s="84">
        <v>63</v>
      </c>
      <c r="L264" s="84">
        <v>72</v>
      </c>
      <c r="M264" s="84">
        <v>81</v>
      </c>
      <c r="N264" s="84">
        <v>90</v>
      </c>
      <c r="O264" s="84">
        <v>100</v>
      </c>
    </row>
    <row r="265" spans="1:15" x14ac:dyDescent="0.25">
      <c r="A265" s="785"/>
      <c r="B265" s="772"/>
      <c r="C265" s="85" t="s">
        <v>66</v>
      </c>
      <c r="D265" s="85"/>
      <c r="E265" s="85"/>
      <c r="F265" s="85">
        <v>18</v>
      </c>
      <c r="G265" s="85">
        <v>27</v>
      </c>
      <c r="H265" s="85">
        <v>36</v>
      </c>
      <c r="I265" s="85">
        <v>45</v>
      </c>
      <c r="J265" s="85">
        <v>54</v>
      </c>
      <c r="K265" s="85">
        <v>63</v>
      </c>
      <c r="L265" s="85">
        <v>72</v>
      </c>
      <c r="M265" s="85"/>
      <c r="N265" s="85"/>
      <c r="O265" s="85"/>
    </row>
    <row r="266" spans="1:15" ht="15.75" x14ac:dyDescent="0.25">
      <c r="A266" s="784" t="s">
        <v>280</v>
      </c>
      <c r="B266" s="772">
        <v>33</v>
      </c>
      <c r="C266" s="85"/>
      <c r="D266" s="84"/>
      <c r="E266" s="84">
        <v>9</v>
      </c>
      <c r="F266" s="84">
        <v>18</v>
      </c>
      <c r="G266" s="84">
        <v>27</v>
      </c>
      <c r="H266" s="84">
        <v>36</v>
      </c>
      <c r="I266" s="84">
        <v>45</v>
      </c>
      <c r="J266" s="84">
        <v>54</v>
      </c>
      <c r="K266" s="84">
        <v>63</v>
      </c>
      <c r="L266" s="84">
        <v>72</v>
      </c>
      <c r="M266" s="84">
        <v>81</v>
      </c>
      <c r="N266" s="84">
        <v>90</v>
      </c>
      <c r="O266" s="84">
        <v>100</v>
      </c>
    </row>
    <row r="267" spans="1:15" x14ac:dyDescent="0.25">
      <c r="A267" s="785"/>
      <c r="B267" s="772"/>
      <c r="C267" s="85"/>
      <c r="D267" s="85"/>
      <c r="E267" s="85"/>
      <c r="F267" s="85">
        <v>17</v>
      </c>
      <c r="G267" s="85">
        <v>25</v>
      </c>
      <c r="H267" s="85">
        <v>36</v>
      </c>
      <c r="I267" s="85">
        <v>42</v>
      </c>
      <c r="J267" s="85">
        <v>52</v>
      </c>
      <c r="K267" s="85">
        <v>52</v>
      </c>
      <c r="L267" s="85">
        <v>65</v>
      </c>
      <c r="M267" s="85"/>
      <c r="N267" s="85"/>
      <c r="O267" s="85"/>
    </row>
    <row r="268" spans="1:15" ht="31.5" x14ac:dyDescent="0.25">
      <c r="A268" s="784" t="s">
        <v>281</v>
      </c>
      <c r="B268" s="772">
        <v>34</v>
      </c>
      <c r="C268" s="84" t="s">
        <v>65</v>
      </c>
      <c r="D268" s="84"/>
      <c r="E268" s="84">
        <v>9</v>
      </c>
      <c r="F268" s="84">
        <v>18</v>
      </c>
      <c r="G268" s="84">
        <v>27</v>
      </c>
      <c r="H268" s="84">
        <v>36</v>
      </c>
      <c r="I268" s="84">
        <v>45</v>
      </c>
      <c r="J268" s="84">
        <v>54</v>
      </c>
      <c r="K268" s="84">
        <v>63</v>
      </c>
      <c r="L268" s="84">
        <v>72</v>
      </c>
      <c r="M268" s="84">
        <v>81</v>
      </c>
      <c r="N268" s="84">
        <v>90</v>
      </c>
      <c r="O268" s="84">
        <v>100</v>
      </c>
    </row>
    <row r="269" spans="1:15" x14ac:dyDescent="0.25">
      <c r="A269" s="785"/>
      <c r="B269" s="772"/>
      <c r="C269" s="85" t="s">
        <v>66</v>
      </c>
      <c r="D269" s="85"/>
      <c r="E269" s="85"/>
      <c r="F269" s="85">
        <v>15</v>
      </c>
      <c r="G269" s="85">
        <v>27</v>
      </c>
      <c r="H269" s="85">
        <v>30</v>
      </c>
      <c r="I269" s="85">
        <v>40</v>
      </c>
      <c r="J269" s="85">
        <v>50</v>
      </c>
      <c r="K269" s="85">
        <v>63</v>
      </c>
      <c r="L269" s="85">
        <v>72</v>
      </c>
      <c r="M269" s="85"/>
      <c r="N269" s="85"/>
      <c r="O269" s="85"/>
    </row>
    <row r="270" spans="1:15" x14ac:dyDescent="0.25">
      <c r="A270" s="784"/>
      <c r="B270" s="772"/>
      <c r="C270" s="85"/>
      <c r="D270" s="85"/>
      <c r="E270" s="85"/>
      <c r="F270" s="85"/>
      <c r="G270" s="85"/>
      <c r="H270" s="85"/>
      <c r="I270" s="85"/>
      <c r="J270" s="85"/>
      <c r="K270" s="85"/>
      <c r="L270" s="85"/>
      <c r="M270" s="85"/>
      <c r="N270" s="85"/>
      <c r="O270" s="85"/>
    </row>
    <row r="271" spans="1:15" x14ac:dyDescent="0.25">
      <c r="A271" s="785"/>
      <c r="B271" s="772"/>
      <c r="C271" s="85"/>
      <c r="D271" s="85"/>
      <c r="E271" s="85"/>
      <c r="F271" s="85"/>
      <c r="G271" s="85"/>
      <c r="H271" s="85"/>
      <c r="I271" s="85"/>
      <c r="J271" s="85"/>
      <c r="K271" s="85"/>
      <c r="L271" s="85"/>
      <c r="M271" s="85"/>
      <c r="N271" s="85"/>
      <c r="O271" s="85"/>
    </row>
    <row r="272" spans="1:15" ht="31.5" x14ac:dyDescent="0.25">
      <c r="A272" s="784"/>
      <c r="B272" s="768"/>
      <c r="C272" s="84" t="s">
        <v>65</v>
      </c>
      <c r="D272" s="84"/>
      <c r="E272" s="84"/>
      <c r="F272" s="84"/>
      <c r="G272" s="84"/>
      <c r="H272" s="84"/>
      <c r="I272" s="84"/>
      <c r="J272" s="84"/>
      <c r="K272" s="84"/>
      <c r="L272" s="84"/>
      <c r="M272" s="84"/>
      <c r="N272" s="84"/>
      <c r="O272" s="84"/>
    </row>
    <row r="273" spans="1:15" x14ac:dyDescent="0.25">
      <c r="A273" s="785"/>
      <c r="B273" s="768"/>
      <c r="C273" s="85" t="s">
        <v>66</v>
      </c>
      <c r="D273" s="85"/>
      <c r="E273" s="85"/>
      <c r="F273" s="85"/>
      <c r="G273" s="85"/>
      <c r="H273" s="85"/>
      <c r="I273" s="85"/>
      <c r="J273" s="85"/>
      <c r="K273" s="85"/>
      <c r="L273" s="85"/>
      <c r="M273" s="85"/>
      <c r="N273" s="85"/>
      <c r="O273" s="85"/>
    </row>
    <row r="274" spans="1:15" x14ac:dyDescent="0.25">
      <c r="A274" s="88"/>
      <c r="B274" s="88"/>
      <c r="C274" s="89"/>
      <c r="D274" s="89"/>
      <c r="E274" s="89"/>
      <c r="F274" s="89"/>
      <c r="G274" s="89"/>
      <c r="H274" s="89"/>
      <c r="I274" s="89"/>
      <c r="J274" s="89"/>
      <c r="K274" s="89"/>
      <c r="L274" s="89"/>
      <c r="M274" s="89"/>
      <c r="N274" s="89"/>
      <c r="O274" s="89"/>
    </row>
    <row r="275" spans="1:15" x14ac:dyDescent="0.25">
      <c r="A275" s="789" t="s">
        <v>228</v>
      </c>
      <c r="B275" s="790"/>
      <c r="C275" s="790"/>
      <c r="D275" s="790"/>
      <c r="E275" s="790"/>
      <c r="F275" s="790"/>
      <c r="G275" s="790"/>
      <c r="H275" s="790"/>
      <c r="I275" s="790"/>
      <c r="J275" s="790"/>
      <c r="K275" s="790"/>
      <c r="L275" s="790"/>
      <c r="M275" s="790"/>
      <c r="N275" s="790"/>
      <c r="O275" s="791"/>
    </row>
    <row r="276" spans="1:15" x14ac:dyDescent="0.25">
      <c r="A276" s="754" t="s">
        <v>282</v>
      </c>
      <c r="B276" s="801"/>
      <c r="C276" s="801"/>
      <c r="D276" s="801"/>
      <c r="E276" s="801"/>
      <c r="F276" s="801"/>
      <c r="G276" s="801"/>
      <c r="H276" s="801"/>
      <c r="I276" s="801"/>
      <c r="J276" s="801"/>
      <c r="K276" s="801"/>
      <c r="L276" s="801"/>
      <c r="M276" s="801"/>
      <c r="N276" s="801"/>
      <c r="O276" s="802"/>
    </row>
    <row r="277" spans="1:15" ht="47.25" x14ac:dyDescent="0.25">
      <c r="A277" s="72" t="s">
        <v>23</v>
      </c>
      <c r="B277" s="73" t="s">
        <v>24</v>
      </c>
      <c r="C277" s="752" t="s">
        <v>25</v>
      </c>
      <c r="D277" s="773"/>
      <c r="E277" s="753"/>
      <c r="F277" s="752" t="s">
        <v>28</v>
      </c>
      <c r="G277" s="753"/>
      <c r="H277" s="752" t="s">
        <v>29</v>
      </c>
      <c r="I277" s="753"/>
      <c r="J277" s="73" t="s">
        <v>30</v>
      </c>
      <c r="K277" s="752" t="s">
        <v>31</v>
      </c>
      <c r="L277" s="753"/>
      <c r="M277" s="765" t="s">
        <v>32</v>
      </c>
      <c r="N277" s="766"/>
      <c r="O277" s="767"/>
    </row>
    <row r="278" spans="1:15" ht="63" x14ac:dyDescent="0.25">
      <c r="A278" s="75" t="s">
        <v>133</v>
      </c>
      <c r="B278" s="76"/>
      <c r="C278" s="754"/>
      <c r="D278" s="742"/>
      <c r="E278" s="743"/>
      <c r="F278" s="754"/>
      <c r="G278" s="743"/>
      <c r="H278" s="782"/>
      <c r="I278" s="759"/>
      <c r="J278" s="79"/>
      <c r="K278" s="782"/>
      <c r="L278" s="759"/>
      <c r="M278" s="797"/>
      <c r="N278" s="798"/>
      <c r="O278" s="799"/>
    </row>
    <row r="279" spans="1:15" ht="15.75" x14ac:dyDescent="0.25">
      <c r="A279" s="752" t="s">
        <v>40</v>
      </c>
      <c r="B279" s="753"/>
      <c r="C279" s="754"/>
      <c r="D279" s="742"/>
      <c r="E279" s="742"/>
      <c r="F279" s="742"/>
      <c r="G279" s="743"/>
      <c r="H279" s="755" t="s">
        <v>42</v>
      </c>
      <c r="I279" s="795"/>
      <c r="J279" s="796"/>
      <c r="K279" s="782"/>
      <c r="L279" s="758"/>
      <c r="M279" s="758"/>
      <c r="N279" s="758"/>
      <c r="O279" s="759"/>
    </row>
    <row r="280" spans="1:15" ht="15.75" x14ac:dyDescent="0.25">
      <c r="A280" s="760" t="s">
        <v>44</v>
      </c>
      <c r="B280" s="761"/>
      <c r="C280" s="761"/>
      <c r="D280" s="761"/>
      <c r="E280" s="761"/>
      <c r="F280" s="762"/>
      <c r="G280" s="763" t="s">
        <v>45</v>
      </c>
      <c r="H280" s="763"/>
      <c r="I280" s="763"/>
      <c r="J280" s="763"/>
      <c r="K280" s="763"/>
      <c r="L280" s="763"/>
      <c r="M280" s="763"/>
      <c r="N280" s="763"/>
      <c r="O280" s="763"/>
    </row>
    <row r="281" spans="1:15" x14ac:dyDescent="0.25">
      <c r="A281" s="776"/>
      <c r="B281" s="777"/>
      <c r="C281" s="777"/>
      <c r="D281" s="777"/>
      <c r="E281" s="777"/>
      <c r="F281" s="777"/>
      <c r="G281" s="780"/>
      <c r="H281" s="780"/>
      <c r="I281" s="780"/>
      <c r="J281" s="780"/>
      <c r="K281" s="780"/>
      <c r="L281" s="780"/>
      <c r="M281" s="780"/>
      <c r="N281" s="780"/>
      <c r="O281" s="780"/>
    </row>
    <row r="282" spans="1:15" x14ac:dyDescent="0.25">
      <c r="A282" s="778"/>
      <c r="B282" s="779"/>
      <c r="C282" s="779"/>
      <c r="D282" s="779"/>
      <c r="E282" s="779"/>
      <c r="F282" s="779"/>
      <c r="G282" s="780"/>
      <c r="H282" s="780"/>
      <c r="I282" s="780"/>
      <c r="J282" s="780"/>
      <c r="K282" s="780"/>
      <c r="L282" s="780"/>
      <c r="M282" s="780"/>
      <c r="N282" s="780"/>
      <c r="O282" s="780"/>
    </row>
    <row r="283" spans="1:15" ht="15.75" x14ac:dyDescent="0.25">
      <c r="A283" s="760" t="s">
        <v>48</v>
      </c>
      <c r="B283" s="761"/>
      <c r="C283" s="761"/>
      <c r="D283" s="761"/>
      <c r="E283" s="761"/>
      <c r="F283" s="761"/>
      <c r="G283" s="763" t="s">
        <v>49</v>
      </c>
      <c r="H283" s="763"/>
      <c r="I283" s="763"/>
      <c r="J283" s="763"/>
      <c r="K283" s="763"/>
      <c r="L283" s="763"/>
      <c r="M283" s="763"/>
      <c r="N283" s="763"/>
      <c r="O283" s="763"/>
    </row>
    <row r="284" spans="1:15" x14ac:dyDescent="0.25">
      <c r="A284" s="781"/>
      <c r="B284" s="781"/>
      <c r="C284" s="781"/>
      <c r="D284" s="781"/>
      <c r="E284" s="781"/>
      <c r="F284" s="781"/>
      <c r="G284" s="781"/>
      <c r="H284" s="781"/>
      <c r="I284" s="781"/>
      <c r="J284" s="781"/>
      <c r="K284" s="781"/>
      <c r="L284" s="781"/>
      <c r="M284" s="781"/>
      <c r="N284" s="781"/>
      <c r="O284" s="781"/>
    </row>
    <row r="285" spans="1:15" x14ac:dyDescent="0.25">
      <c r="A285" s="781"/>
      <c r="B285" s="781"/>
      <c r="C285" s="781"/>
      <c r="D285" s="781"/>
      <c r="E285" s="781"/>
      <c r="F285" s="781"/>
      <c r="G285" s="781"/>
      <c r="H285" s="781"/>
      <c r="I285" s="781"/>
      <c r="J285" s="781"/>
      <c r="K285" s="781"/>
      <c r="L285" s="781"/>
      <c r="M285" s="781"/>
      <c r="N285" s="781"/>
      <c r="O285" s="781"/>
    </row>
    <row r="286" spans="1:15" x14ac:dyDescent="0.25">
      <c r="A286" s="90"/>
      <c r="B286" s="90"/>
      <c r="C286" s="90"/>
      <c r="D286" s="91"/>
      <c r="E286" s="92"/>
      <c r="F286" s="92"/>
      <c r="G286" s="92"/>
      <c r="H286" s="92"/>
      <c r="I286" s="92"/>
      <c r="J286" s="92"/>
      <c r="K286" s="92"/>
      <c r="L286" s="92"/>
      <c r="M286" s="92"/>
      <c r="N286" s="92"/>
      <c r="O286" s="93"/>
    </row>
    <row r="287" spans="1:15" ht="15.75" x14ac:dyDescent="0.25">
      <c r="A287" s="70"/>
      <c r="B287" s="70"/>
      <c r="C287" s="63"/>
      <c r="D287" s="800" t="s">
        <v>95</v>
      </c>
      <c r="E287" s="773"/>
      <c r="F287" s="773"/>
      <c r="G287" s="773"/>
      <c r="H287" s="773"/>
      <c r="I287" s="773"/>
      <c r="J287" s="773"/>
      <c r="K287" s="773"/>
      <c r="L287" s="773"/>
      <c r="M287" s="773"/>
      <c r="N287" s="773"/>
      <c r="O287" s="753"/>
    </row>
    <row r="288" spans="1:15" ht="15.75" x14ac:dyDescent="0.25">
      <c r="A288" s="63"/>
      <c r="B288" s="64"/>
      <c r="C288" s="70"/>
      <c r="D288" s="73" t="s">
        <v>53</v>
      </c>
      <c r="E288" s="73" t="s">
        <v>54</v>
      </c>
      <c r="F288" s="73" t="s">
        <v>55</v>
      </c>
      <c r="G288" s="73" t="s">
        <v>56</v>
      </c>
      <c r="H288" s="73" t="s">
        <v>57</v>
      </c>
      <c r="I288" s="73" t="s">
        <v>58</v>
      </c>
      <c r="J288" s="73" t="s">
        <v>59</v>
      </c>
      <c r="K288" s="73" t="s">
        <v>60</v>
      </c>
      <c r="L288" s="73" t="s">
        <v>61</v>
      </c>
      <c r="M288" s="73" t="s">
        <v>62</v>
      </c>
      <c r="N288" s="73" t="s">
        <v>63</v>
      </c>
      <c r="O288" s="73" t="s">
        <v>64</v>
      </c>
    </row>
    <row r="289" spans="1:15" ht="15.75" x14ac:dyDescent="0.25">
      <c r="A289" s="774" t="s">
        <v>65</v>
      </c>
      <c r="B289" s="774"/>
      <c r="C289" s="774"/>
      <c r="D289" s="84"/>
      <c r="E289" s="84"/>
      <c r="F289" s="84"/>
      <c r="G289" s="84"/>
      <c r="H289" s="84"/>
      <c r="I289" s="84"/>
      <c r="J289" s="84"/>
      <c r="K289" s="84"/>
      <c r="L289" s="84"/>
      <c r="M289" s="84"/>
      <c r="N289" s="84"/>
      <c r="O289" s="84"/>
    </row>
    <row r="290" spans="1:15" ht="15.75" x14ac:dyDescent="0.25">
      <c r="A290" s="775" t="s">
        <v>66</v>
      </c>
      <c r="B290" s="775"/>
      <c r="C290" s="775"/>
      <c r="D290" s="85"/>
      <c r="E290" s="85"/>
      <c r="F290" s="85"/>
      <c r="G290" s="85"/>
      <c r="H290" s="85"/>
      <c r="I290" s="85"/>
      <c r="J290" s="85"/>
      <c r="K290" s="85"/>
      <c r="L290" s="85"/>
      <c r="M290" s="85"/>
      <c r="N290" s="85"/>
      <c r="O290" s="85"/>
    </row>
  </sheetData>
  <sheetProtection password="B4A1" sheet="1" objects="1" scenarios="1" selectLockedCells="1" selectUnlockedCells="1"/>
  <mergeCells count="430">
    <mergeCell ref="A284:F285"/>
    <mergeCell ref="G284:O285"/>
    <mergeCell ref="D287:O287"/>
    <mergeCell ref="A289:C289"/>
    <mergeCell ref="A290:C290"/>
    <mergeCell ref="A280:F280"/>
    <mergeCell ref="G280:O280"/>
    <mergeCell ref="A281:F282"/>
    <mergeCell ref="G281:O282"/>
    <mergeCell ref="A283:F283"/>
    <mergeCell ref="G283:O283"/>
    <mergeCell ref="C278:E278"/>
    <mergeCell ref="F278:G278"/>
    <mergeCell ref="H278:I278"/>
    <mergeCell ref="K278:L278"/>
    <mergeCell ref="M278:O278"/>
    <mergeCell ref="A279:B279"/>
    <mergeCell ref="C279:G279"/>
    <mergeCell ref="H279:J279"/>
    <mergeCell ref="K279:O279"/>
    <mergeCell ref="A275:O275"/>
    <mergeCell ref="A276:O276"/>
    <mergeCell ref="C277:E277"/>
    <mergeCell ref="F277:G277"/>
    <mergeCell ref="H277:I277"/>
    <mergeCell ref="K277:L277"/>
    <mergeCell ref="M277:O277"/>
    <mergeCell ref="A268:A269"/>
    <mergeCell ref="B268:B269"/>
    <mergeCell ref="A270:A271"/>
    <mergeCell ref="B270:B271"/>
    <mergeCell ref="A272:A273"/>
    <mergeCell ref="B272:B273"/>
    <mergeCell ref="A260:F261"/>
    <mergeCell ref="G260:O261"/>
    <mergeCell ref="A264:A265"/>
    <mergeCell ref="B264:B265"/>
    <mergeCell ref="A266:A267"/>
    <mergeCell ref="B266:B267"/>
    <mergeCell ref="A256:F256"/>
    <mergeCell ref="G256:O256"/>
    <mergeCell ref="A257:F258"/>
    <mergeCell ref="G257:O258"/>
    <mergeCell ref="A259:F259"/>
    <mergeCell ref="G259:O259"/>
    <mergeCell ref="C254:E254"/>
    <mergeCell ref="F254:G254"/>
    <mergeCell ref="H254:I254"/>
    <mergeCell ref="K254:L254"/>
    <mergeCell ref="M254:O254"/>
    <mergeCell ref="A255:B255"/>
    <mergeCell ref="C255:G255"/>
    <mergeCell ref="H255:J255"/>
    <mergeCell ref="K255:O255"/>
    <mergeCell ref="A244:F245"/>
    <mergeCell ref="G244:O245"/>
    <mergeCell ref="D247:O247"/>
    <mergeCell ref="A249:C249"/>
    <mergeCell ref="A250:C250"/>
    <mergeCell ref="C253:E253"/>
    <mergeCell ref="F253:G253"/>
    <mergeCell ref="H253:I253"/>
    <mergeCell ref="K253:L253"/>
    <mergeCell ref="M253:O253"/>
    <mergeCell ref="A240:F240"/>
    <mergeCell ref="G240:O240"/>
    <mergeCell ref="A241:F242"/>
    <mergeCell ref="G241:O242"/>
    <mergeCell ref="A243:F243"/>
    <mergeCell ref="G243:O243"/>
    <mergeCell ref="F238:G238"/>
    <mergeCell ref="H238:I238"/>
    <mergeCell ref="K238:L238"/>
    <mergeCell ref="M238:O238"/>
    <mergeCell ref="A239:B239"/>
    <mergeCell ref="C239:G239"/>
    <mergeCell ref="H239:J239"/>
    <mergeCell ref="K239:O239"/>
    <mergeCell ref="F237:G237"/>
    <mergeCell ref="H237:I237"/>
    <mergeCell ref="K237:L237"/>
    <mergeCell ref="M237:O237"/>
    <mergeCell ref="E231:I231"/>
    <mergeCell ref="L231:O231"/>
    <mergeCell ref="E232:I232"/>
    <mergeCell ref="L232:O232"/>
    <mergeCell ref="E233:I233"/>
    <mergeCell ref="L233:O233"/>
    <mergeCell ref="E228:I228"/>
    <mergeCell ref="L228:O228"/>
    <mergeCell ref="E229:I229"/>
    <mergeCell ref="L229:O229"/>
    <mergeCell ref="E230:I230"/>
    <mergeCell ref="L230:O230"/>
    <mergeCell ref="A224:D234"/>
    <mergeCell ref="E224:I224"/>
    <mergeCell ref="J224:K234"/>
    <mergeCell ref="L224:O224"/>
    <mergeCell ref="E225:I225"/>
    <mergeCell ref="L225:O225"/>
    <mergeCell ref="E226:I226"/>
    <mergeCell ref="L226:O226"/>
    <mergeCell ref="E227:I227"/>
    <mergeCell ref="L227:O227"/>
    <mergeCell ref="E234:I234"/>
    <mergeCell ref="L234:O234"/>
    <mergeCell ref="D214:O214"/>
    <mergeCell ref="A216:C216"/>
    <mergeCell ref="A217:C217"/>
    <mergeCell ref="B220:J220"/>
    <mergeCell ref="K220:N220"/>
    <mergeCell ref="B222:O222"/>
    <mergeCell ref="A208:F209"/>
    <mergeCell ref="G208:O209"/>
    <mergeCell ref="A210:F210"/>
    <mergeCell ref="G210:O210"/>
    <mergeCell ref="A211:F212"/>
    <mergeCell ref="G211:O212"/>
    <mergeCell ref="A206:B206"/>
    <mergeCell ref="C206:G206"/>
    <mergeCell ref="H206:J206"/>
    <mergeCell ref="K206:O206"/>
    <mergeCell ref="A207:F207"/>
    <mergeCell ref="G207:O207"/>
    <mergeCell ref="C204:E204"/>
    <mergeCell ref="F204:G204"/>
    <mergeCell ref="H204:I204"/>
    <mergeCell ref="K204:L204"/>
    <mergeCell ref="M204:O204"/>
    <mergeCell ref="C205:E205"/>
    <mergeCell ref="F205:G205"/>
    <mergeCell ref="H205:I205"/>
    <mergeCell ref="K205:L205"/>
    <mergeCell ref="M205:O205"/>
    <mergeCell ref="A197:A198"/>
    <mergeCell ref="B197:B198"/>
    <mergeCell ref="A199:A200"/>
    <mergeCell ref="B199:B200"/>
    <mergeCell ref="A202:O202"/>
    <mergeCell ref="A203:O203"/>
    <mergeCell ref="A189:F190"/>
    <mergeCell ref="G189:O190"/>
    <mergeCell ref="A193:A194"/>
    <mergeCell ref="B193:B194"/>
    <mergeCell ref="A195:A196"/>
    <mergeCell ref="B195:B196"/>
    <mergeCell ref="A185:F185"/>
    <mergeCell ref="G185:O185"/>
    <mergeCell ref="A186:F187"/>
    <mergeCell ref="G186:O187"/>
    <mergeCell ref="A188:F188"/>
    <mergeCell ref="G188:O188"/>
    <mergeCell ref="C183:E183"/>
    <mergeCell ref="F183:G183"/>
    <mergeCell ref="H183:I183"/>
    <mergeCell ref="K183:L183"/>
    <mergeCell ref="M183:O183"/>
    <mergeCell ref="A184:B184"/>
    <mergeCell ref="C184:G184"/>
    <mergeCell ref="H184:J184"/>
    <mergeCell ref="K184:O184"/>
    <mergeCell ref="A173:F174"/>
    <mergeCell ref="G173:O174"/>
    <mergeCell ref="D176:O176"/>
    <mergeCell ref="A178:C178"/>
    <mergeCell ref="A179:C179"/>
    <mergeCell ref="C182:E182"/>
    <mergeCell ref="F182:G182"/>
    <mergeCell ref="H182:I182"/>
    <mergeCell ref="K182:L182"/>
    <mergeCell ref="M182:O182"/>
    <mergeCell ref="A169:F169"/>
    <mergeCell ref="G169:O169"/>
    <mergeCell ref="A170:F171"/>
    <mergeCell ref="G170:O171"/>
    <mergeCell ref="A172:F172"/>
    <mergeCell ref="G172:O172"/>
    <mergeCell ref="F167:G167"/>
    <mergeCell ref="H167:I167"/>
    <mergeCell ref="K167:L167"/>
    <mergeCell ref="M167:O167"/>
    <mergeCell ref="A168:B168"/>
    <mergeCell ref="C168:G168"/>
    <mergeCell ref="H168:J168"/>
    <mergeCell ref="K168:O168"/>
    <mergeCell ref="F166:G166"/>
    <mergeCell ref="H166:I166"/>
    <mergeCell ref="K166:L166"/>
    <mergeCell ref="M166:O166"/>
    <mergeCell ref="E157:I157"/>
    <mergeCell ref="L157:O157"/>
    <mergeCell ref="L158:O158"/>
    <mergeCell ref="L159:O159"/>
    <mergeCell ref="L160:O160"/>
    <mergeCell ref="L161:O161"/>
    <mergeCell ref="A153:D163"/>
    <mergeCell ref="E153:I153"/>
    <mergeCell ref="J153:K163"/>
    <mergeCell ref="L153:O153"/>
    <mergeCell ref="E154:I154"/>
    <mergeCell ref="L154:O154"/>
    <mergeCell ref="E155:I155"/>
    <mergeCell ref="L155:O155"/>
    <mergeCell ref="E156:I156"/>
    <mergeCell ref="L156:O156"/>
    <mergeCell ref="E162:I162"/>
    <mergeCell ref="L162:O162"/>
    <mergeCell ref="E163:I163"/>
    <mergeCell ref="L163:O163"/>
    <mergeCell ref="D144:O144"/>
    <mergeCell ref="A146:C146"/>
    <mergeCell ref="A147:C147"/>
    <mergeCell ref="B149:J149"/>
    <mergeCell ref="K149:N149"/>
    <mergeCell ref="B151:O151"/>
    <mergeCell ref="A138:F139"/>
    <mergeCell ref="G138:O139"/>
    <mergeCell ref="A140:F140"/>
    <mergeCell ref="G140:O140"/>
    <mergeCell ref="A141:F142"/>
    <mergeCell ref="G141:O142"/>
    <mergeCell ref="A136:B136"/>
    <mergeCell ref="C136:G136"/>
    <mergeCell ref="H136:J136"/>
    <mergeCell ref="K136:O136"/>
    <mergeCell ref="A137:F137"/>
    <mergeCell ref="G137:O137"/>
    <mergeCell ref="C134:E134"/>
    <mergeCell ref="F134:G134"/>
    <mergeCell ref="H134:I134"/>
    <mergeCell ref="K134:L134"/>
    <mergeCell ref="M134:O134"/>
    <mergeCell ref="C135:E135"/>
    <mergeCell ref="F135:G135"/>
    <mergeCell ref="H135:I135"/>
    <mergeCell ref="K135:L135"/>
    <mergeCell ref="M135:O135"/>
    <mergeCell ref="A127:A128"/>
    <mergeCell ref="B127:B128"/>
    <mergeCell ref="A129:A130"/>
    <mergeCell ref="B129:B130"/>
    <mergeCell ref="A131:O131"/>
    <mergeCell ref="A132:O132"/>
    <mergeCell ref="A119:F120"/>
    <mergeCell ref="G119:O120"/>
    <mergeCell ref="A123:A124"/>
    <mergeCell ref="B123:B124"/>
    <mergeCell ref="A125:A126"/>
    <mergeCell ref="B125:B126"/>
    <mergeCell ref="A115:F115"/>
    <mergeCell ref="G115:O115"/>
    <mergeCell ref="A116:F117"/>
    <mergeCell ref="G116:O117"/>
    <mergeCell ref="A118:F118"/>
    <mergeCell ref="G118:O118"/>
    <mergeCell ref="C113:E113"/>
    <mergeCell ref="F113:G113"/>
    <mergeCell ref="H113:I113"/>
    <mergeCell ref="K113:L113"/>
    <mergeCell ref="M113:O113"/>
    <mergeCell ref="A114:B114"/>
    <mergeCell ref="C114:G114"/>
    <mergeCell ref="H114:J114"/>
    <mergeCell ref="K114:O114"/>
    <mergeCell ref="A103:F104"/>
    <mergeCell ref="G103:O104"/>
    <mergeCell ref="D106:O106"/>
    <mergeCell ref="A108:C108"/>
    <mergeCell ref="A109:C109"/>
    <mergeCell ref="C112:E112"/>
    <mergeCell ref="F112:G112"/>
    <mergeCell ref="H112:I112"/>
    <mergeCell ref="K112:L112"/>
    <mergeCell ref="M112:O112"/>
    <mergeCell ref="A99:F99"/>
    <mergeCell ref="G99:O99"/>
    <mergeCell ref="A100:F101"/>
    <mergeCell ref="G100:O101"/>
    <mergeCell ref="A102:F102"/>
    <mergeCell ref="G102:O102"/>
    <mergeCell ref="F97:G97"/>
    <mergeCell ref="H97:I97"/>
    <mergeCell ref="K97:L97"/>
    <mergeCell ref="M97:O97"/>
    <mergeCell ref="A98:B98"/>
    <mergeCell ref="C98:G98"/>
    <mergeCell ref="H98:J98"/>
    <mergeCell ref="K98:O98"/>
    <mergeCell ref="F96:G96"/>
    <mergeCell ref="H96:I96"/>
    <mergeCell ref="K96:L96"/>
    <mergeCell ref="M96:O96"/>
    <mergeCell ref="E87:I87"/>
    <mergeCell ref="L87:O87"/>
    <mergeCell ref="L88:O88"/>
    <mergeCell ref="L89:O89"/>
    <mergeCell ref="L90:O90"/>
    <mergeCell ref="L91:O91"/>
    <mergeCell ref="A83:D93"/>
    <mergeCell ref="E83:I83"/>
    <mergeCell ref="J83:K93"/>
    <mergeCell ref="L83:O83"/>
    <mergeCell ref="E84:I84"/>
    <mergeCell ref="L84:O84"/>
    <mergeCell ref="E85:I85"/>
    <mergeCell ref="L85:O85"/>
    <mergeCell ref="E86:I86"/>
    <mergeCell ref="L86:O86"/>
    <mergeCell ref="E92:I92"/>
    <mergeCell ref="L92:O92"/>
    <mergeCell ref="E93:I93"/>
    <mergeCell ref="L93:O93"/>
    <mergeCell ref="D74:O74"/>
    <mergeCell ref="A76:C76"/>
    <mergeCell ref="A77:C77"/>
    <mergeCell ref="B79:J79"/>
    <mergeCell ref="K79:N79"/>
    <mergeCell ref="B81:O81"/>
    <mergeCell ref="A68:F69"/>
    <mergeCell ref="G68:O69"/>
    <mergeCell ref="A70:F70"/>
    <mergeCell ref="G70:O70"/>
    <mergeCell ref="A71:F72"/>
    <mergeCell ref="G71:O72"/>
    <mergeCell ref="A66:B66"/>
    <mergeCell ref="C66:G66"/>
    <mergeCell ref="H66:J66"/>
    <mergeCell ref="K66:O66"/>
    <mergeCell ref="A67:F67"/>
    <mergeCell ref="G67:O67"/>
    <mergeCell ref="C64:E64"/>
    <mergeCell ref="F64:G64"/>
    <mergeCell ref="H64:I64"/>
    <mergeCell ref="K64:L64"/>
    <mergeCell ref="M64:O64"/>
    <mergeCell ref="C65:E65"/>
    <mergeCell ref="F65:G65"/>
    <mergeCell ref="H65:I65"/>
    <mergeCell ref="K65:L65"/>
    <mergeCell ref="M65:O65"/>
    <mergeCell ref="A57:A58"/>
    <mergeCell ref="B57:B58"/>
    <mergeCell ref="A59:A60"/>
    <mergeCell ref="B59:B60"/>
    <mergeCell ref="A62:O62"/>
    <mergeCell ref="A63:O63"/>
    <mergeCell ref="A49:F50"/>
    <mergeCell ref="G49:O50"/>
    <mergeCell ref="A53:A54"/>
    <mergeCell ref="B53:B54"/>
    <mergeCell ref="A55:A56"/>
    <mergeCell ref="B55:B56"/>
    <mergeCell ref="A45:F45"/>
    <mergeCell ref="G45:O45"/>
    <mergeCell ref="A46:F47"/>
    <mergeCell ref="G46:O47"/>
    <mergeCell ref="A48:F48"/>
    <mergeCell ref="G48:O48"/>
    <mergeCell ref="C43:E43"/>
    <mergeCell ref="F43:G43"/>
    <mergeCell ref="H43:I43"/>
    <mergeCell ref="K43:L43"/>
    <mergeCell ref="M43:O43"/>
    <mergeCell ref="A44:B44"/>
    <mergeCell ref="C44:G44"/>
    <mergeCell ref="H44:J44"/>
    <mergeCell ref="K44:O44"/>
    <mergeCell ref="D36:O36"/>
    <mergeCell ref="A38:C38"/>
    <mergeCell ref="A39:C39"/>
    <mergeCell ref="C42:E42"/>
    <mergeCell ref="F42:G42"/>
    <mergeCell ref="H42:I42"/>
    <mergeCell ref="K42:L42"/>
    <mergeCell ref="M42:O42"/>
    <mergeCell ref="A30:F31"/>
    <mergeCell ref="G30:O31"/>
    <mergeCell ref="A32:F32"/>
    <mergeCell ref="G32:O32"/>
    <mergeCell ref="A33:F34"/>
    <mergeCell ref="G33:O34"/>
    <mergeCell ref="E20:I20"/>
    <mergeCell ref="L20:O20"/>
    <mergeCell ref="A28:B28"/>
    <mergeCell ref="C28:G28"/>
    <mergeCell ref="H28:J28"/>
    <mergeCell ref="K28:O28"/>
    <mergeCell ref="A29:F29"/>
    <mergeCell ref="G29:O29"/>
    <mergeCell ref="F26:G26"/>
    <mergeCell ref="H26:I26"/>
    <mergeCell ref="K26:L26"/>
    <mergeCell ref="M26:O26"/>
    <mergeCell ref="F27:G27"/>
    <mergeCell ref="H27:I27"/>
    <mergeCell ref="K27:L27"/>
    <mergeCell ref="M27:O27"/>
    <mergeCell ref="E16:I16"/>
    <mergeCell ref="L16:O16"/>
    <mergeCell ref="E17:I17"/>
    <mergeCell ref="L17:O17"/>
    <mergeCell ref="B8:J8"/>
    <mergeCell ref="K8:N8"/>
    <mergeCell ref="B10:O10"/>
    <mergeCell ref="A12:D23"/>
    <mergeCell ref="E12:I12"/>
    <mergeCell ref="J12:K23"/>
    <mergeCell ref="L12:O12"/>
    <mergeCell ref="E13:I13"/>
    <mergeCell ref="L13:O13"/>
    <mergeCell ref="E14:I14"/>
    <mergeCell ref="E21:I21"/>
    <mergeCell ref="L21:O21"/>
    <mergeCell ref="E22:I22"/>
    <mergeCell ref="L22:O22"/>
    <mergeCell ref="E23:I23"/>
    <mergeCell ref="L23:O23"/>
    <mergeCell ref="E18:I18"/>
    <mergeCell ref="L18:O18"/>
    <mergeCell ref="E19:I19"/>
    <mergeCell ref="L19:O19"/>
    <mergeCell ref="B1:O1"/>
    <mergeCell ref="B2:O2"/>
    <mergeCell ref="B3:O3"/>
    <mergeCell ref="B4:O4"/>
    <mergeCell ref="B5:O5"/>
    <mergeCell ref="B6:O6"/>
    <mergeCell ref="L14:O14"/>
    <mergeCell ref="E15:I15"/>
    <mergeCell ref="L15:O1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$EM$375:$EM$431</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8"/>
  <sheetViews>
    <sheetView workbookViewId="0">
      <selection sqref="A1:O178"/>
    </sheetView>
  </sheetViews>
  <sheetFormatPr baseColWidth="10" defaultRowHeight="15" x14ac:dyDescent="0.25"/>
  <sheetData>
    <row r="1" spans="1:15" ht="63" x14ac:dyDescent="0.25">
      <c r="A1" s="61" t="s">
        <v>0</v>
      </c>
      <c r="B1" s="738" t="s">
        <v>283</v>
      </c>
      <c r="C1" s="739"/>
      <c r="D1" s="739"/>
      <c r="E1" s="739"/>
      <c r="F1" s="739"/>
      <c r="G1" s="739"/>
      <c r="H1" s="739"/>
      <c r="I1" s="739"/>
      <c r="J1" s="739"/>
      <c r="K1" s="739"/>
      <c r="L1" s="739"/>
      <c r="M1" s="739"/>
      <c r="N1" s="739"/>
      <c r="O1" s="740"/>
    </row>
    <row r="2" spans="1:15" ht="15.75" x14ac:dyDescent="0.25">
      <c r="A2" s="61" t="s">
        <v>2</v>
      </c>
      <c r="B2" s="809" t="s">
        <v>284</v>
      </c>
      <c r="C2" s="810"/>
      <c r="D2" s="810"/>
      <c r="E2" s="810"/>
      <c r="F2" s="810"/>
      <c r="G2" s="810"/>
      <c r="H2" s="810"/>
      <c r="I2" s="810"/>
      <c r="J2" s="810"/>
      <c r="K2" s="810"/>
      <c r="L2" s="810"/>
      <c r="M2" s="810"/>
      <c r="N2" s="810"/>
      <c r="O2" s="811"/>
    </row>
    <row r="3" spans="1:15" ht="15.75" x14ac:dyDescent="0.25">
      <c r="A3" s="61" t="s">
        <v>3</v>
      </c>
      <c r="B3" s="812" t="s">
        <v>285</v>
      </c>
      <c r="C3" s="813"/>
      <c r="D3" s="813"/>
      <c r="E3" s="813"/>
      <c r="F3" s="813"/>
      <c r="G3" s="813"/>
      <c r="H3" s="813"/>
      <c r="I3" s="813"/>
      <c r="J3" s="813"/>
      <c r="K3" s="813"/>
      <c r="L3" s="813"/>
      <c r="M3" s="813"/>
      <c r="N3" s="813"/>
      <c r="O3" s="814"/>
    </row>
    <row r="4" spans="1:15" ht="15.75" x14ac:dyDescent="0.25">
      <c r="A4" s="61" t="s">
        <v>5</v>
      </c>
      <c r="B4" s="812" t="s">
        <v>286</v>
      </c>
      <c r="C4" s="813"/>
      <c r="D4" s="813"/>
      <c r="E4" s="813"/>
      <c r="F4" s="813"/>
      <c r="G4" s="813"/>
      <c r="H4" s="813"/>
      <c r="I4" s="813"/>
      <c r="J4" s="813"/>
      <c r="K4" s="813"/>
      <c r="L4" s="813"/>
      <c r="M4" s="813"/>
      <c r="N4" s="813"/>
      <c r="O4" s="814"/>
    </row>
    <row r="5" spans="1:15" ht="31.5" x14ac:dyDescent="0.25">
      <c r="A5" s="62" t="s">
        <v>7</v>
      </c>
      <c r="B5" s="738" t="s">
        <v>287</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288</v>
      </c>
      <c r="C8" s="748"/>
      <c r="D8" s="748"/>
      <c r="E8" s="748"/>
      <c r="F8" s="748"/>
      <c r="G8" s="748"/>
      <c r="H8" s="748"/>
      <c r="I8" s="748"/>
      <c r="J8" s="749"/>
      <c r="K8" s="750" t="s">
        <v>13</v>
      </c>
      <c r="L8" s="750"/>
      <c r="M8" s="750"/>
      <c r="N8" s="750"/>
      <c r="O8" s="103">
        <v>0.5</v>
      </c>
    </row>
    <row r="9" spans="1:15" ht="15.75" x14ac:dyDescent="0.25">
      <c r="A9" s="69"/>
      <c r="B9" s="70"/>
      <c r="C9" s="71"/>
      <c r="D9" s="71"/>
      <c r="E9" s="71"/>
      <c r="F9" s="71"/>
      <c r="G9" s="71"/>
      <c r="H9" s="71"/>
      <c r="I9" s="71"/>
      <c r="J9" s="71"/>
      <c r="K9" s="71"/>
      <c r="L9" s="71"/>
      <c r="M9" s="71"/>
      <c r="N9" s="71"/>
      <c r="O9" s="69"/>
    </row>
    <row r="10" spans="1:15" ht="31.5" x14ac:dyDescent="0.25">
      <c r="A10" s="67" t="s">
        <v>14</v>
      </c>
      <c r="B10" s="747" t="s">
        <v>289</v>
      </c>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821" t="s">
        <v>15</v>
      </c>
      <c r="B12" s="822"/>
      <c r="C12" s="822"/>
      <c r="D12" s="823"/>
      <c r="E12" s="818" t="s">
        <v>290</v>
      </c>
      <c r="F12" s="819"/>
      <c r="G12" s="819"/>
      <c r="H12" s="819"/>
      <c r="I12" s="820"/>
      <c r="J12" s="821" t="s">
        <v>17</v>
      </c>
      <c r="K12" s="823"/>
      <c r="L12" s="815" t="s">
        <v>291</v>
      </c>
      <c r="M12" s="816"/>
      <c r="N12" s="816"/>
      <c r="O12" s="817"/>
    </row>
    <row r="13" spans="1:15" x14ac:dyDescent="0.25">
      <c r="A13" s="824"/>
      <c r="B13" s="825"/>
      <c r="C13" s="825"/>
      <c r="D13" s="826"/>
      <c r="E13" s="818" t="s">
        <v>292</v>
      </c>
      <c r="F13" s="819" t="s">
        <v>292</v>
      </c>
      <c r="G13" s="819" t="s">
        <v>292</v>
      </c>
      <c r="H13" s="819" t="s">
        <v>292</v>
      </c>
      <c r="I13" s="820" t="s">
        <v>292</v>
      </c>
      <c r="J13" s="824"/>
      <c r="K13" s="826"/>
      <c r="L13" s="815" t="s">
        <v>293</v>
      </c>
      <c r="M13" s="816" t="s">
        <v>293</v>
      </c>
      <c r="N13" s="816" t="s">
        <v>293</v>
      </c>
      <c r="O13" s="817" t="s">
        <v>293</v>
      </c>
    </row>
    <row r="14" spans="1:15" x14ac:dyDescent="0.25">
      <c r="A14" s="824"/>
      <c r="B14" s="825"/>
      <c r="C14" s="825"/>
      <c r="D14" s="826"/>
      <c r="E14" s="818" t="s">
        <v>294</v>
      </c>
      <c r="F14" s="819" t="s">
        <v>294</v>
      </c>
      <c r="G14" s="819" t="s">
        <v>294</v>
      </c>
      <c r="H14" s="819" t="s">
        <v>294</v>
      </c>
      <c r="I14" s="820" t="s">
        <v>294</v>
      </c>
      <c r="J14" s="824"/>
      <c r="K14" s="826"/>
      <c r="L14" s="815" t="s">
        <v>295</v>
      </c>
      <c r="M14" s="816" t="s">
        <v>295</v>
      </c>
      <c r="N14" s="816" t="s">
        <v>295</v>
      </c>
      <c r="O14" s="817" t="s">
        <v>295</v>
      </c>
    </row>
    <row r="15" spans="1:15" x14ac:dyDescent="0.25">
      <c r="A15" s="824"/>
      <c r="B15" s="825"/>
      <c r="C15" s="825"/>
      <c r="D15" s="826"/>
      <c r="E15" s="818" t="s">
        <v>296</v>
      </c>
      <c r="F15" s="819" t="s">
        <v>296</v>
      </c>
      <c r="G15" s="819" t="s">
        <v>296</v>
      </c>
      <c r="H15" s="819" t="s">
        <v>296</v>
      </c>
      <c r="I15" s="820" t="s">
        <v>296</v>
      </c>
      <c r="J15" s="824"/>
      <c r="K15" s="826"/>
      <c r="L15" s="815" t="s">
        <v>297</v>
      </c>
      <c r="M15" s="816" t="s">
        <v>297</v>
      </c>
      <c r="N15" s="816" t="s">
        <v>297</v>
      </c>
      <c r="O15" s="817" t="s">
        <v>297</v>
      </c>
    </row>
    <row r="16" spans="1:15" x14ac:dyDescent="0.25">
      <c r="A16" s="824"/>
      <c r="B16" s="825"/>
      <c r="C16" s="825"/>
      <c r="D16" s="826"/>
      <c r="E16" s="818" t="s">
        <v>298</v>
      </c>
      <c r="F16" s="819" t="s">
        <v>298</v>
      </c>
      <c r="G16" s="819" t="s">
        <v>298</v>
      </c>
      <c r="H16" s="819" t="s">
        <v>298</v>
      </c>
      <c r="I16" s="820" t="s">
        <v>298</v>
      </c>
      <c r="J16" s="824"/>
      <c r="K16" s="826"/>
      <c r="L16" s="815" t="s">
        <v>299</v>
      </c>
      <c r="M16" s="816" t="s">
        <v>299</v>
      </c>
      <c r="N16" s="816" t="s">
        <v>299</v>
      </c>
      <c r="O16" s="817" t="s">
        <v>299</v>
      </c>
    </row>
    <row r="17" spans="1:15" x14ac:dyDescent="0.25">
      <c r="A17" s="824"/>
      <c r="B17" s="825"/>
      <c r="C17" s="825"/>
      <c r="D17" s="826"/>
      <c r="E17" s="818" t="s">
        <v>300</v>
      </c>
      <c r="F17" s="819" t="s">
        <v>300</v>
      </c>
      <c r="G17" s="819" t="s">
        <v>300</v>
      </c>
      <c r="H17" s="819" t="s">
        <v>300</v>
      </c>
      <c r="I17" s="820" t="s">
        <v>300</v>
      </c>
      <c r="J17" s="824"/>
      <c r="K17" s="826"/>
      <c r="L17" s="815" t="s">
        <v>301</v>
      </c>
      <c r="M17" s="816" t="s">
        <v>301</v>
      </c>
      <c r="N17" s="816" t="s">
        <v>301</v>
      </c>
      <c r="O17" s="817" t="s">
        <v>301</v>
      </c>
    </row>
    <row r="18" spans="1:15" x14ac:dyDescent="0.25">
      <c r="A18" s="824"/>
      <c r="B18" s="825"/>
      <c r="C18" s="825"/>
      <c r="D18" s="826"/>
      <c r="E18" s="818" t="s">
        <v>302</v>
      </c>
      <c r="F18" s="819" t="s">
        <v>302</v>
      </c>
      <c r="G18" s="819" t="s">
        <v>302</v>
      </c>
      <c r="H18" s="819" t="s">
        <v>302</v>
      </c>
      <c r="I18" s="820" t="s">
        <v>302</v>
      </c>
      <c r="J18" s="824"/>
      <c r="K18" s="826"/>
      <c r="L18" s="815" t="s">
        <v>303</v>
      </c>
      <c r="M18" s="816" t="s">
        <v>303</v>
      </c>
      <c r="N18" s="816" t="s">
        <v>303</v>
      </c>
      <c r="O18" s="817" t="s">
        <v>303</v>
      </c>
    </row>
    <row r="19" spans="1:15" x14ac:dyDescent="0.25">
      <c r="A19" s="824"/>
      <c r="B19" s="825"/>
      <c r="C19" s="825"/>
      <c r="D19" s="826"/>
      <c r="E19" s="818" t="s">
        <v>304</v>
      </c>
      <c r="F19" s="819" t="s">
        <v>304</v>
      </c>
      <c r="G19" s="819" t="s">
        <v>304</v>
      </c>
      <c r="H19" s="819" t="s">
        <v>304</v>
      </c>
      <c r="I19" s="820" t="s">
        <v>304</v>
      </c>
      <c r="J19" s="824"/>
      <c r="K19" s="826"/>
      <c r="L19" s="815" t="s">
        <v>305</v>
      </c>
      <c r="M19" s="816" t="s">
        <v>305</v>
      </c>
      <c r="N19" s="816" t="s">
        <v>305</v>
      </c>
      <c r="O19" s="817" t="s">
        <v>305</v>
      </c>
    </row>
    <row r="20" spans="1:15" x14ac:dyDescent="0.25">
      <c r="A20" s="824"/>
      <c r="B20" s="825"/>
      <c r="C20" s="825"/>
      <c r="D20" s="826"/>
      <c r="E20" s="818" t="s">
        <v>306</v>
      </c>
      <c r="F20" s="819" t="s">
        <v>306</v>
      </c>
      <c r="G20" s="819" t="s">
        <v>306</v>
      </c>
      <c r="H20" s="819" t="s">
        <v>306</v>
      </c>
      <c r="I20" s="820" t="s">
        <v>306</v>
      </c>
      <c r="J20" s="824"/>
      <c r="K20" s="826"/>
      <c r="L20" s="815" t="s">
        <v>307</v>
      </c>
      <c r="M20" s="816" t="s">
        <v>307</v>
      </c>
      <c r="N20" s="816" t="s">
        <v>307</v>
      </c>
      <c r="O20" s="817" t="s">
        <v>307</v>
      </c>
    </row>
    <row r="21" spans="1:15" x14ac:dyDescent="0.25">
      <c r="A21" s="824"/>
      <c r="B21" s="825"/>
      <c r="C21" s="825"/>
      <c r="D21" s="826"/>
      <c r="E21" s="818" t="s">
        <v>308</v>
      </c>
      <c r="F21" s="819" t="s">
        <v>308</v>
      </c>
      <c r="G21" s="819" t="s">
        <v>308</v>
      </c>
      <c r="H21" s="819" t="s">
        <v>308</v>
      </c>
      <c r="I21" s="820" t="s">
        <v>308</v>
      </c>
      <c r="J21" s="824"/>
      <c r="K21" s="826"/>
      <c r="L21" s="815" t="s">
        <v>309</v>
      </c>
      <c r="M21" s="816" t="s">
        <v>309</v>
      </c>
      <c r="N21" s="816" t="s">
        <v>309</v>
      </c>
      <c r="O21" s="817" t="s">
        <v>309</v>
      </c>
    </row>
    <row r="22" spans="1:15" x14ac:dyDescent="0.25">
      <c r="A22" s="824"/>
      <c r="B22" s="825"/>
      <c r="C22" s="825"/>
      <c r="D22" s="826"/>
      <c r="E22" s="818" t="s">
        <v>310</v>
      </c>
      <c r="F22" s="819" t="s">
        <v>310</v>
      </c>
      <c r="G22" s="819" t="s">
        <v>310</v>
      </c>
      <c r="H22" s="819" t="s">
        <v>310</v>
      </c>
      <c r="I22" s="820" t="s">
        <v>310</v>
      </c>
      <c r="J22" s="824"/>
      <c r="K22" s="826"/>
      <c r="L22" s="815" t="s">
        <v>311</v>
      </c>
      <c r="M22" s="816" t="s">
        <v>311</v>
      </c>
      <c r="N22" s="816" t="s">
        <v>311</v>
      </c>
      <c r="O22" s="817" t="s">
        <v>311</v>
      </c>
    </row>
    <row r="23" spans="1:15" x14ac:dyDescent="0.25">
      <c r="A23" s="824"/>
      <c r="B23" s="825"/>
      <c r="C23" s="825"/>
      <c r="D23" s="826"/>
      <c r="E23" s="818" t="s">
        <v>312</v>
      </c>
      <c r="F23" s="819" t="s">
        <v>312</v>
      </c>
      <c r="G23" s="819" t="s">
        <v>312</v>
      </c>
      <c r="H23" s="819" t="s">
        <v>312</v>
      </c>
      <c r="I23" s="820" t="s">
        <v>312</v>
      </c>
      <c r="J23" s="824"/>
      <c r="K23" s="826"/>
      <c r="L23" s="815" t="s">
        <v>313</v>
      </c>
      <c r="M23" s="816" t="s">
        <v>313</v>
      </c>
      <c r="N23" s="816" t="s">
        <v>313</v>
      </c>
      <c r="O23" s="817" t="s">
        <v>313</v>
      </c>
    </row>
    <row r="24" spans="1:15" x14ac:dyDescent="0.25">
      <c r="A24" s="824"/>
      <c r="B24" s="825"/>
      <c r="C24" s="825"/>
      <c r="D24" s="826"/>
      <c r="E24" s="818" t="s">
        <v>314</v>
      </c>
      <c r="F24" s="819" t="s">
        <v>314</v>
      </c>
      <c r="G24" s="819" t="s">
        <v>314</v>
      </c>
      <c r="H24" s="819" t="s">
        <v>314</v>
      </c>
      <c r="I24" s="820" t="s">
        <v>314</v>
      </c>
      <c r="J24" s="824"/>
      <c r="K24" s="826"/>
      <c r="L24" s="815" t="s">
        <v>315</v>
      </c>
      <c r="M24" s="816" t="s">
        <v>315</v>
      </c>
      <c r="N24" s="816" t="s">
        <v>315</v>
      </c>
      <c r="O24" s="817" t="s">
        <v>315</v>
      </c>
    </row>
    <row r="25" spans="1:15" x14ac:dyDescent="0.25">
      <c r="A25" s="824"/>
      <c r="B25" s="825"/>
      <c r="C25" s="825"/>
      <c r="D25" s="826"/>
      <c r="E25" s="818" t="s">
        <v>316</v>
      </c>
      <c r="F25" s="819" t="s">
        <v>316</v>
      </c>
      <c r="G25" s="819" t="s">
        <v>316</v>
      </c>
      <c r="H25" s="819" t="s">
        <v>316</v>
      </c>
      <c r="I25" s="820" t="s">
        <v>316</v>
      </c>
      <c r="J25" s="824"/>
      <c r="K25" s="826"/>
      <c r="L25" s="815" t="s">
        <v>317</v>
      </c>
      <c r="M25" s="816" t="s">
        <v>317</v>
      </c>
      <c r="N25" s="816" t="s">
        <v>317</v>
      </c>
      <c r="O25" s="817" t="s">
        <v>317</v>
      </c>
    </row>
    <row r="26" spans="1:15" x14ac:dyDescent="0.25">
      <c r="A26" s="824"/>
      <c r="B26" s="825"/>
      <c r="C26" s="825"/>
      <c r="D26" s="826"/>
      <c r="E26" s="818" t="s">
        <v>318</v>
      </c>
      <c r="F26" s="819" t="s">
        <v>318</v>
      </c>
      <c r="G26" s="819" t="s">
        <v>318</v>
      </c>
      <c r="H26" s="819" t="s">
        <v>318</v>
      </c>
      <c r="I26" s="820" t="s">
        <v>318</v>
      </c>
      <c r="J26" s="824"/>
      <c r="K26" s="826"/>
      <c r="L26" s="815" t="s">
        <v>319</v>
      </c>
      <c r="M26" s="816" t="s">
        <v>319</v>
      </c>
      <c r="N26" s="816" t="s">
        <v>319</v>
      </c>
      <c r="O26" s="817" t="s">
        <v>319</v>
      </c>
    </row>
    <row r="27" spans="1:15" x14ac:dyDescent="0.25">
      <c r="A27" s="824"/>
      <c r="B27" s="825"/>
      <c r="C27" s="825"/>
      <c r="D27" s="826"/>
      <c r="E27" s="818" t="s">
        <v>320</v>
      </c>
      <c r="F27" s="819" t="s">
        <v>320</v>
      </c>
      <c r="G27" s="819" t="s">
        <v>320</v>
      </c>
      <c r="H27" s="819" t="s">
        <v>320</v>
      </c>
      <c r="I27" s="820" t="s">
        <v>320</v>
      </c>
      <c r="J27" s="824"/>
      <c r="K27" s="826"/>
      <c r="L27" s="815" t="s">
        <v>321</v>
      </c>
      <c r="M27" s="816" t="s">
        <v>321</v>
      </c>
      <c r="N27" s="816" t="s">
        <v>321</v>
      </c>
      <c r="O27" s="817" t="s">
        <v>321</v>
      </c>
    </row>
    <row r="28" spans="1:15" x14ac:dyDescent="0.25">
      <c r="A28" s="824"/>
      <c r="B28" s="825"/>
      <c r="C28" s="825"/>
      <c r="D28" s="826"/>
      <c r="E28" s="818" t="s">
        <v>322</v>
      </c>
      <c r="F28" s="819"/>
      <c r="G28" s="819"/>
      <c r="H28" s="819"/>
      <c r="I28" s="820"/>
      <c r="J28" s="824"/>
      <c r="K28" s="826"/>
      <c r="L28" s="815" t="s">
        <v>323</v>
      </c>
      <c r="M28" s="816" t="s">
        <v>323</v>
      </c>
      <c r="N28" s="816" t="s">
        <v>323</v>
      </c>
      <c r="O28" s="817" t="s">
        <v>323</v>
      </c>
    </row>
    <row r="29" spans="1:15" x14ac:dyDescent="0.25">
      <c r="A29" s="824"/>
      <c r="B29" s="825"/>
      <c r="C29" s="825"/>
      <c r="D29" s="826"/>
      <c r="E29" s="818" t="s">
        <v>324</v>
      </c>
      <c r="F29" s="819" t="s">
        <v>324</v>
      </c>
      <c r="G29" s="819" t="s">
        <v>324</v>
      </c>
      <c r="H29" s="819" t="s">
        <v>324</v>
      </c>
      <c r="I29" s="820" t="s">
        <v>324</v>
      </c>
      <c r="J29" s="824"/>
      <c r="K29" s="826"/>
      <c r="L29" s="815" t="s">
        <v>325</v>
      </c>
      <c r="M29" s="816" t="s">
        <v>325</v>
      </c>
      <c r="N29" s="816" t="s">
        <v>325</v>
      </c>
      <c r="O29" s="817" t="s">
        <v>325</v>
      </c>
    </row>
    <row r="30" spans="1:15" x14ac:dyDescent="0.25">
      <c r="A30" s="824"/>
      <c r="B30" s="825"/>
      <c r="C30" s="825"/>
      <c r="D30" s="826"/>
      <c r="E30" s="818" t="s">
        <v>326</v>
      </c>
      <c r="F30" s="819" t="s">
        <v>326</v>
      </c>
      <c r="G30" s="819" t="s">
        <v>326</v>
      </c>
      <c r="H30" s="819" t="s">
        <v>326</v>
      </c>
      <c r="I30" s="820" t="s">
        <v>326</v>
      </c>
      <c r="J30" s="824"/>
      <c r="K30" s="826"/>
      <c r="L30" s="815" t="s">
        <v>327</v>
      </c>
      <c r="M30" s="816" t="s">
        <v>327</v>
      </c>
      <c r="N30" s="816" t="s">
        <v>327</v>
      </c>
      <c r="O30" s="817" t="s">
        <v>327</v>
      </c>
    </row>
    <row r="31" spans="1:15" x14ac:dyDescent="0.25">
      <c r="A31" s="824"/>
      <c r="B31" s="825"/>
      <c r="C31" s="825"/>
      <c r="D31" s="826"/>
      <c r="E31" s="818" t="s">
        <v>328</v>
      </c>
      <c r="F31" s="819" t="s">
        <v>328</v>
      </c>
      <c r="G31" s="819" t="s">
        <v>328</v>
      </c>
      <c r="H31" s="819" t="s">
        <v>328</v>
      </c>
      <c r="I31" s="820" t="s">
        <v>328</v>
      </c>
      <c r="J31" s="824"/>
      <c r="K31" s="826"/>
      <c r="L31" s="815" t="s">
        <v>329</v>
      </c>
      <c r="M31" s="816" t="s">
        <v>329</v>
      </c>
      <c r="N31" s="816" t="s">
        <v>329</v>
      </c>
      <c r="O31" s="817" t="s">
        <v>329</v>
      </c>
    </row>
    <row r="32" spans="1:15" x14ac:dyDescent="0.25">
      <c r="A32" s="824"/>
      <c r="B32" s="825"/>
      <c r="C32" s="825"/>
      <c r="D32" s="826"/>
      <c r="E32" s="818" t="s">
        <v>330</v>
      </c>
      <c r="F32" s="819" t="s">
        <v>330</v>
      </c>
      <c r="G32" s="819" t="s">
        <v>330</v>
      </c>
      <c r="H32" s="819" t="s">
        <v>330</v>
      </c>
      <c r="I32" s="820" t="s">
        <v>330</v>
      </c>
      <c r="J32" s="824"/>
      <c r="K32" s="826"/>
      <c r="L32" s="815" t="s">
        <v>331</v>
      </c>
      <c r="M32" s="816" t="s">
        <v>331</v>
      </c>
      <c r="N32" s="816" t="s">
        <v>331</v>
      </c>
      <c r="O32" s="817" t="s">
        <v>331</v>
      </c>
    </row>
    <row r="33" spans="1:15" x14ac:dyDescent="0.25">
      <c r="A33" s="824"/>
      <c r="B33" s="825"/>
      <c r="C33" s="825"/>
      <c r="D33" s="826"/>
      <c r="E33" s="818" t="s">
        <v>332</v>
      </c>
      <c r="F33" s="819" t="s">
        <v>332</v>
      </c>
      <c r="G33" s="819" t="s">
        <v>332</v>
      </c>
      <c r="H33" s="819" t="s">
        <v>332</v>
      </c>
      <c r="I33" s="820" t="s">
        <v>332</v>
      </c>
      <c r="J33" s="824"/>
      <c r="K33" s="826"/>
      <c r="L33" s="815" t="s">
        <v>333</v>
      </c>
      <c r="M33" s="816" t="s">
        <v>333</v>
      </c>
      <c r="N33" s="816" t="s">
        <v>333</v>
      </c>
      <c r="O33" s="817" t="s">
        <v>333</v>
      </c>
    </row>
    <row r="34" spans="1:15" x14ac:dyDescent="0.25">
      <c r="A34" s="824"/>
      <c r="B34" s="825"/>
      <c r="C34" s="825"/>
      <c r="D34" s="826"/>
      <c r="E34" s="818" t="s">
        <v>334</v>
      </c>
      <c r="F34" s="819" t="s">
        <v>334</v>
      </c>
      <c r="G34" s="819" t="s">
        <v>334</v>
      </c>
      <c r="H34" s="819" t="s">
        <v>334</v>
      </c>
      <c r="I34" s="820" t="s">
        <v>334</v>
      </c>
      <c r="J34" s="824"/>
      <c r="K34" s="826"/>
      <c r="L34" s="815" t="s">
        <v>335</v>
      </c>
      <c r="M34" s="816" t="s">
        <v>335</v>
      </c>
      <c r="N34" s="816" t="s">
        <v>335</v>
      </c>
      <c r="O34" s="817" t="s">
        <v>335</v>
      </c>
    </row>
    <row r="35" spans="1:15" x14ac:dyDescent="0.25">
      <c r="A35" s="824"/>
      <c r="B35" s="825"/>
      <c r="C35" s="825"/>
      <c r="D35" s="826"/>
      <c r="E35" s="818" t="s">
        <v>336</v>
      </c>
      <c r="F35" s="819" t="s">
        <v>336</v>
      </c>
      <c r="G35" s="819" t="s">
        <v>336</v>
      </c>
      <c r="H35" s="819" t="s">
        <v>336</v>
      </c>
      <c r="I35" s="820" t="s">
        <v>336</v>
      </c>
      <c r="J35" s="824"/>
      <c r="K35" s="826"/>
      <c r="L35" s="815" t="s">
        <v>337</v>
      </c>
      <c r="M35" s="816" t="s">
        <v>337</v>
      </c>
      <c r="N35" s="816" t="s">
        <v>337</v>
      </c>
      <c r="O35" s="817" t="s">
        <v>337</v>
      </c>
    </row>
    <row r="36" spans="1:15" x14ac:dyDescent="0.25">
      <c r="A36" s="824"/>
      <c r="B36" s="825"/>
      <c r="C36" s="825"/>
      <c r="D36" s="826"/>
      <c r="E36" s="818" t="s">
        <v>338</v>
      </c>
      <c r="F36" s="819" t="s">
        <v>338</v>
      </c>
      <c r="G36" s="819" t="s">
        <v>338</v>
      </c>
      <c r="H36" s="819" t="s">
        <v>338</v>
      </c>
      <c r="I36" s="820" t="s">
        <v>338</v>
      </c>
      <c r="J36" s="824"/>
      <c r="K36" s="826"/>
      <c r="L36" s="815" t="s">
        <v>339</v>
      </c>
      <c r="M36" s="816" t="s">
        <v>339</v>
      </c>
      <c r="N36" s="816" t="s">
        <v>339</v>
      </c>
      <c r="O36" s="817" t="s">
        <v>339</v>
      </c>
    </row>
    <row r="37" spans="1:15" x14ac:dyDescent="0.25">
      <c r="A37" s="824"/>
      <c r="B37" s="825"/>
      <c r="C37" s="825"/>
      <c r="D37" s="826"/>
      <c r="E37" s="818" t="s">
        <v>340</v>
      </c>
      <c r="F37" s="819" t="s">
        <v>340</v>
      </c>
      <c r="G37" s="819" t="s">
        <v>340</v>
      </c>
      <c r="H37" s="819" t="s">
        <v>340</v>
      </c>
      <c r="I37" s="820" t="s">
        <v>340</v>
      </c>
      <c r="J37" s="824"/>
      <c r="K37" s="826"/>
      <c r="L37" s="815" t="s">
        <v>341</v>
      </c>
      <c r="M37" s="816" t="s">
        <v>341</v>
      </c>
      <c r="N37" s="816" t="s">
        <v>341</v>
      </c>
      <c r="O37" s="817" t="s">
        <v>341</v>
      </c>
    </row>
    <row r="38" spans="1:15" x14ac:dyDescent="0.25">
      <c r="A38" s="824"/>
      <c r="B38" s="825"/>
      <c r="C38" s="825"/>
      <c r="D38" s="826"/>
      <c r="E38" s="818" t="s">
        <v>342</v>
      </c>
      <c r="F38" s="819" t="s">
        <v>342</v>
      </c>
      <c r="G38" s="819" t="s">
        <v>342</v>
      </c>
      <c r="H38" s="819" t="s">
        <v>342</v>
      </c>
      <c r="I38" s="820" t="s">
        <v>342</v>
      </c>
      <c r="J38" s="824"/>
      <c r="K38" s="826"/>
      <c r="L38" s="815" t="s">
        <v>343</v>
      </c>
      <c r="M38" s="816" t="s">
        <v>343</v>
      </c>
      <c r="N38" s="816" t="s">
        <v>343</v>
      </c>
      <c r="O38" s="817" t="s">
        <v>343</v>
      </c>
    </row>
    <row r="39" spans="1:15" x14ac:dyDescent="0.25">
      <c r="A39" s="824"/>
      <c r="B39" s="825"/>
      <c r="C39" s="825"/>
      <c r="D39" s="826"/>
      <c r="E39" s="818" t="s">
        <v>344</v>
      </c>
      <c r="F39" s="819" t="s">
        <v>344</v>
      </c>
      <c r="G39" s="819" t="s">
        <v>344</v>
      </c>
      <c r="H39" s="819" t="s">
        <v>344</v>
      </c>
      <c r="I39" s="820" t="s">
        <v>344</v>
      </c>
      <c r="J39" s="824"/>
      <c r="K39" s="826"/>
      <c r="L39" s="815" t="s">
        <v>345</v>
      </c>
      <c r="M39" s="816" t="s">
        <v>345</v>
      </c>
      <c r="N39" s="816" t="s">
        <v>345</v>
      </c>
      <c r="O39" s="817" t="s">
        <v>345</v>
      </c>
    </row>
    <row r="40" spans="1:15" x14ac:dyDescent="0.25">
      <c r="A40" s="824"/>
      <c r="B40" s="825"/>
      <c r="C40" s="825"/>
      <c r="D40" s="826"/>
      <c r="E40" s="818" t="s">
        <v>346</v>
      </c>
      <c r="F40" s="819" t="s">
        <v>346</v>
      </c>
      <c r="G40" s="819" t="s">
        <v>346</v>
      </c>
      <c r="H40" s="819" t="s">
        <v>346</v>
      </c>
      <c r="I40" s="820" t="s">
        <v>346</v>
      </c>
      <c r="J40" s="824"/>
      <c r="K40" s="826"/>
      <c r="L40" s="815" t="s">
        <v>347</v>
      </c>
      <c r="M40" s="816" t="s">
        <v>347</v>
      </c>
      <c r="N40" s="816" t="s">
        <v>347</v>
      </c>
      <c r="O40" s="817" t="s">
        <v>347</v>
      </c>
    </row>
    <row r="41" spans="1:15" x14ac:dyDescent="0.25">
      <c r="A41" s="824"/>
      <c r="B41" s="825"/>
      <c r="C41" s="825"/>
      <c r="D41" s="826"/>
      <c r="E41" s="818" t="s">
        <v>348</v>
      </c>
      <c r="F41" s="819" t="s">
        <v>348</v>
      </c>
      <c r="G41" s="819" t="s">
        <v>348</v>
      </c>
      <c r="H41" s="819" t="s">
        <v>348</v>
      </c>
      <c r="I41" s="820" t="s">
        <v>348</v>
      </c>
      <c r="J41" s="824"/>
      <c r="K41" s="826"/>
      <c r="L41" s="815" t="s">
        <v>349</v>
      </c>
      <c r="M41" s="816" t="s">
        <v>349</v>
      </c>
      <c r="N41" s="816" t="s">
        <v>349</v>
      </c>
      <c r="O41" s="817" t="s">
        <v>349</v>
      </c>
    </row>
    <row r="42" spans="1:15" x14ac:dyDescent="0.25">
      <c r="A42" s="824"/>
      <c r="B42" s="825"/>
      <c r="C42" s="825"/>
      <c r="D42" s="826"/>
      <c r="E42" s="818"/>
      <c r="F42" s="819"/>
      <c r="G42" s="819"/>
      <c r="H42" s="819"/>
      <c r="I42" s="820"/>
      <c r="J42" s="824"/>
      <c r="K42" s="826"/>
      <c r="L42" s="827" t="s">
        <v>350</v>
      </c>
      <c r="M42" s="816" t="s">
        <v>351</v>
      </c>
      <c r="N42" s="816" t="s">
        <v>351</v>
      </c>
      <c r="O42" s="817" t="s">
        <v>351</v>
      </c>
    </row>
    <row r="43" spans="1:15" x14ac:dyDescent="0.25">
      <c r="A43" s="824"/>
      <c r="B43" s="825"/>
      <c r="C43" s="825"/>
      <c r="D43" s="826"/>
      <c r="E43" s="818"/>
      <c r="F43" s="819"/>
      <c r="G43" s="819"/>
      <c r="H43" s="819"/>
      <c r="I43" s="820"/>
      <c r="J43" s="824"/>
      <c r="K43" s="826"/>
      <c r="L43" s="815" t="s">
        <v>352</v>
      </c>
      <c r="M43" s="816" t="s">
        <v>352</v>
      </c>
      <c r="N43" s="816" t="s">
        <v>352</v>
      </c>
      <c r="O43" s="817" t="s">
        <v>352</v>
      </c>
    </row>
    <row r="44" spans="1:15" x14ac:dyDescent="0.25">
      <c r="A44" s="824"/>
      <c r="B44" s="825"/>
      <c r="C44" s="825"/>
      <c r="D44" s="826"/>
      <c r="E44" s="818"/>
      <c r="F44" s="819"/>
      <c r="G44" s="819"/>
      <c r="H44" s="819"/>
      <c r="I44" s="820"/>
      <c r="J44" s="824"/>
      <c r="K44" s="826"/>
      <c r="L44" s="827" t="s">
        <v>353</v>
      </c>
      <c r="M44" s="816"/>
      <c r="N44" s="816"/>
      <c r="O44" s="817"/>
    </row>
    <row r="45" spans="1:15" x14ac:dyDescent="0.25">
      <c r="A45" s="824"/>
      <c r="B45" s="825"/>
      <c r="C45" s="825"/>
      <c r="D45" s="826"/>
      <c r="E45" s="818"/>
      <c r="F45" s="819"/>
      <c r="G45" s="819"/>
      <c r="H45" s="819"/>
      <c r="I45" s="820"/>
      <c r="J45" s="824"/>
      <c r="K45" s="826"/>
      <c r="L45" s="827" t="s">
        <v>354</v>
      </c>
      <c r="M45" s="816"/>
      <c r="N45" s="816"/>
      <c r="O45" s="817"/>
    </row>
    <row r="46" spans="1:15" ht="15.75" x14ac:dyDescent="0.25">
      <c r="A46" s="69"/>
      <c r="B46" s="70"/>
      <c r="C46" s="71"/>
      <c r="D46" s="71"/>
      <c r="E46" s="71"/>
      <c r="F46" s="71"/>
      <c r="G46" s="71"/>
      <c r="H46" s="71"/>
      <c r="I46" s="71"/>
      <c r="J46" s="71"/>
      <c r="K46" s="71"/>
      <c r="L46" s="71"/>
      <c r="M46" s="71"/>
      <c r="N46" s="71"/>
      <c r="O46" s="69"/>
    </row>
    <row r="47" spans="1:15" ht="15.75" x14ac:dyDescent="0.25">
      <c r="A47" s="69"/>
      <c r="B47" s="70"/>
      <c r="C47" s="71"/>
      <c r="D47" s="71"/>
      <c r="E47" s="71"/>
      <c r="F47" s="71"/>
      <c r="G47" s="71"/>
      <c r="H47" s="71"/>
      <c r="I47" s="71"/>
      <c r="J47" s="71"/>
      <c r="K47" s="71"/>
      <c r="L47" s="71"/>
      <c r="M47" s="71"/>
      <c r="N47" s="71"/>
      <c r="O47" s="69"/>
    </row>
    <row r="48" spans="1:15" ht="63" x14ac:dyDescent="0.25">
      <c r="A48" s="104" t="s">
        <v>23</v>
      </c>
      <c r="B48" s="105" t="s">
        <v>24</v>
      </c>
      <c r="C48" s="104" t="s">
        <v>25</v>
      </c>
      <c r="D48" s="104" t="s">
        <v>26</v>
      </c>
      <c r="E48" s="104" t="s">
        <v>105</v>
      </c>
      <c r="F48" s="828" t="s">
        <v>28</v>
      </c>
      <c r="G48" s="829"/>
      <c r="H48" s="828" t="s">
        <v>29</v>
      </c>
      <c r="I48" s="829"/>
      <c r="J48" s="105" t="s">
        <v>30</v>
      </c>
      <c r="K48" s="828" t="s">
        <v>31</v>
      </c>
      <c r="L48" s="829"/>
      <c r="M48" s="830" t="s">
        <v>32</v>
      </c>
      <c r="N48" s="831"/>
      <c r="O48" s="832"/>
    </row>
    <row r="49" spans="1:15" ht="60" x14ac:dyDescent="0.25">
      <c r="A49" s="75" t="s">
        <v>33</v>
      </c>
      <c r="B49" s="106">
        <v>0.5</v>
      </c>
      <c r="C49" s="77" t="s">
        <v>355</v>
      </c>
      <c r="D49" s="77" t="s">
        <v>35</v>
      </c>
      <c r="E49" s="77"/>
      <c r="F49" s="842" t="s">
        <v>356</v>
      </c>
      <c r="G49" s="811"/>
      <c r="H49" s="843" t="s">
        <v>357</v>
      </c>
      <c r="I49" s="844"/>
      <c r="J49" s="107">
        <v>63</v>
      </c>
      <c r="K49" s="782" t="s">
        <v>208</v>
      </c>
      <c r="L49" s="759"/>
      <c r="M49" s="797" t="s">
        <v>358</v>
      </c>
      <c r="N49" s="798"/>
      <c r="O49" s="799"/>
    </row>
    <row r="50" spans="1:15" ht="15.75" x14ac:dyDescent="0.25">
      <c r="A50" s="828" t="s">
        <v>40</v>
      </c>
      <c r="B50" s="829"/>
      <c r="C50" s="754" t="s">
        <v>359</v>
      </c>
      <c r="D50" s="742"/>
      <c r="E50" s="742"/>
      <c r="F50" s="742"/>
      <c r="G50" s="743"/>
      <c r="H50" s="845" t="s">
        <v>42</v>
      </c>
      <c r="I50" s="846"/>
      <c r="J50" s="847"/>
      <c r="K50" s="782" t="s">
        <v>360</v>
      </c>
      <c r="L50" s="758"/>
      <c r="M50" s="758"/>
      <c r="N50" s="758"/>
      <c r="O50" s="759"/>
    </row>
    <row r="51" spans="1:15" ht="15.75" x14ac:dyDescent="0.25">
      <c r="A51" s="833" t="s">
        <v>44</v>
      </c>
      <c r="B51" s="834"/>
      <c r="C51" s="834"/>
      <c r="D51" s="834"/>
      <c r="E51" s="834"/>
      <c r="F51" s="835"/>
      <c r="G51" s="836" t="s">
        <v>45</v>
      </c>
      <c r="H51" s="836"/>
      <c r="I51" s="836"/>
      <c r="J51" s="836"/>
      <c r="K51" s="836"/>
      <c r="L51" s="836"/>
      <c r="M51" s="836"/>
      <c r="N51" s="836"/>
      <c r="O51" s="836"/>
    </row>
    <row r="52" spans="1:15" x14ac:dyDescent="0.25">
      <c r="A52" s="837" t="s">
        <v>212</v>
      </c>
      <c r="B52" s="838"/>
      <c r="C52" s="838"/>
      <c r="D52" s="838"/>
      <c r="E52" s="838"/>
      <c r="F52" s="838"/>
      <c r="G52" s="841" t="s">
        <v>361</v>
      </c>
      <c r="H52" s="841"/>
      <c r="I52" s="841"/>
      <c r="J52" s="841"/>
      <c r="K52" s="841"/>
      <c r="L52" s="841"/>
      <c r="M52" s="841"/>
      <c r="N52" s="841"/>
      <c r="O52" s="841"/>
    </row>
    <row r="53" spans="1:15" x14ac:dyDescent="0.25">
      <c r="A53" s="839"/>
      <c r="B53" s="840"/>
      <c r="C53" s="840"/>
      <c r="D53" s="840"/>
      <c r="E53" s="840"/>
      <c r="F53" s="840"/>
      <c r="G53" s="841"/>
      <c r="H53" s="841"/>
      <c r="I53" s="841"/>
      <c r="J53" s="841"/>
      <c r="K53" s="841"/>
      <c r="L53" s="841"/>
      <c r="M53" s="841"/>
      <c r="N53" s="841"/>
      <c r="O53" s="841"/>
    </row>
    <row r="54" spans="1:15" ht="15.75" x14ac:dyDescent="0.25">
      <c r="A54" s="833" t="s">
        <v>48</v>
      </c>
      <c r="B54" s="834"/>
      <c r="C54" s="834"/>
      <c r="D54" s="834"/>
      <c r="E54" s="834"/>
      <c r="F54" s="834"/>
      <c r="G54" s="836" t="s">
        <v>49</v>
      </c>
      <c r="H54" s="836"/>
      <c r="I54" s="836"/>
      <c r="J54" s="836"/>
      <c r="K54" s="836"/>
      <c r="L54" s="836"/>
      <c r="M54" s="836"/>
      <c r="N54" s="836"/>
      <c r="O54" s="836"/>
    </row>
    <row r="55" spans="1:15" x14ac:dyDescent="0.25">
      <c r="A55" s="848" t="s">
        <v>362</v>
      </c>
      <c r="B55" s="848"/>
      <c r="C55" s="848"/>
      <c r="D55" s="848"/>
      <c r="E55" s="848"/>
      <c r="F55" s="848"/>
      <c r="G55" s="848" t="s">
        <v>362</v>
      </c>
      <c r="H55" s="848"/>
      <c r="I55" s="848"/>
      <c r="J55" s="848"/>
      <c r="K55" s="848"/>
      <c r="L55" s="848"/>
      <c r="M55" s="848"/>
      <c r="N55" s="848"/>
      <c r="O55" s="848"/>
    </row>
    <row r="56" spans="1:15" x14ac:dyDescent="0.25">
      <c r="A56" s="848"/>
      <c r="B56" s="848"/>
      <c r="C56" s="848"/>
      <c r="D56" s="848"/>
      <c r="E56" s="848"/>
      <c r="F56" s="848"/>
      <c r="G56" s="848"/>
      <c r="H56" s="848"/>
      <c r="I56" s="848"/>
      <c r="J56" s="848"/>
      <c r="K56" s="848"/>
      <c r="L56" s="848"/>
      <c r="M56" s="848"/>
      <c r="N56" s="848"/>
      <c r="O56" s="848"/>
    </row>
    <row r="57" spans="1:15" ht="15.75" x14ac:dyDescent="0.25">
      <c r="A57" s="63"/>
      <c r="B57" s="64"/>
      <c r="C57" s="70"/>
      <c r="D57" s="70"/>
      <c r="E57" s="70"/>
      <c r="F57" s="70"/>
      <c r="G57" s="70"/>
      <c r="H57" s="70"/>
      <c r="I57" s="70"/>
      <c r="J57" s="70"/>
      <c r="K57" s="70"/>
      <c r="L57" s="70"/>
      <c r="M57" s="70"/>
      <c r="N57" s="70"/>
      <c r="O57" s="63"/>
    </row>
    <row r="58" spans="1:15" ht="15.75" x14ac:dyDescent="0.25">
      <c r="A58" s="70"/>
      <c r="B58" s="70"/>
      <c r="C58" s="63"/>
      <c r="D58" s="828" t="s">
        <v>52</v>
      </c>
      <c r="E58" s="849"/>
      <c r="F58" s="849"/>
      <c r="G58" s="849"/>
      <c r="H58" s="849"/>
      <c r="I58" s="849"/>
      <c r="J58" s="849"/>
      <c r="K58" s="849"/>
      <c r="L58" s="849"/>
      <c r="M58" s="849"/>
      <c r="N58" s="849"/>
      <c r="O58" s="829"/>
    </row>
    <row r="59" spans="1:15" ht="15.75" x14ac:dyDescent="0.25">
      <c r="A59" s="63"/>
      <c r="B59" s="64"/>
      <c r="C59" s="70"/>
      <c r="D59" s="105" t="s">
        <v>53</v>
      </c>
      <c r="E59" s="105" t="s">
        <v>54</v>
      </c>
      <c r="F59" s="105" t="s">
        <v>55</v>
      </c>
      <c r="G59" s="105" t="s">
        <v>56</v>
      </c>
      <c r="H59" s="105" t="s">
        <v>57</v>
      </c>
      <c r="I59" s="105" t="s">
        <v>58</v>
      </c>
      <c r="J59" s="105" t="s">
        <v>59</v>
      </c>
      <c r="K59" s="105" t="s">
        <v>60</v>
      </c>
      <c r="L59" s="105" t="s">
        <v>61</v>
      </c>
      <c r="M59" s="105" t="s">
        <v>62</v>
      </c>
      <c r="N59" s="105" t="s">
        <v>63</v>
      </c>
      <c r="O59" s="105" t="s">
        <v>64</v>
      </c>
    </row>
    <row r="60" spans="1:15" ht="15.75" x14ac:dyDescent="0.25">
      <c r="A60" s="850" t="s">
        <v>65</v>
      </c>
      <c r="B60" s="850"/>
      <c r="C60" s="850"/>
      <c r="D60" s="108">
        <v>0</v>
      </c>
      <c r="E60" s="108">
        <f>4</f>
        <v>4</v>
      </c>
      <c r="F60" s="108">
        <f>(3+7+2)+E60</f>
        <v>16</v>
      </c>
      <c r="G60" s="108">
        <f>(7+4+5)+F60</f>
        <v>32</v>
      </c>
      <c r="H60" s="108">
        <f>(4+5+2)+G60</f>
        <v>43</v>
      </c>
      <c r="I60" s="108">
        <f>(2+3+4)+H60</f>
        <v>52</v>
      </c>
      <c r="J60" s="108">
        <f>(2+3+6)+I60</f>
        <v>63</v>
      </c>
      <c r="K60" s="108">
        <v>63</v>
      </c>
      <c r="L60" s="108">
        <v>63</v>
      </c>
      <c r="M60" s="108">
        <v>63</v>
      </c>
      <c r="N60" s="108">
        <v>63</v>
      </c>
      <c r="O60" s="108">
        <v>63</v>
      </c>
    </row>
    <row r="61" spans="1:15" ht="15.75" x14ac:dyDescent="0.25">
      <c r="A61" s="851" t="s">
        <v>66</v>
      </c>
      <c r="B61" s="851"/>
      <c r="C61" s="851"/>
      <c r="D61" s="110">
        <v>0</v>
      </c>
      <c r="E61" s="110">
        <v>4</v>
      </c>
      <c r="F61" s="110">
        <v>12</v>
      </c>
      <c r="G61" s="110">
        <f>F61+(7+2)</f>
        <v>21</v>
      </c>
      <c r="H61" s="110">
        <f>G61+2</f>
        <v>23</v>
      </c>
      <c r="I61" s="110">
        <f>H61+5</f>
        <v>28</v>
      </c>
      <c r="J61" s="110">
        <f>I61+9</f>
        <v>37</v>
      </c>
      <c r="K61" s="110">
        <f>J61+0</f>
        <v>37</v>
      </c>
      <c r="L61" s="110">
        <f>K61+(1+2+4)</f>
        <v>44</v>
      </c>
      <c r="M61" s="110"/>
      <c r="N61" s="110"/>
      <c r="O61" s="110"/>
    </row>
    <row r="62" spans="1:15" ht="15.75" x14ac:dyDescent="0.25">
      <c r="A62" s="63"/>
      <c r="B62" s="64"/>
      <c r="C62" s="65"/>
      <c r="D62" s="65"/>
      <c r="E62" s="65"/>
      <c r="F62" s="65"/>
      <c r="G62" s="65"/>
      <c r="H62" s="65"/>
      <c r="I62" s="65"/>
      <c r="J62" s="65"/>
      <c r="K62" s="65"/>
      <c r="L62" s="66"/>
      <c r="M62" s="66"/>
      <c r="N62" s="66"/>
      <c r="O62" s="63"/>
    </row>
    <row r="63" spans="1:15" ht="15.75" x14ac:dyDescent="0.25">
      <c r="A63" s="63"/>
      <c r="B63" s="64"/>
      <c r="C63" s="65"/>
      <c r="D63" s="65"/>
      <c r="E63" s="65"/>
      <c r="F63" s="65"/>
      <c r="G63" s="65"/>
      <c r="H63" s="65"/>
      <c r="I63" s="65"/>
      <c r="J63" s="65"/>
      <c r="K63" s="65"/>
      <c r="L63" s="66"/>
      <c r="M63" s="66"/>
      <c r="N63" s="66"/>
      <c r="O63" s="63"/>
    </row>
    <row r="64" spans="1:15" ht="47.25" x14ac:dyDescent="0.25">
      <c r="A64" s="104" t="s">
        <v>23</v>
      </c>
      <c r="B64" s="105" t="s">
        <v>24</v>
      </c>
      <c r="C64" s="852" t="s">
        <v>25</v>
      </c>
      <c r="D64" s="852"/>
      <c r="E64" s="852"/>
      <c r="F64" s="852" t="s">
        <v>28</v>
      </c>
      <c r="G64" s="852"/>
      <c r="H64" s="852" t="s">
        <v>29</v>
      </c>
      <c r="I64" s="852"/>
      <c r="J64" s="105" t="s">
        <v>30</v>
      </c>
      <c r="K64" s="852" t="s">
        <v>31</v>
      </c>
      <c r="L64" s="852"/>
      <c r="M64" s="830" t="s">
        <v>32</v>
      </c>
      <c r="N64" s="831"/>
      <c r="O64" s="832"/>
    </row>
    <row r="65" spans="1:15" ht="63" x14ac:dyDescent="0.25">
      <c r="A65" s="75" t="s">
        <v>67</v>
      </c>
      <c r="B65" s="106">
        <v>0.5</v>
      </c>
      <c r="C65" s="842" t="s">
        <v>363</v>
      </c>
      <c r="D65" s="810"/>
      <c r="E65" s="811"/>
      <c r="F65" s="842" t="s">
        <v>364</v>
      </c>
      <c r="G65" s="811"/>
      <c r="H65" s="782" t="s">
        <v>365</v>
      </c>
      <c r="I65" s="759"/>
      <c r="J65" s="112">
        <v>0.5</v>
      </c>
      <c r="K65" s="771" t="s">
        <v>218</v>
      </c>
      <c r="L65" s="771"/>
      <c r="M65" s="772" t="s">
        <v>358</v>
      </c>
      <c r="N65" s="772"/>
      <c r="O65" s="772"/>
    </row>
    <row r="66" spans="1:15" ht="15.75" x14ac:dyDescent="0.25">
      <c r="A66" s="828" t="s">
        <v>40</v>
      </c>
      <c r="B66" s="829"/>
      <c r="C66" s="754" t="s">
        <v>220</v>
      </c>
      <c r="D66" s="742"/>
      <c r="E66" s="742"/>
      <c r="F66" s="742"/>
      <c r="G66" s="743"/>
      <c r="H66" s="853" t="s">
        <v>72</v>
      </c>
      <c r="I66" s="846"/>
      <c r="J66" s="847"/>
      <c r="K66" s="798" t="s">
        <v>366</v>
      </c>
      <c r="L66" s="758"/>
      <c r="M66" s="758"/>
      <c r="N66" s="758"/>
      <c r="O66" s="759"/>
    </row>
    <row r="67" spans="1:15" ht="15.75" x14ac:dyDescent="0.25">
      <c r="A67" s="833" t="s">
        <v>44</v>
      </c>
      <c r="B67" s="834"/>
      <c r="C67" s="834"/>
      <c r="D67" s="834"/>
      <c r="E67" s="834"/>
      <c r="F67" s="835"/>
      <c r="G67" s="836" t="s">
        <v>45</v>
      </c>
      <c r="H67" s="836"/>
      <c r="I67" s="836"/>
      <c r="J67" s="836"/>
      <c r="K67" s="836"/>
      <c r="L67" s="836"/>
      <c r="M67" s="836"/>
      <c r="N67" s="836"/>
      <c r="O67" s="836"/>
    </row>
    <row r="68" spans="1:15" x14ac:dyDescent="0.25">
      <c r="A68" s="837" t="s">
        <v>367</v>
      </c>
      <c r="B68" s="838"/>
      <c r="C68" s="838"/>
      <c r="D68" s="838"/>
      <c r="E68" s="838"/>
      <c r="F68" s="838"/>
      <c r="G68" s="841" t="s">
        <v>368</v>
      </c>
      <c r="H68" s="841"/>
      <c r="I68" s="841"/>
      <c r="J68" s="841"/>
      <c r="K68" s="841"/>
      <c r="L68" s="841"/>
      <c r="M68" s="841"/>
      <c r="N68" s="841"/>
      <c r="O68" s="841"/>
    </row>
    <row r="69" spans="1:15" x14ac:dyDescent="0.25">
      <c r="A69" s="839"/>
      <c r="B69" s="840"/>
      <c r="C69" s="840"/>
      <c r="D69" s="840"/>
      <c r="E69" s="840"/>
      <c r="F69" s="840"/>
      <c r="G69" s="841"/>
      <c r="H69" s="841"/>
      <c r="I69" s="841"/>
      <c r="J69" s="841"/>
      <c r="K69" s="841"/>
      <c r="L69" s="841"/>
      <c r="M69" s="841"/>
      <c r="N69" s="841"/>
      <c r="O69" s="841"/>
    </row>
    <row r="70" spans="1:15" ht="15.75" x14ac:dyDescent="0.25">
      <c r="A70" s="833" t="s">
        <v>48</v>
      </c>
      <c r="B70" s="834"/>
      <c r="C70" s="834"/>
      <c r="D70" s="834"/>
      <c r="E70" s="834"/>
      <c r="F70" s="834"/>
      <c r="G70" s="836" t="s">
        <v>49</v>
      </c>
      <c r="H70" s="836"/>
      <c r="I70" s="836"/>
      <c r="J70" s="836"/>
      <c r="K70" s="836"/>
      <c r="L70" s="836"/>
      <c r="M70" s="836"/>
      <c r="N70" s="836"/>
      <c r="O70" s="836"/>
    </row>
    <row r="71" spans="1:15" x14ac:dyDescent="0.25">
      <c r="A71" s="848" t="s">
        <v>369</v>
      </c>
      <c r="B71" s="848"/>
      <c r="C71" s="848"/>
      <c r="D71" s="848"/>
      <c r="E71" s="848"/>
      <c r="F71" s="848"/>
      <c r="G71" s="848" t="s">
        <v>370</v>
      </c>
      <c r="H71" s="848"/>
      <c r="I71" s="848"/>
      <c r="J71" s="848"/>
      <c r="K71" s="848"/>
      <c r="L71" s="848"/>
      <c r="M71" s="848"/>
      <c r="N71" s="848"/>
      <c r="O71" s="848"/>
    </row>
    <row r="72" spans="1:15" x14ac:dyDescent="0.25">
      <c r="A72" s="848"/>
      <c r="B72" s="848"/>
      <c r="C72" s="848"/>
      <c r="D72" s="848"/>
      <c r="E72" s="848"/>
      <c r="F72" s="848"/>
      <c r="G72" s="848"/>
      <c r="H72" s="848"/>
      <c r="I72" s="848"/>
      <c r="J72" s="848"/>
      <c r="K72" s="848"/>
      <c r="L72" s="848"/>
      <c r="M72" s="848"/>
      <c r="N72" s="848"/>
      <c r="O72" s="848"/>
    </row>
    <row r="73" spans="1:15" ht="15.75" x14ac:dyDescent="0.25">
      <c r="A73" s="63"/>
      <c r="B73" s="64"/>
      <c r="C73" s="70"/>
      <c r="D73" s="70"/>
      <c r="E73" s="70"/>
      <c r="F73" s="70"/>
      <c r="G73" s="70"/>
      <c r="H73" s="70"/>
      <c r="I73" s="70"/>
      <c r="J73" s="70"/>
      <c r="K73" s="70"/>
      <c r="L73" s="70"/>
      <c r="M73" s="70"/>
      <c r="N73" s="70"/>
      <c r="O73" s="63"/>
    </row>
    <row r="74" spans="1:15" ht="15.75" x14ac:dyDescent="0.25">
      <c r="A74" s="86" t="s">
        <v>76</v>
      </c>
      <c r="B74" s="86" t="s">
        <v>24</v>
      </c>
      <c r="C74" s="113"/>
      <c r="D74" s="105" t="s">
        <v>53</v>
      </c>
      <c r="E74" s="105" t="s">
        <v>54</v>
      </c>
      <c r="F74" s="105" t="s">
        <v>55</v>
      </c>
      <c r="G74" s="105" t="s">
        <v>56</v>
      </c>
      <c r="H74" s="105" t="s">
        <v>57</v>
      </c>
      <c r="I74" s="105" t="s">
        <v>58</v>
      </c>
      <c r="J74" s="105" t="s">
        <v>59</v>
      </c>
      <c r="K74" s="105" t="s">
        <v>60</v>
      </c>
      <c r="L74" s="105" t="s">
        <v>61</v>
      </c>
      <c r="M74" s="105" t="s">
        <v>62</v>
      </c>
      <c r="N74" s="105" t="s">
        <v>63</v>
      </c>
      <c r="O74" s="105" t="s">
        <v>64</v>
      </c>
    </row>
    <row r="75" spans="1:15" ht="31.5" x14ac:dyDescent="0.25">
      <c r="A75" s="854" t="s">
        <v>371</v>
      </c>
      <c r="B75" s="855">
        <v>0.2</v>
      </c>
      <c r="C75" s="108" t="s">
        <v>65</v>
      </c>
      <c r="D75" s="114" t="e">
        <f>((D60*100)/$J$56)*$B$82</f>
        <v>#DIV/0!</v>
      </c>
      <c r="E75" s="114" t="e">
        <f>((E60*100)/$J$56)*$B$82</f>
        <v>#DIV/0!</v>
      </c>
      <c r="F75" s="114" t="e">
        <f t="shared" ref="F75:O76" si="0">((F60*100)/$J$56)*$B$82</f>
        <v>#DIV/0!</v>
      </c>
      <c r="G75" s="114" t="e">
        <f t="shared" si="0"/>
        <v>#DIV/0!</v>
      </c>
      <c r="H75" s="114" t="e">
        <f t="shared" si="0"/>
        <v>#DIV/0!</v>
      </c>
      <c r="I75" s="114" t="e">
        <f t="shared" si="0"/>
        <v>#DIV/0!</v>
      </c>
      <c r="J75" s="114" t="e">
        <f t="shared" si="0"/>
        <v>#DIV/0!</v>
      </c>
      <c r="K75" s="114" t="e">
        <f t="shared" si="0"/>
        <v>#DIV/0!</v>
      </c>
      <c r="L75" s="114" t="e">
        <f t="shared" si="0"/>
        <v>#DIV/0!</v>
      </c>
      <c r="M75" s="114" t="e">
        <f t="shared" si="0"/>
        <v>#DIV/0!</v>
      </c>
      <c r="N75" s="114" t="e">
        <f t="shared" si="0"/>
        <v>#DIV/0!</v>
      </c>
      <c r="O75" s="114" t="e">
        <f t="shared" si="0"/>
        <v>#DIV/0!</v>
      </c>
    </row>
    <row r="76" spans="1:15" x14ac:dyDescent="0.25">
      <c r="A76" s="854"/>
      <c r="B76" s="856"/>
      <c r="C76" s="110" t="s">
        <v>66</v>
      </c>
      <c r="D76" s="115" t="e">
        <f>((D61*100)/$J$56)*$B$82</f>
        <v>#DIV/0!</v>
      </c>
      <c r="E76" s="115" t="e">
        <f>((E61*100)/$J$56)*$B$82</f>
        <v>#DIV/0!</v>
      </c>
      <c r="F76" s="115" t="e">
        <f t="shared" si="0"/>
        <v>#DIV/0!</v>
      </c>
      <c r="G76" s="115" t="e">
        <f>((G61*100)/$J$56)*$B$82</f>
        <v>#DIV/0!</v>
      </c>
      <c r="H76" s="115" t="e">
        <f t="shared" si="0"/>
        <v>#DIV/0!</v>
      </c>
      <c r="I76" s="115" t="e">
        <f t="shared" si="0"/>
        <v>#DIV/0!</v>
      </c>
      <c r="J76" s="115" t="e">
        <f t="shared" si="0"/>
        <v>#DIV/0!</v>
      </c>
      <c r="K76" s="115" t="e">
        <f t="shared" si="0"/>
        <v>#DIV/0!</v>
      </c>
      <c r="L76" s="115" t="e">
        <f t="shared" si="0"/>
        <v>#DIV/0!</v>
      </c>
      <c r="M76" s="115" t="e">
        <f t="shared" si="0"/>
        <v>#DIV/0!</v>
      </c>
      <c r="N76" s="115" t="e">
        <f t="shared" si="0"/>
        <v>#DIV/0!</v>
      </c>
      <c r="O76" s="115" t="e">
        <f t="shared" si="0"/>
        <v>#DIV/0!</v>
      </c>
    </row>
    <row r="77" spans="1:15" ht="31.5" x14ac:dyDescent="0.25">
      <c r="A77" s="854" t="s">
        <v>372</v>
      </c>
      <c r="B77" s="855">
        <v>0.15</v>
      </c>
      <c r="C77" s="108" t="s">
        <v>65</v>
      </c>
      <c r="D77" s="114">
        <f>(100/12)*$B$84</f>
        <v>0</v>
      </c>
      <c r="E77" s="114">
        <f>D77+(100/12)*$B$84</f>
        <v>0</v>
      </c>
      <c r="F77" s="114">
        <f t="shared" ref="F77:O77" si="1">E77+(100/12)*$B$84</f>
        <v>0</v>
      </c>
      <c r="G77" s="114">
        <f t="shared" si="1"/>
        <v>0</v>
      </c>
      <c r="H77" s="114">
        <f t="shared" si="1"/>
        <v>0</v>
      </c>
      <c r="I77" s="114">
        <f t="shared" si="1"/>
        <v>0</v>
      </c>
      <c r="J77" s="114">
        <f t="shared" si="1"/>
        <v>0</v>
      </c>
      <c r="K77" s="114">
        <f t="shared" si="1"/>
        <v>0</v>
      </c>
      <c r="L77" s="114">
        <f t="shared" si="1"/>
        <v>0</v>
      </c>
      <c r="M77" s="114">
        <f t="shared" si="1"/>
        <v>0</v>
      </c>
      <c r="N77" s="114">
        <f t="shared" si="1"/>
        <v>0</v>
      </c>
      <c r="O77" s="114">
        <f t="shared" si="1"/>
        <v>0</v>
      </c>
    </row>
    <row r="78" spans="1:15" x14ac:dyDescent="0.25">
      <c r="A78" s="854"/>
      <c r="B78" s="856"/>
      <c r="C78" s="110" t="s">
        <v>66</v>
      </c>
      <c r="D78" s="110">
        <v>1.3</v>
      </c>
      <c r="E78" s="110">
        <v>2.5</v>
      </c>
      <c r="F78" s="110">
        <v>3.8</v>
      </c>
      <c r="G78" s="115">
        <v>5</v>
      </c>
      <c r="H78" s="115">
        <v>6.3</v>
      </c>
      <c r="I78" s="115">
        <v>7.5</v>
      </c>
      <c r="J78" s="115">
        <v>8.8000000000000007</v>
      </c>
      <c r="K78" s="115">
        <v>10</v>
      </c>
      <c r="L78" s="115">
        <v>11.3</v>
      </c>
      <c r="M78" s="115"/>
      <c r="N78" s="115"/>
      <c r="O78" s="115"/>
    </row>
    <row r="79" spans="1:15" ht="31.5" x14ac:dyDescent="0.25">
      <c r="A79" s="768" t="s">
        <v>373</v>
      </c>
      <c r="B79" s="855">
        <v>0.15</v>
      </c>
      <c r="C79" s="108" t="s">
        <v>65</v>
      </c>
      <c r="D79" s="114">
        <f>(8.33)*$B$86</f>
        <v>0</v>
      </c>
      <c r="E79" s="114">
        <f>D79+(100/12)*$B$86</f>
        <v>0</v>
      </c>
      <c r="F79" s="114">
        <f t="shared" ref="F79:O79" si="2">E79+(100/12)*$B$86</f>
        <v>0</v>
      </c>
      <c r="G79" s="114">
        <f t="shared" si="2"/>
        <v>0</v>
      </c>
      <c r="H79" s="114">
        <f t="shared" si="2"/>
        <v>0</v>
      </c>
      <c r="I79" s="114">
        <f t="shared" si="2"/>
        <v>0</v>
      </c>
      <c r="J79" s="114">
        <f t="shared" si="2"/>
        <v>0</v>
      </c>
      <c r="K79" s="114">
        <f t="shared" si="2"/>
        <v>0</v>
      </c>
      <c r="L79" s="114">
        <f t="shared" si="2"/>
        <v>0</v>
      </c>
      <c r="M79" s="114">
        <f t="shared" si="2"/>
        <v>0</v>
      </c>
      <c r="N79" s="114">
        <f t="shared" si="2"/>
        <v>0</v>
      </c>
      <c r="O79" s="114">
        <f t="shared" si="2"/>
        <v>0</v>
      </c>
    </row>
    <row r="80" spans="1:15" x14ac:dyDescent="0.25">
      <c r="A80" s="854"/>
      <c r="B80" s="856"/>
      <c r="C80" s="110" t="s">
        <v>66</v>
      </c>
      <c r="D80" s="110">
        <v>1.2</v>
      </c>
      <c r="E80" s="110">
        <v>2.5</v>
      </c>
      <c r="F80" s="110">
        <v>3.7</v>
      </c>
      <c r="G80" s="115">
        <v>5</v>
      </c>
      <c r="H80" s="115">
        <v>6.2</v>
      </c>
      <c r="I80" s="115">
        <v>7.5</v>
      </c>
      <c r="J80" s="115">
        <v>8.6999999999999993</v>
      </c>
      <c r="K80" s="115">
        <v>10</v>
      </c>
      <c r="L80" s="115">
        <v>11.2</v>
      </c>
      <c r="M80" s="115"/>
      <c r="N80" s="115"/>
      <c r="O80" s="115"/>
    </row>
    <row r="81" spans="1:15" x14ac:dyDescent="0.25">
      <c r="A81" s="88" t="s">
        <v>374</v>
      </c>
      <c r="B81" s="116">
        <f>SUM(B75:B80)</f>
        <v>0.5</v>
      </c>
      <c r="C81" s="117"/>
      <c r="D81" s="117"/>
      <c r="E81" s="117"/>
      <c r="F81" s="117"/>
      <c r="G81" s="117"/>
      <c r="H81" s="117"/>
      <c r="I81" s="117"/>
      <c r="J81" s="117"/>
      <c r="K81" s="117"/>
      <c r="L81" s="117"/>
      <c r="M81" s="117"/>
      <c r="N81" s="117"/>
      <c r="O81" s="117"/>
    </row>
    <row r="82" spans="1:15" ht="47.25" x14ac:dyDescent="0.25">
      <c r="A82" s="104" t="s">
        <v>23</v>
      </c>
      <c r="B82" s="105" t="s">
        <v>24</v>
      </c>
      <c r="C82" s="828" t="s">
        <v>25</v>
      </c>
      <c r="D82" s="849"/>
      <c r="E82" s="829"/>
      <c r="F82" s="828" t="s">
        <v>28</v>
      </c>
      <c r="G82" s="829"/>
      <c r="H82" s="828" t="s">
        <v>29</v>
      </c>
      <c r="I82" s="829"/>
      <c r="J82" s="105" t="s">
        <v>30</v>
      </c>
      <c r="K82" s="828" t="s">
        <v>31</v>
      </c>
      <c r="L82" s="829"/>
      <c r="M82" s="830" t="s">
        <v>32</v>
      </c>
      <c r="N82" s="831"/>
      <c r="O82" s="832"/>
    </row>
    <row r="83" spans="1:15" ht="63" x14ac:dyDescent="0.25">
      <c r="A83" s="75" t="s">
        <v>133</v>
      </c>
      <c r="B83" s="76"/>
      <c r="C83" s="754"/>
      <c r="D83" s="742"/>
      <c r="E83" s="743"/>
      <c r="F83" s="754"/>
      <c r="G83" s="743"/>
      <c r="H83" s="782"/>
      <c r="I83" s="759"/>
      <c r="J83" s="79"/>
      <c r="K83" s="782"/>
      <c r="L83" s="759"/>
      <c r="M83" s="797"/>
      <c r="N83" s="798"/>
      <c r="O83" s="799"/>
    </row>
    <row r="84" spans="1:15" ht="15.75" x14ac:dyDescent="0.25">
      <c r="A84" s="828" t="s">
        <v>40</v>
      </c>
      <c r="B84" s="829"/>
      <c r="C84" s="754"/>
      <c r="D84" s="742"/>
      <c r="E84" s="742"/>
      <c r="F84" s="742"/>
      <c r="G84" s="743"/>
      <c r="H84" s="845" t="s">
        <v>42</v>
      </c>
      <c r="I84" s="857"/>
      <c r="J84" s="858"/>
      <c r="K84" s="782"/>
      <c r="L84" s="758"/>
      <c r="M84" s="758"/>
      <c r="N84" s="758"/>
      <c r="O84" s="759"/>
    </row>
    <row r="85" spans="1:15" ht="15.75" x14ac:dyDescent="0.25">
      <c r="A85" s="833" t="s">
        <v>44</v>
      </c>
      <c r="B85" s="834"/>
      <c r="C85" s="834"/>
      <c r="D85" s="834"/>
      <c r="E85" s="834"/>
      <c r="F85" s="835"/>
      <c r="G85" s="836" t="s">
        <v>45</v>
      </c>
      <c r="H85" s="836"/>
      <c r="I85" s="836"/>
      <c r="J85" s="836"/>
      <c r="K85" s="836"/>
      <c r="L85" s="836"/>
      <c r="M85" s="836"/>
      <c r="N85" s="836"/>
      <c r="O85" s="836"/>
    </row>
    <row r="86" spans="1:15" x14ac:dyDescent="0.25">
      <c r="A86" s="837"/>
      <c r="B86" s="838"/>
      <c r="C86" s="838"/>
      <c r="D86" s="838"/>
      <c r="E86" s="838"/>
      <c r="F86" s="838"/>
      <c r="G86" s="841"/>
      <c r="H86" s="841"/>
      <c r="I86" s="841"/>
      <c r="J86" s="841"/>
      <c r="K86" s="841"/>
      <c r="L86" s="841"/>
      <c r="M86" s="841"/>
      <c r="N86" s="841"/>
      <c r="O86" s="841"/>
    </row>
    <row r="87" spans="1:15" x14ac:dyDescent="0.25">
      <c r="A87" s="839"/>
      <c r="B87" s="840"/>
      <c r="C87" s="840"/>
      <c r="D87" s="840"/>
      <c r="E87" s="840"/>
      <c r="F87" s="840"/>
      <c r="G87" s="841"/>
      <c r="H87" s="841"/>
      <c r="I87" s="841"/>
      <c r="J87" s="841"/>
      <c r="K87" s="841"/>
      <c r="L87" s="841"/>
      <c r="M87" s="841"/>
      <c r="N87" s="841"/>
      <c r="O87" s="841"/>
    </row>
    <row r="88" spans="1:15" ht="15.75" x14ac:dyDescent="0.25">
      <c r="A88" s="833" t="s">
        <v>48</v>
      </c>
      <c r="B88" s="834"/>
      <c r="C88" s="834"/>
      <c r="D88" s="834"/>
      <c r="E88" s="834"/>
      <c r="F88" s="834"/>
      <c r="G88" s="836" t="s">
        <v>49</v>
      </c>
      <c r="H88" s="836"/>
      <c r="I88" s="836"/>
      <c r="J88" s="836"/>
      <c r="K88" s="836"/>
      <c r="L88" s="836"/>
      <c r="M88" s="836"/>
      <c r="N88" s="836"/>
      <c r="O88" s="836"/>
    </row>
    <row r="89" spans="1:15" x14ac:dyDescent="0.25">
      <c r="A89" s="848"/>
      <c r="B89" s="848"/>
      <c r="C89" s="848"/>
      <c r="D89" s="848"/>
      <c r="E89" s="848"/>
      <c r="F89" s="848"/>
      <c r="G89" s="848"/>
      <c r="H89" s="848"/>
      <c r="I89" s="848"/>
      <c r="J89" s="848"/>
      <c r="K89" s="848"/>
      <c r="L89" s="848"/>
      <c r="M89" s="848"/>
      <c r="N89" s="848"/>
      <c r="O89" s="848"/>
    </row>
    <row r="90" spans="1:15" x14ac:dyDescent="0.25">
      <c r="A90" s="848"/>
      <c r="B90" s="848"/>
      <c r="C90" s="848"/>
      <c r="D90" s="848"/>
      <c r="E90" s="848"/>
      <c r="F90" s="848"/>
      <c r="G90" s="848"/>
      <c r="H90" s="848"/>
      <c r="I90" s="848"/>
      <c r="J90" s="848"/>
      <c r="K90" s="848"/>
      <c r="L90" s="848"/>
      <c r="M90" s="848"/>
      <c r="N90" s="848"/>
      <c r="O90" s="848"/>
    </row>
    <row r="91" spans="1:15" x14ac:dyDescent="0.25">
      <c r="A91" s="118"/>
      <c r="B91" s="118"/>
      <c r="C91" s="118"/>
      <c r="D91" s="119"/>
      <c r="E91" s="120"/>
      <c r="F91" s="120"/>
      <c r="G91" s="120"/>
      <c r="H91" s="120"/>
      <c r="I91" s="120"/>
      <c r="J91" s="120"/>
      <c r="K91" s="120"/>
      <c r="L91" s="120"/>
      <c r="M91" s="120"/>
      <c r="N91" s="120"/>
      <c r="O91" s="121"/>
    </row>
    <row r="92" spans="1:15" ht="15.75" x14ac:dyDescent="0.25">
      <c r="A92" s="70"/>
      <c r="B92" s="70"/>
      <c r="C92" s="63"/>
      <c r="D92" s="859" t="s">
        <v>95</v>
      </c>
      <c r="E92" s="849"/>
      <c r="F92" s="849"/>
      <c r="G92" s="849"/>
      <c r="H92" s="849"/>
      <c r="I92" s="849"/>
      <c r="J92" s="849"/>
      <c r="K92" s="849"/>
      <c r="L92" s="849"/>
      <c r="M92" s="849"/>
      <c r="N92" s="849"/>
      <c r="O92" s="829"/>
    </row>
    <row r="93" spans="1:15" ht="15.75" x14ac:dyDescent="0.25">
      <c r="A93" s="63"/>
      <c r="B93" s="64"/>
      <c r="C93" s="70"/>
      <c r="D93" s="105" t="s">
        <v>53</v>
      </c>
      <c r="E93" s="105" t="s">
        <v>54</v>
      </c>
      <c r="F93" s="105" t="s">
        <v>55</v>
      </c>
      <c r="G93" s="105" t="s">
        <v>56</v>
      </c>
      <c r="H93" s="105" t="s">
        <v>57</v>
      </c>
      <c r="I93" s="105" t="s">
        <v>58</v>
      </c>
      <c r="J93" s="105" t="s">
        <v>59</v>
      </c>
      <c r="K93" s="105" t="s">
        <v>60</v>
      </c>
      <c r="L93" s="105" t="s">
        <v>61</v>
      </c>
      <c r="M93" s="105" t="s">
        <v>62</v>
      </c>
      <c r="N93" s="105" t="s">
        <v>63</v>
      </c>
      <c r="O93" s="105" t="s">
        <v>64</v>
      </c>
    </row>
    <row r="94" spans="1:15" ht="15.75" x14ac:dyDescent="0.25">
      <c r="A94" s="850" t="s">
        <v>65</v>
      </c>
      <c r="B94" s="850"/>
      <c r="C94" s="850"/>
      <c r="D94" s="108"/>
      <c r="E94" s="108"/>
      <c r="F94" s="108"/>
      <c r="G94" s="108"/>
      <c r="H94" s="108"/>
      <c r="I94" s="108"/>
      <c r="J94" s="108"/>
      <c r="K94" s="108"/>
      <c r="L94" s="108"/>
      <c r="M94" s="108"/>
      <c r="N94" s="108"/>
      <c r="O94" s="108"/>
    </row>
    <row r="95" spans="1:15" ht="15.75" x14ac:dyDescent="0.25">
      <c r="A95" s="851" t="s">
        <v>66</v>
      </c>
      <c r="B95" s="851"/>
      <c r="C95" s="851"/>
      <c r="D95" s="110"/>
      <c r="E95" s="110"/>
      <c r="F95" s="110"/>
      <c r="G95" s="110"/>
      <c r="H95" s="110"/>
      <c r="I95" s="110"/>
      <c r="J95" s="110"/>
      <c r="K95" s="110"/>
      <c r="L95" s="110"/>
      <c r="M95" s="110"/>
      <c r="N95" s="110"/>
      <c r="O95" s="110"/>
    </row>
    <row r="96" spans="1:15" ht="15.75" x14ac:dyDescent="0.25">
      <c r="A96" s="63"/>
      <c r="B96" s="64"/>
      <c r="C96" s="70"/>
      <c r="D96" s="70"/>
      <c r="E96" s="70"/>
      <c r="F96" s="70"/>
      <c r="G96" s="70"/>
      <c r="H96" s="70"/>
      <c r="I96" s="70"/>
      <c r="J96" s="70"/>
      <c r="K96" s="70"/>
      <c r="L96" s="70"/>
      <c r="M96" s="70"/>
      <c r="N96" s="70"/>
      <c r="O96" s="63"/>
    </row>
    <row r="97" spans="1:15" ht="31.5" x14ac:dyDescent="0.25">
      <c r="A97" s="67" t="s">
        <v>11</v>
      </c>
      <c r="B97" s="747" t="s">
        <v>288</v>
      </c>
      <c r="C97" s="748"/>
      <c r="D97" s="748"/>
      <c r="E97" s="748"/>
      <c r="F97" s="748"/>
      <c r="G97" s="748"/>
      <c r="H97" s="748"/>
      <c r="I97" s="748"/>
      <c r="J97" s="749"/>
      <c r="K97" s="750" t="s">
        <v>13</v>
      </c>
      <c r="L97" s="750"/>
      <c r="M97" s="750"/>
      <c r="N97" s="750"/>
      <c r="O97" s="103">
        <v>0.5</v>
      </c>
    </row>
    <row r="98" spans="1:15" ht="15.75" x14ac:dyDescent="0.25">
      <c r="A98" s="69"/>
      <c r="B98" s="70"/>
      <c r="C98" s="71"/>
      <c r="D98" s="71"/>
      <c r="E98" s="71"/>
      <c r="F98" s="71"/>
      <c r="G98" s="71"/>
      <c r="H98" s="71"/>
      <c r="I98" s="71"/>
      <c r="J98" s="71"/>
      <c r="K98" s="71"/>
      <c r="L98" s="71"/>
      <c r="M98" s="71"/>
      <c r="N98" s="71"/>
      <c r="O98" s="69"/>
    </row>
    <row r="99" spans="1:15" ht="31.5" x14ac:dyDescent="0.25">
      <c r="A99" s="67" t="s">
        <v>14</v>
      </c>
      <c r="B99" s="747" t="s">
        <v>375</v>
      </c>
      <c r="C99" s="748"/>
      <c r="D99" s="748"/>
      <c r="E99" s="748"/>
      <c r="F99" s="748"/>
      <c r="G99" s="748"/>
      <c r="H99" s="748"/>
      <c r="I99" s="748"/>
      <c r="J99" s="748"/>
      <c r="K99" s="748"/>
      <c r="L99" s="748"/>
      <c r="M99" s="748"/>
      <c r="N99" s="748"/>
      <c r="O99" s="749"/>
    </row>
    <row r="100" spans="1:15" ht="15.75" x14ac:dyDescent="0.25">
      <c r="A100" s="69"/>
      <c r="B100" s="70"/>
      <c r="C100" s="71"/>
      <c r="D100" s="71"/>
      <c r="E100" s="71"/>
      <c r="F100" s="71"/>
      <c r="G100" s="71"/>
      <c r="H100" s="71"/>
      <c r="I100" s="71"/>
      <c r="J100" s="71"/>
      <c r="K100" s="71"/>
      <c r="L100" s="71"/>
      <c r="M100" s="71"/>
      <c r="N100" s="71"/>
      <c r="O100" s="69"/>
    </row>
    <row r="101" spans="1:15" x14ac:dyDescent="0.25">
      <c r="A101" s="860" t="s">
        <v>15</v>
      </c>
      <c r="B101" s="860"/>
      <c r="C101" s="860"/>
      <c r="D101" s="860"/>
      <c r="E101" s="744"/>
      <c r="F101" s="745"/>
      <c r="G101" s="745"/>
      <c r="H101" s="745"/>
      <c r="I101" s="746"/>
      <c r="J101" s="860" t="s">
        <v>17</v>
      </c>
      <c r="K101" s="860"/>
      <c r="L101" s="815" t="s">
        <v>291</v>
      </c>
      <c r="M101" s="816"/>
      <c r="N101" s="816"/>
      <c r="O101" s="817"/>
    </row>
    <row r="102" spans="1:15" x14ac:dyDescent="0.25">
      <c r="A102" s="860"/>
      <c r="B102" s="860"/>
      <c r="C102" s="860"/>
      <c r="D102" s="860"/>
      <c r="E102" s="818" t="s">
        <v>300</v>
      </c>
      <c r="F102" s="819" t="s">
        <v>300</v>
      </c>
      <c r="G102" s="819" t="s">
        <v>300</v>
      </c>
      <c r="H102" s="819" t="s">
        <v>300</v>
      </c>
      <c r="I102" s="820" t="s">
        <v>300</v>
      </c>
      <c r="J102" s="860"/>
      <c r="K102" s="860"/>
      <c r="L102" s="815" t="s">
        <v>293</v>
      </c>
      <c r="M102" s="816" t="s">
        <v>293</v>
      </c>
      <c r="N102" s="816" t="s">
        <v>293</v>
      </c>
      <c r="O102" s="817" t="s">
        <v>293</v>
      </c>
    </row>
    <row r="103" spans="1:15" x14ac:dyDescent="0.25">
      <c r="A103" s="860"/>
      <c r="B103" s="860"/>
      <c r="C103" s="860"/>
      <c r="D103" s="860"/>
      <c r="E103" s="818" t="s">
        <v>302</v>
      </c>
      <c r="F103" s="819" t="s">
        <v>302</v>
      </c>
      <c r="G103" s="819" t="s">
        <v>302</v>
      </c>
      <c r="H103" s="819" t="s">
        <v>302</v>
      </c>
      <c r="I103" s="820" t="s">
        <v>302</v>
      </c>
      <c r="J103" s="860"/>
      <c r="K103" s="860"/>
      <c r="L103" s="815" t="s">
        <v>295</v>
      </c>
      <c r="M103" s="816" t="s">
        <v>295</v>
      </c>
      <c r="N103" s="816" t="s">
        <v>295</v>
      </c>
      <c r="O103" s="817" t="s">
        <v>295</v>
      </c>
    </row>
    <row r="104" spans="1:15" x14ac:dyDescent="0.25">
      <c r="A104" s="860"/>
      <c r="B104" s="860"/>
      <c r="C104" s="860"/>
      <c r="D104" s="860"/>
      <c r="E104" s="818" t="s">
        <v>304</v>
      </c>
      <c r="F104" s="819" t="s">
        <v>304</v>
      </c>
      <c r="G104" s="819" t="s">
        <v>304</v>
      </c>
      <c r="H104" s="819" t="s">
        <v>304</v>
      </c>
      <c r="I104" s="820" t="s">
        <v>304</v>
      </c>
      <c r="J104" s="860"/>
      <c r="K104" s="860"/>
      <c r="L104" s="815" t="s">
        <v>297</v>
      </c>
      <c r="M104" s="816" t="s">
        <v>297</v>
      </c>
      <c r="N104" s="816" t="s">
        <v>297</v>
      </c>
      <c r="O104" s="817" t="s">
        <v>297</v>
      </c>
    </row>
    <row r="105" spans="1:15" x14ac:dyDescent="0.25">
      <c r="A105" s="860"/>
      <c r="B105" s="860"/>
      <c r="C105" s="860"/>
      <c r="D105" s="860"/>
      <c r="E105" s="818" t="s">
        <v>306</v>
      </c>
      <c r="F105" s="819" t="s">
        <v>306</v>
      </c>
      <c r="G105" s="819" t="s">
        <v>306</v>
      </c>
      <c r="H105" s="819" t="s">
        <v>306</v>
      </c>
      <c r="I105" s="820" t="s">
        <v>306</v>
      </c>
      <c r="J105" s="860"/>
      <c r="K105" s="860"/>
      <c r="L105" s="815" t="s">
        <v>299</v>
      </c>
      <c r="M105" s="816" t="s">
        <v>299</v>
      </c>
      <c r="N105" s="816" t="s">
        <v>299</v>
      </c>
      <c r="O105" s="817" t="s">
        <v>299</v>
      </c>
    </row>
    <row r="106" spans="1:15" x14ac:dyDescent="0.25">
      <c r="A106" s="860"/>
      <c r="B106" s="860"/>
      <c r="C106" s="860"/>
      <c r="D106" s="860"/>
      <c r="E106" s="818" t="s">
        <v>308</v>
      </c>
      <c r="F106" s="819" t="s">
        <v>308</v>
      </c>
      <c r="G106" s="819" t="s">
        <v>308</v>
      </c>
      <c r="H106" s="819" t="s">
        <v>308</v>
      </c>
      <c r="I106" s="820" t="s">
        <v>308</v>
      </c>
      <c r="J106" s="860"/>
      <c r="K106" s="860"/>
      <c r="L106" s="815" t="s">
        <v>301</v>
      </c>
      <c r="M106" s="816" t="s">
        <v>301</v>
      </c>
      <c r="N106" s="816" t="s">
        <v>301</v>
      </c>
      <c r="O106" s="817" t="s">
        <v>301</v>
      </c>
    </row>
    <row r="107" spans="1:15" x14ac:dyDescent="0.25">
      <c r="A107" s="860"/>
      <c r="B107" s="860"/>
      <c r="C107" s="860"/>
      <c r="D107" s="860"/>
      <c r="E107" s="818" t="s">
        <v>310</v>
      </c>
      <c r="F107" s="819" t="s">
        <v>310</v>
      </c>
      <c r="G107" s="819" t="s">
        <v>310</v>
      </c>
      <c r="H107" s="819" t="s">
        <v>310</v>
      </c>
      <c r="I107" s="820" t="s">
        <v>310</v>
      </c>
      <c r="J107" s="860"/>
      <c r="K107" s="860"/>
      <c r="L107" s="815" t="s">
        <v>303</v>
      </c>
      <c r="M107" s="816" t="s">
        <v>303</v>
      </c>
      <c r="N107" s="816" t="s">
        <v>303</v>
      </c>
      <c r="O107" s="817" t="s">
        <v>303</v>
      </c>
    </row>
    <row r="108" spans="1:15" x14ac:dyDescent="0.25">
      <c r="A108" s="860"/>
      <c r="B108" s="860"/>
      <c r="C108" s="860"/>
      <c r="D108" s="860"/>
      <c r="E108" s="818" t="s">
        <v>312</v>
      </c>
      <c r="F108" s="819" t="s">
        <v>312</v>
      </c>
      <c r="G108" s="819" t="s">
        <v>312</v>
      </c>
      <c r="H108" s="819" t="s">
        <v>312</v>
      </c>
      <c r="I108" s="820" t="s">
        <v>312</v>
      </c>
      <c r="J108" s="860"/>
      <c r="K108" s="860"/>
      <c r="L108" s="815" t="s">
        <v>305</v>
      </c>
      <c r="M108" s="816" t="s">
        <v>305</v>
      </c>
      <c r="N108" s="816" t="s">
        <v>305</v>
      </c>
      <c r="O108" s="817" t="s">
        <v>305</v>
      </c>
    </row>
    <row r="109" spans="1:15" x14ac:dyDescent="0.25">
      <c r="A109" s="860"/>
      <c r="B109" s="860"/>
      <c r="C109" s="860"/>
      <c r="D109" s="860"/>
      <c r="E109" s="818" t="s">
        <v>314</v>
      </c>
      <c r="F109" s="819" t="s">
        <v>314</v>
      </c>
      <c r="G109" s="819" t="s">
        <v>314</v>
      </c>
      <c r="H109" s="819" t="s">
        <v>314</v>
      </c>
      <c r="I109" s="820" t="s">
        <v>314</v>
      </c>
      <c r="J109" s="860"/>
      <c r="K109" s="860"/>
      <c r="L109" s="815" t="s">
        <v>307</v>
      </c>
      <c r="M109" s="816" t="s">
        <v>307</v>
      </c>
      <c r="N109" s="816" t="s">
        <v>307</v>
      </c>
      <c r="O109" s="817" t="s">
        <v>307</v>
      </c>
    </row>
    <row r="110" spans="1:15" x14ac:dyDescent="0.25">
      <c r="A110" s="860"/>
      <c r="B110" s="860"/>
      <c r="C110" s="860"/>
      <c r="D110" s="860"/>
      <c r="E110" s="818" t="s">
        <v>316</v>
      </c>
      <c r="F110" s="819" t="s">
        <v>316</v>
      </c>
      <c r="G110" s="819" t="s">
        <v>316</v>
      </c>
      <c r="H110" s="819" t="s">
        <v>316</v>
      </c>
      <c r="I110" s="820" t="s">
        <v>316</v>
      </c>
      <c r="J110" s="860"/>
      <c r="K110" s="860"/>
      <c r="L110" s="827" t="s">
        <v>376</v>
      </c>
      <c r="M110" s="816" t="s">
        <v>309</v>
      </c>
      <c r="N110" s="816" t="s">
        <v>309</v>
      </c>
      <c r="O110" s="817" t="s">
        <v>309</v>
      </c>
    </row>
    <row r="111" spans="1:15" x14ac:dyDescent="0.25">
      <c r="A111" s="860"/>
      <c r="B111" s="860"/>
      <c r="C111" s="860"/>
      <c r="D111" s="860"/>
      <c r="E111" s="818" t="s">
        <v>318</v>
      </c>
      <c r="F111" s="819" t="s">
        <v>318</v>
      </c>
      <c r="G111" s="819" t="s">
        <v>318</v>
      </c>
      <c r="H111" s="819" t="s">
        <v>318</v>
      </c>
      <c r="I111" s="820" t="s">
        <v>318</v>
      </c>
      <c r="J111" s="860"/>
      <c r="K111" s="860"/>
      <c r="L111" s="815" t="s">
        <v>311</v>
      </c>
      <c r="M111" s="816" t="s">
        <v>311</v>
      </c>
      <c r="N111" s="816" t="s">
        <v>311</v>
      </c>
      <c r="O111" s="817" t="s">
        <v>311</v>
      </c>
    </row>
    <row r="112" spans="1:15" x14ac:dyDescent="0.25">
      <c r="A112" s="860"/>
      <c r="B112" s="860"/>
      <c r="C112" s="860"/>
      <c r="D112" s="860"/>
      <c r="E112" s="818" t="s">
        <v>320</v>
      </c>
      <c r="F112" s="819" t="s">
        <v>320</v>
      </c>
      <c r="G112" s="819" t="s">
        <v>320</v>
      </c>
      <c r="H112" s="819" t="s">
        <v>320</v>
      </c>
      <c r="I112" s="820" t="s">
        <v>320</v>
      </c>
      <c r="J112" s="860"/>
      <c r="K112" s="860"/>
      <c r="L112" s="815" t="s">
        <v>313</v>
      </c>
      <c r="M112" s="816" t="s">
        <v>313</v>
      </c>
      <c r="N112" s="816" t="s">
        <v>313</v>
      </c>
      <c r="O112" s="817" t="s">
        <v>313</v>
      </c>
    </row>
    <row r="113" spans="1:15" x14ac:dyDescent="0.25">
      <c r="A113" s="860"/>
      <c r="B113" s="860"/>
      <c r="C113" s="860"/>
      <c r="D113" s="860"/>
      <c r="E113" s="818" t="s">
        <v>322</v>
      </c>
      <c r="F113" s="819"/>
      <c r="G113" s="819"/>
      <c r="H113" s="819"/>
      <c r="I113" s="820"/>
      <c r="J113" s="860"/>
      <c r="K113" s="860"/>
      <c r="L113" s="815" t="s">
        <v>315</v>
      </c>
      <c r="M113" s="816" t="s">
        <v>315</v>
      </c>
      <c r="N113" s="816" t="s">
        <v>315</v>
      </c>
      <c r="O113" s="817" t="s">
        <v>315</v>
      </c>
    </row>
    <row r="114" spans="1:15" x14ac:dyDescent="0.25">
      <c r="A114" s="860"/>
      <c r="B114" s="860"/>
      <c r="C114" s="860"/>
      <c r="D114" s="860"/>
      <c r="E114" s="818" t="s">
        <v>326</v>
      </c>
      <c r="F114" s="819" t="s">
        <v>326</v>
      </c>
      <c r="G114" s="819" t="s">
        <v>326</v>
      </c>
      <c r="H114" s="819" t="s">
        <v>326</v>
      </c>
      <c r="I114" s="820" t="s">
        <v>326</v>
      </c>
      <c r="J114" s="860"/>
      <c r="K114" s="860"/>
      <c r="L114" s="815" t="s">
        <v>317</v>
      </c>
      <c r="M114" s="816" t="s">
        <v>317</v>
      </c>
      <c r="N114" s="816" t="s">
        <v>317</v>
      </c>
      <c r="O114" s="817" t="s">
        <v>317</v>
      </c>
    </row>
    <row r="115" spans="1:15" x14ac:dyDescent="0.25">
      <c r="A115" s="860"/>
      <c r="B115" s="860"/>
      <c r="C115" s="860"/>
      <c r="D115" s="860"/>
      <c r="E115" s="818" t="s">
        <v>336</v>
      </c>
      <c r="F115" s="819" t="s">
        <v>336</v>
      </c>
      <c r="G115" s="819" t="s">
        <v>336</v>
      </c>
      <c r="H115" s="819" t="s">
        <v>336</v>
      </c>
      <c r="I115" s="820" t="s">
        <v>336</v>
      </c>
      <c r="J115" s="860"/>
      <c r="K115" s="860"/>
      <c r="L115" s="815" t="s">
        <v>319</v>
      </c>
      <c r="M115" s="816" t="s">
        <v>319</v>
      </c>
      <c r="N115" s="816" t="s">
        <v>319</v>
      </c>
      <c r="O115" s="817" t="s">
        <v>319</v>
      </c>
    </row>
    <row r="116" spans="1:15" x14ac:dyDescent="0.25">
      <c r="A116" s="860"/>
      <c r="B116" s="860"/>
      <c r="C116" s="860"/>
      <c r="D116" s="860"/>
      <c r="E116" s="818" t="s">
        <v>338</v>
      </c>
      <c r="F116" s="819" t="s">
        <v>338</v>
      </c>
      <c r="G116" s="819" t="s">
        <v>338</v>
      </c>
      <c r="H116" s="819" t="s">
        <v>338</v>
      </c>
      <c r="I116" s="820" t="s">
        <v>338</v>
      </c>
      <c r="J116" s="860"/>
      <c r="K116" s="860"/>
      <c r="L116" s="815" t="s">
        <v>321</v>
      </c>
      <c r="M116" s="816" t="s">
        <v>321</v>
      </c>
      <c r="N116" s="816" t="s">
        <v>321</v>
      </c>
      <c r="O116" s="817" t="s">
        <v>321</v>
      </c>
    </row>
    <row r="117" spans="1:15" x14ac:dyDescent="0.25">
      <c r="A117" s="860"/>
      <c r="B117" s="860"/>
      <c r="C117" s="860"/>
      <c r="D117" s="860"/>
      <c r="E117" s="818" t="s">
        <v>348</v>
      </c>
      <c r="F117" s="819" t="s">
        <v>348</v>
      </c>
      <c r="G117" s="819" t="s">
        <v>348</v>
      </c>
      <c r="H117" s="819" t="s">
        <v>348</v>
      </c>
      <c r="I117" s="820" t="s">
        <v>348</v>
      </c>
      <c r="J117" s="860"/>
      <c r="K117" s="860"/>
      <c r="L117" s="815" t="s">
        <v>323</v>
      </c>
      <c r="M117" s="816" t="s">
        <v>323</v>
      </c>
      <c r="N117" s="816" t="s">
        <v>323</v>
      </c>
      <c r="O117" s="817" t="s">
        <v>323</v>
      </c>
    </row>
    <row r="118" spans="1:15" ht="15.75" x14ac:dyDescent="0.25">
      <c r="A118" s="860"/>
      <c r="B118" s="860"/>
      <c r="C118" s="860"/>
      <c r="D118" s="860"/>
      <c r="E118" s="97"/>
      <c r="F118" s="97"/>
      <c r="G118" s="97"/>
      <c r="H118" s="97"/>
      <c r="I118" s="97"/>
      <c r="J118" s="860"/>
      <c r="K118" s="860"/>
      <c r="L118" s="815" t="s">
        <v>325</v>
      </c>
      <c r="M118" s="816" t="s">
        <v>325</v>
      </c>
      <c r="N118" s="816" t="s">
        <v>325</v>
      </c>
      <c r="O118" s="817" t="s">
        <v>325</v>
      </c>
    </row>
    <row r="119" spans="1:15" x14ac:dyDescent="0.25">
      <c r="A119" s="860"/>
      <c r="B119" s="860"/>
      <c r="C119" s="860"/>
      <c r="D119" s="860"/>
      <c r="E119" s="818"/>
      <c r="F119" s="819"/>
      <c r="G119" s="819"/>
      <c r="H119" s="819"/>
      <c r="I119" s="820"/>
      <c r="J119" s="860"/>
      <c r="K119" s="860"/>
      <c r="L119" s="815" t="s">
        <v>327</v>
      </c>
      <c r="M119" s="816" t="s">
        <v>327</v>
      </c>
      <c r="N119" s="816" t="s">
        <v>327</v>
      </c>
      <c r="O119" s="817" t="s">
        <v>327</v>
      </c>
    </row>
    <row r="120" spans="1:15" x14ac:dyDescent="0.25">
      <c r="A120" s="860"/>
      <c r="B120" s="860"/>
      <c r="C120" s="860"/>
      <c r="D120" s="860"/>
      <c r="E120" s="122"/>
      <c r="F120" s="123"/>
      <c r="G120" s="123"/>
      <c r="H120" s="123"/>
      <c r="I120" s="124"/>
      <c r="J120" s="860"/>
      <c r="K120" s="860"/>
      <c r="L120" s="815" t="s">
        <v>329</v>
      </c>
      <c r="M120" s="816" t="s">
        <v>329</v>
      </c>
      <c r="N120" s="816" t="s">
        <v>329</v>
      </c>
      <c r="O120" s="817" t="s">
        <v>329</v>
      </c>
    </row>
    <row r="121" spans="1:15" x14ac:dyDescent="0.25">
      <c r="A121" s="860"/>
      <c r="B121" s="860"/>
      <c r="C121" s="860"/>
      <c r="D121" s="860"/>
      <c r="E121" s="122"/>
      <c r="F121" s="123"/>
      <c r="G121" s="123"/>
      <c r="H121" s="123"/>
      <c r="I121" s="124"/>
      <c r="J121" s="860"/>
      <c r="K121" s="860"/>
      <c r="L121" s="815" t="s">
        <v>331</v>
      </c>
      <c r="M121" s="816" t="s">
        <v>331</v>
      </c>
      <c r="N121" s="816" t="s">
        <v>331</v>
      </c>
      <c r="O121" s="817" t="s">
        <v>331</v>
      </c>
    </row>
    <row r="122" spans="1:15" x14ac:dyDescent="0.25">
      <c r="A122" s="860"/>
      <c r="B122" s="860"/>
      <c r="C122" s="860"/>
      <c r="D122" s="860"/>
      <c r="E122" s="122"/>
      <c r="F122" s="123"/>
      <c r="G122" s="123"/>
      <c r="H122" s="123"/>
      <c r="I122" s="124"/>
      <c r="J122" s="860"/>
      <c r="K122" s="860"/>
      <c r="L122" s="815" t="s">
        <v>333</v>
      </c>
      <c r="M122" s="816" t="s">
        <v>333</v>
      </c>
      <c r="N122" s="816" t="s">
        <v>333</v>
      </c>
      <c r="O122" s="817" t="s">
        <v>333</v>
      </c>
    </row>
    <row r="123" spans="1:15" x14ac:dyDescent="0.25">
      <c r="A123" s="860"/>
      <c r="B123" s="860"/>
      <c r="C123" s="860"/>
      <c r="D123" s="860"/>
      <c r="E123" s="122"/>
      <c r="F123" s="123"/>
      <c r="G123" s="123"/>
      <c r="H123" s="123"/>
      <c r="I123" s="124"/>
      <c r="J123" s="860"/>
      <c r="K123" s="860"/>
      <c r="L123" s="815" t="s">
        <v>335</v>
      </c>
      <c r="M123" s="816" t="s">
        <v>335</v>
      </c>
      <c r="N123" s="816" t="s">
        <v>335</v>
      </c>
      <c r="O123" s="817" t="s">
        <v>335</v>
      </c>
    </row>
    <row r="124" spans="1:15" x14ac:dyDescent="0.25">
      <c r="A124" s="860"/>
      <c r="B124" s="860"/>
      <c r="C124" s="860"/>
      <c r="D124" s="860"/>
      <c r="E124" s="122"/>
      <c r="F124" s="123"/>
      <c r="G124" s="123"/>
      <c r="H124" s="123"/>
      <c r="I124" s="124"/>
      <c r="J124" s="860"/>
      <c r="K124" s="860"/>
      <c r="L124" s="815" t="s">
        <v>337</v>
      </c>
      <c r="M124" s="816" t="s">
        <v>337</v>
      </c>
      <c r="N124" s="816" t="s">
        <v>337</v>
      </c>
      <c r="O124" s="817" t="s">
        <v>337</v>
      </c>
    </row>
    <row r="125" spans="1:15" x14ac:dyDescent="0.25">
      <c r="A125" s="860"/>
      <c r="B125" s="860"/>
      <c r="C125" s="860"/>
      <c r="D125" s="860"/>
      <c r="E125" s="122"/>
      <c r="F125" s="123"/>
      <c r="G125" s="123"/>
      <c r="H125" s="123"/>
      <c r="I125" s="124"/>
      <c r="J125" s="860"/>
      <c r="K125" s="860"/>
      <c r="L125" s="815" t="s">
        <v>339</v>
      </c>
      <c r="M125" s="816" t="s">
        <v>339</v>
      </c>
      <c r="N125" s="816" t="s">
        <v>339</v>
      </c>
      <c r="O125" s="817" t="s">
        <v>339</v>
      </c>
    </row>
    <row r="126" spans="1:15" x14ac:dyDescent="0.25">
      <c r="A126" s="860"/>
      <c r="B126" s="860"/>
      <c r="C126" s="860"/>
      <c r="D126" s="860"/>
      <c r="E126" s="122"/>
      <c r="F126" s="123"/>
      <c r="G126" s="123"/>
      <c r="H126" s="123"/>
      <c r="I126" s="124"/>
      <c r="J126" s="860"/>
      <c r="K126" s="860"/>
      <c r="L126" s="815" t="s">
        <v>341</v>
      </c>
      <c r="M126" s="816" t="s">
        <v>341</v>
      </c>
      <c r="N126" s="816" t="s">
        <v>341</v>
      </c>
      <c r="O126" s="817" t="s">
        <v>341</v>
      </c>
    </row>
    <row r="127" spans="1:15" x14ac:dyDescent="0.25">
      <c r="A127" s="860"/>
      <c r="B127" s="860"/>
      <c r="C127" s="860"/>
      <c r="D127" s="860"/>
      <c r="E127" s="122"/>
      <c r="F127" s="123"/>
      <c r="G127" s="123"/>
      <c r="H127" s="123"/>
      <c r="I127" s="124"/>
      <c r="J127" s="860"/>
      <c r="K127" s="860"/>
      <c r="L127" s="815" t="s">
        <v>343</v>
      </c>
      <c r="M127" s="816" t="s">
        <v>343</v>
      </c>
      <c r="N127" s="816" t="s">
        <v>343</v>
      </c>
      <c r="O127" s="817" t="s">
        <v>343</v>
      </c>
    </row>
    <row r="128" spans="1:15" x14ac:dyDescent="0.25">
      <c r="A128" s="860"/>
      <c r="B128" s="860"/>
      <c r="C128" s="860"/>
      <c r="D128" s="860"/>
      <c r="E128" s="122"/>
      <c r="F128" s="123"/>
      <c r="G128" s="123"/>
      <c r="H128" s="123"/>
      <c r="I128" s="124"/>
      <c r="J128" s="860"/>
      <c r="K128" s="860"/>
      <c r="L128" s="815" t="s">
        <v>345</v>
      </c>
      <c r="M128" s="816" t="s">
        <v>345</v>
      </c>
      <c r="N128" s="816" t="s">
        <v>345</v>
      </c>
      <c r="O128" s="817" t="s">
        <v>345</v>
      </c>
    </row>
    <row r="129" spans="1:15" x14ac:dyDescent="0.25">
      <c r="A129" s="860"/>
      <c r="B129" s="860"/>
      <c r="C129" s="860"/>
      <c r="D129" s="860"/>
      <c r="E129" s="122"/>
      <c r="F129" s="123"/>
      <c r="G129" s="123"/>
      <c r="H129" s="123"/>
      <c r="I129" s="124"/>
      <c r="J129" s="860"/>
      <c r="K129" s="860"/>
      <c r="L129" s="815" t="s">
        <v>347</v>
      </c>
      <c r="M129" s="816" t="s">
        <v>347</v>
      </c>
      <c r="N129" s="816" t="s">
        <v>347</v>
      </c>
      <c r="O129" s="817" t="s">
        <v>347</v>
      </c>
    </row>
    <row r="130" spans="1:15" x14ac:dyDescent="0.25">
      <c r="A130" s="860"/>
      <c r="B130" s="860"/>
      <c r="C130" s="860"/>
      <c r="D130" s="860"/>
      <c r="E130" s="122"/>
      <c r="F130" s="123"/>
      <c r="G130" s="123"/>
      <c r="H130" s="123"/>
      <c r="I130" s="124"/>
      <c r="J130" s="860"/>
      <c r="K130" s="860"/>
      <c r="L130" s="815" t="s">
        <v>349</v>
      </c>
      <c r="M130" s="816" t="s">
        <v>349</v>
      </c>
      <c r="N130" s="816" t="s">
        <v>349</v>
      </c>
      <c r="O130" s="817" t="s">
        <v>349</v>
      </c>
    </row>
    <row r="131" spans="1:15" x14ac:dyDescent="0.25">
      <c r="A131" s="860"/>
      <c r="B131" s="860"/>
      <c r="C131" s="860"/>
      <c r="D131" s="860"/>
      <c r="E131" s="122"/>
      <c r="F131" s="123"/>
      <c r="G131" s="123"/>
      <c r="H131" s="123"/>
      <c r="I131" s="124"/>
      <c r="J131" s="860"/>
      <c r="K131" s="860"/>
      <c r="L131" s="815" t="s">
        <v>350</v>
      </c>
      <c r="M131" s="816"/>
      <c r="N131" s="816"/>
      <c r="O131" s="817"/>
    </row>
    <row r="132" spans="1:15" x14ac:dyDescent="0.25">
      <c r="A132" s="860"/>
      <c r="B132" s="860"/>
      <c r="C132" s="860"/>
      <c r="D132" s="860"/>
      <c r="E132" s="122"/>
      <c r="F132" s="123"/>
      <c r="G132" s="123"/>
      <c r="H132" s="123"/>
      <c r="I132" s="124"/>
      <c r="J132" s="860"/>
      <c r="K132" s="860"/>
      <c r="L132" s="815" t="s">
        <v>377</v>
      </c>
      <c r="M132" s="816"/>
      <c r="N132" s="816"/>
      <c r="O132" s="817"/>
    </row>
    <row r="133" spans="1:15" x14ac:dyDescent="0.25">
      <c r="A133" s="860"/>
      <c r="B133" s="860"/>
      <c r="C133" s="860"/>
      <c r="D133" s="860"/>
      <c r="E133" s="122"/>
      <c r="F133" s="123"/>
      <c r="G133" s="123"/>
      <c r="H133" s="123"/>
      <c r="I133" s="124"/>
      <c r="J133" s="860"/>
      <c r="K133" s="860"/>
      <c r="L133" s="827" t="s">
        <v>378</v>
      </c>
      <c r="M133" s="816"/>
      <c r="N133" s="816"/>
      <c r="O133" s="817"/>
    </row>
    <row r="134" spans="1:15" x14ac:dyDescent="0.25">
      <c r="A134" s="860"/>
      <c r="B134" s="860"/>
      <c r="C134" s="860"/>
      <c r="D134" s="860"/>
      <c r="E134" s="122"/>
      <c r="F134" s="123"/>
      <c r="G134" s="123"/>
      <c r="H134" s="123"/>
      <c r="I134" s="124"/>
      <c r="J134" s="860"/>
      <c r="K134" s="860"/>
      <c r="L134" s="815" t="s">
        <v>379</v>
      </c>
      <c r="M134" s="816"/>
      <c r="N134" s="816"/>
      <c r="O134" s="817"/>
    </row>
    <row r="135" spans="1:15" x14ac:dyDescent="0.25">
      <c r="A135" s="860"/>
      <c r="B135" s="860"/>
      <c r="C135" s="860"/>
      <c r="D135" s="860"/>
      <c r="E135" s="122"/>
      <c r="F135" s="123"/>
      <c r="G135" s="123"/>
      <c r="H135" s="123"/>
      <c r="I135" s="124"/>
      <c r="J135" s="860"/>
      <c r="K135" s="860"/>
      <c r="L135" s="815" t="s">
        <v>380</v>
      </c>
      <c r="M135" s="816"/>
      <c r="N135" s="816"/>
      <c r="O135" s="817"/>
    </row>
    <row r="136" spans="1:15" x14ac:dyDescent="0.25">
      <c r="A136" s="860"/>
      <c r="B136" s="860"/>
      <c r="C136" s="860"/>
      <c r="D136" s="860"/>
      <c r="E136" s="122"/>
      <c r="F136" s="123"/>
      <c r="G136" s="123"/>
      <c r="H136" s="123"/>
      <c r="I136" s="124"/>
      <c r="J136" s="860"/>
      <c r="K136" s="860"/>
      <c r="L136" s="815"/>
      <c r="M136" s="816"/>
      <c r="N136" s="816"/>
      <c r="O136" s="817"/>
    </row>
    <row r="137" spans="1:15" x14ac:dyDescent="0.25">
      <c r="A137" s="860"/>
      <c r="B137" s="860"/>
      <c r="C137" s="860"/>
      <c r="D137" s="860"/>
      <c r="E137" s="122"/>
      <c r="F137" s="123"/>
      <c r="G137" s="123"/>
      <c r="H137" s="123"/>
      <c r="I137" s="124"/>
      <c r="J137" s="860"/>
      <c r="K137" s="860"/>
      <c r="L137" s="815"/>
      <c r="M137" s="816"/>
      <c r="N137" s="816"/>
      <c r="O137" s="817"/>
    </row>
    <row r="138" spans="1:15" x14ac:dyDescent="0.25">
      <c r="A138" s="860"/>
      <c r="B138" s="860"/>
      <c r="C138" s="860"/>
      <c r="D138" s="860"/>
      <c r="E138" s="744"/>
      <c r="F138" s="745"/>
      <c r="G138" s="745"/>
      <c r="H138" s="745"/>
      <c r="I138" s="746"/>
      <c r="J138" s="860"/>
      <c r="K138" s="860"/>
      <c r="L138" s="815"/>
      <c r="M138" s="816"/>
      <c r="N138" s="816"/>
      <c r="O138" s="817"/>
    </row>
    <row r="139" spans="1:15" ht="15.75" x14ac:dyDescent="0.25">
      <c r="A139" s="69"/>
      <c r="B139" s="70"/>
      <c r="C139" s="71"/>
      <c r="D139" s="71"/>
      <c r="E139" s="71"/>
      <c r="F139" s="71"/>
      <c r="G139" s="71"/>
      <c r="H139" s="71"/>
      <c r="I139" s="71"/>
      <c r="J139" s="71"/>
      <c r="K139" s="71"/>
      <c r="L139" s="71"/>
      <c r="M139" s="71"/>
      <c r="N139" s="71"/>
      <c r="O139" s="69"/>
    </row>
    <row r="140" spans="1:15" ht="15.75" x14ac:dyDescent="0.25">
      <c r="A140" s="69"/>
      <c r="B140" s="70"/>
      <c r="C140" s="71"/>
      <c r="D140" s="71"/>
      <c r="E140" s="71"/>
      <c r="F140" s="71"/>
      <c r="G140" s="71"/>
      <c r="H140" s="71"/>
      <c r="I140" s="71"/>
      <c r="J140" s="71"/>
      <c r="K140" s="71"/>
      <c r="L140" s="71"/>
      <c r="M140" s="71"/>
      <c r="N140" s="71"/>
      <c r="O140" s="69"/>
    </row>
    <row r="141" spans="1:15" ht="63" x14ac:dyDescent="0.25">
      <c r="A141" s="104" t="s">
        <v>23</v>
      </c>
      <c r="B141" s="105" t="s">
        <v>24</v>
      </c>
      <c r="C141" s="104" t="s">
        <v>25</v>
      </c>
      <c r="D141" s="104" t="s">
        <v>26</v>
      </c>
      <c r="E141" s="104" t="s">
        <v>105</v>
      </c>
      <c r="F141" s="852" t="s">
        <v>28</v>
      </c>
      <c r="G141" s="852"/>
      <c r="H141" s="852" t="s">
        <v>29</v>
      </c>
      <c r="I141" s="852"/>
      <c r="J141" s="105" t="s">
        <v>30</v>
      </c>
      <c r="K141" s="852" t="s">
        <v>31</v>
      </c>
      <c r="L141" s="852"/>
      <c r="M141" s="830" t="s">
        <v>32</v>
      </c>
      <c r="N141" s="831"/>
      <c r="O141" s="832"/>
    </row>
    <row r="142" spans="1:15" ht="105" x14ac:dyDescent="0.25">
      <c r="A142" s="75" t="s">
        <v>33</v>
      </c>
      <c r="B142" s="76">
        <v>50</v>
      </c>
      <c r="C142" s="125" t="s">
        <v>381</v>
      </c>
      <c r="D142" s="125" t="s">
        <v>35</v>
      </c>
      <c r="E142" s="125"/>
      <c r="F142" s="861" t="s">
        <v>382</v>
      </c>
      <c r="G142" s="861"/>
      <c r="H142" s="769" t="s">
        <v>383</v>
      </c>
      <c r="I142" s="770"/>
      <c r="J142" s="79">
        <v>417</v>
      </c>
      <c r="K142" s="797" t="s">
        <v>218</v>
      </c>
      <c r="L142" s="799"/>
      <c r="M142" s="772" t="s">
        <v>358</v>
      </c>
      <c r="N142" s="772"/>
      <c r="O142" s="772"/>
    </row>
    <row r="143" spans="1:15" ht="15.75" x14ac:dyDescent="0.25">
      <c r="A143" s="828" t="s">
        <v>40</v>
      </c>
      <c r="B143" s="829"/>
      <c r="C143" s="754" t="s">
        <v>384</v>
      </c>
      <c r="D143" s="742"/>
      <c r="E143" s="742"/>
      <c r="F143" s="742"/>
      <c r="G143" s="743"/>
      <c r="H143" s="845" t="s">
        <v>42</v>
      </c>
      <c r="I143" s="846"/>
      <c r="J143" s="847"/>
      <c r="K143" s="758" t="s">
        <v>385</v>
      </c>
      <c r="L143" s="758"/>
      <c r="M143" s="758"/>
      <c r="N143" s="758"/>
      <c r="O143" s="759"/>
    </row>
    <row r="144" spans="1:15" ht="15.75" x14ac:dyDescent="0.25">
      <c r="A144" s="833" t="s">
        <v>44</v>
      </c>
      <c r="B144" s="834"/>
      <c r="C144" s="834"/>
      <c r="D144" s="834"/>
      <c r="E144" s="834"/>
      <c r="F144" s="835"/>
      <c r="G144" s="836" t="s">
        <v>45</v>
      </c>
      <c r="H144" s="836"/>
      <c r="I144" s="836"/>
      <c r="J144" s="836"/>
      <c r="K144" s="836"/>
      <c r="L144" s="836"/>
      <c r="M144" s="836"/>
      <c r="N144" s="836"/>
      <c r="O144" s="836"/>
    </row>
    <row r="145" spans="1:15" x14ac:dyDescent="0.25">
      <c r="A145" s="837" t="s">
        <v>386</v>
      </c>
      <c r="B145" s="838"/>
      <c r="C145" s="838"/>
      <c r="D145" s="838"/>
      <c r="E145" s="838"/>
      <c r="F145" s="838"/>
      <c r="G145" s="841" t="s">
        <v>387</v>
      </c>
      <c r="H145" s="841"/>
      <c r="I145" s="841"/>
      <c r="J145" s="841"/>
      <c r="K145" s="841"/>
      <c r="L145" s="841"/>
      <c r="M145" s="841"/>
      <c r="N145" s="841"/>
      <c r="O145" s="841"/>
    </row>
    <row r="146" spans="1:15" x14ac:dyDescent="0.25">
      <c r="A146" s="839"/>
      <c r="B146" s="840"/>
      <c r="C146" s="840"/>
      <c r="D146" s="840"/>
      <c r="E146" s="840"/>
      <c r="F146" s="840"/>
      <c r="G146" s="841"/>
      <c r="H146" s="841"/>
      <c r="I146" s="841"/>
      <c r="J146" s="841"/>
      <c r="K146" s="841"/>
      <c r="L146" s="841"/>
      <c r="M146" s="841"/>
      <c r="N146" s="841"/>
      <c r="O146" s="841"/>
    </row>
    <row r="147" spans="1:15" ht="15.75" x14ac:dyDescent="0.25">
      <c r="A147" s="833" t="s">
        <v>48</v>
      </c>
      <c r="B147" s="834"/>
      <c r="C147" s="834"/>
      <c r="D147" s="834"/>
      <c r="E147" s="834"/>
      <c r="F147" s="834"/>
      <c r="G147" s="836" t="s">
        <v>49</v>
      </c>
      <c r="H147" s="836"/>
      <c r="I147" s="836"/>
      <c r="J147" s="836"/>
      <c r="K147" s="836"/>
      <c r="L147" s="836"/>
      <c r="M147" s="836"/>
      <c r="N147" s="836"/>
      <c r="O147" s="836"/>
    </row>
    <row r="148" spans="1:15" x14ac:dyDescent="0.25">
      <c r="A148" s="848" t="s">
        <v>388</v>
      </c>
      <c r="B148" s="848"/>
      <c r="C148" s="848"/>
      <c r="D148" s="848"/>
      <c r="E148" s="848"/>
      <c r="F148" s="848"/>
      <c r="G148" s="848" t="s">
        <v>388</v>
      </c>
      <c r="H148" s="848"/>
      <c r="I148" s="848"/>
      <c r="J148" s="848"/>
      <c r="K148" s="848"/>
      <c r="L148" s="848"/>
      <c r="M148" s="848"/>
      <c r="N148" s="848"/>
      <c r="O148" s="848"/>
    </row>
    <row r="149" spans="1:15" x14ac:dyDescent="0.25">
      <c r="A149" s="848"/>
      <c r="B149" s="848"/>
      <c r="C149" s="848"/>
      <c r="D149" s="848"/>
      <c r="E149" s="848"/>
      <c r="F149" s="848"/>
      <c r="G149" s="848"/>
      <c r="H149" s="848"/>
      <c r="I149" s="848"/>
      <c r="J149" s="848"/>
      <c r="K149" s="848"/>
      <c r="L149" s="848"/>
      <c r="M149" s="848"/>
      <c r="N149" s="848"/>
      <c r="O149" s="848"/>
    </row>
    <row r="150" spans="1:15" ht="15.75" x14ac:dyDescent="0.25">
      <c r="A150" s="63"/>
      <c r="B150" s="64"/>
      <c r="C150" s="70"/>
      <c r="D150" s="70"/>
      <c r="E150" s="70"/>
      <c r="F150" s="70"/>
      <c r="G150" s="70"/>
      <c r="H150" s="70"/>
      <c r="I150" s="70"/>
      <c r="J150" s="70"/>
      <c r="K150" s="70"/>
      <c r="L150" s="70"/>
      <c r="M150" s="70"/>
      <c r="N150" s="70"/>
      <c r="O150" s="63"/>
    </row>
    <row r="151" spans="1:15" ht="15.75" x14ac:dyDescent="0.25">
      <c r="A151" s="70"/>
      <c r="B151" s="70"/>
      <c r="C151" s="63"/>
      <c r="D151" s="828" t="s">
        <v>52</v>
      </c>
      <c r="E151" s="849"/>
      <c r="F151" s="849"/>
      <c r="G151" s="849"/>
      <c r="H151" s="849"/>
      <c r="I151" s="849"/>
      <c r="J151" s="849"/>
      <c r="K151" s="849"/>
      <c r="L151" s="849"/>
      <c r="M151" s="849"/>
      <c r="N151" s="849"/>
      <c r="O151" s="829"/>
    </row>
    <row r="152" spans="1:15" ht="15.75" x14ac:dyDescent="0.25">
      <c r="A152" s="63"/>
      <c r="B152" s="64"/>
      <c r="C152" s="70"/>
      <c r="D152" s="105" t="s">
        <v>53</v>
      </c>
      <c r="E152" s="105" t="s">
        <v>54</v>
      </c>
      <c r="F152" s="105" t="s">
        <v>55</v>
      </c>
      <c r="G152" s="105" t="s">
        <v>56</v>
      </c>
      <c r="H152" s="105" t="s">
        <v>57</v>
      </c>
      <c r="I152" s="105" t="s">
        <v>58</v>
      </c>
      <c r="J152" s="105" t="s">
        <v>59</v>
      </c>
      <c r="K152" s="105" t="s">
        <v>60</v>
      </c>
      <c r="L152" s="105" t="s">
        <v>61</v>
      </c>
      <c r="M152" s="105" t="s">
        <v>62</v>
      </c>
      <c r="N152" s="105" t="s">
        <v>63</v>
      </c>
      <c r="O152" s="105" t="s">
        <v>64</v>
      </c>
    </row>
    <row r="153" spans="1:15" ht="15.75" x14ac:dyDescent="0.25">
      <c r="A153" s="850" t="s">
        <v>65</v>
      </c>
      <c r="B153" s="850"/>
      <c r="C153" s="850"/>
      <c r="D153" s="108">
        <v>34</v>
      </c>
      <c r="E153" s="108">
        <f>D153+34</f>
        <v>68</v>
      </c>
      <c r="F153" s="108">
        <f>E153+34</f>
        <v>102</v>
      </c>
      <c r="G153" s="108">
        <f>F153+35</f>
        <v>137</v>
      </c>
      <c r="H153" s="108">
        <f>G153+34</f>
        <v>171</v>
      </c>
      <c r="I153" s="108">
        <f>H153+34</f>
        <v>205</v>
      </c>
      <c r="J153" s="108">
        <f>I153+35</f>
        <v>240</v>
      </c>
      <c r="K153" s="108">
        <f>J153+34</f>
        <v>274</v>
      </c>
      <c r="L153" s="108">
        <f>K153+34</f>
        <v>308</v>
      </c>
      <c r="M153" s="108">
        <f>L153+35</f>
        <v>343</v>
      </c>
      <c r="N153" s="108">
        <f>M153+34</f>
        <v>377</v>
      </c>
      <c r="O153" s="108">
        <f>N153+40</f>
        <v>417</v>
      </c>
    </row>
    <row r="154" spans="1:15" ht="15.75" x14ac:dyDescent="0.25">
      <c r="A154" s="851" t="s">
        <v>66</v>
      </c>
      <c r="B154" s="851"/>
      <c r="C154" s="851"/>
      <c r="D154" s="110">
        <v>34</v>
      </c>
      <c r="E154" s="110">
        <v>73</v>
      </c>
      <c r="F154" s="110">
        <v>104</v>
      </c>
      <c r="G154" s="110">
        <f>F154+49</f>
        <v>153</v>
      </c>
      <c r="H154" s="110">
        <f>G154+43</f>
        <v>196</v>
      </c>
      <c r="I154" s="110">
        <f>H154+38</f>
        <v>234</v>
      </c>
      <c r="J154" s="110">
        <f>I154+40</f>
        <v>274</v>
      </c>
      <c r="K154" s="110">
        <f>J154+34</f>
        <v>308</v>
      </c>
      <c r="L154" s="110">
        <f>K154+38</f>
        <v>346</v>
      </c>
      <c r="M154" s="110"/>
      <c r="N154" s="110"/>
      <c r="O154" s="110"/>
    </row>
    <row r="155" spans="1:15" ht="15.75" x14ac:dyDescent="0.25">
      <c r="A155" s="63"/>
      <c r="B155" s="64"/>
      <c r="C155" s="65"/>
      <c r="D155" s="65"/>
      <c r="E155" s="65"/>
      <c r="F155" s="65"/>
      <c r="G155" s="65"/>
      <c r="H155" s="65"/>
      <c r="I155" s="65"/>
      <c r="J155" s="65"/>
      <c r="K155" s="65"/>
      <c r="L155" s="66"/>
      <c r="M155" s="66"/>
      <c r="N155" s="66"/>
      <c r="O155" s="63"/>
    </row>
    <row r="156" spans="1:15" ht="15.75" x14ac:dyDescent="0.25">
      <c r="A156" s="63"/>
      <c r="B156" s="64"/>
      <c r="C156" s="65"/>
      <c r="D156" s="65"/>
      <c r="E156" s="65"/>
      <c r="F156" s="65"/>
      <c r="G156" s="65"/>
      <c r="H156" s="65"/>
      <c r="I156" s="65"/>
      <c r="J156" s="65"/>
      <c r="K156" s="65"/>
      <c r="L156" s="66"/>
      <c r="M156" s="66"/>
      <c r="N156" s="66"/>
      <c r="O156" s="63"/>
    </row>
    <row r="157" spans="1:15" ht="47.25" x14ac:dyDescent="0.25">
      <c r="A157" s="104" t="s">
        <v>23</v>
      </c>
      <c r="B157" s="105" t="s">
        <v>24</v>
      </c>
      <c r="C157" s="852" t="s">
        <v>25</v>
      </c>
      <c r="D157" s="852"/>
      <c r="E157" s="852"/>
      <c r="F157" s="852" t="s">
        <v>28</v>
      </c>
      <c r="G157" s="852"/>
      <c r="H157" s="852" t="s">
        <v>29</v>
      </c>
      <c r="I157" s="852"/>
      <c r="J157" s="105" t="s">
        <v>30</v>
      </c>
      <c r="K157" s="852" t="s">
        <v>31</v>
      </c>
      <c r="L157" s="852"/>
      <c r="M157" s="830" t="s">
        <v>32</v>
      </c>
      <c r="N157" s="831"/>
      <c r="O157" s="832"/>
    </row>
    <row r="158" spans="1:15" ht="63" x14ac:dyDescent="0.25">
      <c r="A158" s="75" t="s">
        <v>67</v>
      </c>
      <c r="B158" s="106">
        <v>0.5</v>
      </c>
      <c r="C158" s="754" t="s">
        <v>389</v>
      </c>
      <c r="D158" s="742"/>
      <c r="E158" s="743"/>
      <c r="F158" s="754" t="s">
        <v>390</v>
      </c>
      <c r="G158" s="743"/>
      <c r="H158" s="782" t="s">
        <v>365</v>
      </c>
      <c r="I158" s="759"/>
      <c r="J158" s="112">
        <v>0.5</v>
      </c>
      <c r="K158" s="771" t="s">
        <v>218</v>
      </c>
      <c r="L158" s="771"/>
      <c r="M158" s="772" t="s">
        <v>358</v>
      </c>
      <c r="N158" s="772"/>
      <c r="O158" s="772"/>
    </row>
    <row r="159" spans="1:15" ht="15.75" x14ac:dyDescent="0.25">
      <c r="A159" s="828" t="s">
        <v>40</v>
      </c>
      <c r="B159" s="829"/>
      <c r="C159" s="754" t="s">
        <v>220</v>
      </c>
      <c r="D159" s="742"/>
      <c r="E159" s="742"/>
      <c r="F159" s="742"/>
      <c r="G159" s="743"/>
      <c r="H159" s="853" t="s">
        <v>391</v>
      </c>
      <c r="I159" s="846"/>
      <c r="J159" s="847"/>
      <c r="K159" s="758"/>
      <c r="L159" s="758"/>
      <c r="M159" s="758"/>
      <c r="N159" s="758"/>
      <c r="O159" s="759"/>
    </row>
    <row r="160" spans="1:15" ht="15.75" x14ac:dyDescent="0.25">
      <c r="A160" s="833" t="s">
        <v>44</v>
      </c>
      <c r="B160" s="834"/>
      <c r="C160" s="834"/>
      <c r="D160" s="834"/>
      <c r="E160" s="834"/>
      <c r="F160" s="835"/>
      <c r="G160" s="836" t="s">
        <v>45</v>
      </c>
      <c r="H160" s="836"/>
      <c r="I160" s="836"/>
      <c r="J160" s="836"/>
      <c r="K160" s="836"/>
      <c r="L160" s="836"/>
      <c r="M160" s="836"/>
      <c r="N160" s="836"/>
      <c r="O160" s="836"/>
    </row>
    <row r="161" spans="1:15" x14ac:dyDescent="0.25">
      <c r="A161" s="837" t="s">
        <v>367</v>
      </c>
      <c r="B161" s="838"/>
      <c r="C161" s="838"/>
      <c r="D161" s="838"/>
      <c r="E161" s="838"/>
      <c r="F161" s="838"/>
      <c r="G161" s="841" t="s">
        <v>392</v>
      </c>
      <c r="H161" s="841"/>
      <c r="I161" s="841"/>
      <c r="J161" s="841"/>
      <c r="K161" s="841"/>
      <c r="L161" s="841"/>
      <c r="M161" s="841"/>
      <c r="N161" s="841"/>
      <c r="O161" s="841"/>
    </row>
    <row r="162" spans="1:15" x14ac:dyDescent="0.25">
      <c r="A162" s="839"/>
      <c r="B162" s="840"/>
      <c r="C162" s="840"/>
      <c r="D162" s="840"/>
      <c r="E162" s="840"/>
      <c r="F162" s="840"/>
      <c r="G162" s="841"/>
      <c r="H162" s="841"/>
      <c r="I162" s="841"/>
      <c r="J162" s="841"/>
      <c r="K162" s="841"/>
      <c r="L162" s="841"/>
      <c r="M162" s="841"/>
      <c r="N162" s="841"/>
      <c r="O162" s="841"/>
    </row>
    <row r="163" spans="1:15" ht="15.75" x14ac:dyDescent="0.25">
      <c r="A163" s="833" t="s">
        <v>48</v>
      </c>
      <c r="B163" s="834"/>
      <c r="C163" s="834"/>
      <c r="D163" s="834"/>
      <c r="E163" s="834"/>
      <c r="F163" s="834"/>
      <c r="G163" s="836" t="s">
        <v>49</v>
      </c>
      <c r="H163" s="836"/>
      <c r="I163" s="836"/>
      <c r="J163" s="836"/>
      <c r="K163" s="836"/>
      <c r="L163" s="836"/>
      <c r="M163" s="836"/>
      <c r="N163" s="836"/>
      <c r="O163" s="836"/>
    </row>
    <row r="164" spans="1:15" x14ac:dyDescent="0.25">
      <c r="A164" s="848" t="s">
        <v>393</v>
      </c>
      <c r="B164" s="848"/>
      <c r="C164" s="848"/>
      <c r="D164" s="848"/>
      <c r="E164" s="848"/>
      <c r="F164" s="848"/>
      <c r="G164" s="848" t="s">
        <v>394</v>
      </c>
      <c r="H164" s="848"/>
      <c r="I164" s="848"/>
      <c r="J164" s="848"/>
      <c r="K164" s="848"/>
      <c r="L164" s="848"/>
      <c r="M164" s="848"/>
      <c r="N164" s="848"/>
      <c r="O164" s="848"/>
    </row>
    <row r="165" spans="1:15" x14ac:dyDescent="0.25">
      <c r="A165" s="848"/>
      <c r="B165" s="848"/>
      <c r="C165" s="848"/>
      <c r="D165" s="848"/>
      <c r="E165" s="848"/>
      <c r="F165" s="848"/>
      <c r="G165" s="848"/>
      <c r="H165" s="848"/>
      <c r="I165" s="848"/>
      <c r="J165" s="848"/>
      <c r="K165" s="848"/>
      <c r="L165" s="848"/>
      <c r="M165" s="848"/>
      <c r="N165" s="848"/>
      <c r="O165" s="848"/>
    </row>
    <row r="166" spans="1:15" ht="15.75" x14ac:dyDescent="0.25">
      <c r="A166" s="63"/>
      <c r="B166" s="64"/>
      <c r="C166" s="70"/>
      <c r="D166" s="70"/>
      <c r="E166" s="70"/>
      <c r="F166" s="70"/>
      <c r="G166" s="70"/>
      <c r="H166" s="70"/>
      <c r="I166" s="70"/>
      <c r="J166" s="70"/>
      <c r="K166" s="70"/>
      <c r="L166" s="70"/>
      <c r="M166" s="70"/>
      <c r="N166" s="70"/>
      <c r="O166" s="63"/>
    </row>
    <row r="167" spans="1:15" ht="15.75" x14ac:dyDescent="0.25">
      <c r="A167" s="86" t="s">
        <v>76</v>
      </c>
      <c r="B167" s="86" t="s">
        <v>24</v>
      </c>
      <c r="C167" s="113"/>
      <c r="D167" s="105" t="s">
        <v>53</v>
      </c>
      <c r="E167" s="105" t="s">
        <v>54</v>
      </c>
      <c r="F167" s="105" t="s">
        <v>55</v>
      </c>
      <c r="G167" s="105" t="s">
        <v>56</v>
      </c>
      <c r="H167" s="105" t="s">
        <v>57</v>
      </c>
      <c r="I167" s="105" t="s">
        <v>58</v>
      </c>
      <c r="J167" s="105" t="s">
        <v>59</v>
      </c>
      <c r="K167" s="105" t="s">
        <v>60</v>
      </c>
      <c r="L167" s="105" t="s">
        <v>61</v>
      </c>
      <c r="M167" s="105" t="s">
        <v>62</v>
      </c>
      <c r="N167" s="105" t="s">
        <v>63</v>
      </c>
      <c r="O167" s="105" t="s">
        <v>64</v>
      </c>
    </row>
    <row r="168" spans="1:15" ht="31.5" x14ac:dyDescent="0.25">
      <c r="A168" s="784" t="s">
        <v>395</v>
      </c>
      <c r="B168" s="862">
        <v>0.15</v>
      </c>
      <c r="C168" s="108" t="s">
        <v>65</v>
      </c>
      <c r="D168" s="114">
        <f>((D153*100)/417)*$B$175</f>
        <v>0</v>
      </c>
      <c r="E168" s="114">
        <f t="shared" ref="E168:O168" si="3">((E153*100)/417)*$B$175</f>
        <v>0</v>
      </c>
      <c r="F168" s="114">
        <f t="shared" si="3"/>
        <v>0</v>
      </c>
      <c r="G168" s="114">
        <f t="shared" si="3"/>
        <v>0</v>
      </c>
      <c r="H168" s="114">
        <f t="shared" si="3"/>
        <v>0</v>
      </c>
      <c r="I168" s="114">
        <f t="shared" si="3"/>
        <v>0</v>
      </c>
      <c r="J168" s="114">
        <f t="shared" si="3"/>
        <v>0</v>
      </c>
      <c r="K168" s="114">
        <f t="shared" si="3"/>
        <v>0</v>
      </c>
      <c r="L168" s="114">
        <f t="shared" si="3"/>
        <v>0</v>
      </c>
      <c r="M168" s="114">
        <f t="shared" si="3"/>
        <v>0</v>
      </c>
      <c r="N168" s="114">
        <f t="shared" si="3"/>
        <v>0</v>
      </c>
      <c r="O168" s="114">
        <f t="shared" si="3"/>
        <v>0</v>
      </c>
    </row>
    <row r="169" spans="1:15" x14ac:dyDescent="0.25">
      <c r="A169" s="785"/>
      <c r="B169" s="862"/>
      <c r="C169" s="110" t="s">
        <v>66</v>
      </c>
      <c r="D169" s="115" t="e">
        <f t="shared" ref="D169:O169" si="4">((D154*100)/$J$149)*$B$82</f>
        <v>#DIV/0!</v>
      </c>
      <c r="E169" s="115" t="e">
        <f t="shared" si="4"/>
        <v>#DIV/0!</v>
      </c>
      <c r="F169" s="115" t="e">
        <f t="shared" si="4"/>
        <v>#DIV/0!</v>
      </c>
      <c r="G169" s="115" t="e">
        <f>((G154*100)/$J$149)*$B$82</f>
        <v>#DIV/0!</v>
      </c>
      <c r="H169" s="115" t="e">
        <f>((H154*100)/$J$149)*$B$82</f>
        <v>#DIV/0!</v>
      </c>
      <c r="I169" s="115" t="e">
        <f t="shared" si="4"/>
        <v>#DIV/0!</v>
      </c>
      <c r="J169" s="115" t="e">
        <f t="shared" si="4"/>
        <v>#DIV/0!</v>
      </c>
      <c r="K169" s="115" t="e">
        <f t="shared" si="4"/>
        <v>#DIV/0!</v>
      </c>
      <c r="L169" s="115" t="e">
        <f t="shared" si="4"/>
        <v>#DIV/0!</v>
      </c>
      <c r="M169" s="115" t="e">
        <f t="shared" si="4"/>
        <v>#DIV/0!</v>
      </c>
      <c r="N169" s="115" t="e">
        <f t="shared" si="4"/>
        <v>#DIV/0!</v>
      </c>
      <c r="O169" s="115" t="e">
        <f t="shared" si="4"/>
        <v>#DIV/0!</v>
      </c>
    </row>
    <row r="170" spans="1:15" ht="31.5" x14ac:dyDescent="0.25">
      <c r="A170" s="784" t="s">
        <v>396</v>
      </c>
      <c r="B170" s="862">
        <v>0.05</v>
      </c>
      <c r="C170" s="108" t="s">
        <v>65</v>
      </c>
      <c r="D170" s="114">
        <f>(100/12)*$B$177</f>
        <v>0</v>
      </c>
      <c r="E170" s="114">
        <f>D170+(100/12)*$B$177</f>
        <v>0</v>
      </c>
      <c r="F170" s="114">
        <f t="shared" ref="F170:O170" si="5">E170+(100/12)*$B$177</f>
        <v>0</v>
      </c>
      <c r="G170" s="114">
        <f t="shared" si="5"/>
        <v>0</v>
      </c>
      <c r="H170" s="114">
        <f t="shared" si="5"/>
        <v>0</v>
      </c>
      <c r="I170" s="114">
        <f t="shared" si="5"/>
        <v>0</v>
      </c>
      <c r="J170" s="114">
        <f t="shared" si="5"/>
        <v>0</v>
      </c>
      <c r="K170" s="114">
        <f t="shared" si="5"/>
        <v>0</v>
      </c>
      <c r="L170" s="114">
        <f t="shared" si="5"/>
        <v>0</v>
      </c>
      <c r="M170" s="114">
        <f t="shared" si="5"/>
        <v>0</v>
      </c>
      <c r="N170" s="114">
        <f t="shared" si="5"/>
        <v>0</v>
      </c>
      <c r="O170" s="114">
        <f t="shared" si="5"/>
        <v>0</v>
      </c>
    </row>
    <row r="171" spans="1:15" x14ac:dyDescent="0.25">
      <c r="A171" s="785"/>
      <c r="B171" s="862"/>
      <c r="C171" s="110" t="s">
        <v>66</v>
      </c>
      <c r="D171" s="110">
        <v>0.4</v>
      </c>
      <c r="E171" s="110">
        <v>0.8</v>
      </c>
      <c r="F171" s="110">
        <v>1.3</v>
      </c>
      <c r="G171" s="110">
        <v>1.7</v>
      </c>
      <c r="H171" s="110">
        <v>2.1</v>
      </c>
      <c r="I171" s="110">
        <v>2.5</v>
      </c>
      <c r="J171" s="110">
        <v>2.9</v>
      </c>
      <c r="K171" s="110">
        <v>3.3</v>
      </c>
      <c r="L171" s="110">
        <v>3.8</v>
      </c>
      <c r="M171" s="110">
        <v>4.2</v>
      </c>
      <c r="N171" s="110"/>
      <c r="O171" s="110"/>
    </row>
    <row r="172" spans="1:15" ht="31.5" x14ac:dyDescent="0.25">
      <c r="A172" s="784" t="s">
        <v>397</v>
      </c>
      <c r="B172" s="862">
        <v>0.3</v>
      </c>
      <c r="C172" s="108" t="s">
        <v>65</v>
      </c>
      <c r="D172" s="114">
        <f>(8.33)*$B$179</f>
        <v>0</v>
      </c>
      <c r="E172" s="114">
        <f>D172+(100/12)*$B$179</f>
        <v>0</v>
      </c>
      <c r="F172" s="114">
        <f t="shared" ref="F172:O172" si="6">E172+(100/12)*$B$179</f>
        <v>0</v>
      </c>
      <c r="G172" s="114">
        <f t="shared" si="6"/>
        <v>0</v>
      </c>
      <c r="H172" s="114">
        <f t="shared" si="6"/>
        <v>0</v>
      </c>
      <c r="I172" s="114">
        <f t="shared" si="6"/>
        <v>0</v>
      </c>
      <c r="J172" s="114">
        <f t="shared" si="6"/>
        <v>0</v>
      </c>
      <c r="K172" s="114">
        <f t="shared" si="6"/>
        <v>0</v>
      </c>
      <c r="L172" s="114">
        <f t="shared" si="6"/>
        <v>0</v>
      </c>
      <c r="M172" s="114">
        <f t="shared" si="6"/>
        <v>0</v>
      </c>
      <c r="N172" s="114">
        <f t="shared" si="6"/>
        <v>0</v>
      </c>
      <c r="O172" s="114">
        <f t="shared" si="6"/>
        <v>0</v>
      </c>
    </row>
    <row r="173" spans="1:15" x14ac:dyDescent="0.25">
      <c r="A173" s="785"/>
      <c r="B173" s="862"/>
      <c r="C173" s="110" t="s">
        <v>66</v>
      </c>
      <c r="D173" s="110">
        <v>2.5</v>
      </c>
      <c r="E173" s="110">
        <v>5</v>
      </c>
      <c r="F173" s="110">
        <v>7.5</v>
      </c>
      <c r="G173" s="110">
        <v>10</v>
      </c>
      <c r="H173" s="110">
        <v>12.5</v>
      </c>
      <c r="I173" s="110">
        <v>15</v>
      </c>
      <c r="J173" s="110">
        <v>17.5</v>
      </c>
      <c r="K173" s="110">
        <v>20</v>
      </c>
      <c r="L173" s="110">
        <v>22.5</v>
      </c>
      <c r="M173" s="110">
        <v>25</v>
      </c>
      <c r="N173" s="110"/>
      <c r="O173" s="110"/>
    </row>
    <row r="174" spans="1:15" ht="15.75" x14ac:dyDescent="0.25">
      <c r="A174" s="97" t="s">
        <v>374</v>
      </c>
      <c r="B174" s="126">
        <f>SUM(B168:B173)</f>
        <v>0.5</v>
      </c>
      <c r="C174" s="117"/>
      <c r="D174" s="117"/>
      <c r="E174" s="117"/>
      <c r="F174" s="117"/>
      <c r="G174" s="117"/>
      <c r="H174" s="117"/>
      <c r="I174" s="117"/>
      <c r="J174" s="117"/>
      <c r="K174" s="117"/>
      <c r="L174" s="117"/>
      <c r="M174" s="117"/>
      <c r="N174" s="117"/>
      <c r="O174" s="127"/>
    </row>
    <row r="175" spans="1:15" ht="15.75" x14ac:dyDescent="0.25">
      <c r="A175" s="863" t="s">
        <v>398</v>
      </c>
      <c r="B175" s="864"/>
      <c r="C175" s="864"/>
      <c r="D175" s="864"/>
      <c r="E175" s="864"/>
      <c r="F175" s="864"/>
      <c r="G175" s="864"/>
      <c r="H175" s="864"/>
      <c r="I175" s="864"/>
      <c r="J175" s="864"/>
      <c r="K175" s="864"/>
      <c r="L175" s="864"/>
      <c r="M175" s="864"/>
      <c r="N175" s="864"/>
      <c r="O175" s="865"/>
    </row>
    <row r="176" spans="1:15" x14ac:dyDescent="0.25">
      <c r="A176" s="866" t="s">
        <v>399</v>
      </c>
      <c r="B176" s="867"/>
      <c r="C176" s="867"/>
      <c r="D176" s="867"/>
      <c r="E176" s="867"/>
      <c r="F176" s="867"/>
      <c r="G176" s="867"/>
      <c r="H176" s="867"/>
      <c r="I176" s="867"/>
      <c r="J176" s="867"/>
      <c r="K176" s="867"/>
      <c r="L176" s="867"/>
      <c r="M176" s="867"/>
      <c r="N176" s="867"/>
      <c r="O176" s="868"/>
    </row>
    <row r="177" spans="1:15" x14ac:dyDescent="0.25">
      <c r="A177" s="869"/>
      <c r="B177" s="870"/>
      <c r="C177" s="870"/>
      <c r="D177" s="870"/>
      <c r="E177" s="870"/>
      <c r="F177" s="870"/>
      <c r="G177" s="870"/>
      <c r="H177" s="870"/>
      <c r="I177" s="870"/>
      <c r="J177" s="870"/>
      <c r="K177" s="870"/>
      <c r="L177" s="870"/>
      <c r="M177" s="870"/>
      <c r="N177" s="870"/>
      <c r="O177" s="871"/>
    </row>
    <row r="178" spans="1:15" x14ac:dyDescent="0.25">
      <c r="A178" s="872"/>
      <c r="B178" s="873"/>
      <c r="C178" s="873"/>
      <c r="D178" s="873"/>
      <c r="E178" s="873"/>
      <c r="F178" s="873"/>
      <c r="G178" s="873"/>
      <c r="H178" s="873"/>
      <c r="I178" s="873"/>
      <c r="J178" s="873"/>
      <c r="K178" s="873"/>
      <c r="L178" s="873"/>
      <c r="M178" s="873"/>
      <c r="N178" s="873"/>
      <c r="O178" s="874"/>
    </row>
  </sheetData>
  <sheetProtection password="B4A1" sheet="1" objects="1" scenarios="1" selectLockedCells="1" selectUnlockedCells="1"/>
  <mergeCells count="270">
    <mergeCell ref="A172:A173"/>
    <mergeCell ref="B172:B173"/>
    <mergeCell ref="A175:O175"/>
    <mergeCell ref="A176:O178"/>
    <mergeCell ref="A164:F165"/>
    <mergeCell ref="G164:O165"/>
    <mergeCell ref="A168:A169"/>
    <mergeCell ref="B168:B169"/>
    <mergeCell ref="A170:A171"/>
    <mergeCell ref="B170:B171"/>
    <mergeCell ref="A160:F160"/>
    <mergeCell ref="G160:O160"/>
    <mergeCell ref="A161:F162"/>
    <mergeCell ref="G161:O162"/>
    <mergeCell ref="A163:F163"/>
    <mergeCell ref="G163:O163"/>
    <mergeCell ref="C158:E158"/>
    <mergeCell ref="F158:G158"/>
    <mergeCell ref="H158:I158"/>
    <mergeCell ref="K158:L158"/>
    <mergeCell ref="M158:O158"/>
    <mergeCell ref="A159:B159"/>
    <mergeCell ref="C159:G159"/>
    <mergeCell ref="H159:J159"/>
    <mergeCell ref="K159:O159"/>
    <mergeCell ref="D151:O151"/>
    <mergeCell ref="A153:C153"/>
    <mergeCell ref="A154:C154"/>
    <mergeCell ref="C157:E157"/>
    <mergeCell ref="F157:G157"/>
    <mergeCell ref="H157:I157"/>
    <mergeCell ref="K157:L157"/>
    <mergeCell ref="M157:O157"/>
    <mergeCell ref="A145:F146"/>
    <mergeCell ref="G145:O146"/>
    <mergeCell ref="A147:F147"/>
    <mergeCell ref="G147:O147"/>
    <mergeCell ref="A148:F149"/>
    <mergeCell ref="G148:O149"/>
    <mergeCell ref="A143:B143"/>
    <mergeCell ref="C143:G143"/>
    <mergeCell ref="H143:J143"/>
    <mergeCell ref="K143:O143"/>
    <mergeCell ref="A144:F144"/>
    <mergeCell ref="G144:O144"/>
    <mergeCell ref="F141:G141"/>
    <mergeCell ref="H141:I141"/>
    <mergeCell ref="K141:L141"/>
    <mergeCell ref="M141:O141"/>
    <mergeCell ref="F142:G142"/>
    <mergeCell ref="H142:I142"/>
    <mergeCell ref="K142:L142"/>
    <mergeCell ref="M142:O142"/>
    <mergeCell ref="L133:O133"/>
    <mergeCell ref="L134:O134"/>
    <mergeCell ref="L135:O135"/>
    <mergeCell ref="L136:O136"/>
    <mergeCell ref="L137:O137"/>
    <mergeCell ref="E138:I138"/>
    <mergeCell ref="L138:O138"/>
    <mergeCell ref="L127:O127"/>
    <mergeCell ref="L128:O128"/>
    <mergeCell ref="L129:O129"/>
    <mergeCell ref="L130:O130"/>
    <mergeCell ref="L131:O131"/>
    <mergeCell ref="L132:O132"/>
    <mergeCell ref="L121:O121"/>
    <mergeCell ref="L122:O122"/>
    <mergeCell ref="L123:O123"/>
    <mergeCell ref="L124:O124"/>
    <mergeCell ref="L125:O125"/>
    <mergeCell ref="L126:O126"/>
    <mergeCell ref="E117:I117"/>
    <mergeCell ref="L117:O117"/>
    <mergeCell ref="L118:O118"/>
    <mergeCell ref="E119:I119"/>
    <mergeCell ref="L119:O119"/>
    <mergeCell ref="L120:O120"/>
    <mergeCell ref="E115:I115"/>
    <mergeCell ref="L115:O115"/>
    <mergeCell ref="E116:I116"/>
    <mergeCell ref="L116:O116"/>
    <mergeCell ref="E111:I111"/>
    <mergeCell ref="L111:O111"/>
    <mergeCell ref="E112:I112"/>
    <mergeCell ref="L112:O112"/>
    <mergeCell ref="E113:I113"/>
    <mergeCell ref="L113:O113"/>
    <mergeCell ref="A101:D138"/>
    <mergeCell ref="E101:I101"/>
    <mergeCell ref="J101:K138"/>
    <mergeCell ref="L101:O101"/>
    <mergeCell ref="E102:I102"/>
    <mergeCell ref="L102:O102"/>
    <mergeCell ref="E103:I103"/>
    <mergeCell ref="L103:O103"/>
    <mergeCell ref="E104:I104"/>
    <mergeCell ref="L104:O104"/>
    <mergeCell ref="E108:I108"/>
    <mergeCell ref="L108:O108"/>
    <mergeCell ref="E109:I109"/>
    <mergeCell ref="L109:O109"/>
    <mergeCell ref="E110:I110"/>
    <mergeCell ref="L110:O110"/>
    <mergeCell ref="E105:I105"/>
    <mergeCell ref="L105:O105"/>
    <mergeCell ref="E106:I106"/>
    <mergeCell ref="L106:O106"/>
    <mergeCell ref="E107:I107"/>
    <mergeCell ref="L107:O107"/>
    <mergeCell ref="E114:I114"/>
    <mergeCell ref="L114:O114"/>
    <mergeCell ref="D92:O92"/>
    <mergeCell ref="A94:C94"/>
    <mergeCell ref="A95:C95"/>
    <mergeCell ref="B97:J97"/>
    <mergeCell ref="K97:N97"/>
    <mergeCell ref="B99:O99"/>
    <mergeCell ref="A86:F87"/>
    <mergeCell ref="G86:O87"/>
    <mergeCell ref="A88:F88"/>
    <mergeCell ref="G88:O88"/>
    <mergeCell ref="A89:F90"/>
    <mergeCell ref="G89:O90"/>
    <mergeCell ref="A84:B84"/>
    <mergeCell ref="C84:G84"/>
    <mergeCell ref="H84:J84"/>
    <mergeCell ref="K84:O84"/>
    <mergeCell ref="A85:F85"/>
    <mergeCell ref="G85:O85"/>
    <mergeCell ref="M82:O82"/>
    <mergeCell ref="C83:E83"/>
    <mergeCell ref="F83:G83"/>
    <mergeCell ref="H83:I83"/>
    <mergeCell ref="K83:L83"/>
    <mergeCell ref="M83:O83"/>
    <mergeCell ref="A79:A80"/>
    <mergeCell ref="B79:B80"/>
    <mergeCell ref="C82:E82"/>
    <mergeCell ref="F82:G82"/>
    <mergeCell ref="H82:I82"/>
    <mergeCell ref="K82:L82"/>
    <mergeCell ref="A71:F72"/>
    <mergeCell ref="G71:O72"/>
    <mergeCell ref="A75:A76"/>
    <mergeCell ref="B75:B76"/>
    <mergeCell ref="A77:A78"/>
    <mergeCell ref="B77:B78"/>
    <mergeCell ref="A67:F67"/>
    <mergeCell ref="G67:O67"/>
    <mergeCell ref="A68:F69"/>
    <mergeCell ref="G68:O69"/>
    <mergeCell ref="A70:F70"/>
    <mergeCell ref="G70:O70"/>
    <mergeCell ref="C65:E65"/>
    <mergeCell ref="F65:G65"/>
    <mergeCell ref="H65:I65"/>
    <mergeCell ref="K65:L65"/>
    <mergeCell ref="M65:O65"/>
    <mergeCell ref="A66:B66"/>
    <mergeCell ref="C66:G66"/>
    <mergeCell ref="H66:J66"/>
    <mergeCell ref="K66:O66"/>
    <mergeCell ref="A55:F56"/>
    <mergeCell ref="G55:O56"/>
    <mergeCell ref="D58:O58"/>
    <mergeCell ref="A60:C60"/>
    <mergeCell ref="A61:C61"/>
    <mergeCell ref="C64:E64"/>
    <mergeCell ref="F64:G64"/>
    <mergeCell ref="H64:I64"/>
    <mergeCell ref="K64:L64"/>
    <mergeCell ref="M64:O64"/>
    <mergeCell ref="A51:F51"/>
    <mergeCell ref="G51:O51"/>
    <mergeCell ref="A52:F53"/>
    <mergeCell ref="G52:O53"/>
    <mergeCell ref="A54:F54"/>
    <mergeCell ref="G54:O54"/>
    <mergeCell ref="F49:G49"/>
    <mergeCell ref="H49:I49"/>
    <mergeCell ref="K49:L49"/>
    <mergeCell ref="M49:O49"/>
    <mergeCell ref="A50:B50"/>
    <mergeCell ref="C50:G50"/>
    <mergeCell ref="H50:J50"/>
    <mergeCell ref="K50:O50"/>
    <mergeCell ref="E45:I45"/>
    <mergeCell ref="L45:O45"/>
    <mergeCell ref="F48:G48"/>
    <mergeCell ref="H48:I48"/>
    <mergeCell ref="K48:L48"/>
    <mergeCell ref="M48:O48"/>
    <mergeCell ref="E42:I42"/>
    <mergeCell ref="L42:O42"/>
    <mergeCell ref="E43:I43"/>
    <mergeCell ref="L43:O43"/>
    <mergeCell ref="E44:I44"/>
    <mergeCell ref="L44:O44"/>
    <mergeCell ref="E39:I39"/>
    <mergeCell ref="L39:O39"/>
    <mergeCell ref="E40:I40"/>
    <mergeCell ref="L40:O40"/>
    <mergeCell ref="E41:I41"/>
    <mergeCell ref="L41:O41"/>
    <mergeCell ref="E36:I36"/>
    <mergeCell ref="L36:O36"/>
    <mergeCell ref="E37:I37"/>
    <mergeCell ref="L37:O37"/>
    <mergeCell ref="E38:I38"/>
    <mergeCell ref="L38:O38"/>
    <mergeCell ref="E33:I33"/>
    <mergeCell ref="L33:O33"/>
    <mergeCell ref="E34:I34"/>
    <mergeCell ref="L34:O34"/>
    <mergeCell ref="E35:I35"/>
    <mergeCell ref="L35:O35"/>
    <mergeCell ref="E30:I30"/>
    <mergeCell ref="L30:O30"/>
    <mergeCell ref="E31:I31"/>
    <mergeCell ref="L31:O31"/>
    <mergeCell ref="E32:I32"/>
    <mergeCell ref="L32:O32"/>
    <mergeCell ref="E20:I20"/>
    <mergeCell ref="L20:O20"/>
    <mergeCell ref="E27:I27"/>
    <mergeCell ref="L27:O27"/>
    <mergeCell ref="E28:I28"/>
    <mergeCell ref="L28:O28"/>
    <mergeCell ref="E29:I29"/>
    <mergeCell ref="L29:O29"/>
    <mergeCell ref="E24:I24"/>
    <mergeCell ref="L24:O24"/>
    <mergeCell ref="E25:I25"/>
    <mergeCell ref="L25:O25"/>
    <mergeCell ref="E26:I26"/>
    <mergeCell ref="L26:O26"/>
    <mergeCell ref="E16:I16"/>
    <mergeCell ref="L16:O16"/>
    <mergeCell ref="E17:I17"/>
    <mergeCell ref="L17:O17"/>
    <mergeCell ref="B8:J8"/>
    <mergeCell ref="K8:N8"/>
    <mergeCell ref="B10:O10"/>
    <mergeCell ref="A12:D45"/>
    <mergeCell ref="E12:I12"/>
    <mergeCell ref="J12:K45"/>
    <mergeCell ref="L12:O12"/>
    <mergeCell ref="E13:I13"/>
    <mergeCell ref="L13:O13"/>
    <mergeCell ref="E14:I14"/>
    <mergeCell ref="E21:I21"/>
    <mergeCell ref="L21:O21"/>
    <mergeCell ref="E22:I22"/>
    <mergeCell ref="L22:O22"/>
    <mergeCell ref="E23:I23"/>
    <mergeCell ref="L23:O23"/>
    <mergeCell ref="E18:I18"/>
    <mergeCell ref="L18:O18"/>
    <mergeCell ref="E19:I19"/>
    <mergeCell ref="L19:O19"/>
    <mergeCell ref="B1:O1"/>
    <mergeCell ref="B2:O2"/>
    <mergeCell ref="B3:O3"/>
    <mergeCell ref="B4:O4"/>
    <mergeCell ref="B5:O5"/>
    <mergeCell ref="B6:O6"/>
    <mergeCell ref="L14:O14"/>
    <mergeCell ref="E15:I15"/>
    <mergeCell ref="L15:O15"/>
  </mergeCells>
  <dataValidations count="2">
    <dataValidation errorStyle="warning" allowBlank="1" showInputMessage="1" showErrorMessage="1" errorTitle="Área" error="Solo puede seleccionar una de las opciones de la lista desplegable" sqref="B1 B3:B5"/>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$EM$264:$EM$320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workbookViewId="0">
      <selection activeCell="E19" sqref="E19:I19"/>
    </sheetView>
  </sheetViews>
  <sheetFormatPr baseColWidth="10" defaultRowHeight="15" x14ac:dyDescent="0.25"/>
  <sheetData>
    <row r="1" spans="1:15" ht="63" x14ac:dyDescent="0.25">
      <c r="A1" s="61" t="s">
        <v>0</v>
      </c>
      <c r="B1" s="738" t="s">
        <v>400</v>
      </c>
      <c r="C1" s="739"/>
      <c r="D1" s="739"/>
      <c r="E1" s="739"/>
      <c r="F1" s="739"/>
      <c r="G1" s="739"/>
      <c r="H1" s="739"/>
      <c r="I1" s="739"/>
      <c r="J1" s="739"/>
      <c r="K1" s="739"/>
      <c r="L1" s="739"/>
      <c r="M1" s="739"/>
      <c r="N1" s="739"/>
      <c r="O1" s="740"/>
    </row>
    <row r="2" spans="1:15" ht="15.75" x14ac:dyDescent="0.25">
      <c r="A2" s="61" t="s">
        <v>2</v>
      </c>
      <c r="B2" s="754" t="s">
        <v>401</v>
      </c>
      <c r="C2" s="742"/>
      <c r="D2" s="742"/>
      <c r="E2" s="742"/>
      <c r="F2" s="742"/>
      <c r="G2" s="742"/>
      <c r="H2" s="742"/>
      <c r="I2" s="742"/>
      <c r="J2" s="742"/>
      <c r="K2" s="742"/>
      <c r="L2" s="742"/>
      <c r="M2" s="742"/>
      <c r="N2" s="742"/>
      <c r="O2" s="743"/>
    </row>
    <row r="3" spans="1:15" ht="15.75" x14ac:dyDescent="0.25">
      <c r="A3" s="61" t="s">
        <v>3</v>
      </c>
      <c r="B3" s="738" t="s">
        <v>402</v>
      </c>
      <c r="C3" s="739"/>
      <c r="D3" s="739"/>
      <c r="E3" s="739"/>
      <c r="F3" s="739"/>
      <c r="G3" s="739"/>
      <c r="H3" s="739"/>
      <c r="I3" s="739"/>
      <c r="J3" s="739"/>
      <c r="K3" s="739"/>
      <c r="L3" s="739"/>
      <c r="M3" s="739"/>
      <c r="N3" s="739"/>
      <c r="O3" s="740"/>
    </row>
    <row r="4" spans="1:15" ht="15.75" x14ac:dyDescent="0.25">
      <c r="A4" s="61" t="s">
        <v>5</v>
      </c>
      <c r="B4" s="738" t="e">
        <f>VLOOKUP(B2,$EM$339:$EV$410,4,FALSE)</f>
        <v>#N/A</v>
      </c>
      <c r="C4" s="739"/>
      <c r="D4" s="739"/>
      <c r="E4" s="739"/>
      <c r="F4" s="739"/>
      <c r="G4" s="739"/>
      <c r="H4" s="739"/>
      <c r="I4" s="739"/>
      <c r="J4" s="739"/>
      <c r="K4" s="739"/>
      <c r="L4" s="739"/>
      <c r="M4" s="739"/>
      <c r="N4" s="739"/>
      <c r="O4" s="740"/>
    </row>
    <row r="5" spans="1:15" ht="31.5" x14ac:dyDescent="0.25">
      <c r="A5" s="62" t="s">
        <v>7</v>
      </c>
      <c r="B5" s="738" t="e">
        <f>VLOOKUP(B2,$EM$339:$EV$410,5,FALSE)</f>
        <v>#N/A</v>
      </c>
      <c r="C5" s="739"/>
      <c r="D5" s="739"/>
      <c r="E5" s="739"/>
      <c r="F5" s="739"/>
      <c r="G5" s="739"/>
      <c r="H5" s="739"/>
      <c r="I5" s="739"/>
      <c r="J5" s="739"/>
      <c r="K5" s="739"/>
      <c r="L5" s="739"/>
      <c r="M5" s="739"/>
      <c r="N5" s="739"/>
      <c r="O5" s="740"/>
    </row>
    <row r="6" spans="1:15" ht="31.5" x14ac:dyDescent="0.25">
      <c r="A6" s="62" t="s">
        <v>9</v>
      </c>
      <c r="B6" s="738" t="s">
        <v>403</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747" t="s">
        <v>404</v>
      </c>
      <c r="C8" s="748"/>
      <c r="D8" s="748"/>
      <c r="E8" s="748"/>
      <c r="F8" s="748"/>
      <c r="G8" s="748"/>
      <c r="H8" s="748"/>
      <c r="I8" s="748"/>
      <c r="J8" s="749"/>
      <c r="K8" s="750" t="s">
        <v>13</v>
      </c>
      <c r="L8" s="750"/>
      <c r="M8" s="750"/>
      <c r="N8" s="750"/>
      <c r="O8" s="103">
        <v>0.45</v>
      </c>
    </row>
    <row r="9" spans="1:15" ht="15.75" x14ac:dyDescent="0.25">
      <c r="A9" s="69"/>
      <c r="B9" s="70"/>
      <c r="C9" s="71"/>
      <c r="D9" s="71"/>
      <c r="E9" s="71"/>
      <c r="F9" s="71"/>
      <c r="G9" s="71"/>
      <c r="H9" s="71"/>
      <c r="I9" s="71"/>
      <c r="J9" s="71"/>
      <c r="K9" s="71"/>
      <c r="L9" s="71"/>
      <c r="M9" s="71"/>
      <c r="N9" s="71"/>
      <c r="O9" s="69"/>
    </row>
    <row r="10" spans="1:15" ht="31.5" x14ac:dyDescent="0.25">
      <c r="A10" s="67" t="s">
        <v>14</v>
      </c>
      <c r="B10" s="875"/>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860" t="s">
        <v>15</v>
      </c>
      <c r="B12" s="860"/>
      <c r="C12" s="860"/>
      <c r="D12" s="860"/>
      <c r="E12" s="744" t="s">
        <v>405</v>
      </c>
      <c r="F12" s="745"/>
      <c r="G12" s="745"/>
      <c r="H12" s="745"/>
      <c r="I12" s="746"/>
      <c r="J12" s="860" t="s">
        <v>17</v>
      </c>
      <c r="K12" s="860"/>
      <c r="L12" s="744" t="s">
        <v>406</v>
      </c>
      <c r="M12" s="745"/>
      <c r="N12" s="745"/>
      <c r="O12" s="746"/>
    </row>
    <row r="13" spans="1:15" x14ac:dyDescent="0.25">
      <c r="A13" s="860"/>
      <c r="B13" s="860"/>
      <c r="C13" s="860"/>
      <c r="D13" s="860"/>
      <c r="E13" s="744"/>
      <c r="F13" s="745"/>
      <c r="G13" s="745"/>
      <c r="H13" s="745"/>
      <c r="I13" s="746"/>
      <c r="J13" s="860"/>
      <c r="K13" s="860"/>
      <c r="L13" s="744" t="s">
        <v>407</v>
      </c>
      <c r="M13" s="745"/>
      <c r="N13" s="745"/>
      <c r="O13" s="746"/>
    </row>
    <row r="14" spans="1:15" x14ac:dyDescent="0.25">
      <c r="A14" s="860"/>
      <c r="B14" s="860"/>
      <c r="C14" s="860"/>
      <c r="D14" s="860"/>
      <c r="E14" s="744"/>
      <c r="F14" s="745"/>
      <c r="G14" s="745"/>
      <c r="H14" s="745"/>
      <c r="I14" s="746"/>
      <c r="J14" s="860"/>
      <c r="K14" s="860"/>
      <c r="L14" s="744" t="s">
        <v>408</v>
      </c>
      <c r="M14" s="745"/>
      <c r="N14" s="745"/>
      <c r="O14" s="746"/>
    </row>
    <row r="15" spans="1:15" x14ac:dyDescent="0.25">
      <c r="A15" s="860"/>
      <c r="B15" s="860"/>
      <c r="C15" s="860"/>
      <c r="D15" s="860"/>
      <c r="E15" s="744"/>
      <c r="F15" s="745"/>
      <c r="G15" s="745"/>
      <c r="H15" s="745"/>
      <c r="I15" s="746"/>
      <c r="J15" s="860"/>
      <c r="K15" s="860"/>
      <c r="L15" s="744">
        <v>4</v>
      </c>
      <c r="M15" s="745"/>
      <c r="N15" s="745"/>
      <c r="O15" s="746"/>
    </row>
    <row r="16" spans="1:15" x14ac:dyDescent="0.25">
      <c r="A16" s="860"/>
      <c r="B16" s="860"/>
      <c r="C16" s="860"/>
      <c r="D16" s="860"/>
      <c r="E16" s="744"/>
      <c r="F16" s="745"/>
      <c r="G16" s="745"/>
      <c r="H16" s="745"/>
      <c r="I16" s="746"/>
      <c r="J16" s="860"/>
      <c r="K16" s="860"/>
      <c r="L16" s="744">
        <v>5</v>
      </c>
      <c r="M16" s="745"/>
      <c r="N16" s="745"/>
      <c r="O16" s="746"/>
    </row>
    <row r="17" spans="1:15" x14ac:dyDescent="0.25">
      <c r="A17" s="860"/>
      <c r="B17" s="860"/>
      <c r="C17" s="860"/>
      <c r="D17" s="860"/>
      <c r="E17" s="744"/>
      <c r="F17" s="745"/>
      <c r="G17" s="745"/>
      <c r="H17" s="745"/>
      <c r="I17" s="746"/>
      <c r="J17" s="860"/>
      <c r="K17" s="860"/>
      <c r="L17" s="744">
        <v>6</v>
      </c>
      <c r="M17" s="745"/>
      <c r="N17" s="745"/>
      <c r="O17" s="746"/>
    </row>
    <row r="18" spans="1:15" x14ac:dyDescent="0.25">
      <c r="A18" s="860"/>
      <c r="B18" s="860"/>
      <c r="C18" s="860"/>
      <c r="D18" s="860"/>
      <c r="E18" s="744"/>
      <c r="F18" s="745"/>
      <c r="G18" s="745"/>
      <c r="H18" s="745"/>
      <c r="I18" s="746"/>
      <c r="J18" s="860"/>
      <c r="K18" s="860"/>
      <c r="L18" s="744">
        <v>7</v>
      </c>
      <c r="M18" s="745"/>
      <c r="N18" s="745"/>
      <c r="O18" s="746"/>
    </row>
    <row r="19" spans="1:15" x14ac:dyDescent="0.25">
      <c r="A19" s="860"/>
      <c r="B19" s="860"/>
      <c r="C19" s="860"/>
      <c r="D19" s="860"/>
      <c r="E19" s="744"/>
      <c r="F19" s="745"/>
      <c r="G19" s="745"/>
      <c r="H19" s="745"/>
      <c r="I19" s="746"/>
      <c r="J19" s="860"/>
      <c r="K19" s="860"/>
      <c r="L19" s="744">
        <v>8</v>
      </c>
      <c r="M19" s="745"/>
      <c r="N19" s="745"/>
      <c r="O19" s="746"/>
    </row>
    <row r="20" spans="1:15" x14ac:dyDescent="0.25">
      <c r="A20" s="860"/>
      <c r="B20" s="860"/>
      <c r="C20" s="860"/>
      <c r="D20" s="860"/>
      <c r="E20" s="744"/>
      <c r="F20" s="745"/>
      <c r="G20" s="745"/>
      <c r="H20" s="745"/>
      <c r="I20" s="746"/>
      <c r="J20" s="860"/>
      <c r="K20" s="860"/>
      <c r="L20" s="744">
        <v>9</v>
      </c>
      <c r="M20" s="745"/>
      <c r="N20" s="745"/>
      <c r="O20" s="746"/>
    </row>
    <row r="21" spans="1:15" x14ac:dyDescent="0.25">
      <c r="A21" s="860"/>
      <c r="B21" s="860"/>
      <c r="C21" s="860"/>
      <c r="D21" s="860"/>
      <c r="E21" s="744"/>
      <c r="F21" s="745"/>
      <c r="G21" s="745"/>
      <c r="H21" s="745"/>
      <c r="I21" s="746"/>
      <c r="J21" s="860"/>
      <c r="K21" s="860"/>
      <c r="L21" s="744">
        <v>10</v>
      </c>
      <c r="M21" s="745"/>
      <c r="N21" s="745"/>
      <c r="O21" s="746"/>
    </row>
    <row r="22" spans="1:15" ht="15.75" x14ac:dyDescent="0.25">
      <c r="A22" s="69"/>
      <c r="B22" s="70"/>
      <c r="C22" s="71"/>
      <c r="D22" s="71"/>
      <c r="E22" s="71"/>
      <c r="F22" s="71"/>
      <c r="G22" s="71"/>
      <c r="H22" s="71"/>
      <c r="I22" s="71"/>
      <c r="J22" s="71"/>
      <c r="K22" s="71"/>
      <c r="L22" s="71"/>
      <c r="M22" s="71"/>
      <c r="N22" s="71"/>
      <c r="O22" s="69"/>
    </row>
    <row r="23" spans="1:15" ht="15.75" x14ac:dyDescent="0.25">
      <c r="A23" s="69"/>
      <c r="B23" s="70"/>
      <c r="C23" s="71"/>
      <c r="D23" s="71"/>
      <c r="E23" s="71"/>
      <c r="F23" s="71"/>
      <c r="G23" s="71"/>
      <c r="H23" s="71"/>
      <c r="I23" s="71"/>
      <c r="J23" s="71"/>
      <c r="K23" s="71"/>
      <c r="L23" s="71"/>
      <c r="M23" s="71"/>
      <c r="N23" s="71"/>
      <c r="O23" s="69"/>
    </row>
    <row r="24" spans="1:15" ht="63" x14ac:dyDescent="0.25">
      <c r="A24" s="104" t="s">
        <v>23</v>
      </c>
      <c r="B24" s="105" t="s">
        <v>24</v>
      </c>
      <c r="C24" s="104" t="s">
        <v>25</v>
      </c>
      <c r="D24" s="104" t="s">
        <v>26</v>
      </c>
      <c r="E24" s="128" t="s">
        <v>27</v>
      </c>
      <c r="F24" s="852" t="s">
        <v>28</v>
      </c>
      <c r="G24" s="852"/>
      <c r="H24" s="852" t="s">
        <v>29</v>
      </c>
      <c r="I24" s="852"/>
      <c r="J24" s="105" t="s">
        <v>30</v>
      </c>
      <c r="K24" s="852" t="s">
        <v>31</v>
      </c>
      <c r="L24" s="852"/>
      <c r="M24" s="830" t="s">
        <v>32</v>
      </c>
      <c r="N24" s="831"/>
      <c r="O24" s="832"/>
    </row>
    <row r="25" spans="1:15" ht="120" x14ac:dyDescent="0.25">
      <c r="A25" s="75" t="s">
        <v>33</v>
      </c>
      <c r="B25" s="129">
        <v>0.45</v>
      </c>
      <c r="C25" s="77" t="s">
        <v>409</v>
      </c>
      <c r="D25" s="77" t="s">
        <v>410</v>
      </c>
      <c r="E25" s="77" t="s">
        <v>411</v>
      </c>
      <c r="F25" s="768" t="s">
        <v>412</v>
      </c>
      <c r="G25" s="768"/>
      <c r="H25" s="782" t="s">
        <v>413</v>
      </c>
      <c r="I25" s="759"/>
      <c r="J25" s="79">
        <v>278</v>
      </c>
      <c r="K25" s="782" t="s">
        <v>218</v>
      </c>
      <c r="L25" s="759"/>
      <c r="M25" s="772" t="s">
        <v>414</v>
      </c>
      <c r="N25" s="772"/>
      <c r="O25" s="772"/>
    </row>
    <row r="26" spans="1:15" ht="15.75" x14ac:dyDescent="0.25">
      <c r="A26" s="828" t="s">
        <v>40</v>
      </c>
      <c r="B26" s="829"/>
      <c r="C26" s="754" t="s">
        <v>415</v>
      </c>
      <c r="D26" s="742"/>
      <c r="E26" s="742"/>
      <c r="F26" s="742"/>
      <c r="G26" s="743"/>
      <c r="H26" s="845" t="s">
        <v>42</v>
      </c>
      <c r="I26" s="846"/>
      <c r="J26" s="847"/>
      <c r="K26" s="797" t="s">
        <v>416</v>
      </c>
      <c r="L26" s="798"/>
      <c r="M26" s="798"/>
      <c r="N26" s="798"/>
      <c r="O26" s="799"/>
    </row>
    <row r="27" spans="1:15" ht="15.75" x14ac:dyDescent="0.25">
      <c r="A27" s="760" t="s">
        <v>44</v>
      </c>
      <c r="B27" s="761"/>
      <c r="C27" s="761"/>
      <c r="D27" s="761"/>
      <c r="E27" s="761"/>
      <c r="F27" s="762"/>
      <c r="G27" s="763" t="s">
        <v>45</v>
      </c>
      <c r="H27" s="763"/>
      <c r="I27" s="763"/>
      <c r="J27" s="763"/>
      <c r="K27" s="763"/>
      <c r="L27" s="763"/>
      <c r="M27" s="763"/>
      <c r="N27" s="763"/>
      <c r="O27" s="763"/>
    </row>
    <row r="28" spans="1:15" x14ac:dyDescent="0.25">
      <c r="A28" s="879" t="s">
        <v>417</v>
      </c>
      <c r="B28" s="777"/>
      <c r="C28" s="777"/>
      <c r="D28" s="777"/>
      <c r="E28" s="777"/>
      <c r="F28" s="777"/>
      <c r="G28" s="880" t="s">
        <v>418</v>
      </c>
      <c r="H28" s="780"/>
      <c r="I28" s="780"/>
      <c r="J28" s="780"/>
      <c r="K28" s="780"/>
      <c r="L28" s="780"/>
      <c r="M28" s="780"/>
      <c r="N28" s="780"/>
      <c r="O28" s="780"/>
    </row>
    <row r="29" spans="1:15" x14ac:dyDescent="0.25">
      <c r="A29" s="778"/>
      <c r="B29" s="779"/>
      <c r="C29" s="779"/>
      <c r="D29" s="779"/>
      <c r="E29" s="779"/>
      <c r="F29" s="779"/>
      <c r="G29" s="780"/>
      <c r="H29" s="780"/>
      <c r="I29" s="780"/>
      <c r="J29" s="780"/>
      <c r="K29" s="780"/>
      <c r="L29" s="780"/>
      <c r="M29" s="780"/>
      <c r="N29" s="780"/>
      <c r="O29" s="780"/>
    </row>
    <row r="30" spans="1:15" ht="15.75" x14ac:dyDescent="0.25">
      <c r="A30" s="760" t="s">
        <v>48</v>
      </c>
      <c r="B30" s="761"/>
      <c r="C30" s="761"/>
      <c r="D30" s="761"/>
      <c r="E30" s="761"/>
      <c r="F30" s="761"/>
      <c r="G30" s="763" t="s">
        <v>49</v>
      </c>
      <c r="H30" s="763"/>
      <c r="I30" s="763"/>
      <c r="J30" s="763"/>
      <c r="K30" s="763"/>
      <c r="L30" s="763"/>
      <c r="M30" s="763"/>
      <c r="N30" s="763"/>
      <c r="O30" s="763"/>
    </row>
    <row r="31" spans="1:15" x14ac:dyDescent="0.25">
      <c r="A31" s="876" t="s">
        <v>419</v>
      </c>
      <c r="B31" s="781"/>
      <c r="C31" s="781"/>
      <c r="D31" s="781"/>
      <c r="E31" s="781"/>
      <c r="F31" s="781"/>
      <c r="G31" s="876" t="s">
        <v>414</v>
      </c>
      <c r="H31" s="781"/>
      <c r="I31" s="781"/>
      <c r="J31" s="781"/>
      <c r="K31" s="781"/>
      <c r="L31" s="781"/>
      <c r="M31" s="781"/>
      <c r="N31" s="781"/>
      <c r="O31" s="781"/>
    </row>
    <row r="32" spans="1:15" x14ac:dyDescent="0.25">
      <c r="A32" s="781"/>
      <c r="B32" s="781"/>
      <c r="C32" s="781"/>
      <c r="D32" s="781"/>
      <c r="E32" s="781"/>
      <c r="F32" s="781"/>
      <c r="G32" s="781"/>
      <c r="H32" s="781"/>
      <c r="I32" s="781"/>
      <c r="J32" s="781"/>
      <c r="K32" s="781"/>
      <c r="L32" s="781"/>
      <c r="M32" s="781"/>
      <c r="N32" s="781"/>
      <c r="O32" s="781"/>
    </row>
    <row r="33" spans="1:15" ht="15.75" x14ac:dyDescent="0.25">
      <c r="A33" s="63"/>
      <c r="B33" s="64"/>
      <c r="C33" s="70"/>
      <c r="D33" s="70"/>
      <c r="E33" s="70"/>
      <c r="F33" s="70"/>
      <c r="G33" s="70"/>
      <c r="H33" s="70"/>
      <c r="I33" s="70"/>
      <c r="J33" s="70"/>
      <c r="K33" s="70"/>
      <c r="L33" s="70"/>
      <c r="M33" s="70"/>
      <c r="N33" s="70"/>
      <c r="O33" s="63"/>
    </row>
    <row r="34" spans="1:15" ht="15.75" x14ac:dyDescent="0.25">
      <c r="A34" s="70"/>
      <c r="B34" s="70"/>
      <c r="C34" s="63"/>
      <c r="D34" s="828" t="s">
        <v>52</v>
      </c>
      <c r="E34" s="849"/>
      <c r="F34" s="849"/>
      <c r="G34" s="849"/>
      <c r="H34" s="849"/>
      <c r="I34" s="849"/>
      <c r="J34" s="849"/>
      <c r="K34" s="849"/>
      <c r="L34" s="849"/>
      <c r="M34" s="849"/>
      <c r="N34" s="849"/>
      <c r="O34" s="829"/>
    </row>
    <row r="35" spans="1:15" ht="16.5" thickBot="1" x14ac:dyDescent="0.3">
      <c r="A35" s="63"/>
      <c r="B35" s="64"/>
      <c r="C35" s="70"/>
      <c r="D35" s="105" t="s">
        <v>53</v>
      </c>
      <c r="E35" s="105" t="s">
        <v>54</v>
      </c>
      <c r="F35" s="105" t="s">
        <v>55</v>
      </c>
      <c r="G35" s="105" t="s">
        <v>56</v>
      </c>
      <c r="H35" s="105" t="s">
        <v>57</v>
      </c>
      <c r="I35" s="105" t="s">
        <v>58</v>
      </c>
      <c r="J35" s="105" t="s">
        <v>59</v>
      </c>
      <c r="K35" s="105" t="s">
        <v>60</v>
      </c>
      <c r="L35" s="105" t="s">
        <v>61</v>
      </c>
      <c r="M35" s="105" t="s">
        <v>62</v>
      </c>
      <c r="N35" s="105" t="s">
        <v>63</v>
      </c>
      <c r="O35" s="105" t="s">
        <v>64</v>
      </c>
    </row>
    <row r="36" spans="1:15" ht="16.5" thickBot="1" x14ac:dyDescent="0.3">
      <c r="A36" s="850" t="s">
        <v>65</v>
      </c>
      <c r="B36" s="850"/>
      <c r="C36" s="850"/>
      <c r="D36" s="130">
        <v>16</v>
      </c>
      <c r="E36" s="131">
        <v>22</v>
      </c>
      <c r="F36" s="131">
        <v>26</v>
      </c>
      <c r="G36" s="131">
        <v>26</v>
      </c>
      <c r="H36" s="131">
        <v>26</v>
      </c>
      <c r="I36" s="131">
        <v>26</v>
      </c>
      <c r="J36" s="131">
        <v>26</v>
      </c>
      <c r="K36" s="131">
        <v>22</v>
      </c>
      <c r="L36" s="131">
        <v>22</v>
      </c>
      <c r="M36" s="131">
        <v>22</v>
      </c>
      <c r="N36" s="131">
        <v>22</v>
      </c>
      <c r="O36" s="131">
        <v>22</v>
      </c>
    </row>
    <row r="37" spans="1:15" ht="16.5" thickBot="1" x14ac:dyDescent="0.3">
      <c r="A37" s="851" t="s">
        <v>66</v>
      </c>
      <c r="B37" s="851"/>
      <c r="C37" s="851"/>
      <c r="D37" s="130">
        <v>16</v>
      </c>
      <c r="E37" s="132">
        <v>16</v>
      </c>
      <c r="F37" s="133">
        <v>26</v>
      </c>
      <c r="G37" s="133">
        <v>26</v>
      </c>
      <c r="H37" s="131">
        <v>21</v>
      </c>
      <c r="I37" s="131">
        <v>23</v>
      </c>
      <c r="J37" s="131">
        <v>25</v>
      </c>
      <c r="K37" s="131">
        <v>22</v>
      </c>
      <c r="L37" s="134">
        <v>22</v>
      </c>
      <c r="M37" s="134"/>
      <c r="N37" s="134"/>
      <c r="O37" s="134"/>
    </row>
    <row r="38" spans="1:15" ht="16.5" thickBot="1" x14ac:dyDescent="0.3">
      <c r="A38" s="135"/>
      <c r="B38" s="877" t="s">
        <v>420</v>
      </c>
      <c r="C38" s="878"/>
      <c r="D38" s="136">
        <v>0.06</v>
      </c>
      <c r="E38" s="136">
        <v>0.12</v>
      </c>
      <c r="F38" s="136">
        <v>0.21</v>
      </c>
      <c r="G38" s="136">
        <v>0.3</v>
      </c>
      <c r="H38" s="136">
        <v>0.38</v>
      </c>
      <c r="I38" s="136">
        <v>0.46</v>
      </c>
      <c r="J38" s="136">
        <v>0.55000000000000004</v>
      </c>
      <c r="K38" s="136">
        <v>0.63</v>
      </c>
      <c r="L38" s="136">
        <v>0.71</v>
      </c>
      <c r="M38" s="136"/>
      <c r="N38" s="136"/>
      <c r="O38" s="136"/>
    </row>
    <row r="39" spans="1:15" ht="15.75" x14ac:dyDescent="0.25">
      <c r="A39" s="137"/>
      <c r="B39" s="137"/>
      <c r="C39" s="137"/>
      <c r="D39" s="137"/>
      <c r="E39" s="137"/>
      <c r="F39" s="137"/>
      <c r="G39" s="137"/>
      <c r="H39" s="137"/>
      <c r="I39" s="137"/>
      <c r="J39" s="137"/>
      <c r="K39" s="137"/>
      <c r="L39" s="137"/>
      <c r="M39" s="137"/>
      <c r="N39" s="137"/>
      <c r="O39" s="137"/>
    </row>
    <row r="40" spans="1:15" ht="15.75" x14ac:dyDescent="0.25">
      <c r="A40" s="63"/>
      <c r="B40" s="64"/>
      <c r="C40" s="65"/>
      <c r="D40" s="65"/>
      <c r="E40" s="65"/>
      <c r="F40" s="65"/>
      <c r="G40" s="65"/>
      <c r="H40" s="65"/>
      <c r="I40" s="65"/>
      <c r="J40" s="65"/>
      <c r="K40" s="65"/>
      <c r="L40" s="66"/>
      <c r="M40" s="66"/>
      <c r="N40" s="66"/>
      <c r="O40" s="63"/>
    </row>
    <row r="41" spans="1:15" ht="15.75" x14ac:dyDescent="0.25">
      <c r="A41" s="63"/>
      <c r="B41" s="64"/>
      <c r="C41" s="65"/>
      <c r="D41" s="65"/>
      <c r="E41" s="65"/>
      <c r="F41" s="65"/>
      <c r="G41" s="65"/>
      <c r="H41" s="65"/>
      <c r="I41" s="65"/>
      <c r="J41" s="65"/>
      <c r="K41" s="65"/>
      <c r="L41" s="66"/>
      <c r="M41" s="66"/>
      <c r="N41" s="66"/>
      <c r="O41" s="63"/>
    </row>
    <row r="42" spans="1:15" ht="15.75" x14ac:dyDescent="0.25">
      <c r="A42" s="97"/>
      <c r="B42" s="98"/>
      <c r="C42" s="97"/>
      <c r="D42" s="97"/>
      <c r="E42" s="97"/>
      <c r="F42" s="97"/>
      <c r="G42" s="97"/>
      <c r="H42" s="97"/>
      <c r="I42" s="97"/>
      <c r="J42" s="97"/>
      <c r="K42" s="97"/>
      <c r="L42" s="97"/>
      <c r="M42" s="98"/>
      <c r="N42" s="98"/>
      <c r="O42" s="97"/>
    </row>
    <row r="43" spans="1:15" ht="15.75" x14ac:dyDescent="0.25">
      <c r="A43" s="63"/>
      <c r="B43" s="64"/>
      <c r="C43" s="65"/>
      <c r="D43" s="65"/>
      <c r="E43" s="65"/>
      <c r="F43" s="65"/>
      <c r="G43" s="65"/>
      <c r="H43" s="65"/>
      <c r="I43" s="65"/>
      <c r="J43" s="65"/>
      <c r="K43" s="65"/>
      <c r="L43" s="66"/>
      <c r="M43" s="66"/>
      <c r="N43" s="66"/>
      <c r="O43" s="63"/>
    </row>
    <row r="44" spans="1:15" ht="31.5" x14ac:dyDescent="0.25">
      <c r="A44" s="67" t="s">
        <v>97</v>
      </c>
      <c r="B44" s="747" t="s">
        <v>421</v>
      </c>
      <c r="C44" s="748"/>
      <c r="D44" s="748"/>
      <c r="E44" s="748"/>
      <c r="F44" s="748"/>
      <c r="G44" s="748"/>
      <c r="H44" s="748"/>
      <c r="I44" s="748"/>
      <c r="J44" s="749"/>
      <c r="K44" s="750" t="s">
        <v>13</v>
      </c>
      <c r="L44" s="750"/>
      <c r="M44" s="750"/>
      <c r="N44" s="750"/>
      <c r="O44" s="103">
        <v>0.45</v>
      </c>
    </row>
    <row r="45" spans="1:15" ht="15.75" x14ac:dyDescent="0.25">
      <c r="A45" s="69"/>
      <c r="B45" s="70"/>
      <c r="C45" s="71"/>
      <c r="D45" s="71"/>
      <c r="E45" s="71"/>
      <c r="F45" s="71"/>
      <c r="G45" s="71"/>
      <c r="H45" s="71"/>
      <c r="I45" s="71"/>
      <c r="J45" s="71"/>
      <c r="K45" s="71"/>
      <c r="L45" s="71"/>
      <c r="M45" s="71"/>
      <c r="N45" s="71"/>
      <c r="O45" s="69"/>
    </row>
    <row r="46" spans="1:15" ht="31.5" x14ac:dyDescent="0.25">
      <c r="A46" s="67" t="s">
        <v>14</v>
      </c>
      <c r="B46" s="875"/>
      <c r="C46" s="748"/>
      <c r="D46" s="748"/>
      <c r="E46" s="748"/>
      <c r="F46" s="748"/>
      <c r="G46" s="748"/>
      <c r="H46" s="748"/>
      <c r="I46" s="748"/>
      <c r="J46" s="748"/>
      <c r="K46" s="748"/>
      <c r="L46" s="748"/>
      <c r="M46" s="748"/>
      <c r="N46" s="748"/>
      <c r="O46" s="749"/>
    </row>
    <row r="47" spans="1:15" ht="15.75" x14ac:dyDescent="0.25">
      <c r="A47" s="69"/>
      <c r="B47" s="70"/>
      <c r="C47" s="71"/>
      <c r="D47" s="71"/>
      <c r="E47" s="71"/>
      <c r="F47" s="71"/>
      <c r="G47" s="71"/>
      <c r="H47" s="71"/>
      <c r="I47" s="71"/>
      <c r="J47" s="71"/>
      <c r="K47" s="71"/>
      <c r="L47" s="71"/>
      <c r="M47" s="71"/>
      <c r="N47" s="71"/>
      <c r="O47" s="69"/>
    </row>
    <row r="48" spans="1:15" x14ac:dyDescent="0.25">
      <c r="A48" s="860" t="s">
        <v>15</v>
      </c>
      <c r="B48" s="860"/>
      <c r="C48" s="860"/>
      <c r="D48" s="860"/>
      <c r="E48" s="744" t="s">
        <v>405</v>
      </c>
      <c r="F48" s="745"/>
      <c r="G48" s="745"/>
      <c r="H48" s="745"/>
      <c r="I48" s="746"/>
      <c r="J48" s="821" t="s">
        <v>17</v>
      </c>
      <c r="K48" s="823"/>
      <c r="L48" s="744" t="s">
        <v>422</v>
      </c>
      <c r="M48" s="745"/>
      <c r="N48" s="745"/>
      <c r="O48" s="746"/>
    </row>
    <row r="49" spans="1:15" x14ac:dyDescent="0.25">
      <c r="A49" s="860"/>
      <c r="B49" s="860"/>
      <c r="C49" s="860"/>
      <c r="D49" s="860"/>
      <c r="E49" s="744"/>
      <c r="F49" s="745"/>
      <c r="G49" s="745"/>
      <c r="H49" s="745"/>
      <c r="I49" s="746"/>
      <c r="J49" s="824"/>
      <c r="K49" s="826"/>
      <c r="L49" s="744" t="s">
        <v>407</v>
      </c>
      <c r="M49" s="745"/>
      <c r="N49" s="745"/>
      <c r="O49" s="746"/>
    </row>
    <row r="50" spans="1:15" x14ac:dyDescent="0.25">
      <c r="A50" s="860"/>
      <c r="B50" s="860"/>
      <c r="C50" s="860"/>
      <c r="D50" s="860"/>
      <c r="E50" s="744"/>
      <c r="F50" s="745"/>
      <c r="G50" s="745"/>
      <c r="H50" s="745"/>
      <c r="I50" s="746"/>
      <c r="J50" s="824"/>
      <c r="K50" s="826"/>
      <c r="L50" s="744" t="s">
        <v>423</v>
      </c>
      <c r="M50" s="745"/>
      <c r="N50" s="745"/>
      <c r="O50" s="746"/>
    </row>
    <row r="51" spans="1:15" x14ac:dyDescent="0.25">
      <c r="A51" s="860"/>
      <c r="B51" s="860"/>
      <c r="C51" s="860"/>
      <c r="D51" s="860"/>
      <c r="E51" s="744"/>
      <c r="F51" s="745"/>
      <c r="G51" s="745"/>
      <c r="H51" s="745"/>
      <c r="I51" s="746"/>
      <c r="J51" s="824"/>
      <c r="K51" s="826"/>
      <c r="L51" s="744">
        <v>4</v>
      </c>
      <c r="M51" s="745"/>
      <c r="N51" s="745"/>
      <c r="O51" s="746"/>
    </row>
    <row r="52" spans="1:15" x14ac:dyDescent="0.25">
      <c r="A52" s="860"/>
      <c r="B52" s="860"/>
      <c r="C52" s="860"/>
      <c r="D52" s="860"/>
      <c r="E52" s="744"/>
      <c r="F52" s="745"/>
      <c r="G52" s="745"/>
      <c r="H52" s="745"/>
      <c r="I52" s="746"/>
      <c r="J52" s="824"/>
      <c r="K52" s="826"/>
      <c r="L52" s="744">
        <v>5</v>
      </c>
      <c r="M52" s="745"/>
      <c r="N52" s="745"/>
      <c r="O52" s="746"/>
    </row>
    <row r="53" spans="1:15" x14ac:dyDescent="0.25">
      <c r="A53" s="860"/>
      <c r="B53" s="860"/>
      <c r="C53" s="860"/>
      <c r="D53" s="860"/>
      <c r="E53" s="744"/>
      <c r="F53" s="745"/>
      <c r="G53" s="745"/>
      <c r="H53" s="745"/>
      <c r="I53" s="746"/>
      <c r="J53" s="824"/>
      <c r="K53" s="826"/>
      <c r="L53" s="744">
        <v>6</v>
      </c>
      <c r="M53" s="745"/>
      <c r="N53" s="745"/>
      <c r="O53" s="746"/>
    </row>
    <row r="54" spans="1:15" x14ac:dyDescent="0.25">
      <c r="A54" s="860"/>
      <c r="B54" s="860"/>
      <c r="C54" s="860"/>
      <c r="D54" s="860"/>
      <c r="E54" s="744"/>
      <c r="F54" s="745"/>
      <c r="G54" s="745"/>
      <c r="H54" s="745"/>
      <c r="I54" s="746"/>
      <c r="J54" s="824"/>
      <c r="K54" s="826"/>
      <c r="L54" s="744">
        <v>7</v>
      </c>
      <c r="M54" s="745"/>
      <c r="N54" s="745"/>
      <c r="O54" s="746"/>
    </row>
    <row r="55" spans="1:15" ht="15.75" x14ac:dyDescent="0.25">
      <c r="A55" s="69"/>
      <c r="B55" s="70"/>
      <c r="C55" s="71"/>
      <c r="D55" s="71"/>
      <c r="E55" s="71"/>
      <c r="F55" s="71"/>
      <c r="G55" s="71"/>
      <c r="H55" s="71"/>
      <c r="I55" s="71"/>
      <c r="J55" s="71"/>
      <c r="K55" s="71"/>
      <c r="L55" s="71"/>
      <c r="M55" s="71"/>
      <c r="N55" s="71"/>
      <c r="O55" s="69"/>
    </row>
    <row r="56" spans="1:15" ht="15.75" x14ac:dyDescent="0.25">
      <c r="A56" s="69"/>
      <c r="B56" s="70"/>
      <c r="C56" s="71"/>
      <c r="D56" s="71"/>
      <c r="E56" s="71"/>
      <c r="F56" s="71"/>
      <c r="G56" s="71"/>
      <c r="H56" s="71"/>
      <c r="I56" s="71"/>
      <c r="J56" s="71"/>
      <c r="K56" s="71"/>
      <c r="L56" s="71"/>
      <c r="M56" s="71"/>
      <c r="N56" s="71"/>
      <c r="O56" s="69"/>
    </row>
    <row r="57" spans="1:15" ht="63" x14ac:dyDescent="0.25">
      <c r="A57" s="104" t="s">
        <v>23</v>
      </c>
      <c r="B57" s="105" t="s">
        <v>24</v>
      </c>
      <c r="C57" s="138" t="s">
        <v>25</v>
      </c>
      <c r="D57" s="128" t="s">
        <v>26</v>
      </c>
      <c r="E57" s="128" t="s">
        <v>27</v>
      </c>
      <c r="F57" s="852" t="s">
        <v>28</v>
      </c>
      <c r="G57" s="852"/>
      <c r="H57" s="852" t="s">
        <v>29</v>
      </c>
      <c r="I57" s="852"/>
      <c r="J57" s="105" t="s">
        <v>30</v>
      </c>
      <c r="K57" s="828" t="s">
        <v>31</v>
      </c>
      <c r="L57" s="829"/>
      <c r="M57" s="830" t="s">
        <v>32</v>
      </c>
      <c r="N57" s="831"/>
      <c r="O57" s="832"/>
    </row>
    <row r="58" spans="1:15" ht="99.75" x14ac:dyDescent="0.25">
      <c r="A58" s="75" t="s">
        <v>33</v>
      </c>
      <c r="B58" s="139">
        <v>0.45</v>
      </c>
      <c r="C58" s="140" t="s">
        <v>424</v>
      </c>
      <c r="D58" s="141" t="s">
        <v>410</v>
      </c>
      <c r="E58" s="141" t="s">
        <v>425</v>
      </c>
      <c r="F58" s="881" t="s">
        <v>426</v>
      </c>
      <c r="G58" s="882"/>
      <c r="H58" s="883" t="s">
        <v>427</v>
      </c>
      <c r="I58" s="884"/>
      <c r="J58" s="142">
        <v>425</v>
      </c>
      <c r="K58" s="883" t="s">
        <v>428</v>
      </c>
      <c r="L58" s="884"/>
      <c r="M58" s="769" t="s">
        <v>429</v>
      </c>
      <c r="N58" s="885"/>
      <c r="O58" s="770"/>
    </row>
    <row r="59" spans="1:15" ht="15.75" x14ac:dyDescent="0.25">
      <c r="A59" s="828" t="s">
        <v>40</v>
      </c>
      <c r="B59" s="829"/>
      <c r="C59" s="754" t="s">
        <v>430</v>
      </c>
      <c r="D59" s="886"/>
      <c r="E59" s="886"/>
      <c r="F59" s="886"/>
      <c r="G59" s="887"/>
      <c r="H59" s="845" t="s">
        <v>42</v>
      </c>
      <c r="I59" s="846"/>
      <c r="J59" s="847"/>
      <c r="K59" s="797"/>
      <c r="L59" s="888"/>
      <c r="M59" s="888"/>
      <c r="N59" s="888"/>
      <c r="O59" s="889"/>
    </row>
    <row r="60" spans="1:15" ht="15.75" x14ac:dyDescent="0.25">
      <c r="A60" s="760" t="s">
        <v>44</v>
      </c>
      <c r="B60" s="761"/>
      <c r="C60" s="761"/>
      <c r="D60" s="761"/>
      <c r="E60" s="761"/>
      <c r="F60" s="762"/>
      <c r="G60" s="760" t="s">
        <v>45</v>
      </c>
      <c r="H60" s="761"/>
      <c r="I60" s="761"/>
      <c r="J60" s="761"/>
      <c r="K60" s="761"/>
      <c r="L60" s="761"/>
      <c r="M60" s="761"/>
      <c r="N60" s="761"/>
      <c r="O60" s="762"/>
    </row>
    <row r="61" spans="1:15" x14ac:dyDescent="0.25">
      <c r="A61" s="899" t="s">
        <v>431</v>
      </c>
      <c r="B61" s="900"/>
      <c r="C61" s="900"/>
      <c r="D61" s="900"/>
      <c r="E61" s="900"/>
      <c r="F61" s="900"/>
      <c r="G61" s="903" t="s">
        <v>432</v>
      </c>
      <c r="H61" s="904"/>
      <c r="I61" s="904"/>
      <c r="J61" s="904"/>
      <c r="K61" s="904"/>
      <c r="L61" s="904"/>
      <c r="M61" s="904"/>
      <c r="N61" s="904"/>
      <c r="O61" s="905"/>
    </row>
    <row r="62" spans="1:15" x14ac:dyDescent="0.25">
      <c r="A62" s="901"/>
      <c r="B62" s="902"/>
      <c r="C62" s="902"/>
      <c r="D62" s="902"/>
      <c r="E62" s="902"/>
      <c r="F62" s="902"/>
      <c r="G62" s="906"/>
      <c r="H62" s="907"/>
      <c r="I62" s="907"/>
      <c r="J62" s="907"/>
      <c r="K62" s="907"/>
      <c r="L62" s="907"/>
      <c r="M62" s="907"/>
      <c r="N62" s="907"/>
      <c r="O62" s="908"/>
    </row>
    <row r="63" spans="1:15" ht="15.75" x14ac:dyDescent="0.25">
      <c r="A63" s="760" t="s">
        <v>48</v>
      </c>
      <c r="B63" s="761"/>
      <c r="C63" s="761"/>
      <c r="D63" s="761"/>
      <c r="E63" s="761"/>
      <c r="F63" s="761"/>
      <c r="G63" s="760" t="s">
        <v>49</v>
      </c>
      <c r="H63" s="761"/>
      <c r="I63" s="761"/>
      <c r="J63" s="761"/>
      <c r="K63" s="761"/>
      <c r="L63" s="761"/>
      <c r="M63" s="761"/>
      <c r="N63" s="761"/>
      <c r="O63" s="762"/>
    </row>
    <row r="64" spans="1:15" x14ac:dyDescent="0.25">
      <c r="A64" s="890" t="s">
        <v>433</v>
      </c>
      <c r="B64" s="890"/>
      <c r="C64" s="890"/>
      <c r="D64" s="890"/>
      <c r="E64" s="890"/>
      <c r="F64" s="890"/>
      <c r="G64" s="891" t="s">
        <v>414</v>
      </c>
      <c r="H64" s="892"/>
      <c r="I64" s="892"/>
      <c r="J64" s="892"/>
      <c r="K64" s="892"/>
      <c r="L64" s="892"/>
      <c r="M64" s="892"/>
      <c r="N64" s="892"/>
      <c r="O64" s="893"/>
    </row>
    <row r="65" spans="1:15" x14ac:dyDescent="0.25">
      <c r="A65" s="890"/>
      <c r="B65" s="890"/>
      <c r="C65" s="890"/>
      <c r="D65" s="890"/>
      <c r="E65" s="890"/>
      <c r="F65" s="890"/>
      <c r="G65" s="894"/>
      <c r="H65" s="895"/>
      <c r="I65" s="895"/>
      <c r="J65" s="895"/>
      <c r="K65" s="895"/>
      <c r="L65" s="895"/>
      <c r="M65" s="895"/>
      <c r="N65" s="895"/>
      <c r="O65" s="896"/>
    </row>
    <row r="66" spans="1:15" ht="15.75" x14ac:dyDescent="0.25">
      <c r="A66" s="63"/>
      <c r="B66" s="64"/>
      <c r="C66" s="70"/>
      <c r="D66" s="70"/>
      <c r="E66" s="70"/>
      <c r="F66" s="70"/>
      <c r="G66" s="70"/>
      <c r="H66" s="70"/>
      <c r="I66" s="70"/>
      <c r="J66" s="70"/>
      <c r="K66" s="70"/>
      <c r="L66" s="70"/>
      <c r="M66" s="70"/>
      <c r="N66" s="70"/>
      <c r="O66" s="63"/>
    </row>
    <row r="67" spans="1:15" ht="15.75" x14ac:dyDescent="0.25">
      <c r="A67" s="70"/>
      <c r="B67" s="70"/>
      <c r="C67" s="63"/>
      <c r="D67" s="828" t="s">
        <v>52</v>
      </c>
      <c r="E67" s="849"/>
      <c r="F67" s="849"/>
      <c r="G67" s="849"/>
      <c r="H67" s="849"/>
      <c r="I67" s="849"/>
      <c r="J67" s="849"/>
      <c r="K67" s="849"/>
      <c r="L67" s="849"/>
      <c r="M67" s="849"/>
      <c r="N67" s="849"/>
      <c r="O67" s="829"/>
    </row>
    <row r="68" spans="1:15" ht="16.5" thickBot="1" x14ac:dyDescent="0.3">
      <c r="A68" s="63"/>
      <c r="B68" s="64"/>
      <c r="C68" s="70"/>
      <c r="D68" s="105" t="s">
        <v>53</v>
      </c>
      <c r="E68" s="105" t="s">
        <v>54</v>
      </c>
      <c r="F68" s="105" t="s">
        <v>55</v>
      </c>
      <c r="G68" s="105" t="s">
        <v>56</v>
      </c>
      <c r="H68" s="105" t="s">
        <v>57</v>
      </c>
      <c r="I68" s="105" t="s">
        <v>58</v>
      </c>
      <c r="J68" s="105" t="s">
        <v>59</v>
      </c>
      <c r="K68" s="105" t="s">
        <v>60</v>
      </c>
      <c r="L68" s="105" t="s">
        <v>61</v>
      </c>
      <c r="M68" s="105" t="s">
        <v>62</v>
      </c>
      <c r="N68" s="105" t="s">
        <v>63</v>
      </c>
      <c r="O68" s="105" t="s">
        <v>64</v>
      </c>
    </row>
    <row r="69" spans="1:15" ht="16.5" thickBot="1" x14ac:dyDescent="0.3">
      <c r="A69" s="850" t="s">
        <v>65</v>
      </c>
      <c r="B69" s="850"/>
      <c r="C69" s="850"/>
      <c r="D69" s="130">
        <v>30</v>
      </c>
      <c r="E69" s="131">
        <v>35</v>
      </c>
      <c r="F69" s="131">
        <v>45</v>
      </c>
      <c r="G69" s="131">
        <v>45</v>
      </c>
      <c r="H69" s="131">
        <v>45</v>
      </c>
      <c r="I69" s="131">
        <v>45</v>
      </c>
      <c r="J69" s="131">
        <v>40</v>
      </c>
      <c r="K69" s="131">
        <v>30</v>
      </c>
      <c r="L69" s="131">
        <v>30</v>
      </c>
      <c r="M69" s="131">
        <v>30</v>
      </c>
      <c r="N69" s="131">
        <v>25</v>
      </c>
      <c r="O69" s="131">
        <v>25</v>
      </c>
    </row>
    <row r="70" spans="1:15" ht="16.5" thickBot="1" x14ac:dyDescent="0.3">
      <c r="A70" s="851" t="s">
        <v>66</v>
      </c>
      <c r="B70" s="851"/>
      <c r="C70" s="851"/>
      <c r="D70" s="130">
        <v>39</v>
      </c>
      <c r="E70" s="131">
        <v>40</v>
      </c>
      <c r="F70" s="131">
        <v>35</v>
      </c>
      <c r="G70" s="131">
        <v>77</v>
      </c>
      <c r="H70" s="131">
        <v>51</v>
      </c>
      <c r="I70" s="131">
        <v>114</v>
      </c>
      <c r="J70" s="131">
        <v>69</v>
      </c>
      <c r="K70" s="131">
        <v>38</v>
      </c>
      <c r="L70" s="143">
        <v>110</v>
      </c>
      <c r="M70" s="136"/>
      <c r="N70" s="136"/>
      <c r="O70" s="136"/>
    </row>
    <row r="71" spans="1:15" ht="16.5" thickBot="1" x14ac:dyDescent="0.3">
      <c r="A71" s="897" t="s">
        <v>420</v>
      </c>
      <c r="B71" s="897"/>
      <c r="C71" s="898"/>
      <c r="D71" s="136">
        <v>0.09</v>
      </c>
      <c r="E71" s="136">
        <v>0.19</v>
      </c>
      <c r="F71" s="136">
        <v>0.27</v>
      </c>
      <c r="G71" s="136">
        <v>0.45</v>
      </c>
      <c r="H71" s="136">
        <v>0.56999999999999995</v>
      </c>
      <c r="I71" s="136">
        <v>0.84</v>
      </c>
      <c r="J71" s="136">
        <v>1</v>
      </c>
      <c r="K71" s="136">
        <v>1.0900000000000001</v>
      </c>
      <c r="L71" s="136">
        <v>1.35</v>
      </c>
      <c r="M71" s="136"/>
      <c r="N71" s="136"/>
      <c r="O71" s="136"/>
    </row>
    <row r="72" spans="1:15" ht="15.75" x14ac:dyDescent="0.25">
      <c r="A72" s="97"/>
      <c r="B72" s="98"/>
      <c r="C72" s="97"/>
      <c r="D72" s="97"/>
      <c r="E72" s="97"/>
      <c r="F72" s="97"/>
      <c r="G72" s="97"/>
      <c r="H72" s="97"/>
      <c r="I72" s="97"/>
      <c r="J72" s="97"/>
      <c r="K72" s="97"/>
      <c r="L72" s="97"/>
      <c r="M72" s="98"/>
      <c r="N72" s="98"/>
      <c r="O72" s="97"/>
    </row>
    <row r="73" spans="1:15" ht="31.5" x14ac:dyDescent="0.25">
      <c r="A73" s="67" t="s">
        <v>114</v>
      </c>
      <c r="B73" s="747" t="s">
        <v>434</v>
      </c>
      <c r="C73" s="748"/>
      <c r="D73" s="748"/>
      <c r="E73" s="748"/>
      <c r="F73" s="748"/>
      <c r="G73" s="748"/>
      <c r="H73" s="748"/>
      <c r="I73" s="748"/>
      <c r="J73" s="749"/>
      <c r="K73" s="750" t="s">
        <v>13</v>
      </c>
      <c r="L73" s="750"/>
      <c r="M73" s="750"/>
      <c r="N73" s="750"/>
      <c r="O73" s="103">
        <v>0.1</v>
      </c>
    </row>
    <row r="74" spans="1:15" ht="15.75" x14ac:dyDescent="0.25">
      <c r="A74" s="69"/>
      <c r="B74" s="70"/>
      <c r="C74" s="71"/>
      <c r="D74" s="71"/>
      <c r="E74" s="71"/>
      <c r="F74" s="71"/>
      <c r="G74" s="71"/>
      <c r="H74" s="71"/>
      <c r="I74" s="71"/>
      <c r="J74" s="71"/>
      <c r="K74" s="71"/>
      <c r="L74" s="71"/>
      <c r="M74" s="71"/>
      <c r="N74" s="71"/>
      <c r="O74" s="69"/>
    </row>
    <row r="75" spans="1:15" ht="31.5" x14ac:dyDescent="0.25">
      <c r="A75" s="67" t="s">
        <v>14</v>
      </c>
      <c r="B75" s="875"/>
      <c r="C75" s="748"/>
      <c r="D75" s="748"/>
      <c r="E75" s="748"/>
      <c r="F75" s="748"/>
      <c r="G75" s="748"/>
      <c r="H75" s="748"/>
      <c r="I75" s="748"/>
      <c r="J75" s="748"/>
      <c r="K75" s="748"/>
      <c r="L75" s="748"/>
      <c r="M75" s="748"/>
      <c r="N75" s="748"/>
      <c r="O75" s="749"/>
    </row>
    <row r="76" spans="1:15" ht="15.75" x14ac:dyDescent="0.25">
      <c r="A76" s="69"/>
      <c r="B76" s="70"/>
      <c r="C76" s="71"/>
      <c r="D76" s="71"/>
      <c r="E76" s="71"/>
      <c r="F76" s="71"/>
      <c r="G76" s="71"/>
      <c r="H76" s="71"/>
      <c r="I76" s="71"/>
      <c r="J76" s="71"/>
      <c r="K76" s="71"/>
      <c r="L76" s="71"/>
      <c r="M76" s="71"/>
      <c r="N76" s="71"/>
      <c r="O76" s="69"/>
    </row>
    <row r="77" spans="1:15" x14ac:dyDescent="0.25">
      <c r="A77" s="860" t="s">
        <v>15</v>
      </c>
      <c r="B77" s="860"/>
      <c r="C77" s="860"/>
      <c r="D77" s="860"/>
      <c r="E77" s="744" t="s">
        <v>405</v>
      </c>
      <c r="F77" s="745"/>
      <c r="G77" s="745"/>
      <c r="H77" s="745"/>
      <c r="I77" s="746"/>
      <c r="J77" s="821" t="s">
        <v>17</v>
      </c>
      <c r="K77" s="823"/>
      <c r="L77" s="744" t="s">
        <v>422</v>
      </c>
      <c r="M77" s="745"/>
      <c r="N77" s="745"/>
      <c r="O77" s="746"/>
    </row>
    <row r="78" spans="1:15" x14ac:dyDescent="0.25">
      <c r="A78" s="860"/>
      <c r="B78" s="860"/>
      <c r="C78" s="860"/>
      <c r="D78" s="860"/>
      <c r="E78" s="744"/>
      <c r="F78" s="745"/>
      <c r="G78" s="745"/>
      <c r="H78" s="745"/>
      <c r="I78" s="746"/>
      <c r="J78" s="824"/>
      <c r="K78" s="826"/>
      <c r="L78" s="744" t="s">
        <v>407</v>
      </c>
      <c r="M78" s="745"/>
      <c r="N78" s="745"/>
      <c r="O78" s="746"/>
    </row>
    <row r="79" spans="1:15" x14ac:dyDescent="0.25">
      <c r="A79" s="860"/>
      <c r="B79" s="860"/>
      <c r="C79" s="860"/>
      <c r="D79" s="860"/>
      <c r="E79" s="744"/>
      <c r="F79" s="745"/>
      <c r="G79" s="745"/>
      <c r="H79" s="745"/>
      <c r="I79" s="746"/>
      <c r="J79" s="824"/>
      <c r="K79" s="826"/>
      <c r="L79" s="744" t="s">
        <v>423</v>
      </c>
      <c r="M79" s="745"/>
      <c r="N79" s="745"/>
      <c r="O79" s="746"/>
    </row>
    <row r="80" spans="1:15" x14ac:dyDescent="0.25">
      <c r="A80" s="860"/>
      <c r="B80" s="860"/>
      <c r="C80" s="860"/>
      <c r="D80" s="860"/>
      <c r="E80" s="744"/>
      <c r="F80" s="745"/>
      <c r="G80" s="745"/>
      <c r="H80" s="745"/>
      <c r="I80" s="746"/>
      <c r="J80" s="824"/>
      <c r="K80" s="826"/>
      <c r="L80" s="744">
        <v>4</v>
      </c>
      <c r="M80" s="745"/>
      <c r="N80" s="745"/>
      <c r="O80" s="746"/>
    </row>
    <row r="81" spans="1:15" x14ac:dyDescent="0.25">
      <c r="A81" s="860"/>
      <c r="B81" s="860"/>
      <c r="C81" s="860"/>
      <c r="D81" s="860"/>
      <c r="E81" s="744"/>
      <c r="F81" s="745"/>
      <c r="G81" s="745"/>
      <c r="H81" s="745"/>
      <c r="I81" s="746"/>
      <c r="J81" s="824"/>
      <c r="K81" s="826"/>
      <c r="L81" s="744">
        <v>5</v>
      </c>
      <c r="M81" s="745"/>
      <c r="N81" s="745"/>
      <c r="O81" s="746"/>
    </row>
    <row r="82" spans="1:15" x14ac:dyDescent="0.25">
      <c r="A82" s="860"/>
      <c r="B82" s="860"/>
      <c r="C82" s="860"/>
      <c r="D82" s="860"/>
      <c r="E82" s="744"/>
      <c r="F82" s="745"/>
      <c r="G82" s="745"/>
      <c r="H82" s="745"/>
      <c r="I82" s="746"/>
      <c r="J82" s="824"/>
      <c r="K82" s="826"/>
      <c r="L82" s="744">
        <v>6</v>
      </c>
      <c r="M82" s="745"/>
      <c r="N82" s="745"/>
      <c r="O82" s="746"/>
    </row>
    <row r="83" spans="1:15" x14ac:dyDescent="0.25">
      <c r="A83" s="860"/>
      <c r="B83" s="860"/>
      <c r="C83" s="860"/>
      <c r="D83" s="860"/>
      <c r="E83" s="744"/>
      <c r="F83" s="745"/>
      <c r="G83" s="745"/>
      <c r="H83" s="745"/>
      <c r="I83" s="746"/>
      <c r="J83" s="824"/>
      <c r="K83" s="826"/>
      <c r="L83" s="744">
        <v>7</v>
      </c>
      <c r="M83" s="745"/>
      <c r="N83" s="745"/>
      <c r="O83" s="746"/>
    </row>
    <row r="84" spans="1:15" ht="15.75" x14ac:dyDescent="0.25">
      <c r="A84" s="69"/>
      <c r="B84" s="70"/>
      <c r="C84" s="71"/>
      <c r="D84" s="71"/>
      <c r="E84" s="71"/>
      <c r="F84" s="71"/>
      <c r="G84" s="71"/>
      <c r="H84" s="71"/>
      <c r="I84" s="71"/>
      <c r="J84" s="71"/>
      <c r="K84" s="71"/>
      <c r="L84" s="71"/>
      <c r="M84" s="71"/>
      <c r="N84" s="71"/>
      <c r="O84" s="69"/>
    </row>
    <row r="85" spans="1:15" ht="15.75" x14ac:dyDescent="0.25">
      <c r="A85" s="69"/>
      <c r="B85" s="70"/>
      <c r="C85" s="71"/>
      <c r="D85" s="71"/>
      <c r="E85" s="71"/>
      <c r="F85" s="71"/>
      <c r="G85" s="71"/>
      <c r="H85" s="71"/>
      <c r="I85" s="71"/>
      <c r="J85" s="71"/>
      <c r="K85" s="71"/>
      <c r="L85" s="71"/>
      <c r="M85" s="71"/>
      <c r="N85" s="71"/>
      <c r="O85" s="69"/>
    </row>
    <row r="86" spans="1:15" ht="63" x14ac:dyDescent="0.25">
      <c r="A86" s="104" t="s">
        <v>23</v>
      </c>
      <c r="B86" s="105" t="s">
        <v>24</v>
      </c>
      <c r="C86" s="138" t="s">
        <v>25</v>
      </c>
      <c r="D86" s="128" t="s">
        <v>26</v>
      </c>
      <c r="E86" s="128" t="s">
        <v>27</v>
      </c>
      <c r="F86" s="852" t="s">
        <v>28</v>
      </c>
      <c r="G86" s="852"/>
      <c r="H86" s="852" t="s">
        <v>29</v>
      </c>
      <c r="I86" s="852"/>
      <c r="J86" s="105" t="s">
        <v>30</v>
      </c>
      <c r="K86" s="828" t="s">
        <v>31</v>
      </c>
      <c r="L86" s="829"/>
      <c r="M86" s="830" t="s">
        <v>32</v>
      </c>
      <c r="N86" s="831"/>
      <c r="O86" s="832"/>
    </row>
    <row r="87" spans="1:15" ht="114" x14ac:dyDescent="0.25">
      <c r="A87" s="75" t="s">
        <v>33</v>
      </c>
      <c r="B87" s="139">
        <v>0.1</v>
      </c>
      <c r="C87" s="140" t="s">
        <v>435</v>
      </c>
      <c r="D87" s="141" t="s">
        <v>436</v>
      </c>
      <c r="E87" s="141" t="s">
        <v>411</v>
      </c>
      <c r="F87" s="881" t="s">
        <v>437</v>
      </c>
      <c r="G87" s="882"/>
      <c r="H87" s="883" t="s">
        <v>217</v>
      </c>
      <c r="I87" s="884"/>
      <c r="J87" s="144">
        <v>-0.05</v>
      </c>
      <c r="K87" s="883" t="s">
        <v>428</v>
      </c>
      <c r="L87" s="884"/>
      <c r="M87" s="769" t="s">
        <v>429</v>
      </c>
      <c r="N87" s="885"/>
      <c r="O87" s="770"/>
    </row>
    <row r="88" spans="1:15" ht="15.75" x14ac:dyDescent="0.25">
      <c r="A88" s="828" t="s">
        <v>40</v>
      </c>
      <c r="B88" s="829"/>
      <c r="C88" s="754" t="s">
        <v>438</v>
      </c>
      <c r="D88" s="886"/>
      <c r="E88" s="886"/>
      <c r="F88" s="886"/>
      <c r="G88" s="887"/>
      <c r="H88" s="845" t="s">
        <v>42</v>
      </c>
      <c r="I88" s="846"/>
      <c r="J88" s="847"/>
      <c r="K88" s="797"/>
      <c r="L88" s="888"/>
      <c r="M88" s="888"/>
      <c r="N88" s="888"/>
      <c r="O88" s="889"/>
    </row>
    <row r="89" spans="1:15" ht="15.75" x14ac:dyDescent="0.25">
      <c r="A89" s="760" t="s">
        <v>44</v>
      </c>
      <c r="B89" s="761"/>
      <c r="C89" s="761"/>
      <c r="D89" s="761"/>
      <c r="E89" s="761"/>
      <c r="F89" s="762"/>
      <c r="G89" s="760" t="s">
        <v>45</v>
      </c>
      <c r="H89" s="761"/>
      <c r="I89" s="761"/>
      <c r="J89" s="761"/>
      <c r="K89" s="761"/>
      <c r="L89" s="761"/>
      <c r="M89" s="761"/>
      <c r="N89" s="761"/>
      <c r="O89" s="762"/>
    </row>
    <row r="90" spans="1:15" x14ac:dyDescent="0.25">
      <c r="A90" s="899" t="s">
        <v>439</v>
      </c>
      <c r="B90" s="900"/>
      <c r="C90" s="900"/>
      <c r="D90" s="900"/>
      <c r="E90" s="900"/>
      <c r="F90" s="900"/>
      <c r="G90" s="903" t="s">
        <v>440</v>
      </c>
      <c r="H90" s="904"/>
      <c r="I90" s="904"/>
      <c r="J90" s="904"/>
      <c r="K90" s="904"/>
      <c r="L90" s="904"/>
      <c r="M90" s="904"/>
      <c r="N90" s="904"/>
      <c r="O90" s="905"/>
    </row>
    <row r="91" spans="1:15" x14ac:dyDescent="0.25">
      <c r="A91" s="901"/>
      <c r="B91" s="902"/>
      <c r="C91" s="902"/>
      <c r="D91" s="902"/>
      <c r="E91" s="902"/>
      <c r="F91" s="902"/>
      <c r="G91" s="906"/>
      <c r="H91" s="907"/>
      <c r="I91" s="907"/>
      <c r="J91" s="907"/>
      <c r="K91" s="907"/>
      <c r="L91" s="907"/>
      <c r="M91" s="907"/>
      <c r="N91" s="907"/>
      <c r="O91" s="908"/>
    </row>
    <row r="92" spans="1:15" ht="15.75" x14ac:dyDescent="0.25">
      <c r="A92" s="760" t="s">
        <v>48</v>
      </c>
      <c r="B92" s="761"/>
      <c r="C92" s="761"/>
      <c r="D92" s="761"/>
      <c r="E92" s="761"/>
      <c r="F92" s="761"/>
      <c r="G92" s="760" t="s">
        <v>49</v>
      </c>
      <c r="H92" s="761"/>
      <c r="I92" s="761"/>
      <c r="J92" s="761"/>
      <c r="K92" s="761"/>
      <c r="L92" s="761"/>
      <c r="M92" s="761"/>
      <c r="N92" s="761"/>
      <c r="O92" s="762"/>
    </row>
    <row r="93" spans="1:15" x14ac:dyDescent="0.25">
      <c r="A93" s="890" t="s">
        <v>419</v>
      </c>
      <c r="B93" s="890"/>
      <c r="C93" s="890"/>
      <c r="D93" s="890"/>
      <c r="E93" s="890"/>
      <c r="F93" s="890"/>
      <c r="G93" s="891" t="s">
        <v>414</v>
      </c>
      <c r="H93" s="892"/>
      <c r="I93" s="892"/>
      <c r="J93" s="892"/>
      <c r="K93" s="892"/>
      <c r="L93" s="892"/>
      <c r="M93" s="892"/>
      <c r="N93" s="892"/>
      <c r="O93" s="893"/>
    </row>
    <row r="94" spans="1:15" x14ac:dyDescent="0.25">
      <c r="A94" s="890"/>
      <c r="B94" s="890"/>
      <c r="C94" s="890"/>
      <c r="D94" s="890"/>
      <c r="E94" s="890"/>
      <c r="F94" s="890"/>
      <c r="G94" s="894"/>
      <c r="H94" s="895"/>
      <c r="I94" s="895"/>
      <c r="J94" s="895"/>
      <c r="K94" s="895"/>
      <c r="L94" s="895"/>
      <c r="M94" s="895"/>
      <c r="N94" s="895"/>
      <c r="O94" s="896"/>
    </row>
    <row r="95" spans="1:15" ht="15.75" x14ac:dyDescent="0.25">
      <c r="A95" s="63"/>
      <c r="B95" s="64"/>
      <c r="C95" s="70"/>
      <c r="D95" s="70"/>
      <c r="E95" s="70"/>
      <c r="F95" s="70"/>
      <c r="G95" s="70"/>
      <c r="H95" s="70"/>
      <c r="I95" s="70"/>
      <c r="J95" s="70"/>
      <c r="K95" s="70"/>
      <c r="L95" s="70"/>
      <c r="M95" s="70"/>
      <c r="N95" s="70"/>
      <c r="O95" s="63"/>
    </row>
    <row r="96" spans="1:15" ht="15.75" x14ac:dyDescent="0.25">
      <c r="A96" s="70"/>
      <c r="B96" s="70"/>
      <c r="C96" s="63"/>
      <c r="D96" s="828" t="s">
        <v>52</v>
      </c>
      <c r="E96" s="849"/>
      <c r="F96" s="849"/>
      <c r="G96" s="849"/>
      <c r="H96" s="849"/>
      <c r="I96" s="849"/>
      <c r="J96" s="849"/>
      <c r="K96" s="849"/>
      <c r="L96" s="849"/>
      <c r="M96" s="849"/>
      <c r="N96" s="849"/>
      <c r="O96" s="829"/>
    </row>
    <row r="97" spans="1:15" ht="16.5" thickBot="1" x14ac:dyDescent="0.3">
      <c r="A97" s="63"/>
      <c r="B97" s="64"/>
      <c r="C97" s="70"/>
      <c r="D97" s="105" t="s">
        <v>53</v>
      </c>
      <c r="E97" s="105" t="s">
        <v>54</v>
      </c>
      <c r="F97" s="105" t="s">
        <v>55</v>
      </c>
      <c r="G97" s="105" t="s">
        <v>56</v>
      </c>
      <c r="H97" s="105" t="s">
        <v>57</v>
      </c>
      <c r="I97" s="105" t="s">
        <v>58</v>
      </c>
      <c r="J97" s="105" t="s">
        <v>59</v>
      </c>
      <c r="K97" s="105" t="s">
        <v>60</v>
      </c>
      <c r="L97" s="105" t="s">
        <v>61</v>
      </c>
      <c r="M97" s="105" t="s">
        <v>62</v>
      </c>
      <c r="N97" s="105" t="s">
        <v>63</v>
      </c>
      <c r="O97" s="105" t="s">
        <v>64</v>
      </c>
    </row>
    <row r="98" spans="1:15" ht="16.5" thickBot="1" x14ac:dyDescent="0.3">
      <c r="A98" s="850" t="s">
        <v>441</v>
      </c>
      <c r="B98" s="850"/>
      <c r="C98" s="850"/>
      <c r="D98" s="130">
        <v>0</v>
      </c>
      <c r="E98" s="131">
        <v>0</v>
      </c>
      <c r="F98" s="131">
        <v>2</v>
      </c>
      <c r="G98" s="131">
        <v>0</v>
      </c>
      <c r="H98" s="131">
        <v>5</v>
      </c>
      <c r="I98" s="131">
        <v>1</v>
      </c>
      <c r="J98" s="131">
        <v>1</v>
      </c>
      <c r="K98" s="131">
        <v>0</v>
      </c>
      <c r="L98" s="131">
        <v>6</v>
      </c>
      <c r="M98" s="131"/>
      <c r="N98" s="131"/>
      <c r="O98" s="131"/>
    </row>
    <row r="99" spans="1:15" ht="16.5" thickBot="1" x14ac:dyDescent="0.3">
      <c r="A99" s="851" t="s">
        <v>66</v>
      </c>
      <c r="B99" s="851"/>
      <c r="C99" s="851"/>
      <c r="D99" s="145">
        <v>0</v>
      </c>
      <c r="E99" s="146">
        <v>0</v>
      </c>
      <c r="F99" s="146">
        <v>2</v>
      </c>
      <c r="G99" s="146">
        <v>2</v>
      </c>
      <c r="H99" s="146">
        <v>7</v>
      </c>
      <c r="I99" s="146">
        <v>8</v>
      </c>
      <c r="J99" s="146">
        <v>9</v>
      </c>
      <c r="K99" s="146">
        <v>9</v>
      </c>
      <c r="L99" s="146">
        <v>15</v>
      </c>
      <c r="M99" s="146"/>
      <c r="N99" s="146"/>
      <c r="O99" s="146"/>
    </row>
    <row r="100" spans="1:15" ht="16.5" thickBot="1" x14ac:dyDescent="0.3">
      <c r="A100" s="850" t="s">
        <v>442</v>
      </c>
      <c r="B100" s="850"/>
      <c r="C100" s="850"/>
      <c r="D100" s="147"/>
      <c r="E100" s="148"/>
      <c r="F100" s="148"/>
      <c r="G100" s="148"/>
      <c r="H100" s="148"/>
      <c r="I100" s="148"/>
      <c r="J100" s="148"/>
      <c r="K100" s="148"/>
      <c r="L100" s="148"/>
      <c r="M100" s="148"/>
      <c r="N100" s="148"/>
      <c r="O100" s="148"/>
    </row>
  </sheetData>
  <sheetProtection password="B4A1" sheet="1" objects="1" scenarios="1" selectLockedCells="1" selectUnlockedCells="1"/>
  <mergeCells count="141">
    <mergeCell ref="A93:F94"/>
    <mergeCell ref="G93:O94"/>
    <mergeCell ref="D96:O96"/>
    <mergeCell ref="A98:C98"/>
    <mergeCell ref="A99:C99"/>
    <mergeCell ref="A100:C100"/>
    <mergeCell ref="A89:F89"/>
    <mergeCell ref="G89:O89"/>
    <mergeCell ref="A90:F91"/>
    <mergeCell ref="G90:O91"/>
    <mergeCell ref="A92:F92"/>
    <mergeCell ref="G92:O92"/>
    <mergeCell ref="F87:G87"/>
    <mergeCell ref="H87:I87"/>
    <mergeCell ref="K87:L87"/>
    <mergeCell ref="M87:O87"/>
    <mergeCell ref="A88:B88"/>
    <mergeCell ref="C88:G88"/>
    <mergeCell ref="H88:J88"/>
    <mergeCell ref="K88:O88"/>
    <mergeCell ref="E83:I83"/>
    <mergeCell ref="L83:O83"/>
    <mergeCell ref="F86:G86"/>
    <mergeCell ref="H86:I86"/>
    <mergeCell ref="K86:L86"/>
    <mergeCell ref="M86:O86"/>
    <mergeCell ref="L79:O79"/>
    <mergeCell ref="E80:I80"/>
    <mergeCell ref="L80:O80"/>
    <mergeCell ref="E81:I81"/>
    <mergeCell ref="L81:O81"/>
    <mergeCell ref="E82:I82"/>
    <mergeCell ref="L82:O82"/>
    <mergeCell ref="B73:J73"/>
    <mergeCell ref="K73:N73"/>
    <mergeCell ref="B75:O75"/>
    <mergeCell ref="A77:D83"/>
    <mergeCell ref="E77:I77"/>
    <mergeCell ref="J77:K83"/>
    <mergeCell ref="L77:O77"/>
    <mergeCell ref="E78:I78"/>
    <mergeCell ref="L78:O78"/>
    <mergeCell ref="E79:I79"/>
    <mergeCell ref="A64:F65"/>
    <mergeCell ref="G64:O65"/>
    <mergeCell ref="D67:O67"/>
    <mergeCell ref="A69:C69"/>
    <mergeCell ref="A70:C70"/>
    <mergeCell ref="A71:C71"/>
    <mergeCell ref="A60:F60"/>
    <mergeCell ref="G60:O60"/>
    <mergeCell ref="A61:F62"/>
    <mergeCell ref="G61:O62"/>
    <mergeCell ref="A63:F63"/>
    <mergeCell ref="G63:O63"/>
    <mergeCell ref="F58:G58"/>
    <mergeCell ref="H58:I58"/>
    <mergeCell ref="K58:L58"/>
    <mergeCell ref="M58:O58"/>
    <mergeCell ref="A59:B59"/>
    <mergeCell ref="C59:G59"/>
    <mergeCell ref="H59:J59"/>
    <mergeCell ref="K59:O59"/>
    <mergeCell ref="E54:I54"/>
    <mergeCell ref="L54:O54"/>
    <mergeCell ref="F57:G57"/>
    <mergeCell ref="H57:I57"/>
    <mergeCell ref="K57:L57"/>
    <mergeCell ref="M57:O57"/>
    <mergeCell ref="L50:O50"/>
    <mergeCell ref="E51:I51"/>
    <mergeCell ref="L51:O51"/>
    <mergeCell ref="E52:I52"/>
    <mergeCell ref="L52:O52"/>
    <mergeCell ref="E53:I53"/>
    <mergeCell ref="L53:O53"/>
    <mergeCell ref="B44:J44"/>
    <mergeCell ref="K44:N44"/>
    <mergeCell ref="B46:O46"/>
    <mergeCell ref="A48:D54"/>
    <mergeCell ref="E48:I48"/>
    <mergeCell ref="J48:K54"/>
    <mergeCell ref="L48:O48"/>
    <mergeCell ref="E49:I49"/>
    <mergeCell ref="L49:O49"/>
    <mergeCell ref="E50:I50"/>
    <mergeCell ref="A31:F32"/>
    <mergeCell ref="G31:O32"/>
    <mergeCell ref="D34:O34"/>
    <mergeCell ref="A36:C36"/>
    <mergeCell ref="A37:C37"/>
    <mergeCell ref="B38:C38"/>
    <mergeCell ref="A27:F27"/>
    <mergeCell ref="G27:O27"/>
    <mergeCell ref="A28:F29"/>
    <mergeCell ref="G28:O29"/>
    <mergeCell ref="A30:F30"/>
    <mergeCell ref="G30:O30"/>
    <mergeCell ref="F25:G25"/>
    <mergeCell ref="H25:I25"/>
    <mergeCell ref="K25:L25"/>
    <mergeCell ref="M25:O25"/>
    <mergeCell ref="A26:B26"/>
    <mergeCell ref="C26:G26"/>
    <mergeCell ref="H26:J26"/>
    <mergeCell ref="K26:O26"/>
    <mergeCell ref="E21:I21"/>
    <mergeCell ref="L21:O21"/>
    <mergeCell ref="F24:G24"/>
    <mergeCell ref="H24:I24"/>
    <mergeCell ref="K24:L24"/>
    <mergeCell ref="M24:O24"/>
    <mergeCell ref="A12:D21"/>
    <mergeCell ref="E12:I12"/>
    <mergeCell ref="J12:K21"/>
    <mergeCell ref="L12:O12"/>
    <mergeCell ref="E13:I13"/>
    <mergeCell ref="L13:O13"/>
    <mergeCell ref="E14:I14"/>
    <mergeCell ref="E18:I18"/>
    <mergeCell ref="L18:O18"/>
    <mergeCell ref="E19:I19"/>
    <mergeCell ref="L19:O19"/>
    <mergeCell ref="E20:I20"/>
    <mergeCell ref="L20:O20"/>
    <mergeCell ref="L14:O14"/>
    <mergeCell ref="E15:I15"/>
    <mergeCell ref="L15:O15"/>
    <mergeCell ref="E16:I16"/>
    <mergeCell ref="L16:O16"/>
    <mergeCell ref="E17:I17"/>
    <mergeCell ref="L17:O17"/>
    <mergeCell ref="B1:O1"/>
    <mergeCell ref="B2:O2"/>
    <mergeCell ref="B3:O3"/>
    <mergeCell ref="B4:O4"/>
    <mergeCell ref="B5:O5"/>
    <mergeCell ref="B6:O6"/>
    <mergeCell ref="B8:J8"/>
    <mergeCell ref="K8:N8"/>
    <mergeCell ref="B10:O10"/>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$EM$339:$EM$395</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0"/>
  <sheetViews>
    <sheetView workbookViewId="0">
      <selection activeCell="B5" sqref="B5:O5"/>
    </sheetView>
  </sheetViews>
  <sheetFormatPr baseColWidth="10" defaultRowHeight="15" x14ac:dyDescent="0.25"/>
  <sheetData>
    <row r="1" spans="1:15" ht="38.25" x14ac:dyDescent="0.25">
      <c r="A1" s="149" t="s">
        <v>0</v>
      </c>
      <c r="B1" s="632" t="s">
        <v>443</v>
      </c>
      <c r="C1" s="633"/>
      <c r="D1" s="633"/>
      <c r="E1" s="633"/>
      <c r="F1" s="633"/>
      <c r="G1" s="633"/>
      <c r="H1" s="633"/>
      <c r="I1" s="633"/>
      <c r="J1" s="633"/>
      <c r="K1" s="633"/>
      <c r="L1" s="633"/>
      <c r="M1" s="633"/>
      <c r="N1" s="633"/>
      <c r="O1" s="634"/>
    </row>
    <row r="2" spans="1:15" x14ac:dyDescent="0.25">
      <c r="A2" s="149" t="s">
        <v>2</v>
      </c>
      <c r="B2" s="909" t="s">
        <v>444</v>
      </c>
      <c r="C2" s="910"/>
      <c r="D2" s="910"/>
      <c r="E2" s="910"/>
      <c r="F2" s="910"/>
      <c r="G2" s="910"/>
      <c r="H2" s="910"/>
      <c r="I2" s="910"/>
      <c r="J2" s="910"/>
      <c r="K2" s="910"/>
      <c r="L2" s="910"/>
      <c r="M2" s="910"/>
      <c r="N2" s="910"/>
      <c r="O2" s="911"/>
    </row>
    <row r="3" spans="1:15" x14ac:dyDescent="0.25">
      <c r="A3" s="149" t="s">
        <v>3</v>
      </c>
      <c r="B3" s="912" t="s">
        <v>445</v>
      </c>
      <c r="C3" s="913"/>
      <c r="D3" s="913"/>
      <c r="E3" s="913"/>
      <c r="F3" s="913"/>
      <c r="G3" s="913"/>
      <c r="H3" s="913"/>
      <c r="I3" s="913"/>
      <c r="J3" s="913"/>
      <c r="K3" s="913"/>
      <c r="L3" s="913"/>
      <c r="M3" s="913"/>
      <c r="N3" s="913"/>
      <c r="O3" s="914"/>
    </row>
    <row r="4" spans="1:15" x14ac:dyDescent="0.25">
      <c r="A4" s="149" t="s">
        <v>5</v>
      </c>
      <c r="B4" s="912" t="s">
        <v>446</v>
      </c>
      <c r="C4" s="913"/>
      <c r="D4" s="913"/>
      <c r="E4" s="913"/>
      <c r="F4" s="913"/>
      <c r="G4" s="913"/>
      <c r="H4" s="913"/>
      <c r="I4" s="913"/>
      <c r="J4" s="913"/>
      <c r="K4" s="913"/>
      <c r="L4" s="913"/>
      <c r="M4" s="913"/>
      <c r="N4" s="913"/>
      <c r="O4" s="914"/>
    </row>
    <row r="5" spans="1:15" x14ac:dyDescent="0.25">
      <c r="A5" s="150" t="s">
        <v>7</v>
      </c>
      <c r="B5" s="641" t="s">
        <v>8</v>
      </c>
      <c r="C5" s="642"/>
      <c r="D5" s="642"/>
      <c r="E5" s="642"/>
      <c r="F5" s="642"/>
      <c r="G5" s="642"/>
      <c r="H5" s="642"/>
      <c r="I5" s="642"/>
      <c r="J5" s="642"/>
      <c r="K5" s="642"/>
      <c r="L5" s="642"/>
      <c r="M5" s="642"/>
      <c r="N5" s="642"/>
      <c r="O5" s="643"/>
    </row>
    <row r="6" spans="1:15" x14ac:dyDescent="0.25">
      <c r="A6" s="150" t="s">
        <v>9</v>
      </c>
      <c r="B6" s="912" t="s">
        <v>447</v>
      </c>
      <c r="C6" s="913"/>
      <c r="D6" s="913"/>
      <c r="E6" s="913"/>
      <c r="F6" s="913"/>
      <c r="G6" s="913"/>
      <c r="H6" s="913"/>
      <c r="I6" s="913"/>
      <c r="J6" s="913"/>
      <c r="K6" s="913"/>
      <c r="L6" s="913"/>
      <c r="M6" s="913"/>
      <c r="N6" s="913"/>
      <c r="O6" s="914"/>
    </row>
    <row r="7" spans="1:15" x14ac:dyDescent="0.25">
      <c r="A7" s="151"/>
      <c r="B7" s="4"/>
      <c r="C7" s="4"/>
      <c r="D7" s="4"/>
      <c r="E7" s="4"/>
      <c r="F7" s="4"/>
      <c r="G7" s="4"/>
      <c r="H7" s="4"/>
      <c r="I7" s="4"/>
      <c r="J7" s="4"/>
      <c r="K7" s="4"/>
      <c r="L7" s="4"/>
      <c r="M7" s="4"/>
      <c r="N7" s="4"/>
      <c r="O7" s="4"/>
    </row>
    <row r="8" spans="1:15" x14ac:dyDescent="0.25">
      <c r="A8" s="151"/>
      <c r="B8" s="4"/>
      <c r="C8" s="4"/>
      <c r="D8" s="4"/>
      <c r="E8" s="4"/>
      <c r="F8" s="4"/>
      <c r="G8" s="4"/>
      <c r="H8" s="4"/>
      <c r="I8" s="4"/>
      <c r="J8" s="4"/>
      <c r="K8" s="4"/>
      <c r="L8" s="4"/>
      <c r="M8" s="4"/>
      <c r="N8" s="4"/>
      <c r="O8" s="4"/>
    </row>
    <row r="9" spans="1:15" x14ac:dyDescent="0.25">
      <c r="A9" s="151"/>
      <c r="B9" s="4"/>
      <c r="C9" s="4"/>
      <c r="D9" s="4"/>
      <c r="E9" s="4"/>
      <c r="F9" s="4"/>
      <c r="G9" s="4"/>
      <c r="H9" s="4"/>
      <c r="I9" s="4"/>
      <c r="J9" s="4"/>
      <c r="K9" s="4"/>
      <c r="L9" s="4"/>
      <c r="M9" s="4"/>
      <c r="N9" s="4"/>
      <c r="O9" s="4"/>
    </row>
    <row r="10" spans="1:15" x14ac:dyDescent="0.25">
      <c r="A10" s="152"/>
      <c r="B10" s="153"/>
      <c r="C10" s="154"/>
      <c r="D10" s="154"/>
      <c r="E10" s="154"/>
      <c r="F10" s="154"/>
      <c r="G10" s="154"/>
      <c r="H10" s="154"/>
      <c r="I10" s="154"/>
      <c r="J10" s="154"/>
      <c r="K10" s="154"/>
      <c r="L10" s="155"/>
      <c r="M10" s="155"/>
      <c r="N10" s="155"/>
      <c r="O10" s="152"/>
    </row>
    <row r="11" spans="1:15" x14ac:dyDescent="0.25">
      <c r="A11" s="9" t="s">
        <v>11</v>
      </c>
      <c r="B11" s="644" t="s">
        <v>448</v>
      </c>
      <c r="C11" s="645"/>
      <c r="D11" s="645"/>
      <c r="E11" s="645"/>
      <c r="F11" s="645"/>
      <c r="G11" s="645"/>
      <c r="H11" s="645"/>
      <c r="I11" s="645"/>
      <c r="J11" s="646"/>
      <c r="K11" s="647" t="s">
        <v>13</v>
      </c>
      <c r="L11" s="647"/>
      <c r="M11" s="647"/>
      <c r="N11" s="647"/>
      <c r="O11" s="10">
        <v>0.25</v>
      </c>
    </row>
    <row r="12" spans="1:15" x14ac:dyDescent="0.25">
      <c r="A12" s="156"/>
      <c r="B12" s="157"/>
      <c r="C12" s="158"/>
      <c r="D12" s="158"/>
      <c r="E12" s="158"/>
      <c r="F12" s="158"/>
      <c r="G12" s="158"/>
      <c r="H12" s="158"/>
      <c r="I12" s="158"/>
      <c r="J12" s="158"/>
      <c r="K12" s="158"/>
      <c r="L12" s="158"/>
      <c r="M12" s="158"/>
      <c r="N12" s="158"/>
      <c r="O12" s="156"/>
    </row>
    <row r="13" spans="1:15" ht="25.5" x14ac:dyDescent="0.25">
      <c r="A13" s="159" t="s">
        <v>14</v>
      </c>
      <c r="B13" s="921"/>
      <c r="C13" s="922"/>
      <c r="D13" s="922"/>
      <c r="E13" s="922"/>
      <c r="F13" s="922"/>
      <c r="G13" s="922"/>
      <c r="H13" s="922"/>
      <c r="I13" s="922"/>
      <c r="J13" s="922"/>
      <c r="K13" s="922"/>
      <c r="L13" s="922"/>
      <c r="M13" s="922"/>
      <c r="N13" s="922"/>
      <c r="O13" s="923"/>
    </row>
    <row r="14" spans="1:15" x14ac:dyDescent="0.25">
      <c r="A14" s="156"/>
      <c r="B14" s="157"/>
      <c r="C14" s="158"/>
      <c r="D14" s="158"/>
      <c r="E14" s="158"/>
      <c r="F14" s="158"/>
      <c r="G14" s="158"/>
      <c r="H14" s="158"/>
      <c r="I14" s="158"/>
      <c r="J14" s="158"/>
      <c r="K14" s="158"/>
      <c r="L14" s="158"/>
      <c r="M14" s="158"/>
      <c r="N14" s="158"/>
      <c r="O14" s="156"/>
    </row>
    <row r="15" spans="1:15" x14ac:dyDescent="0.25">
      <c r="A15" s="924" t="s">
        <v>15</v>
      </c>
      <c r="B15" s="924"/>
      <c r="C15" s="924"/>
      <c r="D15" s="924"/>
      <c r="E15" s="666" t="s">
        <v>445</v>
      </c>
      <c r="F15" s="666"/>
      <c r="G15" s="666"/>
      <c r="H15" s="666"/>
      <c r="I15" s="666"/>
      <c r="J15" s="924" t="s">
        <v>17</v>
      </c>
      <c r="K15" s="924"/>
      <c r="L15" s="918" t="s">
        <v>449</v>
      </c>
      <c r="M15" s="919"/>
      <c r="N15" s="919"/>
      <c r="O15" s="920"/>
    </row>
    <row r="16" spans="1:15" x14ac:dyDescent="0.25">
      <c r="A16" s="924"/>
      <c r="B16" s="924"/>
      <c r="C16" s="924"/>
      <c r="D16" s="924"/>
      <c r="E16" s="918" t="s">
        <v>450</v>
      </c>
      <c r="F16" s="919"/>
      <c r="G16" s="919"/>
      <c r="H16" s="919"/>
      <c r="I16" s="920"/>
      <c r="J16" s="924"/>
      <c r="K16" s="924"/>
      <c r="L16" s="915" t="s">
        <v>451</v>
      </c>
      <c r="M16" s="916"/>
      <c r="N16" s="916"/>
      <c r="O16" s="917"/>
    </row>
    <row r="17" spans="1:15" x14ac:dyDescent="0.25">
      <c r="A17" s="924"/>
      <c r="B17" s="924"/>
      <c r="C17" s="924"/>
      <c r="D17" s="924"/>
      <c r="E17" s="918" t="s">
        <v>452</v>
      </c>
      <c r="F17" s="919"/>
      <c r="G17" s="919"/>
      <c r="H17" s="919"/>
      <c r="I17" s="920"/>
      <c r="J17" s="924"/>
      <c r="K17" s="924"/>
      <c r="L17" s="915" t="s">
        <v>453</v>
      </c>
      <c r="M17" s="916"/>
      <c r="N17" s="916"/>
      <c r="O17" s="917"/>
    </row>
    <row r="18" spans="1:15" x14ac:dyDescent="0.25">
      <c r="A18" s="924"/>
      <c r="B18" s="924"/>
      <c r="C18" s="924"/>
      <c r="D18" s="924"/>
      <c r="E18" s="918"/>
      <c r="F18" s="919"/>
      <c r="G18" s="919"/>
      <c r="H18" s="919"/>
      <c r="I18" s="920"/>
      <c r="J18" s="924"/>
      <c r="K18" s="924"/>
      <c r="L18" s="915" t="s">
        <v>454</v>
      </c>
      <c r="M18" s="916"/>
      <c r="N18" s="916"/>
      <c r="O18" s="917"/>
    </row>
    <row r="19" spans="1:15" x14ac:dyDescent="0.25">
      <c r="A19" s="924"/>
      <c r="B19" s="924"/>
      <c r="C19" s="924"/>
      <c r="D19" s="924"/>
      <c r="E19" s="918"/>
      <c r="F19" s="919"/>
      <c r="G19" s="919"/>
      <c r="H19" s="919"/>
      <c r="I19" s="920"/>
      <c r="J19" s="924"/>
      <c r="K19" s="924"/>
      <c r="L19" s="915" t="s">
        <v>455</v>
      </c>
      <c r="M19" s="916"/>
      <c r="N19" s="916"/>
      <c r="O19" s="917"/>
    </row>
    <row r="20" spans="1:15" x14ac:dyDescent="0.25">
      <c r="A20" s="924"/>
      <c r="B20" s="924"/>
      <c r="C20" s="924"/>
      <c r="D20" s="924"/>
      <c r="E20" s="918"/>
      <c r="F20" s="919"/>
      <c r="G20" s="919"/>
      <c r="H20" s="919"/>
      <c r="I20" s="920"/>
      <c r="J20" s="924"/>
      <c r="K20" s="924"/>
      <c r="L20" s="915" t="s">
        <v>456</v>
      </c>
      <c r="M20" s="916"/>
      <c r="N20" s="916"/>
      <c r="O20" s="917"/>
    </row>
    <row r="21" spans="1:15" x14ac:dyDescent="0.25">
      <c r="A21" s="924"/>
      <c r="B21" s="924"/>
      <c r="C21" s="924"/>
      <c r="D21" s="924"/>
      <c r="E21" s="918"/>
      <c r="F21" s="919"/>
      <c r="G21" s="919"/>
      <c r="H21" s="919"/>
      <c r="I21" s="920"/>
      <c r="J21" s="924"/>
      <c r="K21" s="924"/>
      <c r="L21" s="915" t="s">
        <v>457</v>
      </c>
      <c r="M21" s="916"/>
      <c r="N21" s="916"/>
      <c r="O21" s="917"/>
    </row>
    <row r="22" spans="1:15" x14ac:dyDescent="0.25">
      <c r="A22" s="924"/>
      <c r="B22" s="924"/>
      <c r="C22" s="924"/>
      <c r="D22" s="924"/>
      <c r="E22" s="918"/>
      <c r="F22" s="919"/>
      <c r="G22" s="919"/>
      <c r="H22" s="919"/>
      <c r="I22" s="920"/>
      <c r="J22" s="924"/>
      <c r="K22" s="924"/>
      <c r="L22" s="663" t="s">
        <v>458</v>
      </c>
      <c r="M22" s="925"/>
      <c r="N22" s="925"/>
      <c r="O22" s="664"/>
    </row>
    <row r="23" spans="1:15" x14ac:dyDescent="0.25">
      <c r="A23" s="924"/>
      <c r="B23" s="924"/>
      <c r="C23" s="924"/>
      <c r="D23" s="924"/>
      <c r="E23" s="918"/>
      <c r="F23" s="919"/>
      <c r="G23" s="919"/>
      <c r="H23" s="919"/>
      <c r="I23" s="920"/>
      <c r="J23" s="924"/>
      <c r="K23" s="924"/>
      <c r="L23" s="663" t="s">
        <v>459</v>
      </c>
      <c r="M23" s="925"/>
      <c r="N23" s="925"/>
      <c r="O23" s="664"/>
    </row>
    <row r="24" spans="1:15" x14ac:dyDescent="0.25">
      <c r="A24" s="924"/>
      <c r="B24" s="924"/>
      <c r="C24" s="924"/>
      <c r="D24" s="924"/>
      <c r="E24" s="918"/>
      <c r="F24" s="919"/>
      <c r="G24" s="919"/>
      <c r="H24" s="919"/>
      <c r="I24" s="920"/>
      <c r="J24" s="924"/>
      <c r="K24" s="924"/>
      <c r="L24" s="663" t="s">
        <v>460</v>
      </c>
      <c r="M24" s="925"/>
      <c r="N24" s="925"/>
      <c r="O24" s="664"/>
    </row>
    <row r="25" spans="1:15" x14ac:dyDescent="0.25">
      <c r="A25" s="924"/>
      <c r="B25" s="924"/>
      <c r="C25" s="924"/>
      <c r="D25" s="924"/>
      <c r="E25" s="918"/>
      <c r="F25" s="919"/>
      <c r="G25" s="919"/>
      <c r="H25" s="919"/>
      <c r="I25" s="920"/>
      <c r="J25" s="924"/>
      <c r="K25" s="924"/>
      <c r="L25" s="915" t="s">
        <v>461</v>
      </c>
      <c r="M25" s="916"/>
      <c r="N25" s="916"/>
      <c r="O25" s="917"/>
    </row>
    <row r="26" spans="1:15" x14ac:dyDescent="0.25">
      <c r="A26" s="924"/>
      <c r="B26" s="924"/>
      <c r="C26" s="924"/>
      <c r="D26" s="924"/>
      <c r="E26" s="918"/>
      <c r="F26" s="919"/>
      <c r="G26" s="919"/>
      <c r="H26" s="919"/>
      <c r="I26" s="920"/>
      <c r="J26" s="924"/>
      <c r="K26" s="924"/>
      <c r="L26" s="915" t="s">
        <v>462</v>
      </c>
      <c r="M26" s="916"/>
      <c r="N26" s="916"/>
      <c r="O26" s="917"/>
    </row>
    <row r="27" spans="1:15" x14ac:dyDescent="0.25">
      <c r="A27" s="924"/>
      <c r="B27" s="924"/>
      <c r="C27" s="924"/>
      <c r="D27" s="924"/>
      <c r="E27" s="918"/>
      <c r="F27" s="919"/>
      <c r="G27" s="919"/>
      <c r="H27" s="919"/>
      <c r="I27" s="920"/>
      <c r="J27" s="924"/>
      <c r="K27" s="924"/>
      <c r="L27" s="918" t="s">
        <v>463</v>
      </c>
      <c r="M27" s="919"/>
      <c r="N27" s="919"/>
      <c r="O27" s="920"/>
    </row>
    <row r="28" spans="1:15" x14ac:dyDescent="0.25">
      <c r="A28" s="156"/>
      <c r="B28" s="157"/>
      <c r="C28" s="158"/>
      <c r="D28" s="158"/>
      <c r="E28" s="158"/>
      <c r="F28" s="158"/>
      <c r="G28" s="158"/>
      <c r="H28" s="158"/>
      <c r="I28" s="158"/>
      <c r="J28" s="158"/>
      <c r="K28" s="158"/>
      <c r="L28" s="158"/>
      <c r="M28" s="158"/>
      <c r="N28" s="158"/>
      <c r="O28" s="156"/>
    </row>
    <row r="29" spans="1:15" ht="25.5" x14ac:dyDescent="0.25">
      <c r="A29" s="15" t="s">
        <v>23</v>
      </c>
      <c r="B29" s="15" t="s">
        <v>24</v>
      </c>
      <c r="C29" s="15" t="s">
        <v>25</v>
      </c>
      <c r="D29" s="15" t="s">
        <v>26</v>
      </c>
      <c r="E29" s="15" t="s">
        <v>27</v>
      </c>
      <c r="F29" s="658" t="s">
        <v>28</v>
      </c>
      <c r="G29" s="658"/>
      <c r="H29" s="658" t="s">
        <v>29</v>
      </c>
      <c r="I29" s="658"/>
      <c r="J29" s="15" t="s">
        <v>30</v>
      </c>
      <c r="K29" s="658" t="s">
        <v>31</v>
      </c>
      <c r="L29" s="658"/>
      <c r="M29" s="659" t="s">
        <v>32</v>
      </c>
      <c r="N29" s="660"/>
      <c r="O29" s="661"/>
    </row>
    <row r="30" spans="1:15" ht="63.75" x14ac:dyDescent="0.25">
      <c r="A30" s="16" t="s">
        <v>67</v>
      </c>
      <c r="B30" s="53">
        <v>1</v>
      </c>
      <c r="C30" s="18" t="s">
        <v>464</v>
      </c>
      <c r="D30" s="160" t="s">
        <v>35</v>
      </c>
      <c r="E30" s="160" t="s">
        <v>36</v>
      </c>
      <c r="F30" s="926" t="s">
        <v>465</v>
      </c>
      <c r="G30" s="926"/>
      <c r="H30" s="663" t="s">
        <v>70</v>
      </c>
      <c r="I30" s="664"/>
      <c r="J30" s="161">
        <v>0.7</v>
      </c>
      <c r="K30" s="665" t="s">
        <v>39</v>
      </c>
      <c r="L30" s="665"/>
      <c r="M30" s="666" t="s">
        <v>466</v>
      </c>
      <c r="N30" s="666"/>
      <c r="O30" s="666"/>
    </row>
    <row r="31" spans="1:15" x14ac:dyDescent="0.25">
      <c r="A31" s="676" t="s">
        <v>40</v>
      </c>
      <c r="B31" s="677"/>
      <c r="C31" s="678" t="s">
        <v>467</v>
      </c>
      <c r="D31" s="679" t="s">
        <v>468</v>
      </c>
      <c r="E31" s="679" t="s">
        <v>468</v>
      </c>
      <c r="F31" s="679" t="s">
        <v>468</v>
      </c>
      <c r="G31" s="680" t="s">
        <v>468</v>
      </c>
      <c r="H31" s="681" t="s">
        <v>42</v>
      </c>
      <c r="I31" s="682"/>
      <c r="J31" s="683"/>
      <c r="K31" s="721" t="s">
        <v>469</v>
      </c>
      <c r="L31" s="722"/>
      <c r="M31" s="722"/>
      <c r="N31" s="722"/>
      <c r="O31" s="723"/>
    </row>
    <row r="32" spans="1:15" x14ac:dyDescent="0.25">
      <c r="A32" s="672" t="s">
        <v>44</v>
      </c>
      <c r="B32" s="673"/>
      <c r="C32" s="673"/>
      <c r="D32" s="673"/>
      <c r="E32" s="673"/>
      <c r="F32" s="687"/>
      <c r="G32" s="674" t="s">
        <v>45</v>
      </c>
      <c r="H32" s="674"/>
      <c r="I32" s="674"/>
      <c r="J32" s="674"/>
      <c r="K32" s="674"/>
      <c r="L32" s="674"/>
      <c r="M32" s="674"/>
      <c r="N32" s="674"/>
      <c r="O32" s="674"/>
    </row>
    <row r="33" spans="1:15" x14ac:dyDescent="0.25">
      <c r="A33" s="932" t="s">
        <v>470</v>
      </c>
      <c r="B33" s="933"/>
      <c r="C33" s="933"/>
      <c r="D33" s="933"/>
      <c r="E33" s="933"/>
      <c r="F33" s="933"/>
      <c r="G33" s="936" t="s">
        <v>471</v>
      </c>
      <c r="H33" s="936"/>
      <c r="I33" s="936"/>
      <c r="J33" s="936"/>
      <c r="K33" s="936"/>
      <c r="L33" s="936"/>
      <c r="M33" s="936"/>
      <c r="N33" s="936"/>
      <c r="O33" s="936"/>
    </row>
    <row r="34" spans="1:15" x14ac:dyDescent="0.25">
      <c r="A34" s="934"/>
      <c r="B34" s="935"/>
      <c r="C34" s="935"/>
      <c r="D34" s="935"/>
      <c r="E34" s="935"/>
      <c r="F34" s="935"/>
      <c r="G34" s="936"/>
      <c r="H34" s="936"/>
      <c r="I34" s="936"/>
      <c r="J34" s="936"/>
      <c r="K34" s="936"/>
      <c r="L34" s="936"/>
      <c r="M34" s="936"/>
      <c r="N34" s="936"/>
      <c r="O34" s="936"/>
    </row>
    <row r="35" spans="1:15" x14ac:dyDescent="0.25">
      <c r="A35" s="672" t="s">
        <v>48</v>
      </c>
      <c r="B35" s="673"/>
      <c r="C35" s="673"/>
      <c r="D35" s="673"/>
      <c r="E35" s="673"/>
      <c r="F35" s="673"/>
      <c r="G35" s="674" t="s">
        <v>49</v>
      </c>
      <c r="H35" s="674"/>
      <c r="I35" s="674"/>
      <c r="J35" s="674"/>
      <c r="K35" s="674"/>
      <c r="L35" s="674"/>
      <c r="M35" s="674"/>
      <c r="N35" s="674"/>
      <c r="O35" s="674"/>
    </row>
    <row r="36" spans="1:15" x14ac:dyDescent="0.25">
      <c r="A36" s="675" t="s">
        <v>472</v>
      </c>
      <c r="B36" s="675"/>
      <c r="C36" s="675"/>
      <c r="D36" s="675"/>
      <c r="E36" s="675"/>
      <c r="F36" s="675"/>
      <c r="G36" s="675" t="s">
        <v>473</v>
      </c>
      <c r="H36" s="675"/>
      <c r="I36" s="675"/>
      <c r="J36" s="675"/>
      <c r="K36" s="675"/>
      <c r="L36" s="675"/>
      <c r="M36" s="675"/>
      <c r="N36" s="675"/>
      <c r="O36" s="675"/>
    </row>
    <row r="37" spans="1:15" x14ac:dyDescent="0.25">
      <c r="A37" s="675"/>
      <c r="B37" s="675"/>
      <c r="C37" s="675"/>
      <c r="D37" s="675"/>
      <c r="E37" s="675"/>
      <c r="F37" s="675"/>
      <c r="G37" s="675"/>
      <c r="H37" s="675"/>
      <c r="I37" s="675"/>
      <c r="J37" s="675"/>
      <c r="K37" s="675"/>
      <c r="L37" s="675"/>
      <c r="M37" s="675"/>
      <c r="N37" s="675"/>
      <c r="O37" s="675"/>
    </row>
    <row r="38" spans="1:15" x14ac:dyDescent="0.25">
      <c r="A38" s="152"/>
      <c r="B38" s="153"/>
      <c r="C38" s="157"/>
      <c r="D38" s="157"/>
      <c r="E38" s="157"/>
      <c r="F38" s="157"/>
      <c r="G38" s="157"/>
      <c r="H38" s="157"/>
      <c r="I38" s="157"/>
      <c r="J38" s="157"/>
      <c r="K38" s="157"/>
      <c r="L38" s="157"/>
      <c r="M38" s="157"/>
      <c r="N38" s="157"/>
      <c r="O38" s="152"/>
    </row>
    <row r="39" spans="1:15" x14ac:dyDescent="0.25">
      <c r="A39" s="157"/>
      <c r="B39" s="157"/>
      <c r="C39" s="152"/>
      <c r="D39" s="927" t="s">
        <v>52</v>
      </c>
      <c r="E39" s="928"/>
      <c r="F39" s="928"/>
      <c r="G39" s="928"/>
      <c r="H39" s="928"/>
      <c r="I39" s="928"/>
      <c r="J39" s="928"/>
      <c r="K39" s="928"/>
      <c r="L39" s="928"/>
      <c r="M39" s="928"/>
      <c r="N39" s="928"/>
      <c r="O39" s="929"/>
    </row>
    <row r="40" spans="1:15" x14ac:dyDescent="0.25">
      <c r="A40" s="152"/>
      <c r="B40" s="153"/>
      <c r="C40" s="157"/>
      <c r="D40" s="162" t="s">
        <v>53</v>
      </c>
      <c r="E40" s="162" t="s">
        <v>54</v>
      </c>
      <c r="F40" s="162" t="s">
        <v>55</v>
      </c>
      <c r="G40" s="162" t="s">
        <v>56</v>
      </c>
      <c r="H40" s="162" t="s">
        <v>57</v>
      </c>
      <c r="I40" s="162" t="s">
        <v>58</v>
      </c>
      <c r="J40" s="162" t="s">
        <v>59</v>
      </c>
      <c r="K40" s="162" t="s">
        <v>60</v>
      </c>
      <c r="L40" s="162" t="s">
        <v>61</v>
      </c>
      <c r="M40" s="162" t="s">
        <v>62</v>
      </c>
      <c r="N40" s="162" t="s">
        <v>63</v>
      </c>
      <c r="O40" s="162" t="s">
        <v>64</v>
      </c>
    </row>
    <row r="41" spans="1:15" x14ac:dyDescent="0.25">
      <c r="A41" s="930" t="s">
        <v>65</v>
      </c>
      <c r="B41" s="930"/>
      <c r="C41" s="930"/>
      <c r="D41" s="163">
        <v>0.7</v>
      </c>
      <c r="E41" s="163">
        <v>0.7</v>
      </c>
      <c r="F41" s="163">
        <v>0.7</v>
      </c>
      <c r="G41" s="163">
        <v>0.7</v>
      </c>
      <c r="H41" s="163">
        <v>0.7</v>
      </c>
      <c r="I41" s="163">
        <v>0.7</v>
      </c>
      <c r="J41" s="163">
        <v>0.7</v>
      </c>
      <c r="K41" s="163">
        <v>0.7</v>
      </c>
      <c r="L41" s="163">
        <v>0.7</v>
      </c>
      <c r="M41" s="163">
        <v>0.7</v>
      </c>
      <c r="N41" s="163">
        <v>0.7</v>
      </c>
      <c r="O41" s="163">
        <v>0.7</v>
      </c>
    </row>
    <row r="42" spans="1:15" x14ac:dyDescent="0.25">
      <c r="A42" s="931" t="s">
        <v>66</v>
      </c>
      <c r="B42" s="931"/>
      <c r="C42" s="931"/>
      <c r="D42" s="164">
        <v>0.89970000000000006</v>
      </c>
      <c r="E42" s="164">
        <v>0.81799999999999995</v>
      </c>
      <c r="F42" s="164">
        <v>0.78759999999999997</v>
      </c>
      <c r="G42" s="164">
        <v>0.83579999999999999</v>
      </c>
      <c r="H42" s="164">
        <v>0.87460000000000004</v>
      </c>
      <c r="I42" s="164">
        <v>0.84419999999999995</v>
      </c>
      <c r="J42" s="164">
        <v>0.8145</v>
      </c>
      <c r="K42" s="164">
        <v>0.85750000000000004</v>
      </c>
      <c r="L42" s="164">
        <v>0.93079999999999996</v>
      </c>
      <c r="M42" s="164"/>
      <c r="N42" s="164"/>
      <c r="O42" s="164"/>
    </row>
    <row r="43" spans="1:15" x14ac:dyDescent="0.25">
      <c r="A43" s="165"/>
      <c r="B43" s="165"/>
      <c r="C43" s="165"/>
      <c r="D43" s="166"/>
      <c r="E43" s="166"/>
      <c r="F43" s="166"/>
      <c r="G43" s="166"/>
      <c r="H43" s="166"/>
      <c r="I43" s="166"/>
      <c r="J43" s="166"/>
      <c r="K43" s="166"/>
      <c r="L43" s="166"/>
      <c r="M43" s="166"/>
      <c r="N43" s="166"/>
      <c r="O43" s="166"/>
    </row>
    <row r="44" spans="1:15" x14ac:dyDescent="0.25">
      <c r="A44" s="165"/>
      <c r="B44" s="165"/>
      <c r="C44" s="165"/>
      <c r="D44" s="166"/>
      <c r="E44" s="166"/>
      <c r="F44" s="166"/>
      <c r="G44" s="166"/>
      <c r="H44" s="166"/>
      <c r="I44" s="166"/>
      <c r="J44" s="166"/>
      <c r="K44" s="166"/>
      <c r="L44" s="166"/>
      <c r="M44" s="166"/>
      <c r="N44" s="166"/>
      <c r="O44" s="166"/>
    </row>
    <row r="45" spans="1:15" x14ac:dyDescent="0.25">
      <c r="A45" s="152"/>
      <c r="B45" s="153"/>
      <c r="C45" s="154"/>
      <c r="D45" s="154"/>
      <c r="E45" s="154"/>
      <c r="F45" s="154"/>
      <c r="G45" s="154"/>
      <c r="H45" s="154"/>
      <c r="I45" s="154"/>
      <c r="J45" s="154"/>
      <c r="K45" s="154"/>
      <c r="L45" s="155"/>
      <c r="M45" s="155"/>
      <c r="N45" s="155"/>
      <c r="O45" s="152"/>
    </row>
    <row r="46" spans="1:15" x14ac:dyDescent="0.25">
      <c r="A46" s="152"/>
      <c r="B46" s="153"/>
      <c r="C46" s="154"/>
      <c r="D46" s="154"/>
      <c r="E46" s="154"/>
      <c r="F46" s="154"/>
      <c r="G46" s="154"/>
      <c r="H46" s="154"/>
      <c r="I46" s="154"/>
      <c r="J46" s="154"/>
      <c r="K46" s="154"/>
      <c r="L46" s="155"/>
      <c r="M46" s="155"/>
      <c r="N46" s="155"/>
      <c r="O46" s="152"/>
    </row>
    <row r="47" spans="1:15" x14ac:dyDescent="0.25">
      <c r="A47" s="9" t="s">
        <v>97</v>
      </c>
      <c r="B47" s="644" t="s">
        <v>474</v>
      </c>
      <c r="C47" s="645"/>
      <c r="D47" s="645"/>
      <c r="E47" s="645"/>
      <c r="F47" s="645"/>
      <c r="G47" s="645"/>
      <c r="H47" s="645"/>
      <c r="I47" s="645"/>
      <c r="J47" s="646"/>
      <c r="K47" s="647" t="s">
        <v>13</v>
      </c>
      <c r="L47" s="647"/>
      <c r="M47" s="647"/>
      <c r="N47" s="647"/>
      <c r="O47" s="10">
        <v>0.3</v>
      </c>
    </row>
    <row r="48" spans="1:15" x14ac:dyDescent="0.25">
      <c r="A48" s="156"/>
      <c r="B48" s="157"/>
      <c r="C48" s="158"/>
      <c r="D48" s="158"/>
      <c r="E48" s="158"/>
      <c r="F48" s="158"/>
      <c r="G48" s="158"/>
      <c r="H48" s="158"/>
      <c r="I48" s="158"/>
      <c r="J48" s="158"/>
      <c r="K48" s="158"/>
      <c r="L48" s="158"/>
      <c r="M48" s="158"/>
      <c r="N48" s="158"/>
      <c r="O48" s="156"/>
    </row>
    <row r="49" spans="1:15" ht="25.5" x14ac:dyDescent="0.25">
      <c r="A49" s="159" t="s">
        <v>14</v>
      </c>
      <c r="B49" s="921"/>
      <c r="C49" s="922"/>
      <c r="D49" s="922"/>
      <c r="E49" s="922"/>
      <c r="F49" s="922"/>
      <c r="G49" s="922"/>
      <c r="H49" s="922"/>
      <c r="I49" s="922"/>
      <c r="J49" s="922"/>
      <c r="K49" s="922"/>
      <c r="L49" s="922"/>
      <c r="M49" s="922"/>
      <c r="N49" s="922"/>
      <c r="O49" s="923"/>
    </row>
    <row r="50" spans="1:15" x14ac:dyDescent="0.25">
      <c r="A50" s="167"/>
      <c r="B50" s="168"/>
      <c r="C50" s="168"/>
      <c r="D50" s="168"/>
      <c r="E50" s="168"/>
      <c r="F50" s="168"/>
      <c r="G50" s="168"/>
      <c r="H50" s="168"/>
      <c r="I50" s="168"/>
      <c r="J50" s="168"/>
      <c r="K50" s="158"/>
      <c r="L50" s="158"/>
      <c r="M50" s="158"/>
      <c r="N50" s="158"/>
      <c r="O50" s="169"/>
    </row>
    <row r="51" spans="1:15" x14ac:dyDescent="0.25">
      <c r="A51" s="924" t="s">
        <v>15</v>
      </c>
      <c r="B51" s="924"/>
      <c r="C51" s="924"/>
      <c r="D51" s="924"/>
      <c r="E51" s="666" t="s">
        <v>445</v>
      </c>
      <c r="F51" s="666"/>
      <c r="G51" s="666"/>
      <c r="H51" s="666"/>
      <c r="I51" s="666"/>
      <c r="J51" s="924" t="s">
        <v>17</v>
      </c>
      <c r="K51" s="924"/>
      <c r="L51" s="918" t="s">
        <v>449</v>
      </c>
      <c r="M51" s="919"/>
      <c r="N51" s="919"/>
      <c r="O51" s="920"/>
    </row>
    <row r="52" spans="1:15" x14ac:dyDescent="0.25">
      <c r="A52" s="924"/>
      <c r="B52" s="924"/>
      <c r="C52" s="924"/>
      <c r="D52" s="924"/>
      <c r="E52" s="918" t="s">
        <v>450</v>
      </c>
      <c r="F52" s="919"/>
      <c r="G52" s="919"/>
      <c r="H52" s="919"/>
      <c r="I52" s="920"/>
      <c r="J52" s="924"/>
      <c r="K52" s="924"/>
      <c r="L52" s="915" t="s">
        <v>451</v>
      </c>
      <c r="M52" s="916"/>
      <c r="N52" s="916"/>
      <c r="O52" s="917"/>
    </row>
    <row r="53" spans="1:15" x14ac:dyDescent="0.25">
      <c r="A53" s="924"/>
      <c r="B53" s="924"/>
      <c r="C53" s="924"/>
      <c r="D53" s="924"/>
      <c r="E53" s="918" t="s">
        <v>452</v>
      </c>
      <c r="F53" s="919"/>
      <c r="G53" s="919"/>
      <c r="H53" s="919"/>
      <c r="I53" s="920"/>
      <c r="J53" s="924"/>
      <c r="K53" s="924"/>
      <c r="L53" s="915" t="s">
        <v>453</v>
      </c>
      <c r="M53" s="916"/>
      <c r="N53" s="916"/>
      <c r="O53" s="917"/>
    </row>
    <row r="54" spans="1:15" x14ac:dyDescent="0.25">
      <c r="A54" s="924"/>
      <c r="B54" s="924"/>
      <c r="C54" s="924"/>
      <c r="D54" s="924"/>
      <c r="E54" s="666"/>
      <c r="F54" s="666"/>
      <c r="G54" s="666"/>
      <c r="H54" s="666"/>
      <c r="I54" s="666"/>
      <c r="J54" s="924"/>
      <c r="K54" s="924"/>
      <c r="L54" s="915" t="s">
        <v>454</v>
      </c>
      <c r="M54" s="916"/>
      <c r="N54" s="916"/>
      <c r="O54" s="917"/>
    </row>
    <row r="55" spans="1:15" x14ac:dyDescent="0.25">
      <c r="A55" s="924"/>
      <c r="B55" s="924"/>
      <c r="C55" s="924"/>
      <c r="D55" s="924"/>
      <c r="E55" s="666"/>
      <c r="F55" s="666"/>
      <c r="G55" s="666"/>
      <c r="H55" s="666"/>
      <c r="I55" s="666"/>
      <c r="J55" s="924"/>
      <c r="K55" s="924"/>
      <c r="L55" s="915" t="s">
        <v>455</v>
      </c>
      <c r="M55" s="916"/>
      <c r="N55" s="916"/>
      <c r="O55" s="917"/>
    </row>
    <row r="56" spans="1:15" x14ac:dyDescent="0.25">
      <c r="A56" s="924"/>
      <c r="B56" s="924"/>
      <c r="C56" s="924"/>
      <c r="D56" s="924"/>
      <c r="E56" s="666"/>
      <c r="F56" s="666"/>
      <c r="G56" s="666"/>
      <c r="H56" s="666"/>
      <c r="I56" s="666"/>
      <c r="J56" s="924"/>
      <c r="K56" s="924"/>
      <c r="L56" s="915" t="s">
        <v>456</v>
      </c>
      <c r="M56" s="916"/>
      <c r="N56" s="916"/>
      <c r="O56" s="917"/>
    </row>
    <row r="57" spans="1:15" x14ac:dyDescent="0.25">
      <c r="A57" s="924"/>
      <c r="B57" s="924"/>
      <c r="C57" s="924"/>
      <c r="D57" s="924"/>
      <c r="E57" s="666"/>
      <c r="F57" s="666"/>
      <c r="G57" s="666"/>
      <c r="H57" s="666"/>
      <c r="I57" s="666"/>
      <c r="J57" s="924"/>
      <c r="K57" s="924"/>
      <c r="L57" s="915" t="s">
        <v>457</v>
      </c>
      <c r="M57" s="916"/>
      <c r="N57" s="916"/>
      <c r="O57" s="917"/>
    </row>
    <row r="58" spans="1:15" x14ac:dyDescent="0.25">
      <c r="A58" s="924"/>
      <c r="B58" s="924"/>
      <c r="C58" s="924"/>
      <c r="D58" s="924"/>
      <c r="E58" s="666"/>
      <c r="F58" s="666"/>
      <c r="G58" s="666"/>
      <c r="H58" s="666"/>
      <c r="I58" s="666"/>
      <c r="J58" s="924"/>
      <c r="K58" s="924"/>
      <c r="L58" s="663" t="s">
        <v>458</v>
      </c>
      <c r="M58" s="925"/>
      <c r="N58" s="925"/>
      <c r="O58" s="664"/>
    </row>
    <row r="59" spans="1:15" x14ac:dyDescent="0.25">
      <c r="A59" s="924"/>
      <c r="B59" s="924"/>
      <c r="C59" s="924"/>
      <c r="D59" s="924"/>
      <c r="E59" s="666"/>
      <c r="F59" s="666"/>
      <c r="G59" s="666"/>
      <c r="H59" s="666"/>
      <c r="I59" s="666"/>
      <c r="J59" s="924"/>
      <c r="K59" s="924"/>
      <c r="L59" s="663" t="s">
        <v>459</v>
      </c>
      <c r="M59" s="925"/>
      <c r="N59" s="925"/>
      <c r="O59" s="664"/>
    </row>
    <row r="60" spans="1:15" x14ac:dyDescent="0.25">
      <c r="A60" s="924"/>
      <c r="B60" s="924"/>
      <c r="C60" s="924"/>
      <c r="D60" s="924"/>
      <c r="E60" s="666"/>
      <c r="F60" s="666"/>
      <c r="G60" s="666"/>
      <c r="H60" s="666"/>
      <c r="I60" s="666"/>
      <c r="J60" s="924"/>
      <c r="K60" s="924"/>
      <c r="L60" s="663" t="s">
        <v>460</v>
      </c>
      <c r="M60" s="925"/>
      <c r="N60" s="925"/>
      <c r="O60" s="664"/>
    </row>
    <row r="61" spans="1:15" x14ac:dyDescent="0.25">
      <c r="A61" s="924"/>
      <c r="B61" s="924"/>
      <c r="C61" s="924"/>
      <c r="D61" s="924"/>
      <c r="E61" s="666"/>
      <c r="F61" s="666"/>
      <c r="G61" s="666"/>
      <c r="H61" s="666"/>
      <c r="I61" s="666"/>
      <c r="J61" s="924"/>
      <c r="K61" s="924"/>
      <c r="L61" s="915" t="s">
        <v>461</v>
      </c>
      <c r="M61" s="916"/>
      <c r="N61" s="916"/>
      <c r="O61" s="917"/>
    </row>
    <row r="62" spans="1:15" x14ac:dyDescent="0.25">
      <c r="A62" s="924"/>
      <c r="B62" s="924"/>
      <c r="C62" s="924"/>
      <c r="D62" s="924"/>
      <c r="E62" s="666"/>
      <c r="F62" s="666"/>
      <c r="G62" s="666"/>
      <c r="H62" s="666"/>
      <c r="I62" s="666"/>
      <c r="J62" s="924"/>
      <c r="K62" s="924"/>
      <c r="L62" s="915" t="s">
        <v>462</v>
      </c>
      <c r="M62" s="916"/>
      <c r="N62" s="916"/>
      <c r="O62" s="917"/>
    </row>
    <row r="63" spans="1:15" x14ac:dyDescent="0.25">
      <c r="A63" s="924"/>
      <c r="B63" s="924"/>
      <c r="C63" s="924"/>
      <c r="D63" s="924"/>
      <c r="E63" s="666"/>
      <c r="F63" s="666"/>
      <c r="G63" s="666"/>
      <c r="H63" s="666"/>
      <c r="I63" s="666"/>
      <c r="J63" s="924"/>
      <c r="K63" s="924"/>
      <c r="L63" s="918" t="s">
        <v>463</v>
      </c>
      <c r="M63" s="919"/>
      <c r="N63" s="919"/>
      <c r="O63" s="920"/>
    </row>
    <row r="64" spans="1:15" x14ac:dyDescent="0.25">
      <c r="A64" s="152"/>
      <c r="B64" s="153"/>
      <c r="C64" s="154"/>
      <c r="D64" s="154"/>
      <c r="E64" s="154"/>
      <c r="F64" s="154"/>
      <c r="G64" s="154"/>
      <c r="H64" s="154"/>
      <c r="I64" s="154"/>
      <c r="J64" s="154"/>
      <c r="K64" s="154"/>
      <c r="L64" s="155"/>
      <c r="M64" s="155"/>
      <c r="N64" s="155"/>
      <c r="O64" s="152"/>
    </row>
    <row r="65" spans="1:15" ht="25.5" x14ac:dyDescent="0.25">
      <c r="A65" s="15" t="s">
        <v>23</v>
      </c>
      <c r="B65" s="15" t="s">
        <v>24</v>
      </c>
      <c r="C65" s="15" t="s">
        <v>25</v>
      </c>
      <c r="D65" s="15" t="s">
        <v>26</v>
      </c>
      <c r="E65" s="15" t="s">
        <v>27</v>
      </c>
      <c r="F65" s="658" t="s">
        <v>28</v>
      </c>
      <c r="G65" s="658"/>
      <c r="H65" s="658" t="s">
        <v>29</v>
      </c>
      <c r="I65" s="658"/>
      <c r="J65" s="15" t="s">
        <v>30</v>
      </c>
      <c r="K65" s="658" t="s">
        <v>31</v>
      </c>
      <c r="L65" s="658"/>
      <c r="M65" s="659" t="s">
        <v>32</v>
      </c>
      <c r="N65" s="660"/>
      <c r="O65" s="661"/>
    </row>
    <row r="66" spans="1:15" ht="76.5" x14ac:dyDescent="0.25">
      <c r="A66" s="16" t="s">
        <v>67</v>
      </c>
      <c r="B66" s="53">
        <v>1</v>
      </c>
      <c r="C66" s="18" t="s">
        <v>475</v>
      </c>
      <c r="D66" s="160" t="s">
        <v>35</v>
      </c>
      <c r="E66" s="160" t="s">
        <v>36</v>
      </c>
      <c r="F66" s="926" t="s">
        <v>476</v>
      </c>
      <c r="G66" s="926"/>
      <c r="H66" s="663" t="s">
        <v>70</v>
      </c>
      <c r="I66" s="664"/>
      <c r="J66" s="161">
        <v>0.7</v>
      </c>
      <c r="K66" s="665" t="s">
        <v>39</v>
      </c>
      <c r="L66" s="665"/>
      <c r="M66" s="666" t="s">
        <v>466</v>
      </c>
      <c r="N66" s="666"/>
      <c r="O66" s="666"/>
    </row>
    <row r="67" spans="1:15" x14ac:dyDescent="0.25">
      <c r="A67" s="676" t="s">
        <v>40</v>
      </c>
      <c r="B67" s="677"/>
      <c r="C67" s="678" t="s">
        <v>477</v>
      </c>
      <c r="D67" s="679"/>
      <c r="E67" s="679"/>
      <c r="F67" s="679"/>
      <c r="G67" s="680"/>
      <c r="H67" s="681" t="s">
        <v>72</v>
      </c>
      <c r="I67" s="682"/>
      <c r="J67" s="683"/>
      <c r="K67" s="721" t="s">
        <v>478</v>
      </c>
      <c r="L67" s="722"/>
      <c r="M67" s="722"/>
      <c r="N67" s="722"/>
      <c r="O67" s="723"/>
    </row>
    <row r="68" spans="1:15" x14ac:dyDescent="0.25">
      <c r="A68" s="672" t="s">
        <v>44</v>
      </c>
      <c r="B68" s="673"/>
      <c r="C68" s="673"/>
      <c r="D68" s="673"/>
      <c r="E68" s="673"/>
      <c r="F68" s="687"/>
      <c r="G68" s="674" t="s">
        <v>45</v>
      </c>
      <c r="H68" s="674"/>
      <c r="I68" s="674"/>
      <c r="J68" s="674"/>
      <c r="K68" s="674"/>
      <c r="L68" s="674"/>
      <c r="M68" s="674"/>
      <c r="N68" s="674"/>
      <c r="O68" s="674"/>
    </row>
    <row r="69" spans="1:15" x14ac:dyDescent="0.25">
      <c r="A69" s="932" t="s">
        <v>479</v>
      </c>
      <c r="B69" s="933"/>
      <c r="C69" s="933"/>
      <c r="D69" s="933"/>
      <c r="E69" s="933"/>
      <c r="F69" s="933"/>
      <c r="G69" s="936" t="s">
        <v>480</v>
      </c>
      <c r="H69" s="936"/>
      <c r="I69" s="936"/>
      <c r="J69" s="936"/>
      <c r="K69" s="936"/>
      <c r="L69" s="936"/>
      <c r="M69" s="936"/>
      <c r="N69" s="936"/>
      <c r="O69" s="936"/>
    </row>
    <row r="70" spans="1:15" x14ac:dyDescent="0.25">
      <c r="A70" s="934"/>
      <c r="B70" s="935"/>
      <c r="C70" s="935"/>
      <c r="D70" s="935"/>
      <c r="E70" s="935"/>
      <c r="F70" s="935"/>
      <c r="G70" s="936"/>
      <c r="H70" s="936"/>
      <c r="I70" s="936"/>
      <c r="J70" s="936"/>
      <c r="K70" s="936"/>
      <c r="L70" s="936"/>
      <c r="M70" s="936"/>
      <c r="N70" s="936"/>
      <c r="O70" s="936"/>
    </row>
    <row r="71" spans="1:15" x14ac:dyDescent="0.25">
      <c r="A71" s="672" t="s">
        <v>48</v>
      </c>
      <c r="B71" s="673"/>
      <c r="C71" s="673"/>
      <c r="D71" s="673"/>
      <c r="E71" s="673"/>
      <c r="F71" s="673"/>
      <c r="G71" s="674" t="s">
        <v>49</v>
      </c>
      <c r="H71" s="674"/>
      <c r="I71" s="674"/>
      <c r="J71" s="674"/>
      <c r="K71" s="674"/>
      <c r="L71" s="674"/>
      <c r="M71" s="674"/>
      <c r="N71" s="674"/>
      <c r="O71" s="674"/>
    </row>
    <row r="72" spans="1:15" x14ac:dyDescent="0.25">
      <c r="A72" s="675" t="s">
        <v>472</v>
      </c>
      <c r="B72" s="675"/>
      <c r="C72" s="675"/>
      <c r="D72" s="675"/>
      <c r="E72" s="675"/>
      <c r="F72" s="675"/>
      <c r="G72" s="675" t="s">
        <v>473</v>
      </c>
      <c r="H72" s="675"/>
      <c r="I72" s="675"/>
      <c r="J72" s="675"/>
      <c r="K72" s="675"/>
      <c r="L72" s="675"/>
      <c r="M72" s="675"/>
      <c r="N72" s="675"/>
      <c r="O72" s="675"/>
    </row>
    <row r="73" spans="1:15" x14ac:dyDescent="0.25">
      <c r="A73" s="675"/>
      <c r="B73" s="675"/>
      <c r="C73" s="675"/>
      <c r="D73" s="675"/>
      <c r="E73" s="675"/>
      <c r="F73" s="675"/>
      <c r="G73" s="675"/>
      <c r="H73" s="675"/>
      <c r="I73" s="675"/>
      <c r="J73" s="675"/>
      <c r="K73" s="675"/>
      <c r="L73" s="675"/>
      <c r="M73" s="675"/>
      <c r="N73" s="675"/>
      <c r="O73" s="675"/>
    </row>
    <row r="74" spans="1:15" x14ac:dyDescent="0.25">
      <c r="A74" s="152"/>
      <c r="B74" s="153"/>
      <c r="C74" s="157"/>
      <c r="D74" s="157"/>
      <c r="E74" s="157"/>
      <c r="F74" s="157"/>
      <c r="G74" s="157"/>
      <c r="H74" s="157"/>
      <c r="I74" s="157"/>
      <c r="J74" s="157"/>
      <c r="K74" s="157"/>
      <c r="L74" s="157"/>
      <c r="M74" s="157"/>
      <c r="N74" s="157"/>
      <c r="O74" s="152"/>
    </row>
    <row r="75" spans="1:15" x14ac:dyDescent="0.25">
      <c r="A75" s="937"/>
      <c r="B75" s="937"/>
      <c r="C75" s="937"/>
      <c r="D75" s="162" t="s">
        <v>53</v>
      </c>
      <c r="E75" s="162" t="s">
        <v>54</v>
      </c>
      <c r="F75" s="162" t="s">
        <v>55</v>
      </c>
      <c r="G75" s="162" t="s">
        <v>56</v>
      </c>
      <c r="H75" s="162" t="s">
        <v>57</v>
      </c>
      <c r="I75" s="162" t="s">
        <v>58</v>
      </c>
      <c r="J75" s="162" t="s">
        <v>59</v>
      </c>
      <c r="K75" s="162" t="s">
        <v>60</v>
      </c>
      <c r="L75" s="162" t="s">
        <v>61</v>
      </c>
      <c r="M75" s="162" t="s">
        <v>62</v>
      </c>
      <c r="N75" s="162" t="s">
        <v>63</v>
      </c>
      <c r="O75" s="162" t="s">
        <v>64</v>
      </c>
    </row>
    <row r="76" spans="1:15" x14ac:dyDescent="0.25">
      <c r="A76" s="930" t="s">
        <v>65</v>
      </c>
      <c r="B76" s="930"/>
      <c r="C76" s="930"/>
      <c r="D76" s="163">
        <v>0.7</v>
      </c>
      <c r="E76" s="163">
        <v>0.7</v>
      </c>
      <c r="F76" s="163">
        <v>0.7</v>
      </c>
      <c r="G76" s="163">
        <v>0.7</v>
      </c>
      <c r="H76" s="163">
        <v>0.7</v>
      </c>
      <c r="I76" s="163">
        <v>0.7</v>
      </c>
      <c r="J76" s="163">
        <v>0.7</v>
      </c>
      <c r="K76" s="163">
        <v>0.7</v>
      </c>
      <c r="L76" s="163">
        <v>0.7</v>
      </c>
      <c r="M76" s="163">
        <v>0.7</v>
      </c>
      <c r="N76" s="163">
        <v>0.7</v>
      </c>
      <c r="O76" s="163">
        <v>0.7</v>
      </c>
    </row>
    <row r="77" spans="1:15" x14ac:dyDescent="0.25">
      <c r="A77" s="938" t="s">
        <v>66</v>
      </c>
      <c r="B77" s="938"/>
      <c r="C77" s="938"/>
      <c r="D77" s="170">
        <v>99.2</v>
      </c>
      <c r="E77" s="170">
        <v>98.03</v>
      </c>
      <c r="F77" s="170">
        <v>85.3</v>
      </c>
      <c r="G77" s="170">
        <v>84.8</v>
      </c>
      <c r="H77" s="170">
        <v>65</v>
      </c>
      <c r="I77" s="170">
        <v>56</v>
      </c>
      <c r="J77" s="170">
        <v>57.14</v>
      </c>
      <c r="K77" s="170">
        <v>58.97</v>
      </c>
      <c r="L77" s="170">
        <v>73.91</v>
      </c>
      <c r="M77" s="170"/>
      <c r="N77" s="170"/>
      <c r="O77" s="170"/>
    </row>
    <row r="78" spans="1:15" x14ac:dyDescent="0.25">
      <c r="A78" s="171"/>
      <c r="B78" s="171"/>
      <c r="C78" s="171"/>
      <c r="D78" s="171"/>
      <c r="E78" s="171"/>
      <c r="F78" s="171"/>
      <c r="G78" s="171"/>
      <c r="H78" s="171"/>
      <c r="I78" s="171"/>
      <c r="J78" s="171"/>
      <c r="K78" s="171"/>
      <c r="L78" s="171"/>
      <c r="M78" s="171"/>
      <c r="N78" s="171"/>
      <c r="O78" s="171"/>
    </row>
    <row r="79" spans="1:15" x14ac:dyDescent="0.25">
      <c r="A79" s="171"/>
      <c r="B79" s="171"/>
      <c r="C79" s="171"/>
      <c r="D79" s="171"/>
      <c r="E79" s="171"/>
      <c r="F79" s="171"/>
      <c r="G79" s="171"/>
      <c r="H79" s="171"/>
      <c r="I79" s="171"/>
      <c r="J79" s="171"/>
      <c r="K79" s="171"/>
      <c r="L79" s="171"/>
      <c r="M79" s="171"/>
      <c r="N79" s="171"/>
      <c r="O79" s="171"/>
    </row>
    <row r="80" spans="1:15" x14ac:dyDescent="0.25">
      <c r="A80" s="171"/>
      <c r="B80" s="171"/>
      <c r="C80" s="171"/>
      <c r="D80" s="171"/>
      <c r="E80" s="171"/>
      <c r="F80" s="171"/>
      <c r="G80" s="171"/>
      <c r="H80" s="171"/>
      <c r="I80" s="171"/>
      <c r="J80" s="171"/>
      <c r="K80" s="171"/>
      <c r="L80" s="171"/>
      <c r="M80" s="171"/>
      <c r="N80" s="171"/>
      <c r="O80" s="171"/>
    </row>
    <row r="81" spans="1:15" x14ac:dyDescent="0.25">
      <c r="A81" s="172"/>
      <c r="B81" s="172"/>
      <c r="C81" s="171"/>
      <c r="D81" s="171"/>
      <c r="E81" s="171"/>
      <c r="F81" s="171"/>
      <c r="G81" s="171"/>
      <c r="H81" s="171"/>
      <c r="I81" s="171"/>
      <c r="J81" s="171"/>
      <c r="K81" s="171"/>
      <c r="L81" s="171"/>
      <c r="M81" s="171"/>
      <c r="N81" s="171"/>
      <c r="O81" s="171"/>
    </row>
    <row r="82" spans="1:15" x14ac:dyDescent="0.25">
      <c r="A82" s="9" t="s">
        <v>114</v>
      </c>
      <c r="B82" s="644" t="s">
        <v>481</v>
      </c>
      <c r="C82" s="645"/>
      <c r="D82" s="645"/>
      <c r="E82" s="645"/>
      <c r="F82" s="645"/>
      <c r="G82" s="645"/>
      <c r="H82" s="645"/>
      <c r="I82" s="645"/>
      <c r="J82" s="646"/>
      <c r="K82" s="647" t="s">
        <v>13</v>
      </c>
      <c r="L82" s="647"/>
      <c r="M82" s="647"/>
      <c r="N82" s="647"/>
      <c r="O82" s="10">
        <v>0.2</v>
      </c>
    </row>
    <row r="83" spans="1:15" x14ac:dyDescent="0.25">
      <c r="A83" s="173"/>
      <c r="B83" s="174"/>
      <c r="C83" s="175"/>
      <c r="D83" s="175"/>
      <c r="E83" s="175"/>
      <c r="F83" s="175"/>
      <c r="G83" s="175"/>
      <c r="H83" s="175"/>
      <c r="I83" s="175"/>
      <c r="J83" s="175"/>
      <c r="K83" s="175"/>
      <c r="L83" s="175"/>
      <c r="M83" s="175"/>
      <c r="N83" s="175"/>
      <c r="O83" s="173"/>
    </row>
    <row r="84" spans="1:15" ht="25.5" x14ac:dyDescent="0.25">
      <c r="A84" s="159" t="s">
        <v>14</v>
      </c>
      <c r="B84" s="921"/>
      <c r="C84" s="922"/>
      <c r="D84" s="922"/>
      <c r="E84" s="922"/>
      <c r="F84" s="922"/>
      <c r="G84" s="922"/>
      <c r="H84" s="922"/>
      <c r="I84" s="922"/>
      <c r="J84" s="922"/>
      <c r="K84" s="922"/>
      <c r="L84" s="922"/>
      <c r="M84" s="922"/>
      <c r="N84" s="922"/>
      <c r="O84" s="923"/>
    </row>
    <row r="85" spans="1:15" x14ac:dyDescent="0.25">
      <c r="A85" s="173"/>
      <c r="B85" s="174"/>
      <c r="C85" s="175"/>
      <c r="D85" s="175"/>
      <c r="E85" s="175"/>
      <c r="F85" s="175"/>
      <c r="G85" s="175"/>
      <c r="H85" s="175"/>
      <c r="I85" s="175"/>
      <c r="J85" s="175"/>
      <c r="K85" s="175"/>
      <c r="L85" s="175"/>
      <c r="M85" s="175"/>
      <c r="N85" s="175"/>
      <c r="O85" s="173"/>
    </row>
    <row r="86" spans="1:15" x14ac:dyDescent="0.25">
      <c r="A86" s="924" t="s">
        <v>15</v>
      </c>
      <c r="B86" s="924"/>
      <c r="C86" s="924"/>
      <c r="D86" s="924"/>
      <c r="E86" s="666" t="s">
        <v>445</v>
      </c>
      <c r="F86" s="666"/>
      <c r="G86" s="666"/>
      <c r="H86" s="666"/>
      <c r="I86" s="666"/>
      <c r="J86" s="924" t="s">
        <v>17</v>
      </c>
      <c r="K86" s="924"/>
      <c r="L86" s="918" t="s">
        <v>449</v>
      </c>
      <c r="M86" s="919"/>
      <c r="N86" s="919"/>
      <c r="O86" s="920"/>
    </row>
    <row r="87" spans="1:15" x14ac:dyDescent="0.25">
      <c r="A87" s="924"/>
      <c r="B87" s="924"/>
      <c r="C87" s="924"/>
      <c r="D87" s="924"/>
      <c r="E87" s="918" t="s">
        <v>450</v>
      </c>
      <c r="F87" s="919"/>
      <c r="G87" s="919"/>
      <c r="H87" s="919"/>
      <c r="I87" s="920"/>
      <c r="J87" s="924"/>
      <c r="K87" s="924"/>
      <c r="L87" s="915" t="s">
        <v>451</v>
      </c>
      <c r="M87" s="916"/>
      <c r="N87" s="916"/>
      <c r="O87" s="917"/>
    </row>
    <row r="88" spans="1:15" x14ac:dyDescent="0.25">
      <c r="A88" s="924"/>
      <c r="B88" s="924"/>
      <c r="C88" s="924"/>
      <c r="D88" s="924"/>
      <c r="E88" s="918" t="s">
        <v>452</v>
      </c>
      <c r="F88" s="919"/>
      <c r="G88" s="919"/>
      <c r="H88" s="919"/>
      <c r="I88" s="920"/>
      <c r="J88" s="924"/>
      <c r="K88" s="924"/>
      <c r="L88" s="915" t="s">
        <v>453</v>
      </c>
      <c r="M88" s="916"/>
      <c r="N88" s="916"/>
      <c r="O88" s="917"/>
    </row>
    <row r="89" spans="1:15" x14ac:dyDescent="0.25">
      <c r="A89" s="924"/>
      <c r="B89" s="924"/>
      <c r="C89" s="924"/>
      <c r="D89" s="924"/>
      <c r="E89" s="666"/>
      <c r="F89" s="666"/>
      <c r="G89" s="666"/>
      <c r="H89" s="666"/>
      <c r="I89" s="666"/>
      <c r="J89" s="924"/>
      <c r="K89" s="924"/>
      <c r="L89" s="915" t="s">
        <v>454</v>
      </c>
      <c r="M89" s="916"/>
      <c r="N89" s="916"/>
      <c r="O89" s="917"/>
    </row>
    <row r="90" spans="1:15" x14ac:dyDescent="0.25">
      <c r="A90" s="924"/>
      <c r="B90" s="924"/>
      <c r="C90" s="924"/>
      <c r="D90" s="924"/>
      <c r="E90" s="666"/>
      <c r="F90" s="666"/>
      <c r="G90" s="666"/>
      <c r="H90" s="666"/>
      <c r="I90" s="666"/>
      <c r="J90" s="924"/>
      <c r="K90" s="924"/>
      <c r="L90" s="915" t="s">
        <v>455</v>
      </c>
      <c r="M90" s="916"/>
      <c r="N90" s="916"/>
      <c r="O90" s="917"/>
    </row>
    <row r="91" spans="1:15" x14ac:dyDescent="0.25">
      <c r="A91" s="924"/>
      <c r="B91" s="924"/>
      <c r="C91" s="924"/>
      <c r="D91" s="924"/>
      <c r="E91" s="666"/>
      <c r="F91" s="666"/>
      <c r="G91" s="666"/>
      <c r="H91" s="666"/>
      <c r="I91" s="666"/>
      <c r="J91" s="924"/>
      <c r="K91" s="924"/>
      <c r="L91" s="915" t="s">
        <v>456</v>
      </c>
      <c r="M91" s="916"/>
      <c r="N91" s="916"/>
      <c r="O91" s="917"/>
    </row>
    <row r="92" spans="1:15" x14ac:dyDescent="0.25">
      <c r="A92" s="924"/>
      <c r="B92" s="924"/>
      <c r="C92" s="924"/>
      <c r="D92" s="924"/>
      <c r="E92" s="666"/>
      <c r="F92" s="666"/>
      <c r="G92" s="666"/>
      <c r="H92" s="666"/>
      <c r="I92" s="666"/>
      <c r="J92" s="924"/>
      <c r="K92" s="924"/>
      <c r="L92" s="915" t="s">
        <v>457</v>
      </c>
      <c r="M92" s="916"/>
      <c r="N92" s="916"/>
      <c r="O92" s="917"/>
    </row>
    <row r="93" spans="1:15" x14ac:dyDescent="0.25">
      <c r="A93" s="924"/>
      <c r="B93" s="924"/>
      <c r="C93" s="924"/>
      <c r="D93" s="924"/>
      <c r="E93" s="666"/>
      <c r="F93" s="666"/>
      <c r="G93" s="666"/>
      <c r="H93" s="666"/>
      <c r="I93" s="666"/>
      <c r="J93" s="924"/>
      <c r="K93" s="924"/>
      <c r="L93" s="663" t="s">
        <v>458</v>
      </c>
      <c r="M93" s="925"/>
      <c r="N93" s="925"/>
      <c r="O93" s="664"/>
    </row>
    <row r="94" spans="1:15" x14ac:dyDescent="0.25">
      <c r="A94" s="924"/>
      <c r="B94" s="924"/>
      <c r="C94" s="924"/>
      <c r="D94" s="924"/>
      <c r="E94" s="666"/>
      <c r="F94" s="666"/>
      <c r="G94" s="666"/>
      <c r="H94" s="666"/>
      <c r="I94" s="666"/>
      <c r="J94" s="924"/>
      <c r="K94" s="924"/>
      <c r="L94" s="663" t="s">
        <v>459</v>
      </c>
      <c r="M94" s="925"/>
      <c r="N94" s="925"/>
      <c r="O94" s="664"/>
    </row>
    <row r="95" spans="1:15" x14ac:dyDescent="0.25">
      <c r="A95" s="924"/>
      <c r="B95" s="924"/>
      <c r="C95" s="924"/>
      <c r="D95" s="924"/>
      <c r="E95" s="666"/>
      <c r="F95" s="666"/>
      <c r="G95" s="666"/>
      <c r="H95" s="666"/>
      <c r="I95" s="666"/>
      <c r="J95" s="924"/>
      <c r="K95" s="924"/>
      <c r="L95" s="663" t="s">
        <v>460</v>
      </c>
      <c r="M95" s="925"/>
      <c r="N95" s="925"/>
      <c r="O95" s="664"/>
    </row>
    <row r="96" spans="1:15" x14ac:dyDescent="0.25">
      <c r="A96" s="924"/>
      <c r="B96" s="924"/>
      <c r="C96" s="924"/>
      <c r="D96" s="924"/>
      <c r="E96" s="666"/>
      <c r="F96" s="666"/>
      <c r="G96" s="666"/>
      <c r="H96" s="666"/>
      <c r="I96" s="666"/>
      <c r="J96" s="924"/>
      <c r="K96" s="924"/>
      <c r="L96" s="915" t="s">
        <v>461</v>
      </c>
      <c r="M96" s="916"/>
      <c r="N96" s="916"/>
      <c r="O96" s="917"/>
    </row>
    <row r="97" spans="1:15" x14ac:dyDescent="0.25">
      <c r="A97" s="924"/>
      <c r="B97" s="924"/>
      <c r="C97" s="924"/>
      <c r="D97" s="924"/>
      <c r="E97" s="666"/>
      <c r="F97" s="666"/>
      <c r="G97" s="666"/>
      <c r="H97" s="666"/>
      <c r="I97" s="666"/>
      <c r="J97" s="924"/>
      <c r="K97" s="924"/>
      <c r="L97" s="915" t="s">
        <v>462</v>
      </c>
      <c r="M97" s="916"/>
      <c r="N97" s="916"/>
      <c r="O97" s="917"/>
    </row>
    <row r="98" spans="1:15" x14ac:dyDescent="0.25">
      <c r="A98" s="924"/>
      <c r="B98" s="924"/>
      <c r="C98" s="924"/>
      <c r="D98" s="924"/>
      <c r="E98" s="666"/>
      <c r="F98" s="666"/>
      <c r="G98" s="666"/>
      <c r="H98" s="666"/>
      <c r="I98" s="666"/>
      <c r="J98" s="924"/>
      <c r="K98" s="924"/>
      <c r="L98" s="918" t="s">
        <v>463</v>
      </c>
      <c r="M98" s="919"/>
      <c r="N98" s="919"/>
      <c r="O98" s="920"/>
    </row>
    <row r="99" spans="1:15" x14ac:dyDescent="0.25">
      <c r="A99" s="172"/>
      <c r="B99" s="172"/>
      <c r="C99" s="171"/>
      <c r="D99" s="171"/>
      <c r="E99" s="171"/>
      <c r="F99" s="171"/>
      <c r="G99" s="171"/>
      <c r="H99" s="171"/>
      <c r="I99" s="171"/>
      <c r="J99" s="171"/>
      <c r="K99" s="171"/>
      <c r="L99" s="171"/>
      <c r="M99" s="171"/>
      <c r="N99" s="171"/>
      <c r="O99" s="171"/>
    </row>
    <row r="100" spans="1:15" ht="25.5" x14ac:dyDescent="0.25">
      <c r="A100" s="15" t="s">
        <v>23</v>
      </c>
      <c r="B100" s="15" t="s">
        <v>24</v>
      </c>
      <c r="C100" s="15" t="s">
        <v>25</v>
      </c>
      <c r="D100" s="15" t="s">
        <v>26</v>
      </c>
      <c r="E100" s="15" t="s">
        <v>27</v>
      </c>
      <c r="F100" s="658" t="s">
        <v>28</v>
      </c>
      <c r="G100" s="658"/>
      <c r="H100" s="658" t="s">
        <v>29</v>
      </c>
      <c r="I100" s="658"/>
      <c r="J100" s="15" t="s">
        <v>30</v>
      </c>
      <c r="K100" s="658" t="s">
        <v>31</v>
      </c>
      <c r="L100" s="658"/>
      <c r="M100" s="659" t="s">
        <v>32</v>
      </c>
      <c r="N100" s="660"/>
      <c r="O100" s="661"/>
    </row>
    <row r="101" spans="1:15" ht="140.25" x14ac:dyDescent="0.25">
      <c r="A101" s="16" t="s">
        <v>67</v>
      </c>
      <c r="B101" s="53">
        <v>1</v>
      </c>
      <c r="C101" s="18" t="s">
        <v>482</v>
      </c>
      <c r="D101" s="160" t="s">
        <v>35</v>
      </c>
      <c r="E101" s="160" t="s">
        <v>36</v>
      </c>
      <c r="F101" s="926" t="s">
        <v>483</v>
      </c>
      <c r="G101" s="926"/>
      <c r="H101" s="663" t="s">
        <v>70</v>
      </c>
      <c r="I101" s="664"/>
      <c r="J101" s="161">
        <v>1</v>
      </c>
      <c r="K101" s="665" t="s">
        <v>39</v>
      </c>
      <c r="L101" s="665"/>
      <c r="M101" s="666" t="s">
        <v>466</v>
      </c>
      <c r="N101" s="666"/>
      <c r="O101" s="666"/>
    </row>
    <row r="102" spans="1:15" x14ac:dyDescent="0.25">
      <c r="A102" s="676" t="s">
        <v>40</v>
      </c>
      <c r="B102" s="677"/>
      <c r="C102" s="678" t="s">
        <v>484</v>
      </c>
      <c r="D102" s="679"/>
      <c r="E102" s="679"/>
      <c r="F102" s="679"/>
      <c r="G102" s="680"/>
      <c r="H102" s="681" t="s">
        <v>42</v>
      </c>
      <c r="I102" s="682"/>
      <c r="J102" s="683"/>
      <c r="K102" s="721" t="s">
        <v>485</v>
      </c>
      <c r="L102" s="722"/>
      <c r="M102" s="722"/>
      <c r="N102" s="722"/>
      <c r="O102" s="723"/>
    </row>
    <row r="103" spans="1:15" x14ac:dyDescent="0.25">
      <c r="A103" s="672" t="s">
        <v>44</v>
      </c>
      <c r="B103" s="673"/>
      <c r="C103" s="673"/>
      <c r="D103" s="673"/>
      <c r="E103" s="673"/>
      <c r="F103" s="687"/>
      <c r="G103" s="674" t="s">
        <v>45</v>
      </c>
      <c r="H103" s="674"/>
      <c r="I103" s="674"/>
      <c r="J103" s="674"/>
      <c r="K103" s="674"/>
      <c r="L103" s="674"/>
      <c r="M103" s="674"/>
      <c r="N103" s="674"/>
      <c r="O103" s="674"/>
    </row>
    <row r="104" spans="1:15" x14ac:dyDescent="0.25">
      <c r="A104" s="932" t="s">
        <v>486</v>
      </c>
      <c r="B104" s="933"/>
      <c r="C104" s="933"/>
      <c r="D104" s="933"/>
      <c r="E104" s="933"/>
      <c r="F104" s="933"/>
      <c r="G104" s="936" t="s">
        <v>487</v>
      </c>
      <c r="H104" s="936"/>
      <c r="I104" s="936"/>
      <c r="J104" s="936"/>
      <c r="K104" s="936"/>
      <c r="L104" s="936"/>
      <c r="M104" s="936"/>
      <c r="N104" s="936"/>
      <c r="O104" s="936"/>
    </row>
    <row r="105" spans="1:15" x14ac:dyDescent="0.25">
      <c r="A105" s="934"/>
      <c r="B105" s="935"/>
      <c r="C105" s="935"/>
      <c r="D105" s="935"/>
      <c r="E105" s="935"/>
      <c r="F105" s="935"/>
      <c r="G105" s="936"/>
      <c r="H105" s="936"/>
      <c r="I105" s="936"/>
      <c r="J105" s="936"/>
      <c r="K105" s="936"/>
      <c r="L105" s="936"/>
      <c r="M105" s="936"/>
      <c r="N105" s="936"/>
      <c r="O105" s="936"/>
    </row>
    <row r="106" spans="1:15" x14ac:dyDescent="0.25">
      <c r="A106" s="672" t="s">
        <v>48</v>
      </c>
      <c r="B106" s="673"/>
      <c r="C106" s="673"/>
      <c r="D106" s="673"/>
      <c r="E106" s="673"/>
      <c r="F106" s="673"/>
      <c r="G106" s="674" t="s">
        <v>49</v>
      </c>
      <c r="H106" s="674"/>
      <c r="I106" s="674"/>
      <c r="J106" s="674"/>
      <c r="K106" s="674"/>
      <c r="L106" s="674"/>
      <c r="M106" s="674"/>
      <c r="N106" s="674"/>
      <c r="O106" s="674"/>
    </row>
    <row r="107" spans="1:15" x14ac:dyDescent="0.25">
      <c r="A107" s="675" t="s">
        <v>472</v>
      </c>
      <c r="B107" s="675"/>
      <c r="C107" s="675"/>
      <c r="D107" s="675"/>
      <c r="E107" s="675"/>
      <c r="F107" s="675"/>
      <c r="G107" s="675" t="s">
        <v>488</v>
      </c>
      <c r="H107" s="675"/>
      <c r="I107" s="675"/>
      <c r="J107" s="675"/>
      <c r="K107" s="675"/>
      <c r="L107" s="675"/>
      <c r="M107" s="675"/>
      <c r="N107" s="675"/>
      <c r="O107" s="675"/>
    </row>
    <row r="108" spans="1:15" x14ac:dyDescent="0.25">
      <c r="A108" s="675"/>
      <c r="B108" s="675"/>
      <c r="C108" s="675"/>
      <c r="D108" s="675"/>
      <c r="E108" s="675"/>
      <c r="F108" s="675"/>
      <c r="G108" s="675"/>
      <c r="H108" s="675"/>
      <c r="I108" s="675"/>
      <c r="J108" s="675"/>
      <c r="K108" s="675"/>
      <c r="L108" s="675"/>
      <c r="M108" s="675"/>
      <c r="N108" s="675"/>
      <c r="O108" s="675"/>
    </row>
    <row r="109" spans="1:15" x14ac:dyDescent="0.25">
      <c r="A109" s="36"/>
      <c r="B109" s="36"/>
      <c r="C109" s="36"/>
      <c r="D109" s="37"/>
      <c r="E109" s="37"/>
      <c r="F109" s="37"/>
      <c r="G109" s="38"/>
      <c r="H109" s="38"/>
      <c r="I109" s="38"/>
      <c r="J109" s="38"/>
      <c r="K109" s="38"/>
      <c r="L109" s="38"/>
      <c r="M109" s="38"/>
      <c r="N109" s="38"/>
      <c r="O109" s="39"/>
    </row>
    <row r="110" spans="1:15" x14ac:dyDescent="0.25">
      <c r="A110" s="157"/>
      <c r="B110" s="157"/>
      <c r="C110" s="152"/>
      <c r="D110" s="939" t="s">
        <v>95</v>
      </c>
      <c r="E110" s="928"/>
      <c r="F110" s="928"/>
      <c r="G110" s="928"/>
      <c r="H110" s="928"/>
      <c r="I110" s="928"/>
      <c r="J110" s="928"/>
      <c r="K110" s="928"/>
      <c r="L110" s="928"/>
      <c r="M110" s="928"/>
      <c r="N110" s="928"/>
      <c r="O110" s="929"/>
    </row>
    <row r="111" spans="1:15" x14ac:dyDescent="0.25">
      <c r="A111" s="152"/>
      <c r="B111" s="153"/>
      <c r="C111" s="157"/>
      <c r="D111" s="162" t="s">
        <v>53</v>
      </c>
      <c r="E111" s="162" t="s">
        <v>54</v>
      </c>
      <c r="F111" s="162" t="s">
        <v>55</v>
      </c>
      <c r="G111" s="162" t="s">
        <v>56</v>
      </c>
      <c r="H111" s="162" t="s">
        <v>57</v>
      </c>
      <c r="I111" s="162" t="s">
        <v>58</v>
      </c>
      <c r="J111" s="162" t="s">
        <v>59</v>
      </c>
      <c r="K111" s="162" t="s">
        <v>60</v>
      </c>
      <c r="L111" s="162" t="s">
        <v>61</v>
      </c>
      <c r="M111" s="162" t="s">
        <v>62</v>
      </c>
      <c r="N111" s="162" t="s">
        <v>63</v>
      </c>
      <c r="O111" s="162" t="s">
        <v>64</v>
      </c>
    </row>
    <row r="112" spans="1:15" x14ac:dyDescent="0.25">
      <c r="A112" s="930" t="s">
        <v>65</v>
      </c>
      <c r="B112" s="930"/>
      <c r="C112" s="930"/>
      <c r="D112" s="163">
        <v>0.9</v>
      </c>
      <c r="E112" s="163">
        <v>0.9</v>
      </c>
      <c r="F112" s="163">
        <v>0.9</v>
      </c>
      <c r="G112" s="163">
        <v>0.9</v>
      </c>
      <c r="H112" s="163">
        <v>0.9</v>
      </c>
      <c r="I112" s="163">
        <v>0.9</v>
      </c>
      <c r="J112" s="163">
        <v>0.9</v>
      </c>
      <c r="K112" s="163">
        <v>0.9</v>
      </c>
      <c r="L112" s="163">
        <v>0.9</v>
      </c>
      <c r="M112" s="163">
        <v>0.9</v>
      </c>
      <c r="N112" s="163">
        <v>0.9</v>
      </c>
      <c r="O112" s="163">
        <v>0.9</v>
      </c>
    </row>
    <row r="113" spans="1:15" x14ac:dyDescent="0.25">
      <c r="A113" s="931" t="s">
        <v>66</v>
      </c>
      <c r="B113" s="931"/>
      <c r="C113" s="931"/>
      <c r="D113" s="164">
        <v>1</v>
      </c>
      <c r="E113" s="164">
        <v>1</v>
      </c>
      <c r="F113" s="164">
        <v>1</v>
      </c>
      <c r="G113" s="164">
        <v>1</v>
      </c>
      <c r="H113" s="164">
        <v>0.75</v>
      </c>
      <c r="I113" s="164">
        <v>0</v>
      </c>
      <c r="J113" s="164">
        <v>0</v>
      </c>
      <c r="K113" s="164">
        <v>0</v>
      </c>
      <c r="L113" s="164">
        <v>1</v>
      </c>
      <c r="M113" s="164"/>
      <c r="N113" s="164"/>
      <c r="O113" s="164"/>
    </row>
    <row r="114" spans="1:15" x14ac:dyDescent="0.25">
      <c r="A114" s="165"/>
      <c r="B114" s="165"/>
      <c r="C114" s="165"/>
      <c r="D114" s="166"/>
      <c r="E114" s="166"/>
      <c r="F114" s="166"/>
      <c r="G114" s="166"/>
      <c r="H114" s="166"/>
      <c r="I114" s="166"/>
      <c r="J114" s="166"/>
      <c r="K114" s="166"/>
      <c r="L114" s="166"/>
      <c r="M114" s="166"/>
      <c r="N114" s="166"/>
      <c r="O114" s="166"/>
    </row>
    <row r="115" spans="1:15" x14ac:dyDescent="0.25">
      <c r="A115" s="165"/>
      <c r="B115" s="165"/>
      <c r="C115" s="165"/>
      <c r="D115" s="166"/>
      <c r="E115" s="166"/>
      <c r="F115" s="166"/>
      <c r="G115" s="166"/>
      <c r="H115" s="166"/>
      <c r="I115" s="166"/>
      <c r="J115" s="166"/>
      <c r="K115" s="166"/>
      <c r="L115" s="166"/>
      <c r="M115" s="166"/>
      <c r="N115" s="166"/>
      <c r="O115" s="166"/>
    </row>
    <row r="116" spans="1:15" x14ac:dyDescent="0.25">
      <c r="A116" s="165"/>
      <c r="B116" s="165"/>
      <c r="C116" s="165"/>
      <c r="D116" s="166"/>
      <c r="E116" s="166"/>
      <c r="F116" s="166"/>
      <c r="G116" s="166"/>
      <c r="H116" s="166"/>
      <c r="I116" s="166"/>
      <c r="J116" s="166"/>
      <c r="K116" s="166"/>
      <c r="L116" s="166"/>
      <c r="M116" s="166"/>
      <c r="N116" s="166"/>
      <c r="O116" s="166"/>
    </row>
    <row r="117" spans="1:15" x14ac:dyDescent="0.25">
      <c r="A117" s="152"/>
      <c r="B117" s="153"/>
      <c r="C117" s="157"/>
      <c r="D117" s="157"/>
      <c r="E117" s="157"/>
      <c r="F117" s="157"/>
      <c r="G117" s="157"/>
      <c r="H117" s="157"/>
      <c r="I117" s="157"/>
      <c r="J117" s="157"/>
      <c r="K117" s="157"/>
      <c r="L117" s="157"/>
      <c r="M117" s="157"/>
      <c r="N117" s="157"/>
      <c r="O117" s="152"/>
    </row>
    <row r="118" spans="1:15" x14ac:dyDescent="0.25">
      <c r="A118" s="9" t="s">
        <v>131</v>
      </c>
      <c r="B118" s="644" t="s">
        <v>489</v>
      </c>
      <c r="C118" s="645"/>
      <c r="D118" s="645"/>
      <c r="E118" s="645"/>
      <c r="F118" s="645"/>
      <c r="G118" s="645"/>
      <c r="H118" s="645"/>
      <c r="I118" s="645"/>
      <c r="J118" s="646"/>
      <c r="K118" s="647" t="s">
        <v>13</v>
      </c>
      <c r="L118" s="647"/>
      <c r="M118" s="647"/>
      <c r="N118" s="647"/>
      <c r="O118" s="10">
        <v>0.25</v>
      </c>
    </row>
    <row r="119" spans="1:15" x14ac:dyDescent="0.25">
      <c r="A119" s="156"/>
      <c r="B119" s="157"/>
      <c r="C119" s="158"/>
      <c r="D119" s="158"/>
      <c r="E119" s="158"/>
      <c r="F119" s="158"/>
      <c r="G119" s="158"/>
      <c r="H119" s="158"/>
      <c r="I119" s="158"/>
      <c r="J119" s="158"/>
      <c r="K119" s="158"/>
      <c r="L119" s="158"/>
      <c r="M119" s="158"/>
      <c r="N119" s="158"/>
      <c r="O119" s="156"/>
    </row>
    <row r="120" spans="1:15" ht="25.5" x14ac:dyDescent="0.25">
      <c r="A120" s="159" t="s">
        <v>14</v>
      </c>
      <c r="B120" s="921"/>
      <c r="C120" s="922"/>
      <c r="D120" s="922"/>
      <c r="E120" s="922"/>
      <c r="F120" s="922"/>
      <c r="G120" s="922"/>
      <c r="H120" s="922"/>
      <c r="I120" s="922"/>
      <c r="J120" s="922"/>
      <c r="K120" s="922"/>
      <c r="L120" s="922"/>
      <c r="M120" s="922"/>
      <c r="N120" s="922"/>
      <c r="O120" s="923"/>
    </row>
    <row r="121" spans="1:15" x14ac:dyDescent="0.25">
      <c r="A121" s="156"/>
      <c r="B121" s="157"/>
      <c r="C121" s="158"/>
      <c r="D121" s="158"/>
      <c r="E121" s="158"/>
      <c r="F121" s="158"/>
      <c r="G121" s="158"/>
      <c r="H121" s="158"/>
      <c r="I121" s="158"/>
      <c r="J121" s="158"/>
      <c r="K121" s="158"/>
      <c r="L121" s="158"/>
      <c r="M121" s="158"/>
      <c r="N121" s="158"/>
      <c r="O121" s="156"/>
    </row>
    <row r="122" spans="1:15" x14ac:dyDescent="0.25">
      <c r="A122" s="924" t="s">
        <v>15</v>
      </c>
      <c r="B122" s="924"/>
      <c r="C122" s="924"/>
      <c r="D122" s="924"/>
      <c r="E122" s="666" t="s">
        <v>445</v>
      </c>
      <c r="F122" s="666"/>
      <c r="G122" s="666"/>
      <c r="H122" s="666"/>
      <c r="I122" s="666"/>
      <c r="J122" s="924" t="s">
        <v>17</v>
      </c>
      <c r="K122" s="924"/>
      <c r="L122" s="918" t="s">
        <v>449</v>
      </c>
      <c r="M122" s="919"/>
      <c r="N122" s="919"/>
      <c r="O122" s="920"/>
    </row>
    <row r="123" spans="1:15" x14ac:dyDescent="0.25">
      <c r="A123" s="924"/>
      <c r="B123" s="924"/>
      <c r="C123" s="924"/>
      <c r="D123" s="924"/>
      <c r="E123" s="918" t="s">
        <v>450</v>
      </c>
      <c r="F123" s="919"/>
      <c r="G123" s="919"/>
      <c r="H123" s="919"/>
      <c r="I123" s="920"/>
      <c r="J123" s="924"/>
      <c r="K123" s="924"/>
      <c r="L123" s="915" t="s">
        <v>451</v>
      </c>
      <c r="M123" s="916"/>
      <c r="N123" s="916"/>
      <c r="O123" s="917"/>
    </row>
    <row r="124" spans="1:15" x14ac:dyDescent="0.25">
      <c r="A124" s="924"/>
      <c r="B124" s="924"/>
      <c r="C124" s="924"/>
      <c r="D124" s="924"/>
      <c r="E124" s="918" t="s">
        <v>452</v>
      </c>
      <c r="F124" s="919"/>
      <c r="G124" s="919"/>
      <c r="H124" s="919"/>
      <c r="I124" s="920"/>
      <c r="J124" s="924"/>
      <c r="K124" s="924"/>
      <c r="L124" s="915" t="s">
        <v>453</v>
      </c>
      <c r="M124" s="916"/>
      <c r="N124" s="916"/>
      <c r="O124" s="917"/>
    </row>
    <row r="125" spans="1:15" x14ac:dyDescent="0.25">
      <c r="A125" s="924"/>
      <c r="B125" s="924"/>
      <c r="C125" s="924"/>
      <c r="D125" s="924"/>
      <c r="E125" s="940"/>
      <c r="F125" s="940"/>
      <c r="G125" s="940"/>
      <c r="H125" s="940"/>
      <c r="I125" s="940"/>
      <c r="J125" s="924"/>
      <c r="K125" s="924"/>
      <c r="L125" s="915" t="s">
        <v>454</v>
      </c>
      <c r="M125" s="916"/>
      <c r="N125" s="916"/>
      <c r="O125" s="917"/>
    </row>
    <row r="126" spans="1:15" x14ac:dyDescent="0.25">
      <c r="A126" s="924"/>
      <c r="B126" s="924"/>
      <c r="C126" s="924"/>
      <c r="D126" s="924"/>
      <c r="E126" s="666"/>
      <c r="F126" s="666"/>
      <c r="G126" s="666"/>
      <c r="H126" s="666"/>
      <c r="I126" s="666"/>
      <c r="J126" s="924"/>
      <c r="K126" s="924"/>
      <c r="L126" s="915" t="s">
        <v>455</v>
      </c>
      <c r="M126" s="916"/>
      <c r="N126" s="916"/>
      <c r="O126" s="917"/>
    </row>
    <row r="127" spans="1:15" x14ac:dyDescent="0.25">
      <c r="A127" s="924"/>
      <c r="B127" s="924"/>
      <c r="C127" s="924"/>
      <c r="D127" s="924"/>
      <c r="E127" s="666"/>
      <c r="F127" s="666"/>
      <c r="G127" s="666"/>
      <c r="H127" s="666"/>
      <c r="I127" s="666"/>
      <c r="J127" s="924"/>
      <c r="K127" s="924"/>
      <c r="L127" s="915" t="s">
        <v>456</v>
      </c>
      <c r="M127" s="916"/>
      <c r="N127" s="916"/>
      <c r="O127" s="917"/>
    </row>
    <row r="128" spans="1:15" x14ac:dyDescent="0.25">
      <c r="A128" s="924"/>
      <c r="B128" s="924"/>
      <c r="C128" s="924"/>
      <c r="D128" s="924"/>
      <c r="E128" s="666"/>
      <c r="F128" s="666"/>
      <c r="G128" s="666"/>
      <c r="H128" s="666"/>
      <c r="I128" s="666"/>
      <c r="J128" s="924"/>
      <c r="K128" s="924"/>
      <c r="L128" s="915" t="s">
        <v>457</v>
      </c>
      <c r="M128" s="916"/>
      <c r="N128" s="916"/>
      <c r="O128" s="917"/>
    </row>
    <row r="129" spans="1:15" x14ac:dyDescent="0.25">
      <c r="A129" s="924"/>
      <c r="B129" s="924"/>
      <c r="C129" s="924"/>
      <c r="D129" s="924"/>
      <c r="E129" s="666"/>
      <c r="F129" s="666"/>
      <c r="G129" s="666"/>
      <c r="H129" s="666"/>
      <c r="I129" s="666"/>
      <c r="J129" s="924"/>
      <c r="K129" s="924"/>
      <c r="L129" s="663" t="s">
        <v>458</v>
      </c>
      <c r="M129" s="925"/>
      <c r="N129" s="925"/>
      <c r="O129" s="664"/>
    </row>
    <row r="130" spans="1:15" x14ac:dyDescent="0.25">
      <c r="A130" s="924"/>
      <c r="B130" s="924"/>
      <c r="C130" s="924"/>
      <c r="D130" s="924"/>
      <c r="E130" s="666"/>
      <c r="F130" s="666"/>
      <c r="G130" s="666"/>
      <c r="H130" s="666"/>
      <c r="I130" s="666"/>
      <c r="J130" s="924"/>
      <c r="K130" s="924"/>
      <c r="L130" s="663" t="s">
        <v>459</v>
      </c>
      <c r="M130" s="925"/>
      <c r="N130" s="925"/>
      <c r="O130" s="664"/>
    </row>
    <row r="131" spans="1:15" x14ac:dyDescent="0.25">
      <c r="A131" s="924"/>
      <c r="B131" s="924"/>
      <c r="C131" s="924"/>
      <c r="D131" s="924"/>
      <c r="E131" s="666"/>
      <c r="F131" s="666"/>
      <c r="G131" s="666"/>
      <c r="H131" s="666"/>
      <c r="I131" s="666"/>
      <c r="J131" s="924"/>
      <c r="K131" s="924"/>
      <c r="L131" s="663" t="s">
        <v>460</v>
      </c>
      <c r="M131" s="925"/>
      <c r="N131" s="925"/>
      <c r="O131" s="664"/>
    </row>
    <row r="132" spans="1:15" x14ac:dyDescent="0.25">
      <c r="A132" s="924"/>
      <c r="B132" s="924"/>
      <c r="C132" s="924"/>
      <c r="D132" s="924"/>
      <c r="E132" s="666"/>
      <c r="F132" s="666"/>
      <c r="G132" s="666"/>
      <c r="H132" s="666"/>
      <c r="I132" s="666"/>
      <c r="J132" s="924"/>
      <c r="K132" s="924"/>
      <c r="L132" s="915" t="s">
        <v>461</v>
      </c>
      <c r="M132" s="916"/>
      <c r="N132" s="916"/>
      <c r="O132" s="917"/>
    </row>
    <row r="133" spans="1:15" x14ac:dyDescent="0.25">
      <c r="A133" s="924"/>
      <c r="B133" s="924"/>
      <c r="C133" s="924"/>
      <c r="D133" s="924"/>
      <c r="E133" s="666"/>
      <c r="F133" s="666"/>
      <c r="G133" s="666"/>
      <c r="H133" s="666"/>
      <c r="I133" s="666"/>
      <c r="J133" s="924"/>
      <c r="K133" s="924"/>
      <c r="L133" s="915" t="s">
        <v>462</v>
      </c>
      <c r="M133" s="916"/>
      <c r="N133" s="916"/>
      <c r="O133" s="917"/>
    </row>
    <row r="134" spans="1:15" x14ac:dyDescent="0.25">
      <c r="A134" s="924"/>
      <c r="B134" s="924"/>
      <c r="C134" s="924"/>
      <c r="D134" s="924"/>
      <c r="E134" s="666"/>
      <c r="F134" s="666"/>
      <c r="G134" s="666"/>
      <c r="H134" s="666"/>
      <c r="I134" s="666"/>
      <c r="J134" s="924"/>
      <c r="K134" s="924"/>
      <c r="L134" s="918" t="s">
        <v>463</v>
      </c>
      <c r="M134" s="919"/>
      <c r="N134" s="919"/>
      <c r="O134" s="920"/>
    </row>
    <row r="135" spans="1:15" x14ac:dyDescent="0.25">
      <c r="A135" s="924"/>
      <c r="B135" s="924"/>
      <c r="C135" s="924"/>
      <c r="D135" s="924"/>
      <c r="E135" s="666"/>
      <c r="F135" s="666"/>
      <c r="G135" s="666"/>
      <c r="H135" s="666"/>
      <c r="I135" s="666"/>
      <c r="J135" s="924"/>
      <c r="K135" s="924"/>
      <c r="L135" s="918" t="s">
        <v>490</v>
      </c>
      <c r="M135" s="919"/>
      <c r="N135" s="919"/>
      <c r="O135" s="920"/>
    </row>
    <row r="136" spans="1:15" x14ac:dyDescent="0.25">
      <c r="A136" s="173"/>
      <c r="B136" s="174"/>
      <c r="C136" s="175"/>
      <c r="D136" s="175"/>
      <c r="E136" s="175"/>
      <c r="F136" s="175"/>
      <c r="G136" s="175"/>
      <c r="H136" s="175"/>
      <c r="I136" s="175"/>
      <c r="J136" s="175"/>
      <c r="K136" s="175"/>
      <c r="L136" s="175"/>
      <c r="M136" s="175"/>
      <c r="N136" s="175"/>
      <c r="O136" s="173"/>
    </row>
    <row r="137" spans="1:15" ht="25.5" x14ac:dyDescent="0.25">
      <c r="A137" s="15" t="s">
        <v>23</v>
      </c>
      <c r="B137" s="15" t="s">
        <v>24</v>
      </c>
      <c r="C137" s="15" t="s">
        <v>25</v>
      </c>
      <c r="D137" s="15" t="s">
        <v>26</v>
      </c>
      <c r="E137" s="15" t="s">
        <v>105</v>
      </c>
      <c r="F137" s="658" t="s">
        <v>28</v>
      </c>
      <c r="G137" s="658"/>
      <c r="H137" s="658" t="s">
        <v>29</v>
      </c>
      <c r="I137" s="658"/>
      <c r="J137" s="15" t="s">
        <v>30</v>
      </c>
      <c r="K137" s="658" t="s">
        <v>31</v>
      </c>
      <c r="L137" s="658"/>
      <c r="M137" s="659" t="s">
        <v>32</v>
      </c>
      <c r="N137" s="660"/>
      <c r="O137" s="661"/>
    </row>
    <row r="138" spans="1:15" ht="102" x14ac:dyDescent="0.25">
      <c r="A138" s="16" t="s">
        <v>67</v>
      </c>
      <c r="B138" s="53">
        <v>1</v>
      </c>
      <c r="C138" s="18" t="s">
        <v>491</v>
      </c>
      <c r="D138" s="160" t="s">
        <v>35</v>
      </c>
      <c r="E138" s="160" t="s">
        <v>36</v>
      </c>
      <c r="F138" s="926" t="s">
        <v>483</v>
      </c>
      <c r="G138" s="926"/>
      <c r="H138" s="663" t="s">
        <v>70</v>
      </c>
      <c r="I138" s="664"/>
      <c r="J138" s="161">
        <v>1</v>
      </c>
      <c r="K138" s="665" t="s">
        <v>39</v>
      </c>
      <c r="L138" s="665"/>
      <c r="M138" s="666" t="s">
        <v>492</v>
      </c>
      <c r="N138" s="666"/>
      <c r="O138" s="666"/>
    </row>
    <row r="139" spans="1:15" x14ac:dyDescent="0.25">
      <c r="A139" s="676" t="s">
        <v>40</v>
      </c>
      <c r="B139" s="677"/>
      <c r="C139" s="678" t="s">
        <v>493</v>
      </c>
      <c r="D139" s="679"/>
      <c r="E139" s="679"/>
      <c r="F139" s="679"/>
      <c r="G139" s="680"/>
      <c r="H139" s="681" t="s">
        <v>42</v>
      </c>
      <c r="I139" s="682"/>
      <c r="J139" s="683"/>
      <c r="K139" s="721" t="s">
        <v>494</v>
      </c>
      <c r="L139" s="722"/>
      <c r="M139" s="722"/>
      <c r="N139" s="722"/>
      <c r="O139" s="723"/>
    </row>
    <row r="140" spans="1:15" x14ac:dyDescent="0.25">
      <c r="A140" s="672" t="s">
        <v>44</v>
      </c>
      <c r="B140" s="673"/>
      <c r="C140" s="673"/>
      <c r="D140" s="673"/>
      <c r="E140" s="673"/>
      <c r="F140" s="687"/>
      <c r="G140" s="674" t="s">
        <v>45</v>
      </c>
      <c r="H140" s="674"/>
      <c r="I140" s="674"/>
      <c r="J140" s="674"/>
      <c r="K140" s="674"/>
      <c r="L140" s="674"/>
      <c r="M140" s="674"/>
      <c r="N140" s="674"/>
      <c r="O140" s="674"/>
    </row>
    <row r="141" spans="1:15" x14ac:dyDescent="0.25">
      <c r="A141" s="932" t="s">
        <v>495</v>
      </c>
      <c r="B141" s="933"/>
      <c r="C141" s="933"/>
      <c r="D141" s="933"/>
      <c r="E141" s="933"/>
      <c r="F141" s="933"/>
      <c r="G141" s="936" t="s">
        <v>496</v>
      </c>
      <c r="H141" s="936"/>
      <c r="I141" s="936"/>
      <c r="J141" s="936"/>
      <c r="K141" s="936"/>
      <c r="L141" s="936"/>
      <c r="M141" s="936"/>
      <c r="N141" s="936"/>
      <c r="O141" s="936"/>
    </row>
    <row r="142" spans="1:15" x14ac:dyDescent="0.25">
      <c r="A142" s="934"/>
      <c r="B142" s="935"/>
      <c r="C142" s="935"/>
      <c r="D142" s="935"/>
      <c r="E142" s="935"/>
      <c r="F142" s="935"/>
      <c r="G142" s="936"/>
      <c r="H142" s="936"/>
      <c r="I142" s="936"/>
      <c r="J142" s="936"/>
      <c r="K142" s="936"/>
      <c r="L142" s="936"/>
      <c r="M142" s="936"/>
      <c r="N142" s="936"/>
      <c r="O142" s="936"/>
    </row>
    <row r="143" spans="1:15" x14ac:dyDescent="0.25">
      <c r="A143" s="672" t="s">
        <v>48</v>
      </c>
      <c r="B143" s="673"/>
      <c r="C143" s="673"/>
      <c r="D143" s="673"/>
      <c r="E143" s="673"/>
      <c r="F143" s="673"/>
      <c r="G143" s="674" t="s">
        <v>49</v>
      </c>
      <c r="H143" s="674"/>
      <c r="I143" s="674"/>
      <c r="J143" s="674"/>
      <c r="K143" s="674"/>
      <c r="L143" s="674"/>
      <c r="M143" s="674"/>
      <c r="N143" s="674"/>
      <c r="O143" s="674"/>
    </row>
    <row r="144" spans="1:15" x14ac:dyDescent="0.25">
      <c r="A144" s="675" t="s">
        <v>497</v>
      </c>
      <c r="B144" s="675"/>
      <c r="C144" s="675"/>
      <c r="D144" s="675"/>
      <c r="E144" s="675"/>
      <c r="F144" s="675"/>
      <c r="G144" s="675" t="s">
        <v>492</v>
      </c>
      <c r="H144" s="675"/>
      <c r="I144" s="675"/>
      <c r="J144" s="675"/>
      <c r="K144" s="675"/>
      <c r="L144" s="675"/>
      <c r="M144" s="675"/>
      <c r="N144" s="675"/>
      <c r="O144" s="675"/>
    </row>
    <row r="145" spans="1:15" x14ac:dyDescent="0.25">
      <c r="A145" s="675"/>
      <c r="B145" s="675"/>
      <c r="C145" s="675"/>
      <c r="D145" s="675"/>
      <c r="E145" s="675"/>
      <c r="F145" s="675"/>
      <c r="G145" s="675"/>
      <c r="H145" s="675"/>
      <c r="I145" s="675"/>
      <c r="J145" s="675"/>
      <c r="K145" s="675"/>
      <c r="L145" s="675"/>
      <c r="M145" s="675"/>
      <c r="N145" s="675"/>
      <c r="O145" s="675"/>
    </row>
    <row r="146" spans="1:15" x14ac:dyDescent="0.25">
      <c r="A146" s="152"/>
      <c r="B146" s="153"/>
      <c r="C146" s="157"/>
      <c r="D146" s="157"/>
      <c r="E146" s="157"/>
      <c r="F146" s="157"/>
      <c r="G146" s="157"/>
      <c r="H146" s="157"/>
      <c r="I146" s="157"/>
      <c r="J146" s="157"/>
      <c r="K146" s="157"/>
      <c r="L146" s="157"/>
      <c r="M146" s="157"/>
      <c r="N146" s="157"/>
      <c r="O146" s="152"/>
    </row>
    <row r="147" spans="1:15" x14ac:dyDescent="0.25">
      <c r="A147" s="157"/>
      <c r="B147" s="157"/>
      <c r="C147" s="152"/>
      <c r="D147" s="927" t="s">
        <v>52</v>
      </c>
      <c r="E147" s="928"/>
      <c r="F147" s="928"/>
      <c r="G147" s="928"/>
      <c r="H147" s="928"/>
      <c r="I147" s="928"/>
      <c r="J147" s="928"/>
      <c r="K147" s="928"/>
      <c r="L147" s="928"/>
      <c r="M147" s="928"/>
      <c r="N147" s="928"/>
      <c r="O147" s="929"/>
    </row>
    <row r="148" spans="1:15" x14ac:dyDescent="0.25">
      <c r="A148" s="152"/>
      <c r="B148" s="153"/>
      <c r="C148" s="157"/>
      <c r="D148" s="162" t="s">
        <v>53</v>
      </c>
      <c r="E148" s="162" t="s">
        <v>54</v>
      </c>
      <c r="F148" s="162" t="s">
        <v>55</v>
      </c>
      <c r="G148" s="162" t="s">
        <v>56</v>
      </c>
      <c r="H148" s="162" t="s">
        <v>57</v>
      </c>
      <c r="I148" s="162" t="s">
        <v>58</v>
      </c>
      <c r="J148" s="162" t="s">
        <v>59</v>
      </c>
      <c r="K148" s="162" t="s">
        <v>60</v>
      </c>
      <c r="L148" s="162" t="s">
        <v>61</v>
      </c>
      <c r="M148" s="162" t="s">
        <v>62</v>
      </c>
      <c r="N148" s="162" t="s">
        <v>63</v>
      </c>
      <c r="O148" s="162" t="s">
        <v>64</v>
      </c>
    </row>
    <row r="149" spans="1:15" x14ac:dyDescent="0.25">
      <c r="A149" s="930" t="s">
        <v>65</v>
      </c>
      <c r="B149" s="930"/>
      <c r="C149" s="930"/>
      <c r="D149" s="163">
        <v>1</v>
      </c>
      <c r="E149" s="163">
        <v>1</v>
      </c>
      <c r="F149" s="163">
        <v>1</v>
      </c>
      <c r="G149" s="163">
        <v>1</v>
      </c>
      <c r="H149" s="163">
        <v>1</v>
      </c>
      <c r="I149" s="163">
        <v>1</v>
      </c>
      <c r="J149" s="163">
        <v>1</v>
      </c>
      <c r="K149" s="163">
        <v>1</v>
      </c>
      <c r="L149" s="163">
        <v>1</v>
      </c>
      <c r="M149" s="163">
        <v>1</v>
      </c>
      <c r="N149" s="163">
        <v>1</v>
      </c>
      <c r="O149" s="163">
        <v>1</v>
      </c>
    </row>
    <row r="150" spans="1:15" x14ac:dyDescent="0.25">
      <c r="A150" s="931" t="s">
        <v>66</v>
      </c>
      <c r="B150" s="931"/>
      <c r="C150" s="931"/>
      <c r="D150" s="164">
        <v>1</v>
      </c>
      <c r="E150" s="164">
        <v>1</v>
      </c>
      <c r="F150" s="164">
        <v>1</v>
      </c>
      <c r="G150" s="164">
        <v>1</v>
      </c>
      <c r="H150" s="164">
        <v>1</v>
      </c>
      <c r="I150" s="164">
        <v>1</v>
      </c>
      <c r="J150" s="164">
        <v>1</v>
      </c>
      <c r="K150" s="164">
        <v>0.16669999999999999</v>
      </c>
      <c r="L150" s="164">
        <v>0.16669999999999999</v>
      </c>
      <c r="M150" s="164"/>
      <c r="N150" s="164"/>
      <c r="O150" s="164"/>
    </row>
  </sheetData>
  <sheetProtection password="B4A1" sheet="1" objects="1" scenarios="1" selectLockedCells="1" selectUnlockedCells="1"/>
  <mergeCells count="224">
    <mergeCell ref="A144:F145"/>
    <mergeCell ref="G144:O145"/>
    <mergeCell ref="D147:O147"/>
    <mergeCell ref="A149:C149"/>
    <mergeCell ref="A150:C150"/>
    <mergeCell ref="A140:F140"/>
    <mergeCell ref="G140:O140"/>
    <mergeCell ref="A141:F142"/>
    <mergeCell ref="G141:O142"/>
    <mergeCell ref="A143:F143"/>
    <mergeCell ref="G143:O143"/>
    <mergeCell ref="E130:I130"/>
    <mergeCell ref="L130:O130"/>
    <mergeCell ref="E131:I131"/>
    <mergeCell ref="L131:O131"/>
    <mergeCell ref="F138:G138"/>
    <mergeCell ref="H138:I138"/>
    <mergeCell ref="K138:L138"/>
    <mergeCell ref="M138:O138"/>
    <mergeCell ref="A139:B139"/>
    <mergeCell ref="C139:G139"/>
    <mergeCell ref="H139:J139"/>
    <mergeCell ref="K139:O139"/>
    <mergeCell ref="E135:I135"/>
    <mergeCell ref="L135:O135"/>
    <mergeCell ref="F137:G137"/>
    <mergeCell ref="H137:I137"/>
    <mergeCell ref="K137:L137"/>
    <mergeCell ref="M137:O137"/>
    <mergeCell ref="E126:I126"/>
    <mergeCell ref="L126:O126"/>
    <mergeCell ref="E127:I127"/>
    <mergeCell ref="L127:O127"/>
    <mergeCell ref="E128:I128"/>
    <mergeCell ref="L128:O128"/>
    <mergeCell ref="A122:D135"/>
    <mergeCell ref="E122:I122"/>
    <mergeCell ref="J122:K135"/>
    <mergeCell ref="L122:O122"/>
    <mergeCell ref="E123:I123"/>
    <mergeCell ref="L123:O123"/>
    <mergeCell ref="E124:I124"/>
    <mergeCell ref="L124:O124"/>
    <mergeCell ref="E125:I125"/>
    <mergeCell ref="L125:O125"/>
    <mergeCell ref="E132:I132"/>
    <mergeCell ref="L132:O132"/>
    <mergeCell ref="E133:I133"/>
    <mergeCell ref="L133:O133"/>
    <mergeCell ref="E134:I134"/>
    <mergeCell ref="L134:O134"/>
    <mergeCell ref="E129:I129"/>
    <mergeCell ref="L129:O129"/>
    <mergeCell ref="D110:O110"/>
    <mergeCell ref="A112:C112"/>
    <mergeCell ref="A113:C113"/>
    <mergeCell ref="B118:J118"/>
    <mergeCell ref="K118:N118"/>
    <mergeCell ref="B120:O120"/>
    <mergeCell ref="A104:F105"/>
    <mergeCell ref="G104:O105"/>
    <mergeCell ref="A106:F106"/>
    <mergeCell ref="G106:O106"/>
    <mergeCell ref="A107:F108"/>
    <mergeCell ref="G107:O108"/>
    <mergeCell ref="E94:I94"/>
    <mergeCell ref="L94:O94"/>
    <mergeCell ref="E95:I95"/>
    <mergeCell ref="L95:O95"/>
    <mergeCell ref="A102:B102"/>
    <mergeCell ref="C102:G102"/>
    <mergeCell ref="H102:J102"/>
    <mergeCell ref="K102:O102"/>
    <mergeCell ref="A103:F103"/>
    <mergeCell ref="G103:O103"/>
    <mergeCell ref="F100:G100"/>
    <mergeCell ref="H100:I100"/>
    <mergeCell ref="K100:L100"/>
    <mergeCell ref="M100:O100"/>
    <mergeCell ref="F101:G101"/>
    <mergeCell ref="H101:I101"/>
    <mergeCell ref="K101:L101"/>
    <mergeCell ref="M101:O101"/>
    <mergeCell ref="E90:I90"/>
    <mergeCell ref="L90:O90"/>
    <mergeCell ref="E91:I91"/>
    <mergeCell ref="L91:O91"/>
    <mergeCell ref="E92:I92"/>
    <mergeCell ref="L92:O92"/>
    <mergeCell ref="A86:D98"/>
    <mergeCell ref="E86:I86"/>
    <mergeCell ref="J86:K98"/>
    <mergeCell ref="L86:O86"/>
    <mergeCell ref="E87:I87"/>
    <mergeCell ref="L87:O87"/>
    <mergeCell ref="E88:I88"/>
    <mergeCell ref="L88:O88"/>
    <mergeCell ref="E89:I89"/>
    <mergeCell ref="L89:O89"/>
    <mergeCell ref="E96:I96"/>
    <mergeCell ref="L96:O96"/>
    <mergeCell ref="E97:I97"/>
    <mergeCell ref="L97:O97"/>
    <mergeCell ref="E98:I98"/>
    <mergeCell ref="L98:O98"/>
    <mergeCell ref="E93:I93"/>
    <mergeCell ref="L93:O93"/>
    <mergeCell ref="A75:C75"/>
    <mergeCell ref="A76:C76"/>
    <mergeCell ref="A77:C77"/>
    <mergeCell ref="B82:J82"/>
    <mergeCell ref="K82:N82"/>
    <mergeCell ref="B84:O84"/>
    <mergeCell ref="A69:F70"/>
    <mergeCell ref="G69:O70"/>
    <mergeCell ref="A71:F71"/>
    <mergeCell ref="G71:O71"/>
    <mergeCell ref="A72:F73"/>
    <mergeCell ref="G72:O73"/>
    <mergeCell ref="A68:F68"/>
    <mergeCell ref="G68:O68"/>
    <mergeCell ref="F65:G65"/>
    <mergeCell ref="H65:I65"/>
    <mergeCell ref="K65:L65"/>
    <mergeCell ref="M65:O65"/>
    <mergeCell ref="F66:G66"/>
    <mergeCell ref="H66:I66"/>
    <mergeCell ref="K66:L66"/>
    <mergeCell ref="M66:O66"/>
    <mergeCell ref="L58:O58"/>
    <mergeCell ref="E59:I59"/>
    <mergeCell ref="L59:O59"/>
    <mergeCell ref="E60:I60"/>
    <mergeCell ref="L60:O60"/>
    <mergeCell ref="A67:B67"/>
    <mergeCell ref="C67:G67"/>
    <mergeCell ref="H67:J67"/>
    <mergeCell ref="K67:O67"/>
    <mergeCell ref="L54:O54"/>
    <mergeCell ref="E55:I55"/>
    <mergeCell ref="L55:O55"/>
    <mergeCell ref="E56:I56"/>
    <mergeCell ref="L56:O56"/>
    <mergeCell ref="E57:I57"/>
    <mergeCell ref="L57:O57"/>
    <mergeCell ref="B49:O49"/>
    <mergeCell ref="A51:D63"/>
    <mergeCell ref="E51:I51"/>
    <mergeCell ref="J51:K63"/>
    <mergeCell ref="L51:O51"/>
    <mergeCell ref="E52:I52"/>
    <mergeCell ref="L52:O52"/>
    <mergeCell ref="E53:I53"/>
    <mergeCell ref="L53:O53"/>
    <mergeCell ref="E54:I54"/>
    <mergeCell ref="E61:I61"/>
    <mergeCell ref="L61:O61"/>
    <mergeCell ref="E62:I62"/>
    <mergeCell ref="L62:O62"/>
    <mergeCell ref="E63:I63"/>
    <mergeCell ref="L63:O63"/>
    <mergeCell ref="E58:I58"/>
    <mergeCell ref="A36:F37"/>
    <mergeCell ref="G36:O37"/>
    <mergeCell ref="D39:O39"/>
    <mergeCell ref="A41:C41"/>
    <mergeCell ref="A42:C42"/>
    <mergeCell ref="B47:J47"/>
    <mergeCell ref="K47:N47"/>
    <mergeCell ref="A32:F32"/>
    <mergeCell ref="G32:O32"/>
    <mergeCell ref="A33:F34"/>
    <mergeCell ref="G33:O34"/>
    <mergeCell ref="A35:F35"/>
    <mergeCell ref="G35:O35"/>
    <mergeCell ref="E23:I23"/>
    <mergeCell ref="L23:O23"/>
    <mergeCell ref="F30:G30"/>
    <mergeCell ref="H30:I30"/>
    <mergeCell ref="K30:L30"/>
    <mergeCell ref="M30:O30"/>
    <mergeCell ref="A31:B31"/>
    <mergeCell ref="C31:G31"/>
    <mergeCell ref="H31:J31"/>
    <mergeCell ref="K31:O31"/>
    <mergeCell ref="E27:I27"/>
    <mergeCell ref="L27:O27"/>
    <mergeCell ref="F29:G29"/>
    <mergeCell ref="H29:I29"/>
    <mergeCell ref="K29:L29"/>
    <mergeCell ref="M29:O29"/>
    <mergeCell ref="E19:I19"/>
    <mergeCell ref="L19:O19"/>
    <mergeCell ref="E20:I20"/>
    <mergeCell ref="L20:O20"/>
    <mergeCell ref="B11:J11"/>
    <mergeCell ref="K11:N11"/>
    <mergeCell ref="B13:O13"/>
    <mergeCell ref="A15:D27"/>
    <mergeCell ref="E15:I15"/>
    <mergeCell ref="J15:K27"/>
    <mergeCell ref="L15:O15"/>
    <mergeCell ref="E16:I16"/>
    <mergeCell ref="L16:O16"/>
    <mergeCell ref="E17:I17"/>
    <mergeCell ref="E24:I24"/>
    <mergeCell ref="L24:O24"/>
    <mergeCell ref="E25:I25"/>
    <mergeCell ref="L25:O25"/>
    <mergeCell ref="E26:I26"/>
    <mergeCell ref="L26:O26"/>
    <mergeCell ref="E21:I21"/>
    <mergeCell ref="L21:O21"/>
    <mergeCell ref="E22:I22"/>
    <mergeCell ref="L22:O22"/>
    <mergeCell ref="B1:O1"/>
    <mergeCell ref="B2:O2"/>
    <mergeCell ref="B3:O3"/>
    <mergeCell ref="B4:O4"/>
    <mergeCell ref="B5:O5"/>
    <mergeCell ref="B6:O6"/>
    <mergeCell ref="L17:O17"/>
    <mergeCell ref="E18:I18"/>
    <mergeCell ref="L18:O18"/>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$EM$255:$EM$311</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83"/>
  <sheetViews>
    <sheetView workbookViewId="0">
      <selection activeCell="B3" sqref="B3:O3"/>
    </sheetView>
  </sheetViews>
  <sheetFormatPr baseColWidth="10" defaultRowHeight="15" x14ac:dyDescent="0.25"/>
  <sheetData>
    <row r="1" spans="1:15" ht="63" x14ac:dyDescent="0.25">
      <c r="A1" s="61" t="s">
        <v>0</v>
      </c>
      <c r="B1" s="738" t="e">
        <f>VLOOKUP(B2,$EM$530:$ET$601,2,FALSE)</f>
        <v>#N/A</v>
      </c>
      <c r="C1" s="739"/>
      <c r="D1" s="739"/>
      <c r="E1" s="739"/>
      <c r="F1" s="739"/>
      <c r="G1" s="739"/>
      <c r="H1" s="739"/>
      <c r="I1" s="739"/>
      <c r="J1" s="739"/>
      <c r="K1" s="739"/>
      <c r="L1" s="739"/>
      <c r="M1" s="739"/>
      <c r="N1" s="739"/>
      <c r="O1" s="740"/>
    </row>
    <row r="2" spans="1:15" ht="15.75" x14ac:dyDescent="0.25">
      <c r="A2" s="61" t="s">
        <v>2</v>
      </c>
      <c r="B2" s="741" t="s">
        <v>498</v>
      </c>
      <c r="C2" s="742"/>
      <c r="D2" s="742"/>
      <c r="E2" s="742"/>
      <c r="F2" s="742"/>
      <c r="G2" s="742"/>
      <c r="H2" s="742"/>
      <c r="I2" s="742"/>
      <c r="J2" s="742"/>
      <c r="K2" s="742"/>
      <c r="L2" s="742"/>
      <c r="M2" s="742"/>
      <c r="N2" s="742"/>
      <c r="O2" s="743"/>
    </row>
    <row r="3" spans="1:15" ht="15.75" x14ac:dyDescent="0.25">
      <c r="A3" s="61" t="s">
        <v>3</v>
      </c>
      <c r="B3" s="738" t="e">
        <f>VLOOKUP(B2,$EM$530:$ET$601,3,FALSE)</f>
        <v>#N/A</v>
      </c>
      <c r="C3" s="739"/>
      <c r="D3" s="739"/>
      <c r="E3" s="739"/>
      <c r="F3" s="739"/>
      <c r="G3" s="739"/>
      <c r="H3" s="739"/>
      <c r="I3" s="739"/>
      <c r="J3" s="739"/>
      <c r="K3" s="739"/>
      <c r="L3" s="739"/>
      <c r="M3" s="739"/>
      <c r="N3" s="739"/>
      <c r="O3" s="740"/>
    </row>
    <row r="4" spans="1:15" ht="15.75" x14ac:dyDescent="0.25">
      <c r="A4" s="61" t="s">
        <v>5</v>
      </c>
      <c r="B4" s="738" t="e">
        <f>VLOOKUP(B2,$EM$530:$EV$601,4,FALSE)</f>
        <v>#N/A</v>
      </c>
      <c r="C4" s="739"/>
      <c r="D4" s="739"/>
      <c r="E4" s="739"/>
      <c r="F4" s="739"/>
      <c r="G4" s="739"/>
      <c r="H4" s="739"/>
      <c r="I4" s="739"/>
      <c r="J4" s="739"/>
      <c r="K4" s="739"/>
      <c r="L4" s="739"/>
      <c r="M4" s="739"/>
      <c r="N4" s="739"/>
      <c r="O4" s="740"/>
    </row>
    <row r="5" spans="1:15" ht="31.5" x14ac:dyDescent="0.25">
      <c r="A5" s="62" t="s">
        <v>7</v>
      </c>
      <c r="B5" s="738" t="e">
        <f>VLOOKUP(B2,$EM$530:$EV$601,5,FALSE)</f>
        <v>#N/A</v>
      </c>
      <c r="C5" s="739"/>
      <c r="D5" s="739"/>
      <c r="E5" s="739"/>
      <c r="F5" s="739"/>
      <c r="G5" s="739"/>
      <c r="H5" s="739"/>
      <c r="I5" s="739"/>
      <c r="J5" s="739"/>
      <c r="K5" s="739"/>
      <c r="L5" s="739"/>
      <c r="M5" s="739"/>
      <c r="N5" s="739"/>
      <c r="O5" s="740"/>
    </row>
    <row r="6" spans="1:15" ht="31.5" x14ac:dyDescent="0.25">
      <c r="A6" s="62" t="s">
        <v>9</v>
      </c>
      <c r="B6" s="738" t="s">
        <v>499</v>
      </c>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500</v>
      </c>
      <c r="C8" s="748"/>
      <c r="D8" s="748"/>
      <c r="E8" s="748"/>
      <c r="F8" s="748"/>
      <c r="G8" s="748"/>
      <c r="H8" s="748"/>
      <c r="I8" s="748"/>
      <c r="J8" s="749"/>
      <c r="K8" s="750" t="s">
        <v>13</v>
      </c>
      <c r="L8" s="750"/>
      <c r="M8" s="750"/>
      <c r="N8" s="750"/>
      <c r="O8" s="68">
        <v>0.4</v>
      </c>
    </row>
    <row r="9" spans="1:15" ht="15.75" x14ac:dyDescent="0.25">
      <c r="A9" s="69"/>
      <c r="B9" s="70"/>
      <c r="C9" s="71"/>
      <c r="D9" s="71"/>
      <c r="E9" s="71"/>
      <c r="F9" s="71"/>
      <c r="G9" s="71"/>
      <c r="H9" s="71"/>
      <c r="I9" s="71"/>
      <c r="J9" s="71"/>
      <c r="K9" s="71"/>
      <c r="L9" s="71"/>
      <c r="M9" s="71"/>
      <c r="N9" s="71"/>
      <c r="O9" s="69"/>
    </row>
    <row r="10" spans="1:15" ht="31.5" x14ac:dyDescent="0.25">
      <c r="A10" s="67" t="s">
        <v>14</v>
      </c>
      <c r="B10" s="875"/>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501</v>
      </c>
      <c r="F12" s="745"/>
      <c r="G12" s="745"/>
      <c r="H12" s="745"/>
      <c r="I12" s="746"/>
      <c r="J12" s="751" t="s">
        <v>17</v>
      </c>
      <c r="K12" s="751"/>
      <c r="L12" s="744">
        <v>1</v>
      </c>
      <c r="M12" s="745"/>
      <c r="N12" s="745"/>
      <c r="O12" s="746"/>
    </row>
    <row r="13" spans="1:15" x14ac:dyDescent="0.25">
      <c r="A13" s="751"/>
      <c r="B13" s="751"/>
      <c r="C13" s="751"/>
      <c r="D13" s="751"/>
      <c r="E13" s="744" t="s">
        <v>502</v>
      </c>
      <c r="F13" s="745"/>
      <c r="G13" s="745"/>
      <c r="H13" s="745"/>
      <c r="I13" s="746"/>
      <c r="J13" s="751"/>
      <c r="K13" s="751"/>
      <c r="L13" s="744">
        <v>2</v>
      </c>
      <c r="M13" s="745"/>
      <c r="N13" s="745"/>
      <c r="O13" s="746"/>
    </row>
    <row r="14" spans="1:15" x14ac:dyDescent="0.25">
      <c r="A14" s="751"/>
      <c r="B14" s="751"/>
      <c r="C14" s="751"/>
      <c r="D14" s="751"/>
      <c r="E14" s="744"/>
      <c r="F14" s="745"/>
      <c r="G14" s="745"/>
      <c r="H14" s="745"/>
      <c r="I14" s="746"/>
      <c r="J14" s="751"/>
      <c r="K14" s="751"/>
      <c r="L14" s="941">
        <v>3</v>
      </c>
      <c r="M14" s="942"/>
      <c r="N14" s="942"/>
      <c r="O14" s="943"/>
    </row>
    <row r="15" spans="1:15" ht="15.75" x14ac:dyDescent="0.25">
      <c r="A15" s="751"/>
      <c r="B15" s="751"/>
      <c r="C15" s="751"/>
      <c r="D15" s="751"/>
      <c r="E15" s="176"/>
      <c r="F15" s="176"/>
      <c r="G15" s="176"/>
      <c r="H15" s="176"/>
      <c r="I15" s="176"/>
      <c r="J15" s="751"/>
      <c r="K15" s="751"/>
      <c r="L15" s="944">
        <v>4</v>
      </c>
      <c r="M15" s="945"/>
      <c r="N15" s="945"/>
      <c r="O15" s="946"/>
    </row>
    <row r="16" spans="1:15" x14ac:dyDescent="0.25">
      <c r="A16" s="751"/>
      <c r="B16" s="751"/>
      <c r="C16" s="751"/>
      <c r="D16" s="751"/>
      <c r="E16" s="744"/>
      <c r="F16" s="745"/>
      <c r="G16" s="745"/>
      <c r="H16" s="745"/>
      <c r="I16" s="746"/>
      <c r="J16" s="751"/>
      <c r="K16" s="751"/>
      <c r="L16" s="744">
        <v>5</v>
      </c>
      <c r="M16" s="745"/>
      <c r="N16" s="745"/>
      <c r="O16" s="746"/>
    </row>
    <row r="17" spans="1:15" x14ac:dyDescent="0.25">
      <c r="A17" s="751"/>
      <c r="B17" s="751"/>
      <c r="C17" s="751"/>
      <c r="D17" s="751"/>
      <c r="E17" s="744"/>
      <c r="F17" s="745"/>
      <c r="G17" s="745"/>
      <c r="H17" s="745"/>
      <c r="I17" s="746"/>
      <c r="J17" s="751"/>
      <c r="K17" s="751"/>
      <c r="L17" s="944">
        <v>6</v>
      </c>
      <c r="M17" s="945"/>
      <c r="N17" s="945"/>
      <c r="O17" s="946"/>
    </row>
    <row r="18" spans="1:15" x14ac:dyDescent="0.25">
      <c r="A18" s="751"/>
      <c r="B18" s="751"/>
      <c r="C18" s="751"/>
      <c r="D18" s="751"/>
      <c r="E18" s="744"/>
      <c r="F18" s="745"/>
      <c r="G18" s="745"/>
      <c r="H18" s="745"/>
      <c r="I18" s="746"/>
      <c r="J18" s="751"/>
      <c r="K18" s="751"/>
      <c r="L18" s="744">
        <v>7</v>
      </c>
      <c r="M18" s="745"/>
      <c r="N18" s="745"/>
      <c r="O18" s="746"/>
    </row>
    <row r="19" spans="1:15" x14ac:dyDescent="0.25">
      <c r="A19" s="751"/>
      <c r="B19" s="751"/>
      <c r="C19" s="751"/>
      <c r="D19" s="751"/>
      <c r="E19" s="744"/>
      <c r="F19" s="745"/>
      <c r="G19" s="745"/>
      <c r="H19" s="745"/>
      <c r="I19" s="746"/>
      <c r="J19" s="751"/>
      <c r="K19" s="751"/>
      <c r="L19" s="744">
        <v>8</v>
      </c>
      <c r="M19" s="745"/>
      <c r="N19" s="745"/>
      <c r="O19" s="746"/>
    </row>
    <row r="20" spans="1:15" x14ac:dyDescent="0.25">
      <c r="A20" s="751"/>
      <c r="B20" s="751"/>
      <c r="C20" s="751"/>
      <c r="D20" s="751"/>
      <c r="E20" s="744"/>
      <c r="F20" s="745"/>
      <c r="G20" s="745"/>
      <c r="H20" s="745"/>
      <c r="I20" s="746"/>
      <c r="J20" s="751"/>
      <c r="K20" s="751"/>
      <c r="L20" s="744">
        <v>9</v>
      </c>
      <c r="M20" s="745"/>
      <c r="N20" s="745"/>
      <c r="O20" s="746"/>
    </row>
    <row r="21" spans="1:15" x14ac:dyDescent="0.25">
      <c r="A21" s="751"/>
      <c r="B21" s="751"/>
      <c r="C21" s="751"/>
      <c r="D21" s="751"/>
      <c r="E21" s="744"/>
      <c r="F21" s="745"/>
      <c r="G21" s="745"/>
      <c r="H21" s="745"/>
      <c r="I21" s="746"/>
      <c r="J21" s="751"/>
      <c r="K21" s="751"/>
      <c r="L21" s="744">
        <v>10</v>
      </c>
      <c r="M21" s="745"/>
      <c r="N21" s="745"/>
      <c r="O21" s="746"/>
    </row>
    <row r="22" spans="1:15" x14ac:dyDescent="0.25">
      <c r="A22" s="751"/>
      <c r="B22" s="751"/>
      <c r="C22" s="751"/>
      <c r="D22" s="751"/>
      <c r="E22" s="744"/>
      <c r="F22" s="745"/>
      <c r="G22" s="745"/>
      <c r="H22" s="745"/>
      <c r="I22" s="746"/>
      <c r="J22" s="751"/>
      <c r="K22" s="751"/>
      <c r="L22" s="744">
        <v>11</v>
      </c>
      <c r="M22" s="745"/>
      <c r="N22" s="745"/>
      <c r="O22" s="746"/>
    </row>
    <row r="23" spans="1:15" x14ac:dyDescent="0.25">
      <c r="A23" s="751"/>
      <c r="B23" s="751"/>
      <c r="C23" s="751"/>
      <c r="D23" s="751"/>
      <c r="E23" s="744"/>
      <c r="F23" s="745"/>
      <c r="G23" s="745"/>
      <c r="H23" s="745"/>
      <c r="I23" s="746"/>
      <c r="J23" s="751"/>
      <c r="K23" s="751"/>
      <c r="L23" s="744">
        <v>12</v>
      </c>
      <c r="M23" s="745"/>
      <c r="N23" s="745"/>
      <c r="O23" s="746"/>
    </row>
    <row r="24" spans="1:15" x14ac:dyDescent="0.25">
      <c r="A24" s="751"/>
      <c r="B24" s="751"/>
      <c r="C24" s="751"/>
      <c r="D24" s="751"/>
      <c r="E24" s="744"/>
      <c r="F24" s="745"/>
      <c r="G24" s="745"/>
      <c r="H24" s="745"/>
      <c r="I24" s="746"/>
      <c r="J24" s="751"/>
      <c r="K24" s="751"/>
      <c r="L24" s="744">
        <v>13</v>
      </c>
      <c r="M24" s="745"/>
      <c r="N24" s="745"/>
      <c r="O24" s="746"/>
    </row>
    <row r="25" spans="1:15" x14ac:dyDescent="0.25">
      <c r="A25" s="751"/>
      <c r="B25" s="751"/>
      <c r="C25" s="751"/>
      <c r="D25" s="751"/>
      <c r="E25" s="744"/>
      <c r="F25" s="745"/>
      <c r="G25" s="745"/>
      <c r="H25" s="745"/>
      <c r="I25" s="746"/>
      <c r="J25" s="751"/>
      <c r="K25" s="751"/>
      <c r="L25" s="744">
        <v>14</v>
      </c>
      <c r="M25" s="745"/>
      <c r="N25" s="745"/>
      <c r="O25" s="746"/>
    </row>
    <row r="26" spans="1:15" x14ac:dyDescent="0.25">
      <c r="A26" s="751"/>
      <c r="B26" s="751"/>
      <c r="C26" s="751"/>
      <c r="D26" s="751"/>
      <c r="E26" s="744"/>
      <c r="F26" s="745"/>
      <c r="G26" s="745"/>
      <c r="H26" s="745"/>
      <c r="I26" s="746"/>
      <c r="J26" s="751"/>
      <c r="K26" s="751"/>
      <c r="L26" s="744">
        <v>15</v>
      </c>
      <c r="M26" s="745"/>
      <c r="N26" s="745"/>
      <c r="O26" s="746"/>
    </row>
    <row r="27" spans="1:15" x14ac:dyDescent="0.25">
      <c r="A27" s="751"/>
      <c r="B27" s="751"/>
      <c r="C27" s="751"/>
      <c r="D27" s="751"/>
      <c r="E27" s="744"/>
      <c r="F27" s="745"/>
      <c r="G27" s="745"/>
      <c r="H27" s="745"/>
      <c r="I27" s="746"/>
      <c r="J27" s="751"/>
      <c r="K27" s="751"/>
      <c r="L27" s="744">
        <v>16</v>
      </c>
      <c r="M27" s="745"/>
      <c r="N27" s="745"/>
      <c r="O27" s="746"/>
    </row>
    <row r="28" spans="1:15" x14ac:dyDescent="0.25">
      <c r="A28" s="751"/>
      <c r="B28" s="751"/>
      <c r="C28" s="751"/>
      <c r="D28" s="751"/>
      <c r="E28" s="744"/>
      <c r="F28" s="745"/>
      <c r="G28" s="745"/>
      <c r="H28" s="745"/>
      <c r="I28" s="746"/>
      <c r="J28" s="751"/>
      <c r="K28" s="751"/>
      <c r="L28" s="744">
        <v>17</v>
      </c>
      <c r="M28" s="745"/>
      <c r="N28" s="745"/>
      <c r="O28" s="746"/>
    </row>
    <row r="29" spans="1:15" x14ac:dyDescent="0.25">
      <c r="A29" s="751"/>
      <c r="B29" s="751"/>
      <c r="C29" s="751"/>
      <c r="D29" s="751"/>
      <c r="E29" s="744"/>
      <c r="F29" s="745"/>
      <c r="G29" s="745"/>
      <c r="H29" s="745"/>
      <c r="I29" s="746"/>
      <c r="J29" s="751"/>
      <c r="K29" s="751"/>
      <c r="L29" s="744">
        <v>18</v>
      </c>
      <c r="M29" s="745"/>
      <c r="N29" s="745"/>
      <c r="O29" s="746"/>
    </row>
    <row r="30" spans="1:15" x14ac:dyDescent="0.25">
      <c r="A30" s="751"/>
      <c r="B30" s="751"/>
      <c r="C30" s="751"/>
      <c r="D30" s="751"/>
      <c r="E30" s="744"/>
      <c r="F30" s="745"/>
      <c r="G30" s="745"/>
      <c r="H30" s="745"/>
      <c r="I30" s="746"/>
      <c r="J30" s="751"/>
      <c r="K30" s="751"/>
      <c r="L30" s="744">
        <v>19</v>
      </c>
      <c r="M30" s="745"/>
      <c r="N30" s="745"/>
      <c r="O30" s="746"/>
    </row>
    <row r="31" spans="1:15" x14ac:dyDescent="0.25">
      <c r="A31" s="751"/>
      <c r="B31" s="751"/>
      <c r="C31" s="751"/>
      <c r="D31" s="751"/>
      <c r="E31" s="744"/>
      <c r="F31" s="745"/>
      <c r="G31" s="745"/>
      <c r="H31" s="745"/>
      <c r="I31" s="746"/>
      <c r="J31" s="751"/>
      <c r="K31" s="751"/>
      <c r="L31" s="744">
        <v>20</v>
      </c>
      <c r="M31" s="745"/>
      <c r="N31" s="745"/>
      <c r="O31" s="746"/>
    </row>
    <row r="32" spans="1:15" x14ac:dyDescent="0.25">
      <c r="A32" s="751"/>
      <c r="B32" s="751"/>
      <c r="C32" s="751"/>
      <c r="D32" s="751"/>
      <c r="E32" s="744"/>
      <c r="F32" s="745"/>
      <c r="G32" s="745"/>
      <c r="H32" s="745"/>
      <c r="I32" s="746"/>
      <c r="J32" s="751"/>
      <c r="K32" s="751"/>
      <c r="L32" s="744">
        <v>21</v>
      </c>
      <c r="M32" s="745"/>
      <c r="N32" s="745"/>
      <c r="O32" s="746"/>
    </row>
    <row r="33" spans="1:15" x14ac:dyDescent="0.25">
      <c r="A33" s="751"/>
      <c r="B33" s="751"/>
      <c r="C33" s="751"/>
      <c r="D33" s="751"/>
      <c r="E33" s="744"/>
      <c r="F33" s="745"/>
      <c r="G33" s="745"/>
      <c r="H33" s="745"/>
      <c r="I33" s="746"/>
      <c r="J33" s="751"/>
      <c r="K33" s="751"/>
      <c r="L33" s="744">
        <v>22</v>
      </c>
      <c r="M33" s="745"/>
      <c r="N33" s="745"/>
      <c r="O33" s="746"/>
    </row>
    <row r="34" spans="1:15" x14ac:dyDescent="0.25">
      <c r="A34" s="751"/>
      <c r="B34" s="751"/>
      <c r="C34" s="751"/>
      <c r="D34" s="751"/>
      <c r="E34" s="744"/>
      <c r="F34" s="745"/>
      <c r="G34" s="745"/>
      <c r="H34" s="745"/>
      <c r="I34" s="746"/>
      <c r="J34" s="751"/>
      <c r="K34" s="751"/>
      <c r="L34" s="744">
        <v>23</v>
      </c>
      <c r="M34" s="745"/>
      <c r="N34" s="745"/>
      <c r="O34" s="746"/>
    </row>
    <row r="35" spans="1:15" x14ac:dyDescent="0.25">
      <c r="A35" s="751"/>
      <c r="B35" s="751"/>
      <c r="C35" s="751"/>
      <c r="D35" s="751"/>
      <c r="E35" s="744"/>
      <c r="F35" s="745"/>
      <c r="G35" s="745"/>
      <c r="H35" s="745"/>
      <c r="I35" s="746"/>
      <c r="J35" s="751"/>
      <c r="K35" s="751"/>
      <c r="L35" s="744">
        <v>24</v>
      </c>
      <c r="M35" s="745"/>
      <c r="N35" s="745"/>
      <c r="O35" s="746"/>
    </row>
    <row r="36" spans="1:15" x14ac:dyDescent="0.25">
      <c r="A36" s="751"/>
      <c r="B36" s="751"/>
      <c r="C36" s="751"/>
      <c r="D36" s="751"/>
      <c r="E36" s="744"/>
      <c r="F36" s="745"/>
      <c r="G36" s="745"/>
      <c r="H36" s="745"/>
      <c r="I36" s="746"/>
      <c r="J36" s="751"/>
      <c r="K36" s="751"/>
      <c r="L36" s="744">
        <v>25</v>
      </c>
      <c r="M36" s="745"/>
      <c r="N36" s="745"/>
      <c r="O36" s="746"/>
    </row>
    <row r="37" spans="1:15" x14ac:dyDescent="0.25">
      <c r="A37" s="751"/>
      <c r="B37" s="751"/>
      <c r="C37" s="751"/>
      <c r="D37" s="751"/>
      <c r="E37" s="744"/>
      <c r="F37" s="745"/>
      <c r="G37" s="745"/>
      <c r="H37" s="745"/>
      <c r="I37" s="746"/>
      <c r="J37" s="751"/>
      <c r="K37" s="751"/>
      <c r="L37" s="744">
        <v>26</v>
      </c>
      <c r="M37" s="745"/>
      <c r="N37" s="745"/>
      <c r="O37" s="746"/>
    </row>
    <row r="38" spans="1:15" x14ac:dyDescent="0.25">
      <c r="A38" s="751"/>
      <c r="B38" s="751"/>
      <c r="C38" s="751"/>
      <c r="D38" s="751"/>
      <c r="E38" s="744"/>
      <c r="F38" s="745"/>
      <c r="G38" s="745"/>
      <c r="H38" s="745"/>
      <c r="I38" s="746"/>
      <c r="J38" s="751"/>
      <c r="K38" s="751"/>
      <c r="L38" s="744">
        <v>27</v>
      </c>
      <c r="M38" s="745"/>
      <c r="N38" s="745"/>
      <c r="O38" s="746"/>
    </row>
    <row r="39" spans="1:15" x14ac:dyDescent="0.25">
      <c r="A39" s="751"/>
      <c r="B39" s="751"/>
      <c r="C39" s="751"/>
      <c r="D39" s="751"/>
      <c r="E39" s="744"/>
      <c r="F39" s="745"/>
      <c r="G39" s="745"/>
      <c r="H39" s="745"/>
      <c r="I39" s="746"/>
      <c r="J39" s="751"/>
      <c r="K39" s="751"/>
      <c r="L39" s="744">
        <v>28</v>
      </c>
      <c r="M39" s="745"/>
      <c r="N39" s="745"/>
      <c r="O39" s="746"/>
    </row>
    <row r="40" spans="1:15" x14ac:dyDescent="0.25">
      <c r="A40" s="751"/>
      <c r="B40" s="751"/>
      <c r="C40" s="751"/>
      <c r="D40" s="751"/>
      <c r="E40" s="744"/>
      <c r="F40" s="745"/>
      <c r="G40" s="745"/>
      <c r="H40" s="745"/>
      <c r="I40" s="746"/>
      <c r="J40" s="751"/>
      <c r="K40" s="751"/>
      <c r="L40" s="744">
        <v>29</v>
      </c>
      <c r="M40" s="745"/>
      <c r="N40" s="745"/>
      <c r="O40" s="746"/>
    </row>
    <row r="41" spans="1:15" x14ac:dyDescent="0.25">
      <c r="A41" s="751"/>
      <c r="B41" s="751"/>
      <c r="C41" s="751"/>
      <c r="D41" s="751"/>
      <c r="E41" s="744"/>
      <c r="F41" s="745"/>
      <c r="G41" s="745"/>
      <c r="H41" s="745"/>
      <c r="I41" s="746"/>
      <c r="J41" s="751"/>
      <c r="K41" s="751"/>
      <c r="L41" s="744">
        <v>30</v>
      </c>
      <c r="M41" s="745"/>
      <c r="N41" s="745"/>
      <c r="O41" s="746"/>
    </row>
    <row r="42" spans="1:15" x14ac:dyDescent="0.25">
      <c r="A42" s="751"/>
      <c r="B42" s="751"/>
      <c r="C42" s="751"/>
      <c r="D42" s="751"/>
      <c r="E42" s="744"/>
      <c r="F42" s="745"/>
      <c r="G42" s="745"/>
      <c r="H42" s="745"/>
      <c r="I42" s="746"/>
      <c r="J42" s="751"/>
      <c r="K42" s="751"/>
      <c r="L42" s="744">
        <v>31</v>
      </c>
      <c r="M42" s="745"/>
      <c r="N42" s="745"/>
      <c r="O42" s="746"/>
    </row>
    <row r="43" spans="1:15" x14ac:dyDescent="0.25">
      <c r="A43" s="751"/>
      <c r="B43" s="751"/>
      <c r="C43" s="751"/>
      <c r="D43" s="751"/>
      <c r="E43" s="744"/>
      <c r="F43" s="745"/>
      <c r="G43" s="745"/>
      <c r="H43" s="745"/>
      <c r="I43" s="746"/>
      <c r="J43" s="751"/>
      <c r="K43" s="751"/>
      <c r="L43" s="744">
        <v>32</v>
      </c>
      <c r="M43" s="745"/>
      <c r="N43" s="745"/>
      <c r="O43" s="746"/>
    </row>
    <row r="44" spans="1:15" x14ac:dyDescent="0.25">
      <c r="A44" s="751"/>
      <c r="B44" s="751"/>
      <c r="C44" s="751"/>
      <c r="D44" s="751"/>
      <c r="E44" s="744"/>
      <c r="F44" s="745"/>
      <c r="G44" s="745"/>
      <c r="H44" s="745"/>
      <c r="I44" s="746"/>
      <c r="J44" s="751"/>
      <c r="K44" s="751"/>
      <c r="L44" s="744">
        <v>33</v>
      </c>
      <c r="M44" s="745"/>
      <c r="N44" s="745"/>
      <c r="O44" s="746"/>
    </row>
    <row r="45" spans="1:15" x14ac:dyDescent="0.25">
      <c r="A45" s="751"/>
      <c r="B45" s="751"/>
      <c r="C45" s="751"/>
      <c r="D45" s="751"/>
      <c r="E45" s="744"/>
      <c r="F45" s="745"/>
      <c r="G45" s="745"/>
      <c r="H45" s="745"/>
      <c r="I45" s="746"/>
      <c r="J45" s="751"/>
      <c r="K45" s="751"/>
      <c r="L45" s="744">
        <v>34</v>
      </c>
      <c r="M45" s="745"/>
      <c r="N45" s="745"/>
      <c r="O45" s="746"/>
    </row>
    <row r="46" spans="1:15" x14ac:dyDescent="0.25">
      <c r="A46" s="751"/>
      <c r="B46" s="751"/>
      <c r="C46" s="751"/>
      <c r="D46" s="751"/>
      <c r="E46" s="744"/>
      <c r="F46" s="745"/>
      <c r="G46" s="745"/>
      <c r="H46" s="745"/>
      <c r="I46" s="746"/>
      <c r="J46" s="751"/>
      <c r="K46" s="751"/>
      <c r="L46" s="744">
        <v>35</v>
      </c>
      <c r="M46" s="745"/>
      <c r="N46" s="745"/>
      <c r="O46" s="746"/>
    </row>
    <row r="47" spans="1:15" x14ac:dyDescent="0.25">
      <c r="A47" s="751"/>
      <c r="B47" s="751"/>
      <c r="C47" s="751"/>
      <c r="D47" s="751"/>
      <c r="E47" s="744"/>
      <c r="F47" s="745"/>
      <c r="G47" s="745"/>
      <c r="H47" s="745"/>
      <c r="I47" s="746"/>
      <c r="J47" s="751"/>
      <c r="K47" s="751"/>
      <c r="L47" s="744">
        <v>36</v>
      </c>
      <c r="M47" s="745"/>
      <c r="N47" s="745"/>
      <c r="O47" s="746"/>
    </row>
    <row r="48" spans="1:15" x14ac:dyDescent="0.25">
      <c r="A48" s="751"/>
      <c r="B48" s="751"/>
      <c r="C48" s="751"/>
      <c r="D48" s="751"/>
      <c r="E48" s="744"/>
      <c r="F48" s="745"/>
      <c r="G48" s="745"/>
      <c r="H48" s="745"/>
      <c r="I48" s="746"/>
      <c r="J48" s="751"/>
      <c r="K48" s="751"/>
      <c r="L48" s="744">
        <v>37</v>
      </c>
      <c r="M48" s="745"/>
      <c r="N48" s="745"/>
      <c r="O48" s="746"/>
    </row>
    <row r="49" spans="1:15" ht="15.75" x14ac:dyDescent="0.25">
      <c r="A49" s="69"/>
      <c r="B49" s="70"/>
      <c r="C49" s="71"/>
      <c r="D49" s="71"/>
      <c r="E49" s="71"/>
      <c r="F49" s="71"/>
      <c r="G49" s="71"/>
      <c r="H49" s="71"/>
      <c r="I49" s="71"/>
      <c r="J49" s="71"/>
      <c r="K49" s="71"/>
      <c r="L49" s="71"/>
      <c r="M49" s="71"/>
      <c r="N49" s="71"/>
      <c r="O49" s="69"/>
    </row>
    <row r="50" spans="1:15" ht="15.75" x14ac:dyDescent="0.25">
      <c r="A50" s="69"/>
      <c r="B50" s="70"/>
      <c r="C50" s="71"/>
      <c r="D50" s="71"/>
      <c r="E50" s="71"/>
      <c r="F50" s="71"/>
      <c r="G50" s="71"/>
      <c r="H50" s="71"/>
      <c r="I50" s="71"/>
      <c r="J50" s="71"/>
      <c r="K50" s="71"/>
      <c r="L50" s="71"/>
      <c r="M50" s="71"/>
      <c r="N50" s="71"/>
      <c r="O50" s="69"/>
    </row>
    <row r="51" spans="1:15" ht="63" x14ac:dyDescent="0.25">
      <c r="A51" s="72" t="s">
        <v>23</v>
      </c>
      <c r="B51" s="73" t="s">
        <v>24</v>
      </c>
      <c r="C51" s="72" t="s">
        <v>25</v>
      </c>
      <c r="D51" s="72" t="s">
        <v>26</v>
      </c>
      <c r="E51" s="72" t="s">
        <v>27</v>
      </c>
      <c r="F51" s="764" t="s">
        <v>28</v>
      </c>
      <c r="G51" s="764"/>
      <c r="H51" s="764" t="s">
        <v>29</v>
      </c>
      <c r="I51" s="764"/>
      <c r="J51" s="73" t="s">
        <v>30</v>
      </c>
      <c r="K51" s="764" t="s">
        <v>31</v>
      </c>
      <c r="L51" s="764"/>
      <c r="M51" s="765" t="s">
        <v>32</v>
      </c>
      <c r="N51" s="766"/>
      <c r="O51" s="767"/>
    </row>
    <row r="52" spans="1:15" ht="105" x14ac:dyDescent="0.25">
      <c r="A52" s="75" t="s">
        <v>33</v>
      </c>
      <c r="B52" s="76">
        <v>40</v>
      </c>
      <c r="C52" s="177" t="s">
        <v>503</v>
      </c>
      <c r="D52" s="177" t="s">
        <v>35</v>
      </c>
      <c r="E52" s="177" t="s">
        <v>36</v>
      </c>
      <c r="F52" s="947" t="s">
        <v>504</v>
      </c>
      <c r="G52" s="947"/>
      <c r="H52" s="948" t="s">
        <v>413</v>
      </c>
      <c r="I52" s="949"/>
      <c r="J52" s="178">
        <v>50</v>
      </c>
      <c r="K52" s="771" t="s">
        <v>39</v>
      </c>
      <c r="L52" s="771"/>
      <c r="M52" s="772" t="s">
        <v>505</v>
      </c>
      <c r="N52" s="772"/>
      <c r="O52" s="772"/>
    </row>
    <row r="53" spans="1:15" ht="15.75" x14ac:dyDescent="0.25">
      <c r="A53" s="752" t="s">
        <v>40</v>
      </c>
      <c r="B53" s="753"/>
      <c r="C53" s="754" t="s">
        <v>506</v>
      </c>
      <c r="D53" s="742"/>
      <c r="E53" s="742"/>
      <c r="F53" s="742"/>
      <c r="G53" s="743"/>
      <c r="H53" s="755" t="s">
        <v>42</v>
      </c>
      <c r="I53" s="756"/>
      <c r="J53" s="757"/>
      <c r="K53" s="758" t="s">
        <v>507</v>
      </c>
      <c r="L53" s="758"/>
      <c r="M53" s="758"/>
      <c r="N53" s="758"/>
      <c r="O53" s="759"/>
    </row>
    <row r="54" spans="1:15" ht="15.75" x14ac:dyDescent="0.25">
      <c r="A54" s="760" t="s">
        <v>44</v>
      </c>
      <c r="B54" s="761"/>
      <c r="C54" s="761"/>
      <c r="D54" s="761"/>
      <c r="E54" s="761"/>
      <c r="F54" s="762"/>
      <c r="G54" s="763" t="s">
        <v>45</v>
      </c>
      <c r="H54" s="763"/>
      <c r="I54" s="763"/>
      <c r="J54" s="763"/>
      <c r="K54" s="763"/>
      <c r="L54" s="763"/>
      <c r="M54" s="763"/>
      <c r="N54" s="763"/>
      <c r="O54" s="763"/>
    </row>
    <row r="55" spans="1:15" x14ac:dyDescent="0.25">
      <c r="A55" s="776" t="s">
        <v>508</v>
      </c>
      <c r="B55" s="777"/>
      <c r="C55" s="777"/>
      <c r="D55" s="777"/>
      <c r="E55" s="777"/>
      <c r="F55" s="777"/>
      <c r="G55" s="780" t="s">
        <v>509</v>
      </c>
      <c r="H55" s="780"/>
      <c r="I55" s="780"/>
      <c r="J55" s="780"/>
      <c r="K55" s="780"/>
      <c r="L55" s="780"/>
      <c r="M55" s="780"/>
      <c r="N55" s="780"/>
      <c r="O55" s="780"/>
    </row>
    <row r="56" spans="1:15" x14ac:dyDescent="0.25">
      <c r="A56" s="778"/>
      <c r="B56" s="779"/>
      <c r="C56" s="779"/>
      <c r="D56" s="779"/>
      <c r="E56" s="779"/>
      <c r="F56" s="779"/>
      <c r="G56" s="780"/>
      <c r="H56" s="780"/>
      <c r="I56" s="780"/>
      <c r="J56" s="780"/>
      <c r="K56" s="780"/>
      <c r="L56" s="780"/>
      <c r="M56" s="780"/>
      <c r="N56" s="780"/>
      <c r="O56" s="780"/>
    </row>
    <row r="57" spans="1:15" ht="15.75" x14ac:dyDescent="0.25">
      <c r="A57" s="760" t="s">
        <v>48</v>
      </c>
      <c r="B57" s="761"/>
      <c r="C57" s="761"/>
      <c r="D57" s="761"/>
      <c r="E57" s="761"/>
      <c r="F57" s="761"/>
      <c r="G57" s="763" t="s">
        <v>49</v>
      </c>
      <c r="H57" s="763"/>
      <c r="I57" s="763"/>
      <c r="J57" s="763"/>
      <c r="K57" s="763"/>
      <c r="L57" s="763"/>
      <c r="M57" s="763"/>
      <c r="N57" s="763"/>
      <c r="O57" s="763"/>
    </row>
    <row r="58" spans="1:15" x14ac:dyDescent="0.25">
      <c r="A58" s="781" t="s">
        <v>510</v>
      </c>
      <c r="B58" s="781"/>
      <c r="C58" s="781"/>
      <c r="D58" s="781"/>
      <c r="E58" s="781"/>
      <c r="F58" s="781"/>
      <c r="G58" s="781" t="s">
        <v>511</v>
      </c>
      <c r="H58" s="781"/>
      <c r="I58" s="781"/>
      <c r="J58" s="781"/>
      <c r="K58" s="781"/>
      <c r="L58" s="781"/>
      <c r="M58" s="781"/>
      <c r="N58" s="781"/>
      <c r="O58" s="781"/>
    </row>
    <row r="59" spans="1:15" x14ac:dyDescent="0.25">
      <c r="A59" s="781"/>
      <c r="B59" s="781"/>
      <c r="C59" s="781"/>
      <c r="D59" s="781"/>
      <c r="E59" s="781"/>
      <c r="F59" s="781"/>
      <c r="G59" s="781"/>
      <c r="H59" s="781"/>
      <c r="I59" s="781"/>
      <c r="J59" s="781"/>
      <c r="K59" s="781"/>
      <c r="L59" s="781"/>
      <c r="M59" s="781"/>
      <c r="N59" s="781"/>
      <c r="O59" s="781"/>
    </row>
    <row r="60" spans="1:15" ht="15.75" x14ac:dyDescent="0.25">
      <c r="A60" s="63"/>
      <c r="B60" s="64"/>
      <c r="C60" s="70"/>
      <c r="D60" s="70"/>
      <c r="E60" s="70"/>
      <c r="F60" s="70"/>
      <c r="G60" s="70"/>
      <c r="H60" s="70"/>
      <c r="I60" s="70"/>
      <c r="J60" s="70"/>
      <c r="K60" s="70"/>
      <c r="L60" s="70"/>
      <c r="M60" s="70"/>
      <c r="N60" s="70"/>
      <c r="O60" s="63"/>
    </row>
    <row r="61" spans="1:15" ht="15.75" x14ac:dyDescent="0.25">
      <c r="A61" s="70"/>
      <c r="B61" s="70"/>
      <c r="C61" s="63"/>
      <c r="D61" s="752" t="s">
        <v>52</v>
      </c>
      <c r="E61" s="773"/>
      <c r="F61" s="773"/>
      <c r="G61" s="773"/>
      <c r="H61" s="773"/>
      <c r="I61" s="773"/>
      <c r="J61" s="773"/>
      <c r="K61" s="773"/>
      <c r="L61" s="773"/>
      <c r="M61" s="773"/>
      <c r="N61" s="773"/>
      <c r="O61" s="753"/>
    </row>
    <row r="62" spans="1:15" ht="15.75" x14ac:dyDescent="0.25">
      <c r="A62" s="63"/>
      <c r="B62" s="64"/>
      <c r="C62" s="70"/>
      <c r="D62" s="73" t="s">
        <v>53</v>
      </c>
      <c r="E62" s="73" t="s">
        <v>54</v>
      </c>
      <c r="F62" s="73" t="s">
        <v>55</v>
      </c>
      <c r="G62" s="73" t="s">
        <v>56</v>
      </c>
      <c r="H62" s="73" t="s">
        <v>57</v>
      </c>
      <c r="I62" s="73" t="s">
        <v>58</v>
      </c>
      <c r="J62" s="73" t="s">
        <v>59</v>
      </c>
      <c r="K62" s="73" t="s">
        <v>60</v>
      </c>
      <c r="L62" s="73" t="s">
        <v>61</v>
      </c>
      <c r="M62" s="73" t="s">
        <v>62</v>
      </c>
      <c r="N62" s="73" t="s">
        <v>63</v>
      </c>
      <c r="O62" s="73" t="s">
        <v>64</v>
      </c>
    </row>
    <row r="63" spans="1:15" ht="15.75" x14ac:dyDescent="0.25">
      <c r="A63" s="954" t="s">
        <v>65</v>
      </c>
      <c r="B63" s="954"/>
      <c r="C63" s="954"/>
      <c r="D63" s="179">
        <v>4</v>
      </c>
      <c r="E63" s="179">
        <v>12</v>
      </c>
      <c r="F63" s="179">
        <v>17</v>
      </c>
      <c r="G63" s="179">
        <v>24</v>
      </c>
      <c r="H63" s="179">
        <v>29</v>
      </c>
      <c r="I63" s="179">
        <v>32</v>
      </c>
      <c r="J63" s="179">
        <v>37</v>
      </c>
      <c r="K63" s="179">
        <v>38</v>
      </c>
      <c r="L63" s="179">
        <v>43</v>
      </c>
      <c r="M63" s="179">
        <v>46</v>
      </c>
      <c r="N63" s="179">
        <v>49</v>
      </c>
      <c r="O63" s="180">
        <v>50</v>
      </c>
    </row>
    <row r="64" spans="1:15" ht="15.75" x14ac:dyDescent="0.25">
      <c r="A64" s="955" t="s">
        <v>66</v>
      </c>
      <c r="B64" s="955"/>
      <c r="C64" s="955"/>
      <c r="D64" s="181"/>
      <c r="E64" s="181"/>
      <c r="F64" s="181"/>
      <c r="G64" s="181"/>
      <c r="H64" s="181"/>
      <c r="I64" s="181"/>
      <c r="J64" s="181"/>
      <c r="K64" s="181"/>
      <c r="L64" s="181"/>
      <c r="M64" s="181"/>
      <c r="N64" s="181"/>
      <c r="O64" s="181"/>
    </row>
    <row r="65" spans="1:15" ht="15.75" x14ac:dyDescent="0.25">
      <c r="A65" s="63"/>
      <c r="B65" s="64"/>
      <c r="C65" s="65"/>
      <c r="D65" s="65"/>
      <c r="E65" s="65"/>
      <c r="F65" s="65"/>
      <c r="G65" s="65"/>
      <c r="H65" s="65"/>
      <c r="I65" s="65"/>
      <c r="J65" s="65"/>
      <c r="K65" s="65"/>
      <c r="L65" s="66"/>
      <c r="M65" s="66"/>
      <c r="N65" s="66"/>
      <c r="O65" s="63"/>
    </row>
    <row r="66" spans="1:15" ht="15.75" x14ac:dyDescent="0.25">
      <c r="A66" s="63"/>
      <c r="B66" s="64"/>
      <c r="C66" s="65"/>
      <c r="D66" s="65"/>
      <c r="E66" s="65"/>
      <c r="F66" s="65"/>
      <c r="G66" s="65"/>
      <c r="H66" s="65"/>
      <c r="I66" s="65"/>
      <c r="J66" s="65"/>
      <c r="K66" s="65"/>
      <c r="L66" s="66"/>
      <c r="M66" s="66"/>
      <c r="N66" s="66"/>
      <c r="O66" s="63"/>
    </row>
    <row r="67" spans="1:15" ht="15.75" x14ac:dyDescent="0.25">
      <c r="A67" s="97"/>
      <c r="B67" s="98"/>
      <c r="C67" s="97"/>
      <c r="D67" s="97"/>
      <c r="E67" s="97"/>
      <c r="F67" s="97"/>
      <c r="G67" s="97"/>
      <c r="H67" s="97"/>
      <c r="I67" s="97"/>
      <c r="J67" s="97"/>
      <c r="K67" s="97"/>
      <c r="L67" s="97"/>
      <c r="M67" s="98"/>
      <c r="N67" s="98"/>
      <c r="O67" s="97"/>
    </row>
    <row r="68" spans="1:15" ht="15.75" x14ac:dyDescent="0.25">
      <c r="A68" s="63"/>
      <c r="B68" s="64"/>
      <c r="C68" s="65"/>
      <c r="D68" s="65"/>
      <c r="E68" s="65"/>
      <c r="F68" s="65"/>
      <c r="G68" s="65"/>
      <c r="H68" s="65"/>
      <c r="I68" s="65"/>
      <c r="J68" s="65"/>
      <c r="K68" s="65"/>
      <c r="L68" s="66"/>
      <c r="M68" s="66"/>
      <c r="N68" s="66"/>
      <c r="O68" s="63"/>
    </row>
    <row r="69" spans="1:15" ht="63" x14ac:dyDescent="0.25">
      <c r="A69" s="72" t="s">
        <v>23</v>
      </c>
      <c r="B69" s="73" t="s">
        <v>24</v>
      </c>
      <c r="C69" s="73" t="s">
        <v>25</v>
      </c>
      <c r="D69" s="73" t="s">
        <v>26</v>
      </c>
      <c r="E69" s="73" t="s">
        <v>27</v>
      </c>
      <c r="F69" s="764" t="s">
        <v>28</v>
      </c>
      <c r="G69" s="764"/>
      <c r="H69" s="764" t="s">
        <v>29</v>
      </c>
      <c r="I69" s="764"/>
      <c r="J69" s="73" t="s">
        <v>30</v>
      </c>
      <c r="K69" s="764" t="s">
        <v>31</v>
      </c>
      <c r="L69" s="764"/>
      <c r="M69" s="765" t="s">
        <v>32</v>
      </c>
      <c r="N69" s="766"/>
      <c r="O69" s="767"/>
    </row>
    <row r="70" spans="1:15" ht="105" x14ac:dyDescent="0.25">
      <c r="A70" s="75"/>
      <c r="B70" s="76"/>
      <c r="C70" s="177" t="s">
        <v>512</v>
      </c>
      <c r="D70" s="177" t="s">
        <v>87</v>
      </c>
      <c r="E70" s="177" t="s">
        <v>36</v>
      </c>
      <c r="F70" s="950" t="s">
        <v>513</v>
      </c>
      <c r="G70" s="951"/>
      <c r="H70" s="948" t="s">
        <v>514</v>
      </c>
      <c r="I70" s="949"/>
      <c r="J70" s="182"/>
      <c r="K70" s="952" t="s">
        <v>39</v>
      </c>
      <c r="L70" s="952"/>
      <c r="M70" s="950" t="s">
        <v>515</v>
      </c>
      <c r="N70" s="953"/>
      <c r="O70" s="951"/>
    </row>
    <row r="71" spans="1:15" ht="15.75" x14ac:dyDescent="0.25">
      <c r="A71" s="752" t="s">
        <v>40</v>
      </c>
      <c r="B71" s="753"/>
      <c r="C71" s="754" t="s">
        <v>516</v>
      </c>
      <c r="D71" s="742"/>
      <c r="E71" s="742"/>
      <c r="F71" s="742"/>
      <c r="G71" s="743"/>
      <c r="H71" s="783" t="s">
        <v>72</v>
      </c>
      <c r="I71" s="756"/>
      <c r="J71" s="757"/>
      <c r="K71" s="758"/>
      <c r="L71" s="758"/>
      <c r="M71" s="758"/>
      <c r="N71" s="758"/>
      <c r="O71" s="759"/>
    </row>
    <row r="72" spans="1:15" ht="15.75" x14ac:dyDescent="0.25">
      <c r="A72" s="760" t="s">
        <v>44</v>
      </c>
      <c r="B72" s="761"/>
      <c r="C72" s="761"/>
      <c r="D72" s="761"/>
      <c r="E72" s="761"/>
      <c r="F72" s="762"/>
      <c r="G72" s="763" t="s">
        <v>45</v>
      </c>
      <c r="H72" s="763"/>
      <c r="I72" s="763"/>
      <c r="J72" s="763"/>
      <c r="K72" s="763"/>
      <c r="L72" s="763"/>
      <c r="M72" s="763"/>
      <c r="N72" s="763"/>
      <c r="O72" s="763"/>
    </row>
    <row r="73" spans="1:15" x14ac:dyDescent="0.25">
      <c r="A73" s="776"/>
      <c r="B73" s="777"/>
      <c r="C73" s="777"/>
      <c r="D73" s="777"/>
      <c r="E73" s="777"/>
      <c r="F73" s="777"/>
      <c r="G73" s="780"/>
      <c r="H73" s="780"/>
      <c r="I73" s="780"/>
      <c r="J73" s="780"/>
      <c r="K73" s="780"/>
      <c r="L73" s="780"/>
      <c r="M73" s="780"/>
      <c r="N73" s="780"/>
      <c r="O73" s="780"/>
    </row>
    <row r="74" spans="1:15" x14ac:dyDescent="0.25">
      <c r="A74" s="778"/>
      <c r="B74" s="779"/>
      <c r="C74" s="779"/>
      <c r="D74" s="779"/>
      <c r="E74" s="779"/>
      <c r="F74" s="779"/>
      <c r="G74" s="780"/>
      <c r="H74" s="780"/>
      <c r="I74" s="780"/>
      <c r="J74" s="780"/>
      <c r="K74" s="780"/>
      <c r="L74" s="780"/>
      <c r="M74" s="780"/>
      <c r="N74" s="780"/>
      <c r="O74" s="780"/>
    </row>
    <row r="75" spans="1:15" ht="15.75" x14ac:dyDescent="0.25">
      <c r="A75" s="760" t="s">
        <v>48</v>
      </c>
      <c r="B75" s="761"/>
      <c r="C75" s="761"/>
      <c r="D75" s="761"/>
      <c r="E75" s="761"/>
      <c r="F75" s="761"/>
      <c r="G75" s="763" t="s">
        <v>49</v>
      </c>
      <c r="H75" s="763"/>
      <c r="I75" s="763"/>
      <c r="J75" s="763"/>
      <c r="K75" s="763"/>
      <c r="L75" s="763"/>
      <c r="M75" s="763"/>
      <c r="N75" s="763"/>
      <c r="O75" s="763"/>
    </row>
    <row r="76" spans="1:15" x14ac:dyDescent="0.25">
      <c r="A76" s="781"/>
      <c r="B76" s="781"/>
      <c r="C76" s="781"/>
      <c r="D76" s="781"/>
      <c r="E76" s="781"/>
      <c r="F76" s="781"/>
      <c r="G76" s="781"/>
      <c r="H76" s="781"/>
      <c r="I76" s="781"/>
      <c r="J76" s="781"/>
      <c r="K76" s="781"/>
      <c r="L76" s="781"/>
      <c r="M76" s="781"/>
      <c r="N76" s="781"/>
      <c r="O76" s="781"/>
    </row>
    <row r="77" spans="1:15" x14ac:dyDescent="0.25">
      <c r="A77" s="781"/>
      <c r="B77" s="781"/>
      <c r="C77" s="781"/>
      <c r="D77" s="781"/>
      <c r="E77" s="781"/>
      <c r="F77" s="781"/>
      <c r="G77" s="781"/>
      <c r="H77" s="781"/>
      <c r="I77" s="781"/>
      <c r="J77" s="781"/>
      <c r="K77" s="781"/>
      <c r="L77" s="781"/>
      <c r="M77" s="781"/>
      <c r="N77" s="781"/>
      <c r="O77" s="781"/>
    </row>
    <row r="78" spans="1:15" ht="15.75" x14ac:dyDescent="0.25">
      <c r="A78" s="63"/>
      <c r="B78" s="64"/>
      <c r="C78" s="70"/>
      <c r="D78" s="70"/>
      <c r="E78" s="70"/>
      <c r="F78" s="70"/>
      <c r="G78" s="70"/>
      <c r="H78" s="70"/>
      <c r="I78" s="70"/>
      <c r="J78" s="70"/>
      <c r="K78" s="70"/>
      <c r="L78" s="70"/>
      <c r="M78" s="70"/>
      <c r="N78" s="70"/>
      <c r="O78" s="63"/>
    </row>
    <row r="79" spans="1:15" ht="15.75" x14ac:dyDescent="0.25">
      <c r="A79" s="86" t="s">
        <v>76</v>
      </c>
      <c r="B79" s="86" t="s">
        <v>24</v>
      </c>
      <c r="C79" s="87"/>
      <c r="D79" s="73" t="s">
        <v>53</v>
      </c>
      <c r="E79" s="73" t="s">
        <v>54</v>
      </c>
      <c r="F79" s="73" t="s">
        <v>55</v>
      </c>
      <c r="G79" s="73" t="s">
        <v>56</v>
      </c>
      <c r="H79" s="73" t="s">
        <v>57</v>
      </c>
      <c r="I79" s="73" t="s">
        <v>58</v>
      </c>
      <c r="J79" s="73" t="s">
        <v>59</v>
      </c>
      <c r="K79" s="73" t="s">
        <v>60</v>
      </c>
      <c r="L79" s="73" t="s">
        <v>61</v>
      </c>
      <c r="M79" s="73" t="s">
        <v>62</v>
      </c>
      <c r="N79" s="73" t="s">
        <v>63</v>
      </c>
      <c r="O79" s="73" t="s">
        <v>64</v>
      </c>
    </row>
    <row r="80" spans="1:15" ht="31.5" x14ac:dyDescent="0.25">
      <c r="A80" s="784" t="s">
        <v>517</v>
      </c>
      <c r="B80" s="768"/>
      <c r="C80" s="179" t="s">
        <v>65</v>
      </c>
      <c r="D80" s="179"/>
      <c r="E80" s="179"/>
      <c r="F80" s="179"/>
      <c r="G80" s="179"/>
      <c r="H80" s="179"/>
      <c r="I80" s="179"/>
      <c r="J80" s="179"/>
      <c r="K80" s="179"/>
      <c r="L80" s="179"/>
      <c r="M80" s="179"/>
      <c r="N80" s="179"/>
      <c r="O80" s="179"/>
    </row>
    <row r="81" spans="1:15" x14ac:dyDescent="0.25">
      <c r="A81" s="785"/>
      <c r="B81" s="768"/>
      <c r="C81" s="181" t="s">
        <v>66</v>
      </c>
      <c r="D81" s="181"/>
      <c r="E81" s="181"/>
      <c r="F81" s="181"/>
      <c r="G81" s="181"/>
      <c r="H81" s="181"/>
      <c r="I81" s="181"/>
      <c r="J81" s="181"/>
      <c r="K81" s="181"/>
      <c r="L81" s="181"/>
      <c r="M81" s="181"/>
      <c r="N81" s="181"/>
      <c r="O81" s="181"/>
    </row>
    <row r="82" spans="1:15" ht="31.5" x14ac:dyDescent="0.25">
      <c r="A82" s="784" t="s">
        <v>518</v>
      </c>
      <c r="B82" s="768"/>
      <c r="C82" s="179" t="s">
        <v>65</v>
      </c>
      <c r="D82" s="179"/>
      <c r="E82" s="179"/>
      <c r="F82" s="179"/>
      <c r="G82" s="179"/>
      <c r="H82" s="179"/>
      <c r="I82" s="179"/>
      <c r="J82" s="179"/>
      <c r="K82" s="179"/>
      <c r="L82" s="179"/>
      <c r="M82" s="179"/>
      <c r="N82" s="179"/>
      <c r="O82" s="179"/>
    </row>
    <row r="83" spans="1:15" x14ac:dyDescent="0.25">
      <c r="A83" s="785"/>
      <c r="B83" s="768"/>
      <c r="C83" s="181" t="s">
        <v>66</v>
      </c>
      <c r="D83" s="181"/>
      <c r="E83" s="181"/>
      <c r="F83" s="181"/>
      <c r="G83" s="181"/>
      <c r="H83" s="181"/>
      <c r="I83" s="181"/>
      <c r="J83" s="181"/>
      <c r="K83" s="181"/>
      <c r="L83" s="181"/>
      <c r="M83" s="181"/>
      <c r="N83" s="181"/>
      <c r="O83" s="181"/>
    </row>
    <row r="84" spans="1:15" ht="31.5" x14ac:dyDescent="0.25">
      <c r="A84" s="784" t="s">
        <v>519</v>
      </c>
      <c r="B84" s="768"/>
      <c r="C84" s="179" t="s">
        <v>65</v>
      </c>
      <c r="D84" s="179"/>
      <c r="E84" s="179"/>
      <c r="F84" s="179"/>
      <c r="G84" s="179"/>
      <c r="H84" s="179"/>
      <c r="I84" s="179"/>
      <c r="J84" s="179"/>
      <c r="K84" s="179"/>
      <c r="L84" s="179"/>
      <c r="M84" s="179"/>
      <c r="N84" s="179"/>
      <c r="O84" s="179"/>
    </row>
    <row r="85" spans="1:15" x14ac:dyDescent="0.25">
      <c r="A85" s="785"/>
      <c r="B85" s="768"/>
      <c r="C85" s="181" t="s">
        <v>66</v>
      </c>
      <c r="D85" s="181"/>
      <c r="E85" s="181"/>
      <c r="F85" s="181"/>
      <c r="G85" s="181"/>
      <c r="H85" s="181"/>
      <c r="I85" s="181"/>
      <c r="J85" s="181"/>
      <c r="K85" s="181"/>
      <c r="L85" s="181"/>
      <c r="M85" s="181"/>
      <c r="N85" s="181"/>
      <c r="O85" s="181"/>
    </row>
    <row r="86" spans="1:15" ht="31.5" x14ac:dyDescent="0.25">
      <c r="A86" s="784" t="s">
        <v>520</v>
      </c>
      <c r="B86" s="768"/>
      <c r="C86" s="179" t="s">
        <v>65</v>
      </c>
      <c r="D86" s="179"/>
      <c r="E86" s="179"/>
      <c r="F86" s="179"/>
      <c r="G86" s="179"/>
      <c r="H86" s="179"/>
      <c r="I86" s="179"/>
      <c r="J86" s="179"/>
      <c r="K86" s="179"/>
      <c r="L86" s="179"/>
      <c r="M86" s="179"/>
      <c r="N86" s="179"/>
      <c r="O86" s="179"/>
    </row>
    <row r="87" spans="1:15" x14ac:dyDescent="0.25">
      <c r="A87" s="785"/>
      <c r="B87" s="768"/>
      <c r="C87" s="181" t="s">
        <v>66</v>
      </c>
      <c r="D87" s="181"/>
      <c r="E87" s="181"/>
      <c r="F87" s="181"/>
      <c r="G87" s="181"/>
      <c r="H87" s="181"/>
      <c r="I87" s="181"/>
      <c r="J87" s="181"/>
      <c r="K87" s="181"/>
      <c r="L87" s="181"/>
      <c r="M87" s="181"/>
      <c r="N87" s="181"/>
      <c r="O87" s="181"/>
    </row>
    <row r="88" spans="1:15" ht="31.5" x14ac:dyDescent="0.25">
      <c r="A88" s="784" t="s">
        <v>521</v>
      </c>
      <c r="B88" s="768"/>
      <c r="C88" s="179" t="s">
        <v>65</v>
      </c>
      <c r="D88" s="179"/>
      <c r="E88" s="179"/>
      <c r="F88" s="179"/>
      <c r="G88" s="179"/>
      <c r="H88" s="179"/>
      <c r="I88" s="179"/>
      <c r="J88" s="179"/>
      <c r="K88" s="179"/>
      <c r="L88" s="179"/>
      <c r="M88" s="179"/>
      <c r="N88" s="179"/>
      <c r="O88" s="179"/>
    </row>
    <row r="89" spans="1:15" x14ac:dyDescent="0.25">
      <c r="A89" s="785"/>
      <c r="B89" s="768"/>
      <c r="C89" s="181" t="s">
        <v>66</v>
      </c>
      <c r="D89" s="181"/>
      <c r="E89" s="181"/>
      <c r="F89" s="181"/>
      <c r="G89" s="181"/>
      <c r="H89" s="181"/>
      <c r="I89" s="181"/>
      <c r="J89" s="181"/>
      <c r="K89" s="181"/>
      <c r="L89" s="181"/>
      <c r="M89" s="181"/>
      <c r="N89" s="181"/>
      <c r="O89" s="181"/>
    </row>
    <row r="90" spans="1:15" ht="31.5" x14ac:dyDescent="0.25">
      <c r="A90" s="784" t="s">
        <v>522</v>
      </c>
      <c r="B90" s="768"/>
      <c r="C90" s="179" t="s">
        <v>65</v>
      </c>
      <c r="D90" s="179"/>
      <c r="E90" s="179"/>
      <c r="F90" s="179"/>
      <c r="G90" s="179"/>
      <c r="H90" s="179"/>
      <c r="I90" s="179"/>
      <c r="J90" s="179"/>
      <c r="K90" s="179"/>
      <c r="L90" s="179"/>
      <c r="M90" s="179"/>
      <c r="N90" s="179"/>
      <c r="O90" s="179"/>
    </row>
    <row r="91" spans="1:15" x14ac:dyDescent="0.25">
      <c r="A91" s="785"/>
      <c r="B91" s="768"/>
      <c r="C91" s="181" t="s">
        <v>66</v>
      </c>
      <c r="D91" s="181"/>
      <c r="E91" s="181"/>
      <c r="F91" s="181"/>
      <c r="G91" s="181"/>
      <c r="H91" s="181"/>
      <c r="I91" s="181"/>
      <c r="J91" s="181"/>
      <c r="K91" s="181"/>
      <c r="L91" s="181"/>
      <c r="M91" s="181"/>
      <c r="N91" s="181"/>
      <c r="O91" s="181"/>
    </row>
    <row r="92" spans="1:15" ht="31.5" x14ac:dyDescent="0.25">
      <c r="A92" s="784" t="s">
        <v>523</v>
      </c>
      <c r="B92" s="768"/>
      <c r="C92" s="179" t="s">
        <v>65</v>
      </c>
      <c r="D92" s="179"/>
      <c r="E92" s="179"/>
      <c r="F92" s="179"/>
      <c r="G92" s="179"/>
      <c r="H92" s="179"/>
      <c r="I92" s="179"/>
      <c r="J92" s="179"/>
      <c r="K92" s="179"/>
      <c r="L92" s="179"/>
      <c r="M92" s="179"/>
      <c r="N92" s="179"/>
      <c r="O92" s="179"/>
    </row>
    <row r="93" spans="1:15" x14ac:dyDescent="0.25">
      <c r="A93" s="785"/>
      <c r="B93" s="768"/>
      <c r="C93" s="181" t="s">
        <v>66</v>
      </c>
      <c r="D93" s="181"/>
      <c r="E93" s="181"/>
      <c r="F93" s="181"/>
      <c r="G93" s="181"/>
      <c r="H93" s="181"/>
      <c r="I93" s="181"/>
      <c r="J93" s="181"/>
      <c r="K93" s="181"/>
      <c r="L93" s="181"/>
      <c r="M93" s="181"/>
      <c r="N93" s="181"/>
      <c r="O93" s="181"/>
    </row>
    <row r="94" spans="1:15" ht="31.5" x14ac:dyDescent="0.25">
      <c r="A94" s="784" t="s">
        <v>524</v>
      </c>
      <c r="B94" s="768"/>
      <c r="C94" s="179" t="s">
        <v>65</v>
      </c>
      <c r="D94" s="179"/>
      <c r="E94" s="179"/>
      <c r="F94" s="179"/>
      <c r="G94" s="179"/>
      <c r="H94" s="179"/>
      <c r="I94" s="179"/>
      <c r="J94" s="179"/>
      <c r="K94" s="179"/>
      <c r="L94" s="179"/>
      <c r="M94" s="179"/>
      <c r="N94" s="179"/>
      <c r="O94" s="179"/>
    </row>
    <row r="95" spans="1:15" x14ac:dyDescent="0.25">
      <c r="A95" s="785"/>
      <c r="B95" s="768"/>
      <c r="C95" s="181" t="s">
        <v>66</v>
      </c>
      <c r="D95" s="181"/>
      <c r="E95" s="181"/>
      <c r="F95" s="181"/>
      <c r="G95" s="181"/>
      <c r="H95" s="181"/>
      <c r="I95" s="181"/>
      <c r="J95" s="181"/>
      <c r="K95" s="181"/>
      <c r="L95" s="181"/>
      <c r="M95" s="181"/>
      <c r="N95" s="181"/>
      <c r="O95" s="181"/>
    </row>
    <row r="96" spans="1:15" ht="31.5" x14ac:dyDescent="0.25">
      <c r="A96" s="784" t="s">
        <v>525</v>
      </c>
      <c r="B96" s="956"/>
      <c r="C96" s="179" t="s">
        <v>65</v>
      </c>
      <c r="D96" s="179"/>
      <c r="E96" s="179"/>
      <c r="F96" s="179"/>
      <c r="G96" s="179"/>
      <c r="H96" s="179"/>
      <c r="I96" s="179"/>
      <c r="J96" s="179"/>
      <c r="K96" s="179"/>
      <c r="L96" s="179"/>
      <c r="M96" s="179"/>
      <c r="N96" s="179"/>
      <c r="O96" s="179"/>
    </row>
    <row r="97" spans="1:15" x14ac:dyDescent="0.25">
      <c r="A97" s="785"/>
      <c r="B97" s="957"/>
      <c r="C97" s="181" t="s">
        <v>66</v>
      </c>
      <c r="D97" s="181"/>
      <c r="E97" s="181"/>
      <c r="F97" s="181"/>
      <c r="G97" s="181"/>
      <c r="H97" s="181"/>
      <c r="I97" s="181"/>
      <c r="J97" s="181"/>
      <c r="K97" s="181"/>
      <c r="L97" s="181"/>
      <c r="M97" s="181"/>
      <c r="N97" s="181"/>
      <c r="O97" s="181"/>
    </row>
    <row r="98" spans="1:15" ht="31.5" x14ac:dyDescent="0.25">
      <c r="A98" s="784" t="s">
        <v>526</v>
      </c>
      <c r="B98" s="768"/>
      <c r="C98" s="179" t="s">
        <v>65</v>
      </c>
      <c r="D98" s="179"/>
      <c r="E98" s="179"/>
      <c r="F98" s="179"/>
      <c r="G98" s="179"/>
      <c r="H98" s="179"/>
      <c r="I98" s="179"/>
      <c r="J98" s="179"/>
      <c r="K98" s="179"/>
      <c r="L98" s="179"/>
      <c r="M98" s="179"/>
      <c r="N98" s="179"/>
      <c r="O98" s="179"/>
    </row>
    <row r="99" spans="1:15" x14ac:dyDescent="0.25">
      <c r="A99" s="785"/>
      <c r="B99" s="768"/>
      <c r="C99" s="181" t="s">
        <v>66</v>
      </c>
      <c r="D99" s="181"/>
      <c r="E99" s="181"/>
      <c r="F99" s="181"/>
      <c r="G99" s="181"/>
      <c r="H99" s="181"/>
      <c r="I99" s="181"/>
      <c r="J99" s="181"/>
      <c r="K99" s="181"/>
      <c r="L99" s="181"/>
      <c r="M99" s="181"/>
      <c r="N99" s="181"/>
      <c r="O99" s="181"/>
    </row>
    <row r="100" spans="1:15" x14ac:dyDescent="0.25">
      <c r="A100" s="88"/>
      <c r="B100" s="88"/>
      <c r="C100" s="183"/>
      <c r="D100" s="183"/>
      <c r="E100" s="183"/>
      <c r="F100" s="183"/>
      <c r="G100" s="183"/>
      <c r="H100" s="183"/>
      <c r="I100" s="183"/>
      <c r="J100" s="183"/>
      <c r="K100" s="183"/>
      <c r="L100" s="183"/>
      <c r="M100" s="183"/>
      <c r="N100" s="183"/>
      <c r="O100" s="183"/>
    </row>
    <row r="101" spans="1:15" x14ac:dyDescent="0.25">
      <c r="A101" s="789" t="s">
        <v>228</v>
      </c>
      <c r="B101" s="790"/>
      <c r="C101" s="790"/>
      <c r="D101" s="790"/>
      <c r="E101" s="790"/>
      <c r="F101" s="790"/>
      <c r="G101" s="790"/>
      <c r="H101" s="790"/>
      <c r="I101" s="790"/>
      <c r="J101" s="790"/>
      <c r="K101" s="790"/>
      <c r="L101" s="790"/>
      <c r="M101" s="790"/>
      <c r="N101" s="790"/>
      <c r="O101" s="791"/>
    </row>
    <row r="102" spans="1:15" x14ac:dyDescent="0.25">
      <c r="A102" s="88"/>
      <c r="B102" s="88"/>
      <c r="C102" s="183"/>
      <c r="D102" s="183"/>
      <c r="E102" s="183"/>
      <c r="F102" s="183"/>
      <c r="G102" s="183"/>
      <c r="H102" s="183"/>
      <c r="I102" s="183"/>
      <c r="J102" s="183"/>
      <c r="K102" s="183"/>
      <c r="L102" s="183"/>
      <c r="M102" s="183"/>
      <c r="N102" s="183"/>
      <c r="O102" s="183"/>
    </row>
    <row r="103" spans="1:15" ht="47.25" x14ac:dyDescent="0.25">
      <c r="A103" s="72" t="s">
        <v>23</v>
      </c>
      <c r="B103" s="73" t="s">
        <v>24</v>
      </c>
      <c r="C103" s="752" t="s">
        <v>25</v>
      </c>
      <c r="D103" s="773"/>
      <c r="E103" s="753"/>
      <c r="F103" s="752" t="s">
        <v>28</v>
      </c>
      <c r="G103" s="753"/>
      <c r="H103" s="752" t="s">
        <v>29</v>
      </c>
      <c r="I103" s="753"/>
      <c r="J103" s="73" t="s">
        <v>30</v>
      </c>
      <c r="K103" s="752" t="s">
        <v>31</v>
      </c>
      <c r="L103" s="753"/>
      <c r="M103" s="765" t="s">
        <v>32</v>
      </c>
      <c r="N103" s="766"/>
      <c r="O103" s="767"/>
    </row>
    <row r="104" spans="1:15" ht="15.75" x14ac:dyDescent="0.25">
      <c r="A104" s="75"/>
      <c r="B104" s="76"/>
      <c r="C104" s="754"/>
      <c r="D104" s="742"/>
      <c r="E104" s="743"/>
      <c r="F104" s="754"/>
      <c r="G104" s="743"/>
      <c r="H104" s="782"/>
      <c r="I104" s="759"/>
      <c r="J104" s="79"/>
      <c r="K104" s="782"/>
      <c r="L104" s="759"/>
      <c r="M104" s="797"/>
      <c r="N104" s="798"/>
      <c r="O104" s="799"/>
    </row>
    <row r="105" spans="1:15" ht="15.75" x14ac:dyDescent="0.25">
      <c r="A105" s="752" t="s">
        <v>40</v>
      </c>
      <c r="B105" s="753"/>
      <c r="C105" s="754"/>
      <c r="D105" s="742"/>
      <c r="E105" s="742"/>
      <c r="F105" s="742"/>
      <c r="G105" s="743"/>
      <c r="H105" s="755" t="s">
        <v>42</v>
      </c>
      <c r="I105" s="795"/>
      <c r="J105" s="796"/>
      <c r="K105" s="782"/>
      <c r="L105" s="758"/>
      <c r="M105" s="758"/>
      <c r="N105" s="758"/>
      <c r="O105" s="759"/>
    </row>
    <row r="106" spans="1:15" ht="15.75" x14ac:dyDescent="0.25">
      <c r="A106" s="760" t="s">
        <v>44</v>
      </c>
      <c r="B106" s="761"/>
      <c r="C106" s="761"/>
      <c r="D106" s="761"/>
      <c r="E106" s="761"/>
      <c r="F106" s="762"/>
      <c r="G106" s="763" t="s">
        <v>45</v>
      </c>
      <c r="H106" s="763"/>
      <c r="I106" s="763"/>
      <c r="J106" s="763"/>
      <c r="K106" s="763"/>
      <c r="L106" s="763"/>
      <c r="M106" s="763"/>
      <c r="N106" s="763"/>
      <c r="O106" s="763"/>
    </row>
    <row r="107" spans="1:15" x14ac:dyDescent="0.25">
      <c r="A107" s="776"/>
      <c r="B107" s="777"/>
      <c r="C107" s="777"/>
      <c r="D107" s="777"/>
      <c r="E107" s="777"/>
      <c r="F107" s="777"/>
      <c r="G107" s="780"/>
      <c r="H107" s="780"/>
      <c r="I107" s="780"/>
      <c r="J107" s="780"/>
      <c r="K107" s="780"/>
      <c r="L107" s="780"/>
      <c r="M107" s="780"/>
      <c r="N107" s="780"/>
      <c r="O107" s="780"/>
    </row>
    <row r="108" spans="1:15" x14ac:dyDescent="0.25">
      <c r="A108" s="778"/>
      <c r="B108" s="779"/>
      <c r="C108" s="779"/>
      <c r="D108" s="779"/>
      <c r="E108" s="779"/>
      <c r="F108" s="779"/>
      <c r="G108" s="780"/>
      <c r="H108" s="780"/>
      <c r="I108" s="780"/>
      <c r="J108" s="780"/>
      <c r="K108" s="780"/>
      <c r="L108" s="780"/>
      <c r="M108" s="780"/>
      <c r="N108" s="780"/>
      <c r="O108" s="780"/>
    </row>
    <row r="109" spans="1:15" ht="15.75" x14ac:dyDescent="0.25">
      <c r="A109" s="760" t="s">
        <v>48</v>
      </c>
      <c r="B109" s="761"/>
      <c r="C109" s="761"/>
      <c r="D109" s="761"/>
      <c r="E109" s="761"/>
      <c r="F109" s="761"/>
      <c r="G109" s="763" t="s">
        <v>49</v>
      </c>
      <c r="H109" s="763"/>
      <c r="I109" s="763"/>
      <c r="J109" s="763"/>
      <c r="K109" s="763"/>
      <c r="L109" s="763"/>
      <c r="M109" s="763"/>
      <c r="N109" s="763"/>
      <c r="O109" s="763"/>
    </row>
    <row r="110" spans="1:15" x14ac:dyDescent="0.25">
      <c r="A110" s="781"/>
      <c r="B110" s="781"/>
      <c r="C110" s="781"/>
      <c r="D110" s="781"/>
      <c r="E110" s="781"/>
      <c r="F110" s="781"/>
      <c r="G110" s="781"/>
      <c r="H110" s="781"/>
      <c r="I110" s="781"/>
      <c r="J110" s="781"/>
      <c r="K110" s="781"/>
      <c r="L110" s="781"/>
      <c r="M110" s="781"/>
      <c r="N110" s="781"/>
      <c r="O110" s="781"/>
    </row>
    <row r="111" spans="1:15" x14ac:dyDescent="0.25">
      <c r="A111" s="781"/>
      <c r="B111" s="781"/>
      <c r="C111" s="781"/>
      <c r="D111" s="781"/>
      <c r="E111" s="781"/>
      <c r="F111" s="781"/>
      <c r="G111" s="781"/>
      <c r="H111" s="781"/>
      <c r="I111" s="781"/>
      <c r="J111" s="781"/>
      <c r="K111" s="781"/>
      <c r="L111" s="781"/>
      <c r="M111" s="781"/>
      <c r="N111" s="781"/>
      <c r="O111" s="781"/>
    </row>
    <row r="112" spans="1:15" x14ac:dyDescent="0.25">
      <c r="A112" s="90"/>
      <c r="B112" s="90"/>
      <c r="C112" s="90"/>
      <c r="D112" s="91"/>
      <c r="E112" s="92"/>
      <c r="F112" s="92"/>
      <c r="G112" s="92"/>
      <c r="H112" s="92"/>
      <c r="I112" s="92"/>
      <c r="J112" s="92"/>
      <c r="K112" s="92"/>
      <c r="L112" s="92"/>
      <c r="M112" s="92"/>
      <c r="N112" s="92"/>
      <c r="O112" s="93"/>
    </row>
    <row r="113" spans="1:15" ht="15.75" x14ac:dyDescent="0.25">
      <c r="A113" s="70"/>
      <c r="B113" s="70"/>
      <c r="C113" s="63"/>
      <c r="D113" s="800" t="s">
        <v>95</v>
      </c>
      <c r="E113" s="773"/>
      <c r="F113" s="773"/>
      <c r="G113" s="773"/>
      <c r="H113" s="773"/>
      <c r="I113" s="773"/>
      <c r="J113" s="773"/>
      <c r="K113" s="773"/>
      <c r="L113" s="773"/>
      <c r="M113" s="773"/>
      <c r="N113" s="773"/>
      <c r="O113" s="753"/>
    </row>
    <row r="114" spans="1:15" ht="15.75" x14ac:dyDescent="0.25">
      <c r="A114" s="63"/>
      <c r="B114" s="64"/>
      <c r="C114" s="70"/>
      <c r="D114" s="73" t="s">
        <v>53</v>
      </c>
      <c r="E114" s="73" t="s">
        <v>54</v>
      </c>
      <c r="F114" s="73" t="s">
        <v>55</v>
      </c>
      <c r="G114" s="73" t="s">
        <v>56</v>
      </c>
      <c r="H114" s="73" t="s">
        <v>57</v>
      </c>
      <c r="I114" s="73" t="s">
        <v>58</v>
      </c>
      <c r="J114" s="73" t="s">
        <v>59</v>
      </c>
      <c r="K114" s="73" t="s">
        <v>60</v>
      </c>
      <c r="L114" s="73" t="s">
        <v>61</v>
      </c>
      <c r="M114" s="73" t="s">
        <v>62</v>
      </c>
      <c r="N114" s="73" t="s">
        <v>63</v>
      </c>
      <c r="O114" s="73" t="s">
        <v>64</v>
      </c>
    </row>
    <row r="115" spans="1:15" ht="15.75" x14ac:dyDescent="0.25">
      <c r="A115" s="954" t="s">
        <v>65</v>
      </c>
      <c r="B115" s="954"/>
      <c r="C115" s="954"/>
      <c r="D115" s="179"/>
      <c r="E115" s="179"/>
      <c r="F115" s="179"/>
      <c r="G115" s="179"/>
      <c r="H115" s="179"/>
      <c r="I115" s="179"/>
      <c r="J115" s="179"/>
      <c r="K115" s="179"/>
      <c r="L115" s="179"/>
      <c r="M115" s="179"/>
      <c r="N115" s="179"/>
      <c r="O115" s="179"/>
    </row>
    <row r="116" spans="1:15" ht="15.75" x14ac:dyDescent="0.25">
      <c r="A116" s="955" t="s">
        <v>66</v>
      </c>
      <c r="B116" s="955"/>
      <c r="C116" s="955"/>
      <c r="D116" s="181"/>
      <c r="E116" s="181"/>
      <c r="F116" s="181"/>
      <c r="G116" s="181"/>
      <c r="H116" s="181"/>
      <c r="I116" s="181"/>
      <c r="J116" s="181"/>
      <c r="K116" s="181"/>
      <c r="L116" s="181"/>
      <c r="M116" s="181"/>
      <c r="N116" s="181"/>
      <c r="O116" s="181"/>
    </row>
    <row r="117" spans="1:15" ht="15.75" x14ac:dyDescent="0.25">
      <c r="A117" s="63"/>
      <c r="B117" s="64"/>
      <c r="C117" s="70"/>
      <c r="D117" s="70"/>
      <c r="E117" s="70"/>
      <c r="F117" s="70"/>
      <c r="G117" s="70"/>
      <c r="H117" s="70"/>
      <c r="I117" s="70"/>
      <c r="J117" s="70"/>
      <c r="K117" s="70"/>
      <c r="L117" s="70"/>
      <c r="M117" s="70"/>
      <c r="N117" s="70"/>
      <c r="O117" s="63"/>
    </row>
    <row r="118" spans="1:15" ht="31.5" x14ac:dyDescent="0.25">
      <c r="A118" s="67" t="s">
        <v>97</v>
      </c>
      <c r="B118" s="875" t="s">
        <v>527</v>
      </c>
      <c r="C118" s="748"/>
      <c r="D118" s="748"/>
      <c r="E118" s="748"/>
      <c r="F118" s="748"/>
      <c r="G118" s="748"/>
      <c r="H118" s="748"/>
      <c r="I118" s="748"/>
      <c r="J118" s="749"/>
      <c r="K118" s="750" t="s">
        <v>13</v>
      </c>
      <c r="L118" s="750"/>
      <c r="M118" s="750"/>
      <c r="N118" s="750"/>
      <c r="O118" s="68">
        <v>0.3</v>
      </c>
    </row>
    <row r="119" spans="1:15" ht="15.75" x14ac:dyDescent="0.25">
      <c r="A119" s="69"/>
      <c r="B119" s="70"/>
      <c r="C119" s="71"/>
      <c r="D119" s="71"/>
      <c r="E119" s="71"/>
      <c r="F119" s="71"/>
      <c r="G119" s="71"/>
      <c r="H119" s="71"/>
      <c r="I119" s="71"/>
      <c r="J119" s="71"/>
      <c r="K119" s="71"/>
      <c r="L119" s="71"/>
      <c r="M119" s="71"/>
      <c r="N119" s="71"/>
      <c r="O119" s="69"/>
    </row>
    <row r="120" spans="1:15" ht="31.5" x14ac:dyDescent="0.25">
      <c r="A120" s="67" t="s">
        <v>14</v>
      </c>
      <c r="B120" s="875"/>
      <c r="C120" s="748"/>
      <c r="D120" s="748"/>
      <c r="E120" s="748"/>
      <c r="F120" s="748"/>
      <c r="G120" s="748"/>
      <c r="H120" s="748"/>
      <c r="I120" s="748"/>
      <c r="J120" s="748"/>
      <c r="K120" s="748"/>
      <c r="L120" s="748"/>
      <c r="M120" s="748"/>
      <c r="N120" s="748"/>
      <c r="O120" s="749"/>
    </row>
    <row r="121" spans="1:15" ht="15.75" x14ac:dyDescent="0.25">
      <c r="A121" s="69"/>
      <c r="B121" s="70"/>
      <c r="C121" s="71"/>
      <c r="D121" s="71"/>
      <c r="E121" s="71"/>
      <c r="F121" s="71"/>
      <c r="G121" s="71"/>
      <c r="H121" s="71"/>
      <c r="I121" s="71"/>
      <c r="J121" s="71"/>
      <c r="K121" s="71"/>
      <c r="L121" s="71"/>
      <c r="M121" s="71"/>
      <c r="N121" s="71"/>
      <c r="O121" s="69"/>
    </row>
    <row r="122" spans="1:15" x14ac:dyDescent="0.25">
      <c r="A122" s="751" t="s">
        <v>15</v>
      </c>
      <c r="B122" s="751"/>
      <c r="C122" s="751"/>
      <c r="D122" s="751"/>
      <c r="E122" s="744" t="s">
        <v>528</v>
      </c>
      <c r="F122" s="745"/>
      <c r="G122" s="745"/>
      <c r="H122" s="745"/>
      <c r="I122" s="746"/>
      <c r="J122" s="751" t="s">
        <v>17</v>
      </c>
      <c r="K122" s="751"/>
      <c r="L122" s="744">
        <v>1</v>
      </c>
      <c r="M122" s="745"/>
      <c r="N122" s="745"/>
      <c r="O122" s="746"/>
    </row>
    <row r="123" spans="1:15" x14ac:dyDescent="0.25">
      <c r="A123" s="751"/>
      <c r="B123" s="751"/>
      <c r="C123" s="751"/>
      <c r="D123" s="751"/>
      <c r="E123" s="744" t="s">
        <v>529</v>
      </c>
      <c r="F123" s="745"/>
      <c r="G123" s="745"/>
      <c r="H123" s="745"/>
      <c r="I123" s="746"/>
      <c r="J123" s="751"/>
      <c r="K123" s="751"/>
      <c r="L123" s="944">
        <v>2</v>
      </c>
      <c r="M123" s="945"/>
      <c r="N123" s="945"/>
      <c r="O123" s="946"/>
    </row>
    <row r="124" spans="1:15" x14ac:dyDescent="0.25">
      <c r="A124" s="751"/>
      <c r="B124" s="751"/>
      <c r="C124" s="751"/>
      <c r="D124" s="751"/>
      <c r="E124" s="744"/>
      <c r="F124" s="745"/>
      <c r="G124" s="745"/>
      <c r="H124" s="745"/>
      <c r="I124" s="746"/>
      <c r="J124" s="751"/>
      <c r="K124" s="751"/>
      <c r="L124" s="941">
        <v>3</v>
      </c>
      <c r="M124" s="942"/>
      <c r="N124" s="942"/>
      <c r="O124" s="943"/>
    </row>
    <row r="125" spans="1:15" x14ac:dyDescent="0.25">
      <c r="A125" s="751"/>
      <c r="B125" s="751"/>
      <c r="C125" s="751"/>
      <c r="D125" s="751"/>
      <c r="E125" s="744"/>
      <c r="F125" s="745"/>
      <c r="G125" s="745"/>
      <c r="H125" s="745"/>
      <c r="I125" s="746"/>
      <c r="J125" s="751"/>
      <c r="K125" s="751"/>
      <c r="L125" s="744">
        <v>4</v>
      </c>
      <c r="M125" s="745"/>
      <c r="N125" s="745"/>
      <c r="O125" s="746"/>
    </row>
    <row r="126" spans="1:15" x14ac:dyDescent="0.25">
      <c r="A126" s="751"/>
      <c r="B126" s="751"/>
      <c r="C126" s="751"/>
      <c r="D126" s="751"/>
      <c r="E126" s="744"/>
      <c r="F126" s="745"/>
      <c r="G126" s="745"/>
      <c r="H126" s="745"/>
      <c r="I126" s="746"/>
      <c r="J126" s="751"/>
      <c r="K126" s="751"/>
      <c r="L126" s="744">
        <v>5</v>
      </c>
      <c r="M126" s="745"/>
      <c r="N126" s="745"/>
      <c r="O126" s="746"/>
    </row>
    <row r="127" spans="1:15" x14ac:dyDescent="0.25">
      <c r="A127" s="751"/>
      <c r="B127" s="751"/>
      <c r="C127" s="751"/>
      <c r="D127" s="751"/>
      <c r="E127" s="744"/>
      <c r="F127" s="745"/>
      <c r="G127" s="745"/>
      <c r="H127" s="745"/>
      <c r="I127" s="746"/>
      <c r="J127" s="751"/>
      <c r="K127" s="751"/>
      <c r="L127" s="744">
        <v>6</v>
      </c>
      <c r="M127" s="745"/>
      <c r="N127" s="745"/>
      <c r="O127" s="746"/>
    </row>
    <row r="128" spans="1:15" x14ac:dyDescent="0.25">
      <c r="A128" s="751"/>
      <c r="B128" s="751"/>
      <c r="C128" s="751"/>
      <c r="D128" s="751"/>
      <c r="E128" s="744"/>
      <c r="F128" s="745"/>
      <c r="G128" s="745"/>
      <c r="H128" s="745"/>
      <c r="I128" s="746"/>
      <c r="J128" s="751"/>
      <c r="K128" s="751"/>
      <c r="L128" s="744">
        <v>7</v>
      </c>
      <c r="M128" s="745"/>
      <c r="N128" s="745"/>
      <c r="O128" s="746"/>
    </row>
    <row r="129" spans="1:15" x14ac:dyDescent="0.25">
      <c r="A129" s="751"/>
      <c r="B129" s="751"/>
      <c r="C129" s="751"/>
      <c r="D129" s="751"/>
      <c r="E129" s="744"/>
      <c r="F129" s="745"/>
      <c r="G129" s="745"/>
      <c r="H129" s="745"/>
      <c r="I129" s="746"/>
      <c r="J129" s="751"/>
      <c r="K129" s="751"/>
      <c r="L129" s="744">
        <v>8</v>
      </c>
      <c r="M129" s="745"/>
      <c r="N129" s="745"/>
      <c r="O129" s="746"/>
    </row>
    <row r="130" spans="1:15" x14ac:dyDescent="0.25">
      <c r="A130" s="751"/>
      <c r="B130" s="751"/>
      <c r="C130" s="751"/>
      <c r="D130" s="751"/>
      <c r="E130" s="744"/>
      <c r="F130" s="745"/>
      <c r="G130" s="745"/>
      <c r="H130" s="745"/>
      <c r="I130" s="746"/>
      <c r="J130" s="751"/>
      <c r="K130" s="751"/>
      <c r="L130" s="744">
        <v>9</v>
      </c>
      <c r="M130" s="745"/>
      <c r="N130" s="745"/>
      <c r="O130" s="746"/>
    </row>
    <row r="131" spans="1:15" x14ac:dyDescent="0.25">
      <c r="A131" s="751"/>
      <c r="B131" s="751"/>
      <c r="C131" s="751"/>
      <c r="D131" s="751"/>
      <c r="E131" s="744"/>
      <c r="F131" s="745"/>
      <c r="G131" s="745"/>
      <c r="H131" s="745"/>
      <c r="I131" s="746"/>
      <c r="J131" s="751"/>
      <c r="K131" s="751"/>
      <c r="L131" s="744">
        <v>10</v>
      </c>
      <c r="M131" s="745"/>
      <c r="N131" s="745"/>
      <c r="O131" s="746"/>
    </row>
    <row r="132" spans="1:15" x14ac:dyDescent="0.25">
      <c r="A132" s="751"/>
      <c r="B132" s="751"/>
      <c r="C132" s="751"/>
      <c r="D132" s="751"/>
      <c r="E132" s="744"/>
      <c r="F132" s="745"/>
      <c r="G132" s="745"/>
      <c r="H132" s="745"/>
      <c r="I132" s="746"/>
      <c r="J132" s="751"/>
      <c r="K132" s="751"/>
      <c r="L132" s="744">
        <v>11</v>
      </c>
      <c r="M132" s="745"/>
      <c r="N132" s="745"/>
      <c r="O132" s="746"/>
    </row>
    <row r="133" spans="1:15" x14ac:dyDescent="0.25">
      <c r="A133" s="751"/>
      <c r="B133" s="751"/>
      <c r="C133" s="751"/>
      <c r="D133" s="751"/>
      <c r="E133" s="744"/>
      <c r="F133" s="745"/>
      <c r="G133" s="745"/>
      <c r="H133" s="745"/>
      <c r="I133" s="746"/>
      <c r="J133" s="751"/>
      <c r="K133" s="751"/>
      <c r="L133" s="744">
        <v>12</v>
      </c>
      <c r="M133" s="745"/>
      <c r="N133" s="745"/>
      <c r="O133" s="746"/>
    </row>
    <row r="134" spans="1:15" x14ac:dyDescent="0.25">
      <c r="A134" s="751"/>
      <c r="B134" s="751"/>
      <c r="C134" s="751"/>
      <c r="D134" s="751"/>
      <c r="E134" s="744"/>
      <c r="F134" s="745"/>
      <c r="G134" s="745"/>
      <c r="H134" s="745"/>
      <c r="I134" s="746"/>
      <c r="J134" s="751"/>
      <c r="K134" s="751"/>
      <c r="L134" s="744">
        <v>13</v>
      </c>
      <c r="M134" s="745"/>
      <c r="N134" s="745"/>
      <c r="O134" s="746"/>
    </row>
    <row r="135" spans="1:15" x14ac:dyDescent="0.25">
      <c r="A135" s="751"/>
      <c r="B135" s="751"/>
      <c r="C135" s="751"/>
      <c r="D135" s="751"/>
      <c r="E135" s="744"/>
      <c r="F135" s="745"/>
      <c r="G135" s="745"/>
      <c r="H135" s="745"/>
      <c r="I135" s="746"/>
      <c r="J135" s="751"/>
      <c r="K135" s="751"/>
      <c r="L135" s="744">
        <v>14</v>
      </c>
      <c r="M135" s="745"/>
      <c r="N135" s="745"/>
      <c r="O135" s="746"/>
    </row>
    <row r="136" spans="1:15" x14ac:dyDescent="0.25">
      <c r="A136" s="751"/>
      <c r="B136" s="751"/>
      <c r="C136" s="751"/>
      <c r="D136" s="751"/>
      <c r="E136" s="744"/>
      <c r="F136" s="745"/>
      <c r="G136" s="745"/>
      <c r="H136" s="745"/>
      <c r="I136" s="746"/>
      <c r="J136" s="751"/>
      <c r="K136" s="751"/>
      <c r="L136" s="744">
        <v>15</v>
      </c>
      <c r="M136" s="745"/>
      <c r="N136" s="745"/>
      <c r="O136" s="746"/>
    </row>
    <row r="137" spans="1:15" x14ac:dyDescent="0.25">
      <c r="A137" s="751"/>
      <c r="B137" s="751"/>
      <c r="C137" s="751"/>
      <c r="D137" s="751"/>
      <c r="E137" s="744"/>
      <c r="F137" s="745"/>
      <c r="G137" s="745"/>
      <c r="H137" s="745"/>
      <c r="I137" s="746"/>
      <c r="J137" s="751"/>
      <c r="K137" s="751"/>
      <c r="L137" s="744">
        <v>16</v>
      </c>
      <c r="M137" s="745"/>
      <c r="N137" s="745"/>
      <c r="O137" s="746"/>
    </row>
    <row r="138" spans="1:15" x14ac:dyDescent="0.25">
      <c r="A138" s="751"/>
      <c r="B138" s="751"/>
      <c r="C138" s="751"/>
      <c r="D138" s="751"/>
      <c r="E138" s="744"/>
      <c r="F138" s="745"/>
      <c r="G138" s="745"/>
      <c r="H138" s="745"/>
      <c r="I138" s="746"/>
      <c r="J138" s="751"/>
      <c r="K138" s="751"/>
      <c r="L138" s="744">
        <v>17</v>
      </c>
      <c r="M138" s="745"/>
      <c r="N138" s="745"/>
      <c r="O138" s="746"/>
    </row>
    <row r="139" spans="1:15" x14ac:dyDescent="0.25">
      <c r="A139" s="751"/>
      <c r="B139" s="751"/>
      <c r="C139" s="751"/>
      <c r="D139" s="751"/>
      <c r="E139" s="744"/>
      <c r="F139" s="745"/>
      <c r="G139" s="745"/>
      <c r="H139" s="745"/>
      <c r="I139" s="746"/>
      <c r="J139" s="751"/>
      <c r="K139" s="751"/>
      <c r="L139" s="744">
        <v>18</v>
      </c>
      <c r="M139" s="745"/>
      <c r="N139" s="745"/>
      <c r="O139" s="746"/>
    </row>
    <row r="140" spans="1:15" x14ac:dyDescent="0.25">
      <c r="A140" s="751"/>
      <c r="B140" s="751"/>
      <c r="C140" s="751"/>
      <c r="D140" s="751"/>
      <c r="E140" s="744"/>
      <c r="F140" s="745"/>
      <c r="G140" s="745"/>
      <c r="H140" s="745"/>
      <c r="I140" s="746"/>
      <c r="J140" s="751"/>
      <c r="K140" s="751"/>
      <c r="L140" s="744">
        <v>19</v>
      </c>
      <c r="M140" s="745"/>
      <c r="N140" s="745"/>
      <c r="O140" s="746"/>
    </row>
    <row r="141" spans="1:15" x14ac:dyDescent="0.25">
      <c r="A141" s="751"/>
      <c r="B141" s="751"/>
      <c r="C141" s="751"/>
      <c r="D141" s="751"/>
      <c r="E141" s="744"/>
      <c r="F141" s="745"/>
      <c r="G141" s="745"/>
      <c r="H141" s="745"/>
      <c r="I141" s="746"/>
      <c r="J141" s="751"/>
      <c r="K141" s="751"/>
      <c r="L141" s="744">
        <v>20</v>
      </c>
      <c r="M141" s="745"/>
      <c r="N141" s="745"/>
      <c r="O141" s="746"/>
    </row>
    <row r="142" spans="1:15" x14ac:dyDescent="0.25">
      <c r="A142" s="751"/>
      <c r="B142" s="751"/>
      <c r="C142" s="751"/>
      <c r="D142" s="751"/>
      <c r="E142" s="744"/>
      <c r="F142" s="745"/>
      <c r="G142" s="745"/>
      <c r="H142" s="745"/>
      <c r="I142" s="746"/>
      <c r="J142" s="751"/>
      <c r="K142" s="751"/>
      <c r="L142" s="744">
        <v>21</v>
      </c>
      <c r="M142" s="745"/>
      <c r="N142" s="745"/>
      <c r="O142" s="746"/>
    </row>
    <row r="143" spans="1:15" x14ac:dyDescent="0.25">
      <c r="A143" s="751"/>
      <c r="B143" s="751"/>
      <c r="C143" s="751"/>
      <c r="D143" s="751"/>
      <c r="E143" s="744"/>
      <c r="F143" s="745"/>
      <c r="G143" s="745"/>
      <c r="H143" s="745"/>
      <c r="I143" s="746"/>
      <c r="J143" s="751"/>
      <c r="K143" s="751"/>
      <c r="L143" s="744">
        <v>22</v>
      </c>
      <c r="M143" s="745"/>
      <c r="N143" s="745"/>
      <c r="O143" s="746"/>
    </row>
    <row r="144" spans="1:15" x14ac:dyDescent="0.25">
      <c r="A144" s="751"/>
      <c r="B144" s="751"/>
      <c r="C144" s="751"/>
      <c r="D144" s="751"/>
      <c r="E144" s="744"/>
      <c r="F144" s="745"/>
      <c r="G144" s="745"/>
      <c r="H144" s="745"/>
      <c r="I144" s="746"/>
      <c r="J144" s="751"/>
      <c r="K144" s="751"/>
      <c r="L144" s="744">
        <v>23</v>
      </c>
      <c r="M144" s="745"/>
      <c r="N144" s="745"/>
      <c r="O144" s="746"/>
    </row>
    <row r="145" spans="1:15" x14ac:dyDescent="0.25">
      <c r="A145" s="751"/>
      <c r="B145" s="751"/>
      <c r="C145" s="751"/>
      <c r="D145" s="751"/>
      <c r="E145" s="744"/>
      <c r="F145" s="745"/>
      <c r="G145" s="745"/>
      <c r="H145" s="745"/>
      <c r="I145" s="746"/>
      <c r="J145" s="751"/>
      <c r="K145" s="751"/>
      <c r="L145" s="744">
        <v>24</v>
      </c>
      <c r="M145" s="745"/>
      <c r="N145" s="745"/>
      <c r="O145" s="746"/>
    </row>
    <row r="146" spans="1:15" x14ac:dyDescent="0.25">
      <c r="A146" s="751"/>
      <c r="B146" s="751"/>
      <c r="C146" s="751"/>
      <c r="D146" s="751"/>
      <c r="E146" s="744"/>
      <c r="F146" s="745"/>
      <c r="G146" s="745"/>
      <c r="H146" s="745"/>
      <c r="I146" s="746"/>
      <c r="J146" s="751"/>
      <c r="K146" s="751"/>
      <c r="L146" s="744">
        <v>25</v>
      </c>
      <c r="M146" s="745"/>
      <c r="N146" s="745"/>
      <c r="O146" s="746"/>
    </row>
    <row r="147" spans="1:15" x14ac:dyDescent="0.25">
      <c r="A147" s="751"/>
      <c r="B147" s="751"/>
      <c r="C147" s="751"/>
      <c r="D147" s="751"/>
      <c r="E147" s="744"/>
      <c r="F147" s="745"/>
      <c r="G147" s="745"/>
      <c r="H147" s="745"/>
      <c r="I147" s="746"/>
      <c r="J147" s="751"/>
      <c r="K147" s="751"/>
      <c r="L147" s="744">
        <v>26</v>
      </c>
      <c r="M147" s="745"/>
      <c r="N147" s="745"/>
      <c r="O147" s="746"/>
    </row>
    <row r="148" spans="1:15" x14ac:dyDescent="0.25">
      <c r="A148" s="751"/>
      <c r="B148" s="751"/>
      <c r="C148" s="751"/>
      <c r="D148" s="751"/>
      <c r="E148" s="744"/>
      <c r="F148" s="745"/>
      <c r="G148" s="745"/>
      <c r="H148" s="745"/>
      <c r="I148" s="746"/>
      <c r="J148" s="751"/>
      <c r="K148" s="751"/>
      <c r="L148" s="744">
        <v>27</v>
      </c>
      <c r="M148" s="745"/>
      <c r="N148" s="745"/>
      <c r="O148" s="746"/>
    </row>
    <row r="149" spans="1:15" x14ac:dyDescent="0.25">
      <c r="A149" s="751"/>
      <c r="B149" s="751"/>
      <c r="C149" s="751"/>
      <c r="D149" s="751"/>
      <c r="E149" s="744"/>
      <c r="F149" s="745"/>
      <c r="G149" s="745"/>
      <c r="H149" s="745"/>
      <c r="I149" s="746"/>
      <c r="J149" s="751"/>
      <c r="K149" s="751"/>
      <c r="L149" s="744">
        <v>28</v>
      </c>
      <c r="M149" s="745"/>
      <c r="N149" s="745"/>
      <c r="O149" s="746"/>
    </row>
    <row r="150" spans="1:15" x14ac:dyDescent="0.25">
      <c r="A150" s="751"/>
      <c r="B150" s="751"/>
      <c r="C150" s="751"/>
      <c r="D150" s="751"/>
      <c r="E150" s="744"/>
      <c r="F150" s="745"/>
      <c r="G150" s="745"/>
      <c r="H150" s="745"/>
      <c r="I150" s="746"/>
      <c r="J150" s="751"/>
      <c r="K150" s="751"/>
      <c r="L150" s="744">
        <v>29</v>
      </c>
      <c r="M150" s="745"/>
      <c r="N150" s="745"/>
      <c r="O150" s="746"/>
    </row>
    <row r="151" spans="1:15" x14ac:dyDescent="0.25">
      <c r="A151" s="751"/>
      <c r="B151" s="751"/>
      <c r="C151" s="751"/>
      <c r="D151" s="751"/>
      <c r="E151" s="744"/>
      <c r="F151" s="745"/>
      <c r="G151" s="745"/>
      <c r="H151" s="745"/>
      <c r="I151" s="746"/>
      <c r="J151" s="751"/>
      <c r="K151" s="751"/>
      <c r="L151" s="744">
        <v>30</v>
      </c>
      <c r="M151" s="745"/>
      <c r="N151" s="745"/>
      <c r="O151" s="746"/>
    </row>
    <row r="152" spans="1:15" x14ac:dyDescent="0.25">
      <c r="A152" s="751"/>
      <c r="B152" s="751"/>
      <c r="C152" s="751"/>
      <c r="D152" s="751"/>
      <c r="E152" s="744"/>
      <c r="F152" s="745"/>
      <c r="G152" s="745"/>
      <c r="H152" s="745"/>
      <c r="I152" s="746"/>
      <c r="J152" s="751"/>
      <c r="K152" s="751"/>
      <c r="L152" s="744">
        <v>31</v>
      </c>
      <c r="M152" s="745"/>
      <c r="N152" s="745"/>
      <c r="O152" s="746"/>
    </row>
    <row r="153" spans="1:15" x14ac:dyDescent="0.25">
      <c r="A153" s="751"/>
      <c r="B153" s="751"/>
      <c r="C153" s="751"/>
      <c r="D153" s="751"/>
      <c r="E153" s="744"/>
      <c r="F153" s="745"/>
      <c r="G153" s="745"/>
      <c r="H153" s="745"/>
      <c r="I153" s="746"/>
      <c r="J153" s="751"/>
      <c r="K153" s="751"/>
      <c r="L153" s="744">
        <v>32</v>
      </c>
      <c r="M153" s="745"/>
      <c r="N153" s="745"/>
      <c r="O153" s="746"/>
    </row>
    <row r="154" spans="1:15" x14ac:dyDescent="0.25">
      <c r="A154" s="751"/>
      <c r="B154" s="751"/>
      <c r="C154" s="751"/>
      <c r="D154" s="751"/>
      <c r="E154" s="744"/>
      <c r="F154" s="745"/>
      <c r="G154" s="745"/>
      <c r="H154" s="745"/>
      <c r="I154" s="746"/>
      <c r="J154" s="751"/>
      <c r="K154" s="751"/>
      <c r="L154" s="744">
        <v>33</v>
      </c>
      <c r="M154" s="745"/>
      <c r="N154" s="745"/>
      <c r="O154" s="746"/>
    </row>
    <row r="155" spans="1:15" x14ac:dyDescent="0.25">
      <c r="A155" s="751"/>
      <c r="B155" s="751"/>
      <c r="C155" s="751"/>
      <c r="D155" s="751"/>
      <c r="E155" s="744"/>
      <c r="F155" s="745"/>
      <c r="G155" s="745"/>
      <c r="H155" s="745"/>
      <c r="I155" s="746"/>
      <c r="J155" s="751"/>
      <c r="K155" s="751"/>
      <c r="L155" s="744">
        <v>34</v>
      </c>
      <c r="M155" s="745"/>
      <c r="N155" s="745"/>
      <c r="O155" s="746"/>
    </row>
    <row r="156" spans="1:15" x14ac:dyDescent="0.25">
      <c r="A156" s="751"/>
      <c r="B156" s="751"/>
      <c r="C156" s="751"/>
      <c r="D156" s="751"/>
      <c r="E156" s="744"/>
      <c r="F156" s="745"/>
      <c r="G156" s="745"/>
      <c r="H156" s="745"/>
      <c r="I156" s="746"/>
      <c r="J156" s="751"/>
      <c r="K156" s="751"/>
      <c r="L156" s="744">
        <v>35</v>
      </c>
      <c r="M156" s="745"/>
      <c r="N156" s="745"/>
      <c r="O156" s="746"/>
    </row>
    <row r="157" spans="1:15" x14ac:dyDescent="0.25">
      <c r="A157" s="751"/>
      <c r="B157" s="751"/>
      <c r="C157" s="751"/>
      <c r="D157" s="751"/>
      <c r="E157" s="744"/>
      <c r="F157" s="745"/>
      <c r="G157" s="745"/>
      <c r="H157" s="745"/>
      <c r="I157" s="746"/>
      <c r="J157" s="751"/>
      <c r="K157" s="751"/>
      <c r="L157" s="744">
        <v>36</v>
      </c>
      <c r="M157" s="745"/>
      <c r="N157" s="745"/>
      <c r="O157" s="746"/>
    </row>
    <row r="158" spans="1:15" x14ac:dyDescent="0.25">
      <c r="A158" s="751"/>
      <c r="B158" s="751"/>
      <c r="C158" s="751"/>
      <c r="D158" s="751"/>
      <c r="E158" s="744"/>
      <c r="F158" s="745"/>
      <c r="G158" s="745"/>
      <c r="H158" s="745"/>
      <c r="I158" s="746"/>
      <c r="J158" s="751"/>
      <c r="K158" s="751"/>
      <c r="L158" s="744">
        <v>37</v>
      </c>
      <c r="M158" s="745"/>
      <c r="N158" s="745"/>
      <c r="O158" s="746"/>
    </row>
    <row r="159" spans="1:15" ht="15.75" x14ac:dyDescent="0.25">
      <c r="A159" s="69"/>
      <c r="B159" s="70"/>
      <c r="C159" s="71"/>
      <c r="D159" s="71"/>
      <c r="E159" s="71"/>
      <c r="F159" s="71"/>
      <c r="G159" s="71"/>
      <c r="H159" s="71"/>
      <c r="I159" s="71"/>
      <c r="J159" s="71"/>
      <c r="K159" s="71"/>
      <c r="L159" s="71"/>
      <c r="M159" s="71"/>
      <c r="N159" s="71"/>
      <c r="O159" s="69"/>
    </row>
    <row r="160" spans="1:15" ht="15.75" x14ac:dyDescent="0.25">
      <c r="A160" s="69"/>
      <c r="B160" s="70"/>
      <c r="C160" s="71"/>
      <c r="D160" s="71"/>
      <c r="E160" s="71"/>
      <c r="F160" s="71"/>
      <c r="G160" s="71"/>
      <c r="H160" s="71"/>
      <c r="I160" s="71"/>
      <c r="J160" s="71"/>
      <c r="K160" s="71"/>
      <c r="L160" s="71"/>
      <c r="M160" s="71"/>
      <c r="N160" s="71"/>
      <c r="O160" s="69"/>
    </row>
    <row r="161" spans="1:15" ht="63" x14ac:dyDescent="0.25">
      <c r="A161" s="72" t="s">
        <v>23</v>
      </c>
      <c r="B161" s="73" t="s">
        <v>24</v>
      </c>
      <c r="C161" s="73" t="s">
        <v>25</v>
      </c>
      <c r="D161" s="73" t="s">
        <v>26</v>
      </c>
      <c r="E161" s="73" t="s">
        <v>27</v>
      </c>
      <c r="F161" s="764" t="s">
        <v>28</v>
      </c>
      <c r="G161" s="764"/>
      <c r="H161" s="764" t="s">
        <v>29</v>
      </c>
      <c r="I161" s="764"/>
      <c r="J161" s="73" t="s">
        <v>30</v>
      </c>
      <c r="K161" s="764" t="s">
        <v>31</v>
      </c>
      <c r="L161" s="764"/>
      <c r="M161" s="765" t="s">
        <v>32</v>
      </c>
      <c r="N161" s="766"/>
      <c r="O161" s="767"/>
    </row>
    <row r="162" spans="1:15" ht="105" x14ac:dyDescent="0.25">
      <c r="A162" s="75" t="s">
        <v>530</v>
      </c>
      <c r="B162" s="129">
        <v>0.3</v>
      </c>
      <c r="C162" s="77" t="s">
        <v>531</v>
      </c>
      <c r="D162" s="77" t="s">
        <v>87</v>
      </c>
      <c r="E162" s="77" t="s">
        <v>532</v>
      </c>
      <c r="F162" s="958" t="s">
        <v>533</v>
      </c>
      <c r="G162" s="958"/>
      <c r="H162" s="959" t="s">
        <v>70</v>
      </c>
      <c r="I162" s="960"/>
      <c r="J162" s="185">
        <v>0.9</v>
      </c>
      <c r="K162" s="771" t="s">
        <v>534</v>
      </c>
      <c r="L162" s="771"/>
      <c r="M162" s="772" t="s">
        <v>535</v>
      </c>
      <c r="N162" s="772"/>
      <c r="O162" s="772"/>
    </row>
    <row r="163" spans="1:15" ht="15.75" x14ac:dyDescent="0.25">
      <c r="A163" s="752" t="s">
        <v>40</v>
      </c>
      <c r="B163" s="753"/>
      <c r="C163" s="754" t="s">
        <v>536</v>
      </c>
      <c r="D163" s="742"/>
      <c r="E163" s="742"/>
      <c r="F163" s="742"/>
      <c r="G163" s="743"/>
      <c r="H163" s="755" t="s">
        <v>42</v>
      </c>
      <c r="I163" s="756"/>
      <c r="J163" s="757"/>
      <c r="K163" s="758" t="s">
        <v>507</v>
      </c>
      <c r="L163" s="758"/>
      <c r="M163" s="758"/>
      <c r="N163" s="758"/>
      <c r="O163" s="759"/>
    </row>
    <row r="164" spans="1:15" ht="15.75" x14ac:dyDescent="0.25">
      <c r="A164" s="760" t="s">
        <v>44</v>
      </c>
      <c r="B164" s="761"/>
      <c r="C164" s="761"/>
      <c r="D164" s="761"/>
      <c r="E164" s="761"/>
      <c r="F164" s="762"/>
      <c r="G164" s="763" t="s">
        <v>45</v>
      </c>
      <c r="H164" s="763"/>
      <c r="I164" s="763"/>
      <c r="J164" s="763"/>
      <c r="K164" s="763"/>
      <c r="L164" s="763"/>
      <c r="M164" s="763"/>
      <c r="N164" s="763"/>
      <c r="O164" s="763"/>
    </row>
    <row r="165" spans="1:15" x14ac:dyDescent="0.25">
      <c r="A165" s="776" t="s">
        <v>537</v>
      </c>
      <c r="B165" s="777"/>
      <c r="C165" s="777"/>
      <c r="D165" s="777"/>
      <c r="E165" s="777"/>
      <c r="F165" s="777"/>
      <c r="G165" s="780" t="s">
        <v>538</v>
      </c>
      <c r="H165" s="780"/>
      <c r="I165" s="780"/>
      <c r="J165" s="780"/>
      <c r="K165" s="780"/>
      <c r="L165" s="780"/>
      <c r="M165" s="780"/>
      <c r="N165" s="780"/>
      <c r="O165" s="780"/>
    </row>
    <row r="166" spans="1:15" x14ac:dyDescent="0.25">
      <c r="A166" s="778"/>
      <c r="B166" s="779"/>
      <c r="C166" s="779"/>
      <c r="D166" s="779"/>
      <c r="E166" s="779"/>
      <c r="F166" s="779"/>
      <c r="G166" s="780"/>
      <c r="H166" s="780"/>
      <c r="I166" s="780"/>
      <c r="J166" s="780"/>
      <c r="K166" s="780"/>
      <c r="L166" s="780"/>
      <c r="M166" s="780"/>
      <c r="N166" s="780"/>
      <c r="O166" s="780"/>
    </row>
    <row r="167" spans="1:15" ht="15.75" x14ac:dyDescent="0.25">
      <c r="A167" s="760" t="s">
        <v>48</v>
      </c>
      <c r="B167" s="761"/>
      <c r="C167" s="761"/>
      <c r="D167" s="761"/>
      <c r="E167" s="761"/>
      <c r="F167" s="761"/>
      <c r="G167" s="763" t="s">
        <v>49</v>
      </c>
      <c r="H167" s="763"/>
      <c r="I167" s="763"/>
      <c r="J167" s="763"/>
      <c r="K167" s="763"/>
      <c r="L167" s="763"/>
      <c r="M167" s="763"/>
      <c r="N167" s="763"/>
      <c r="O167" s="763"/>
    </row>
    <row r="168" spans="1:15" x14ac:dyDescent="0.25">
      <c r="A168" s="781" t="s">
        <v>539</v>
      </c>
      <c r="B168" s="781"/>
      <c r="C168" s="781"/>
      <c r="D168" s="781"/>
      <c r="E168" s="781"/>
      <c r="F168" s="781"/>
      <c r="G168" s="781" t="s">
        <v>539</v>
      </c>
      <c r="H168" s="781"/>
      <c r="I168" s="781"/>
      <c r="J168" s="781"/>
      <c r="K168" s="781"/>
      <c r="L168" s="781"/>
      <c r="M168" s="781"/>
      <c r="N168" s="781"/>
      <c r="O168" s="781"/>
    </row>
    <row r="169" spans="1:15" x14ac:dyDescent="0.25">
      <c r="A169" s="781"/>
      <c r="B169" s="781"/>
      <c r="C169" s="781"/>
      <c r="D169" s="781"/>
      <c r="E169" s="781"/>
      <c r="F169" s="781"/>
      <c r="G169" s="781"/>
      <c r="H169" s="781"/>
      <c r="I169" s="781"/>
      <c r="J169" s="781"/>
      <c r="K169" s="781"/>
      <c r="L169" s="781"/>
      <c r="M169" s="781"/>
      <c r="N169" s="781"/>
      <c r="O169" s="781"/>
    </row>
    <row r="170" spans="1:15" ht="15.75" x14ac:dyDescent="0.25">
      <c r="A170" s="63"/>
      <c r="B170" s="64"/>
      <c r="C170" s="70"/>
      <c r="D170" s="70"/>
      <c r="E170" s="70"/>
      <c r="F170" s="70"/>
      <c r="G170" s="70"/>
      <c r="H170" s="70"/>
      <c r="I170" s="70"/>
      <c r="J170" s="70"/>
      <c r="K170" s="70"/>
      <c r="L170" s="70"/>
      <c r="M170" s="70"/>
      <c r="N170" s="70"/>
      <c r="O170" s="63"/>
    </row>
    <row r="171" spans="1:15" ht="15.75" x14ac:dyDescent="0.25">
      <c r="A171" s="70"/>
      <c r="B171" s="70"/>
      <c r="C171" s="63"/>
      <c r="D171" s="752" t="s">
        <v>52</v>
      </c>
      <c r="E171" s="773"/>
      <c r="F171" s="773"/>
      <c r="G171" s="773"/>
      <c r="H171" s="773"/>
      <c r="I171" s="773"/>
      <c r="J171" s="773"/>
      <c r="K171" s="773"/>
      <c r="L171" s="773"/>
      <c r="M171" s="773"/>
      <c r="N171" s="773"/>
      <c r="O171" s="753"/>
    </row>
    <row r="172" spans="1:15" ht="15.75" x14ac:dyDescent="0.25">
      <c r="A172" s="63"/>
      <c r="B172" s="64"/>
      <c r="C172" s="70"/>
      <c r="D172" s="73" t="s">
        <v>53</v>
      </c>
      <c r="E172" s="73" t="s">
        <v>54</v>
      </c>
      <c r="F172" s="73" t="s">
        <v>55</v>
      </c>
      <c r="G172" s="73" t="s">
        <v>56</v>
      </c>
      <c r="H172" s="73" t="s">
        <v>57</v>
      </c>
      <c r="I172" s="73" t="s">
        <v>58</v>
      </c>
      <c r="J172" s="73" t="s">
        <v>59</v>
      </c>
      <c r="K172" s="73" t="s">
        <v>60</v>
      </c>
      <c r="L172" s="73" t="s">
        <v>61</v>
      </c>
      <c r="M172" s="73" t="s">
        <v>62</v>
      </c>
      <c r="N172" s="73" t="s">
        <v>63</v>
      </c>
      <c r="O172" s="73" t="s">
        <v>64</v>
      </c>
    </row>
    <row r="173" spans="1:15" ht="15.75" x14ac:dyDescent="0.25">
      <c r="A173" s="954" t="s">
        <v>65</v>
      </c>
      <c r="B173" s="954"/>
      <c r="C173" s="954"/>
      <c r="D173" s="179"/>
      <c r="E173" s="179"/>
      <c r="F173" s="179"/>
      <c r="G173" s="179"/>
      <c r="H173" s="179"/>
      <c r="I173" s="179"/>
      <c r="J173" s="179"/>
      <c r="K173" s="179"/>
      <c r="L173" s="179"/>
      <c r="M173" s="179"/>
      <c r="N173" s="179"/>
      <c r="O173" s="179"/>
    </row>
    <row r="174" spans="1:15" ht="15.75" x14ac:dyDescent="0.25">
      <c r="A174" s="955" t="s">
        <v>66</v>
      </c>
      <c r="B174" s="955"/>
      <c r="C174" s="955"/>
      <c r="D174" s="181"/>
      <c r="E174" s="181"/>
      <c r="F174" s="181"/>
      <c r="G174" s="181"/>
      <c r="H174" s="181"/>
      <c r="I174" s="181"/>
      <c r="J174" s="181"/>
      <c r="K174" s="181"/>
      <c r="L174" s="181"/>
      <c r="M174" s="181"/>
      <c r="N174" s="181"/>
      <c r="O174" s="181"/>
    </row>
    <row r="175" spans="1:15" ht="15.75" x14ac:dyDescent="0.25">
      <c r="A175" s="63"/>
      <c r="B175" s="64"/>
      <c r="C175" s="65"/>
      <c r="D175" s="65"/>
      <c r="E175" s="65"/>
      <c r="F175" s="65"/>
      <c r="G175" s="65"/>
      <c r="H175" s="65"/>
      <c r="I175" s="65"/>
      <c r="J175" s="65"/>
      <c r="K175" s="65"/>
      <c r="L175" s="66"/>
      <c r="M175" s="66"/>
      <c r="N175" s="66"/>
      <c r="O175" s="63"/>
    </row>
    <row r="176" spans="1:15" ht="15.75" x14ac:dyDescent="0.25">
      <c r="A176" s="63"/>
      <c r="B176" s="64"/>
      <c r="C176" s="65"/>
      <c r="D176" s="65"/>
      <c r="E176" s="65"/>
      <c r="F176" s="65"/>
      <c r="G176" s="65"/>
      <c r="H176" s="65"/>
      <c r="I176" s="65"/>
      <c r="J176" s="65"/>
      <c r="K176" s="65"/>
      <c r="L176" s="66"/>
      <c r="M176" s="66"/>
      <c r="N176" s="66"/>
      <c r="O176" s="63"/>
    </row>
    <row r="177" spans="1:15" ht="15.75" x14ac:dyDescent="0.25">
      <c r="A177" s="97"/>
      <c r="B177" s="98"/>
      <c r="C177" s="97"/>
      <c r="D177" s="97"/>
      <c r="E177" s="97"/>
      <c r="F177" s="97"/>
      <c r="G177" s="97"/>
      <c r="H177" s="97"/>
      <c r="I177" s="97"/>
      <c r="J177" s="97"/>
      <c r="K177" s="97"/>
      <c r="L177" s="97"/>
      <c r="M177" s="98"/>
      <c r="N177" s="98"/>
      <c r="O177" s="97"/>
    </row>
    <row r="178" spans="1:15" ht="15.75" x14ac:dyDescent="0.25">
      <c r="A178" s="63"/>
      <c r="B178" s="64"/>
      <c r="C178" s="65"/>
      <c r="D178" s="65"/>
      <c r="E178" s="65"/>
      <c r="F178" s="65"/>
      <c r="G178" s="65"/>
      <c r="H178" s="65"/>
      <c r="I178" s="65"/>
      <c r="J178" s="65"/>
      <c r="K178" s="65"/>
      <c r="L178" s="66"/>
      <c r="M178" s="66"/>
      <c r="N178" s="66"/>
      <c r="O178" s="63"/>
    </row>
    <row r="179" spans="1:15" ht="47.25" x14ac:dyDescent="0.25">
      <c r="A179" s="72" t="s">
        <v>23</v>
      </c>
      <c r="B179" s="73" t="s">
        <v>24</v>
      </c>
      <c r="C179" s="764" t="s">
        <v>25</v>
      </c>
      <c r="D179" s="764"/>
      <c r="E179" s="764"/>
      <c r="F179" s="764" t="s">
        <v>28</v>
      </c>
      <c r="G179" s="764"/>
      <c r="H179" s="764" t="s">
        <v>29</v>
      </c>
      <c r="I179" s="764"/>
      <c r="J179" s="73" t="s">
        <v>30</v>
      </c>
      <c r="K179" s="764" t="s">
        <v>31</v>
      </c>
      <c r="L179" s="764"/>
      <c r="M179" s="765" t="s">
        <v>32</v>
      </c>
      <c r="N179" s="766"/>
      <c r="O179" s="767"/>
    </row>
    <row r="180" spans="1:15" ht="63" x14ac:dyDescent="0.25">
      <c r="A180" s="75" t="s">
        <v>67</v>
      </c>
      <c r="B180" s="76"/>
      <c r="C180" s="754"/>
      <c r="D180" s="742"/>
      <c r="E180" s="743"/>
      <c r="F180" s="754"/>
      <c r="G180" s="743"/>
      <c r="H180" s="782"/>
      <c r="I180" s="759"/>
      <c r="J180" s="79"/>
      <c r="K180" s="771"/>
      <c r="L180" s="771"/>
      <c r="M180" s="772"/>
      <c r="N180" s="772"/>
      <c r="O180" s="772"/>
    </row>
    <row r="181" spans="1:15" ht="15.75" x14ac:dyDescent="0.25">
      <c r="A181" s="752" t="s">
        <v>40</v>
      </c>
      <c r="B181" s="753"/>
      <c r="C181" s="754"/>
      <c r="D181" s="742"/>
      <c r="E181" s="742"/>
      <c r="F181" s="742"/>
      <c r="G181" s="743"/>
      <c r="H181" s="783" t="s">
        <v>72</v>
      </c>
      <c r="I181" s="756"/>
      <c r="J181" s="757"/>
      <c r="K181" s="758"/>
      <c r="L181" s="758"/>
      <c r="M181" s="758"/>
      <c r="N181" s="758"/>
      <c r="O181" s="759"/>
    </row>
    <row r="182" spans="1:15" ht="15.75" x14ac:dyDescent="0.25">
      <c r="A182" s="760" t="s">
        <v>44</v>
      </c>
      <c r="B182" s="761"/>
      <c r="C182" s="761"/>
      <c r="D182" s="761"/>
      <c r="E182" s="761"/>
      <c r="F182" s="762"/>
      <c r="G182" s="763" t="s">
        <v>45</v>
      </c>
      <c r="H182" s="763"/>
      <c r="I182" s="763"/>
      <c r="J182" s="763"/>
      <c r="K182" s="763"/>
      <c r="L182" s="763"/>
      <c r="M182" s="763"/>
      <c r="N182" s="763"/>
      <c r="O182" s="763"/>
    </row>
    <row r="183" spans="1:15" x14ac:dyDescent="0.25">
      <c r="A183" s="776"/>
      <c r="B183" s="777"/>
      <c r="C183" s="777"/>
      <c r="D183" s="777"/>
      <c r="E183" s="777"/>
      <c r="F183" s="777"/>
      <c r="G183" s="780"/>
      <c r="H183" s="780"/>
      <c r="I183" s="780"/>
      <c r="J183" s="780"/>
      <c r="K183" s="780"/>
      <c r="L183" s="780"/>
      <c r="M183" s="780"/>
      <c r="N183" s="780"/>
      <c r="O183" s="780"/>
    </row>
    <row r="184" spans="1:15" x14ac:dyDescent="0.25">
      <c r="A184" s="778"/>
      <c r="B184" s="779"/>
      <c r="C184" s="779"/>
      <c r="D184" s="779"/>
      <c r="E184" s="779"/>
      <c r="F184" s="779"/>
      <c r="G184" s="780"/>
      <c r="H184" s="780"/>
      <c r="I184" s="780"/>
      <c r="J184" s="780"/>
      <c r="K184" s="780"/>
      <c r="L184" s="780"/>
      <c r="M184" s="780"/>
      <c r="N184" s="780"/>
      <c r="O184" s="780"/>
    </row>
    <row r="185" spans="1:15" ht="15.75" x14ac:dyDescent="0.25">
      <c r="A185" s="760" t="s">
        <v>48</v>
      </c>
      <c r="B185" s="761"/>
      <c r="C185" s="761"/>
      <c r="D185" s="761"/>
      <c r="E185" s="761"/>
      <c r="F185" s="761"/>
      <c r="G185" s="763" t="s">
        <v>49</v>
      </c>
      <c r="H185" s="763"/>
      <c r="I185" s="763"/>
      <c r="J185" s="763"/>
      <c r="K185" s="763"/>
      <c r="L185" s="763"/>
      <c r="M185" s="763"/>
      <c r="N185" s="763"/>
      <c r="O185" s="763"/>
    </row>
    <row r="186" spans="1:15" x14ac:dyDescent="0.25">
      <c r="A186" s="781"/>
      <c r="B186" s="781"/>
      <c r="C186" s="781"/>
      <c r="D186" s="781"/>
      <c r="E186" s="781"/>
      <c r="F186" s="781"/>
      <c r="G186" s="781"/>
      <c r="H186" s="781"/>
      <c r="I186" s="781"/>
      <c r="J186" s="781"/>
      <c r="K186" s="781"/>
      <c r="L186" s="781"/>
      <c r="M186" s="781"/>
      <c r="N186" s="781"/>
      <c r="O186" s="781"/>
    </row>
    <row r="187" spans="1:15" x14ac:dyDescent="0.25">
      <c r="A187" s="781"/>
      <c r="B187" s="781"/>
      <c r="C187" s="781"/>
      <c r="D187" s="781"/>
      <c r="E187" s="781"/>
      <c r="F187" s="781"/>
      <c r="G187" s="781"/>
      <c r="H187" s="781"/>
      <c r="I187" s="781"/>
      <c r="J187" s="781"/>
      <c r="K187" s="781"/>
      <c r="L187" s="781"/>
      <c r="M187" s="781"/>
      <c r="N187" s="781"/>
      <c r="O187" s="781"/>
    </row>
    <row r="188" spans="1:15" ht="15.75" x14ac:dyDescent="0.25">
      <c r="A188" s="63"/>
      <c r="B188" s="64"/>
      <c r="C188" s="70"/>
      <c r="D188" s="70"/>
      <c r="E188" s="70"/>
      <c r="F188" s="70"/>
      <c r="G188" s="70"/>
      <c r="H188" s="70"/>
      <c r="I188" s="70"/>
      <c r="J188" s="70"/>
      <c r="K188" s="70"/>
      <c r="L188" s="70"/>
      <c r="M188" s="70"/>
      <c r="N188" s="70"/>
      <c r="O188" s="63"/>
    </row>
    <row r="189" spans="1:15" ht="15.75" x14ac:dyDescent="0.25">
      <c r="A189" s="86" t="s">
        <v>76</v>
      </c>
      <c r="B189" s="86" t="s">
        <v>24</v>
      </c>
      <c r="C189" s="87"/>
      <c r="D189" s="73" t="s">
        <v>53</v>
      </c>
      <c r="E189" s="73" t="s">
        <v>54</v>
      </c>
      <c r="F189" s="73" t="s">
        <v>55</v>
      </c>
      <c r="G189" s="73" t="s">
        <v>56</v>
      </c>
      <c r="H189" s="73" t="s">
        <v>57</v>
      </c>
      <c r="I189" s="73" t="s">
        <v>58</v>
      </c>
      <c r="J189" s="73" t="s">
        <v>59</v>
      </c>
      <c r="K189" s="73" t="s">
        <v>60</v>
      </c>
      <c r="L189" s="73" t="s">
        <v>61</v>
      </c>
      <c r="M189" s="73" t="s">
        <v>62</v>
      </c>
      <c r="N189" s="73" t="s">
        <v>63</v>
      </c>
      <c r="O189" s="73" t="s">
        <v>64</v>
      </c>
    </row>
    <row r="190" spans="1:15" ht="31.5" x14ac:dyDescent="0.25">
      <c r="A190" s="784" t="s">
        <v>517</v>
      </c>
      <c r="B190" s="768"/>
      <c r="C190" s="179" t="s">
        <v>65</v>
      </c>
      <c r="D190" s="179"/>
      <c r="E190" s="179"/>
      <c r="F190" s="179"/>
      <c r="G190" s="179"/>
      <c r="H190" s="179"/>
      <c r="I190" s="179"/>
      <c r="J190" s="179"/>
      <c r="K190" s="179"/>
      <c r="L190" s="179"/>
      <c r="M190" s="179"/>
      <c r="N190" s="179"/>
      <c r="O190" s="179"/>
    </row>
    <row r="191" spans="1:15" x14ac:dyDescent="0.25">
      <c r="A191" s="785"/>
      <c r="B191" s="768"/>
      <c r="C191" s="181" t="s">
        <v>66</v>
      </c>
      <c r="D191" s="181"/>
      <c r="E191" s="181"/>
      <c r="F191" s="181"/>
      <c r="G191" s="181"/>
      <c r="H191" s="181"/>
      <c r="I191" s="181"/>
      <c r="J191" s="181"/>
      <c r="K191" s="181"/>
      <c r="L191" s="181"/>
      <c r="M191" s="181"/>
      <c r="N191" s="181"/>
      <c r="O191" s="181"/>
    </row>
    <row r="192" spans="1:15" ht="31.5" x14ac:dyDescent="0.25">
      <c r="A192" s="784" t="s">
        <v>518</v>
      </c>
      <c r="B192" s="768"/>
      <c r="C192" s="179" t="s">
        <v>65</v>
      </c>
      <c r="D192" s="179"/>
      <c r="E192" s="179"/>
      <c r="F192" s="179"/>
      <c r="G192" s="179"/>
      <c r="H192" s="179"/>
      <c r="I192" s="179"/>
      <c r="J192" s="179"/>
      <c r="K192" s="179"/>
      <c r="L192" s="179"/>
      <c r="M192" s="179"/>
      <c r="N192" s="179"/>
      <c r="O192" s="179"/>
    </row>
    <row r="193" spans="1:15" x14ac:dyDescent="0.25">
      <c r="A193" s="785"/>
      <c r="B193" s="768"/>
      <c r="C193" s="181" t="s">
        <v>66</v>
      </c>
      <c r="D193" s="181"/>
      <c r="E193" s="181"/>
      <c r="F193" s="181"/>
      <c r="G193" s="181"/>
      <c r="H193" s="181"/>
      <c r="I193" s="181"/>
      <c r="J193" s="181"/>
      <c r="K193" s="181"/>
      <c r="L193" s="181"/>
      <c r="M193" s="181"/>
      <c r="N193" s="181"/>
      <c r="O193" s="181"/>
    </row>
    <row r="194" spans="1:15" ht="31.5" x14ac:dyDescent="0.25">
      <c r="A194" s="784" t="s">
        <v>519</v>
      </c>
      <c r="B194" s="768"/>
      <c r="C194" s="179" t="s">
        <v>65</v>
      </c>
      <c r="D194" s="179"/>
      <c r="E194" s="179"/>
      <c r="F194" s="179"/>
      <c r="G194" s="179"/>
      <c r="H194" s="179"/>
      <c r="I194" s="179"/>
      <c r="J194" s="179"/>
      <c r="K194" s="179"/>
      <c r="L194" s="179"/>
      <c r="M194" s="179"/>
      <c r="N194" s="179"/>
      <c r="O194" s="179"/>
    </row>
    <row r="195" spans="1:15" x14ac:dyDescent="0.25">
      <c r="A195" s="785"/>
      <c r="B195" s="768"/>
      <c r="C195" s="181" t="s">
        <v>66</v>
      </c>
      <c r="D195" s="181"/>
      <c r="E195" s="181"/>
      <c r="F195" s="181"/>
      <c r="G195" s="181"/>
      <c r="H195" s="181"/>
      <c r="I195" s="181"/>
      <c r="J195" s="181"/>
      <c r="K195" s="181"/>
      <c r="L195" s="181"/>
      <c r="M195" s="181"/>
      <c r="N195" s="181"/>
      <c r="O195" s="181"/>
    </row>
    <row r="196" spans="1:15" ht="31.5" x14ac:dyDescent="0.25">
      <c r="A196" s="784" t="s">
        <v>520</v>
      </c>
      <c r="B196" s="768"/>
      <c r="C196" s="179" t="s">
        <v>65</v>
      </c>
      <c r="D196" s="179"/>
      <c r="E196" s="179"/>
      <c r="F196" s="179"/>
      <c r="G196" s="179"/>
      <c r="H196" s="179"/>
      <c r="I196" s="179"/>
      <c r="J196" s="179"/>
      <c r="K196" s="179"/>
      <c r="L196" s="179"/>
      <c r="M196" s="179"/>
      <c r="N196" s="179"/>
      <c r="O196" s="179"/>
    </row>
    <row r="197" spans="1:15" x14ac:dyDescent="0.25">
      <c r="A197" s="785"/>
      <c r="B197" s="768"/>
      <c r="C197" s="181" t="s">
        <v>66</v>
      </c>
      <c r="D197" s="181"/>
      <c r="E197" s="181"/>
      <c r="F197" s="181"/>
      <c r="G197" s="181"/>
      <c r="H197" s="181"/>
      <c r="I197" s="181"/>
      <c r="J197" s="181"/>
      <c r="K197" s="181"/>
      <c r="L197" s="181"/>
      <c r="M197" s="181"/>
      <c r="N197" s="181"/>
      <c r="O197" s="181"/>
    </row>
    <row r="198" spans="1:15" ht="31.5" x14ac:dyDescent="0.25">
      <c r="A198" s="784" t="s">
        <v>521</v>
      </c>
      <c r="B198" s="768"/>
      <c r="C198" s="179" t="s">
        <v>65</v>
      </c>
      <c r="D198" s="179"/>
      <c r="E198" s="179"/>
      <c r="F198" s="179"/>
      <c r="G198" s="179"/>
      <c r="H198" s="179"/>
      <c r="I198" s="179"/>
      <c r="J198" s="179"/>
      <c r="K198" s="179"/>
      <c r="L198" s="179"/>
      <c r="M198" s="179"/>
      <c r="N198" s="179"/>
      <c r="O198" s="179"/>
    </row>
    <row r="199" spans="1:15" x14ac:dyDescent="0.25">
      <c r="A199" s="785"/>
      <c r="B199" s="768"/>
      <c r="C199" s="181" t="s">
        <v>66</v>
      </c>
      <c r="D199" s="181"/>
      <c r="E199" s="181"/>
      <c r="F199" s="181"/>
      <c r="G199" s="181"/>
      <c r="H199" s="181"/>
      <c r="I199" s="181"/>
      <c r="J199" s="181"/>
      <c r="K199" s="181"/>
      <c r="L199" s="181"/>
      <c r="M199" s="181"/>
      <c r="N199" s="181"/>
      <c r="O199" s="181"/>
    </row>
    <row r="200" spans="1:15" ht="31.5" x14ac:dyDescent="0.25">
      <c r="A200" s="784" t="s">
        <v>522</v>
      </c>
      <c r="B200" s="768"/>
      <c r="C200" s="179" t="s">
        <v>65</v>
      </c>
      <c r="D200" s="179"/>
      <c r="E200" s="179"/>
      <c r="F200" s="179"/>
      <c r="G200" s="179"/>
      <c r="H200" s="179"/>
      <c r="I200" s="179"/>
      <c r="J200" s="179"/>
      <c r="K200" s="179"/>
      <c r="L200" s="179"/>
      <c r="M200" s="179"/>
      <c r="N200" s="179"/>
      <c r="O200" s="179"/>
    </row>
    <row r="201" spans="1:15" x14ac:dyDescent="0.25">
      <c r="A201" s="785"/>
      <c r="B201" s="768"/>
      <c r="C201" s="181" t="s">
        <v>66</v>
      </c>
      <c r="D201" s="181"/>
      <c r="E201" s="181"/>
      <c r="F201" s="181"/>
      <c r="G201" s="181"/>
      <c r="H201" s="181"/>
      <c r="I201" s="181"/>
      <c r="J201" s="181"/>
      <c r="K201" s="181"/>
      <c r="L201" s="181"/>
      <c r="M201" s="181"/>
      <c r="N201" s="181"/>
      <c r="O201" s="181"/>
    </row>
    <row r="202" spans="1:15" ht="31.5" x14ac:dyDescent="0.25">
      <c r="A202" s="784" t="s">
        <v>523</v>
      </c>
      <c r="B202" s="768"/>
      <c r="C202" s="179" t="s">
        <v>65</v>
      </c>
      <c r="D202" s="179"/>
      <c r="E202" s="179"/>
      <c r="F202" s="179"/>
      <c r="G202" s="179"/>
      <c r="H202" s="179"/>
      <c r="I202" s="179"/>
      <c r="J202" s="179"/>
      <c r="K202" s="179"/>
      <c r="L202" s="179"/>
      <c r="M202" s="179"/>
      <c r="N202" s="179"/>
      <c r="O202" s="179"/>
    </row>
    <row r="203" spans="1:15" x14ac:dyDescent="0.25">
      <c r="A203" s="785"/>
      <c r="B203" s="768"/>
      <c r="C203" s="181" t="s">
        <v>66</v>
      </c>
      <c r="D203" s="181"/>
      <c r="E203" s="181"/>
      <c r="F203" s="181"/>
      <c r="G203" s="181"/>
      <c r="H203" s="181"/>
      <c r="I203" s="181"/>
      <c r="J203" s="181"/>
      <c r="K203" s="181"/>
      <c r="L203" s="181"/>
      <c r="M203" s="181"/>
      <c r="N203" s="181"/>
      <c r="O203" s="181"/>
    </row>
    <row r="204" spans="1:15" ht="31.5" x14ac:dyDescent="0.25">
      <c r="A204" s="784" t="s">
        <v>524</v>
      </c>
      <c r="B204" s="768"/>
      <c r="C204" s="179" t="s">
        <v>65</v>
      </c>
      <c r="D204" s="179"/>
      <c r="E204" s="179"/>
      <c r="F204" s="179"/>
      <c r="G204" s="179"/>
      <c r="H204" s="179"/>
      <c r="I204" s="179"/>
      <c r="J204" s="179"/>
      <c r="K204" s="179"/>
      <c r="L204" s="179"/>
      <c r="M204" s="179"/>
      <c r="N204" s="179"/>
      <c r="O204" s="179"/>
    </row>
    <row r="205" spans="1:15" x14ac:dyDescent="0.25">
      <c r="A205" s="785"/>
      <c r="B205" s="768"/>
      <c r="C205" s="181" t="s">
        <v>66</v>
      </c>
      <c r="D205" s="181"/>
      <c r="E205" s="181"/>
      <c r="F205" s="181"/>
      <c r="G205" s="181"/>
      <c r="H205" s="181"/>
      <c r="I205" s="181"/>
      <c r="J205" s="181"/>
      <c r="K205" s="181"/>
      <c r="L205" s="181"/>
      <c r="M205" s="181"/>
      <c r="N205" s="181"/>
      <c r="O205" s="181"/>
    </row>
    <row r="206" spans="1:15" ht="31.5" x14ac:dyDescent="0.25">
      <c r="A206" s="784" t="s">
        <v>525</v>
      </c>
      <c r="B206" s="956"/>
      <c r="C206" s="179" t="s">
        <v>65</v>
      </c>
      <c r="D206" s="179"/>
      <c r="E206" s="179"/>
      <c r="F206" s="179"/>
      <c r="G206" s="179"/>
      <c r="H206" s="179"/>
      <c r="I206" s="179"/>
      <c r="J206" s="179"/>
      <c r="K206" s="179"/>
      <c r="L206" s="179"/>
      <c r="M206" s="179"/>
      <c r="N206" s="179"/>
      <c r="O206" s="179"/>
    </row>
    <row r="207" spans="1:15" x14ac:dyDescent="0.25">
      <c r="A207" s="785"/>
      <c r="B207" s="957"/>
      <c r="C207" s="181" t="s">
        <v>66</v>
      </c>
      <c r="D207" s="181"/>
      <c r="E207" s="181"/>
      <c r="F207" s="181"/>
      <c r="G207" s="181"/>
      <c r="H207" s="181"/>
      <c r="I207" s="181"/>
      <c r="J207" s="181"/>
      <c r="K207" s="181"/>
      <c r="L207" s="181"/>
      <c r="M207" s="181"/>
      <c r="N207" s="181"/>
      <c r="O207" s="181"/>
    </row>
    <row r="208" spans="1:15" ht="31.5" x14ac:dyDescent="0.25">
      <c r="A208" s="784" t="s">
        <v>526</v>
      </c>
      <c r="B208" s="768"/>
      <c r="C208" s="179" t="s">
        <v>65</v>
      </c>
      <c r="D208" s="179"/>
      <c r="E208" s="179"/>
      <c r="F208" s="179"/>
      <c r="G208" s="179"/>
      <c r="H208" s="179"/>
      <c r="I208" s="179"/>
      <c r="J208" s="179"/>
      <c r="K208" s="179"/>
      <c r="L208" s="179"/>
      <c r="M208" s="179"/>
      <c r="N208" s="179"/>
      <c r="O208" s="179"/>
    </row>
    <row r="209" spans="1:15" x14ac:dyDescent="0.25">
      <c r="A209" s="785"/>
      <c r="B209" s="768"/>
      <c r="C209" s="181" t="s">
        <v>66</v>
      </c>
      <c r="D209" s="181"/>
      <c r="E209" s="181"/>
      <c r="F209" s="181"/>
      <c r="G209" s="181"/>
      <c r="H209" s="181"/>
      <c r="I209" s="181"/>
      <c r="J209" s="181"/>
      <c r="K209" s="181"/>
      <c r="L209" s="181"/>
      <c r="M209" s="181"/>
      <c r="N209" s="181"/>
      <c r="O209" s="181"/>
    </row>
    <row r="210" spans="1:15" x14ac:dyDescent="0.25">
      <c r="A210" s="88"/>
      <c r="B210" s="88"/>
      <c r="C210" s="183"/>
      <c r="D210" s="183"/>
      <c r="E210" s="183"/>
      <c r="F210" s="183"/>
      <c r="G210" s="183"/>
      <c r="H210" s="183"/>
      <c r="I210" s="183"/>
      <c r="J210" s="183"/>
      <c r="K210" s="183"/>
      <c r="L210" s="183"/>
      <c r="M210" s="183"/>
      <c r="N210" s="183"/>
      <c r="O210" s="183"/>
    </row>
    <row r="211" spans="1:15" x14ac:dyDescent="0.25">
      <c r="A211" s="789" t="s">
        <v>228</v>
      </c>
      <c r="B211" s="790"/>
      <c r="C211" s="790"/>
      <c r="D211" s="790"/>
      <c r="E211" s="790"/>
      <c r="F211" s="790"/>
      <c r="G211" s="790"/>
      <c r="H211" s="790"/>
      <c r="I211" s="790"/>
      <c r="J211" s="790"/>
      <c r="K211" s="790"/>
      <c r="L211" s="790"/>
      <c r="M211" s="790"/>
      <c r="N211" s="790"/>
      <c r="O211" s="791"/>
    </row>
    <row r="212" spans="1:15" x14ac:dyDescent="0.25">
      <c r="A212" s="88"/>
      <c r="B212" s="88"/>
      <c r="C212" s="183"/>
      <c r="D212" s="183"/>
      <c r="E212" s="183"/>
      <c r="F212" s="183"/>
      <c r="G212" s="183"/>
      <c r="H212" s="183"/>
      <c r="I212" s="183"/>
      <c r="J212" s="183"/>
      <c r="K212" s="183"/>
      <c r="L212" s="183"/>
      <c r="M212" s="183"/>
      <c r="N212" s="183"/>
      <c r="O212" s="183"/>
    </row>
    <row r="213" spans="1:15" ht="47.25" x14ac:dyDescent="0.25">
      <c r="A213" s="72" t="s">
        <v>23</v>
      </c>
      <c r="B213" s="73" t="s">
        <v>24</v>
      </c>
      <c r="C213" s="752" t="s">
        <v>25</v>
      </c>
      <c r="D213" s="773"/>
      <c r="E213" s="753"/>
      <c r="F213" s="752" t="s">
        <v>28</v>
      </c>
      <c r="G213" s="753"/>
      <c r="H213" s="752" t="s">
        <v>29</v>
      </c>
      <c r="I213" s="753"/>
      <c r="J213" s="73" t="s">
        <v>30</v>
      </c>
      <c r="K213" s="752" t="s">
        <v>31</v>
      </c>
      <c r="L213" s="753"/>
      <c r="M213" s="765" t="s">
        <v>32</v>
      </c>
      <c r="N213" s="766"/>
      <c r="O213" s="767"/>
    </row>
    <row r="214" spans="1:15" ht="63" x14ac:dyDescent="0.25">
      <c r="A214" s="75" t="s">
        <v>133</v>
      </c>
      <c r="B214" s="76"/>
      <c r="C214" s="754"/>
      <c r="D214" s="742"/>
      <c r="E214" s="743"/>
      <c r="F214" s="754"/>
      <c r="G214" s="743"/>
      <c r="H214" s="782"/>
      <c r="I214" s="759"/>
      <c r="J214" s="79"/>
      <c r="K214" s="782"/>
      <c r="L214" s="759"/>
      <c r="M214" s="797"/>
      <c r="N214" s="798"/>
      <c r="O214" s="799"/>
    </row>
    <row r="215" spans="1:15" ht="15.75" x14ac:dyDescent="0.25">
      <c r="A215" s="752" t="s">
        <v>40</v>
      </c>
      <c r="B215" s="753"/>
      <c r="C215" s="754"/>
      <c r="D215" s="742"/>
      <c r="E215" s="742"/>
      <c r="F215" s="742"/>
      <c r="G215" s="743"/>
      <c r="H215" s="755" t="s">
        <v>42</v>
      </c>
      <c r="I215" s="795"/>
      <c r="J215" s="796"/>
      <c r="K215" s="782"/>
      <c r="L215" s="758"/>
      <c r="M215" s="758"/>
      <c r="N215" s="758"/>
      <c r="O215" s="759"/>
    </row>
    <row r="216" spans="1:15" ht="15.75" x14ac:dyDescent="0.25">
      <c r="A216" s="760" t="s">
        <v>44</v>
      </c>
      <c r="B216" s="761"/>
      <c r="C216" s="761"/>
      <c r="D216" s="761"/>
      <c r="E216" s="761"/>
      <c r="F216" s="762"/>
      <c r="G216" s="763" t="s">
        <v>45</v>
      </c>
      <c r="H216" s="763"/>
      <c r="I216" s="763"/>
      <c r="J216" s="763"/>
      <c r="K216" s="763"/>
      <c r="L216" s="763"/>
      <c r="M216" s="763"/>
      <c r="N216" s="763"/>
      <c r="O216" s="763"/>
    </row>
    <row r="217" spans="1:15" x14ac:dyDescent="0.25">
      <c r="A217" s="776"/>
      <c r="B217" s="777"/>
      <c r="C217" s="777"/>
      <c r="D217" s="777"/>
      <c r="E217" s="777"/>
      <c r="F217" s="777"/>
      <c r="G217" s="780"/>
      <c r="H217" s="780"/>
      <c r="I217" s="780"/>
      <c r="J217" s="780"/>
      <c r="K217" s="780"/>
      <c r="L217" s="780"/>
      <c r="M217" s="780"/>
      <c r="N217" s="780"/>
      <c r="O217" s="780"/>
    </row>
    <row r="218" spans="1:15" x14ac:dyDescent="0.25">
      <c r="A218" s="778"/>
      <c r="B218" s="779"/>
      <c r="C218" s="779"/>
      <c r="D218" s="779"/>
      <c r="E218" s="779"/>
      <c r="F218" s="779"/>
      <c r="G218" s="780"/>
      <c r="H218" s="780"/>
      <c r="I218" s="780"/>
      <c r="J218" s="780"/>
      <c r="K218" s="780"/>
      <c r="L218" s="780"/>
      <c r="M218" s="780"/>
      <c r="N218" s="780"/>
      <c r="O218" s="780"/>
    </row>
    <row r="219" spans="1:15" ht="15.75" x14ac:dyDescent="0.25">
      <c r="A219" s="760" t="s">
        <v>48</v>
      </c>
      <c r="B219" s="761"/>
      <c r="C219" s="761"/>
      <c r="D219" s="761"/>
      <c r="E219" s="761"/>
      <c r="F219" s="761"/>
      <c r="G219" s="763" t="s">
        <v>49</v>
      </c>
      <c r="H219" s="763"/>
      <c r="I219" s="763"/>
      <c r="J219" s="763"/>
      <c r="K219" s="763"/>
      <c r="L219" s="763"/>
      <c r="M219" s="763"/>
      <c r="N219" s="763"/>
      <c r="O219" s="763"/>
    </row>
    <row r="220" spans="1:15" x14ac:dyDescent="0.25">
      <c r="A220" s="781"/>
      <c r="B220" s="781"/>
      <c r="C220" s="781"/>
      <c r="D220" s="781"/>
      <c r="E220" s="781"/>
      <c r="F220" s="781"/>
      <c r="G220" s="781"/>
      <c r="H220" s="781"/>
      <c r="I220" s="781"/>
      <c r="J220" s="781"/>
      <c r="K220" s="781"/>
      <c r="L220" s="781"/>
      <c r="M220" s="781"/>
      <c r="N220" s="781"/>
      <c r="O220" s="781"/>
    </row>
    <row r="221" spans="1:15" x14ac:dyDescent="0.25">
      <c r="A221" s="781"/>
      <c r="B221" s="781"/>
      <c r="C221" s="781"/>
      <c r="D221" s="781"/>
      <c r="E221" s="781"/>
      <c r="F221" s="781"/>
      <c r="G221" s="781"/>
      <c r="H221" s="781"/>
      <c r="I221" s="781"/>
      <c r="J221" s="781"/>
      <c r="K221" s="781"/>
      <c r="L221" s="781"/>
      <c r="M221" s="781"/>
      <c r="N221" s="781"/>
      <c r="O221" s="781"/>
    </row>
    <row r="222" spans="1:15" x14ac:dyDescent="0.25">
      <c r="A222" s="90"/>
      <c r="B222" s="90"/>
      <c r="C222" s="90"/>
      <c r="D222" s="91"/>
      <c r="E222" s="92"/>
      <c r="F222" s="92"/>
      <c r="G222" s="92"/>
      <c r="H222" s="92"/>
      <c r="I222" s="92"/>
      <c r="J222" s="92"/>
      <c r="K222" s="92"/>
      <c r="L222" s="92"/>
      <c r="M222" s="92"/>
      <c r="N222" s="92"/>
      <c r="O222" s="93"/>
    </row>
    <row r="223" spans="1:15" ht="15.75" x14ac:dyDescent="0.25">
      <c r="A223" s="70"/>
      <c r="B223" s="70"/>
      <c r="C223" s="63"/>
      <c r="D223" s="800" t="s">
        <v>95</v>
      </c>
      <c r="E223" s="773"/>
      <c r="F223" s="773"/>
      <c r="G223" s="773"/>
      <c r="H223" s="773"/>
      <c r="I223" s="773"/>
      <c r="J223" s="773"/>
      <c r="K223" s="773"/>
      <c r="L223" s="773"/>
      <c r="M223" s="773"/>
      <c r="N223" s="773"/>
      <c r="O223" s="753"/>
    </row>
    <row r="224" spans="1:15" ht="15.75" x14ac:dyDescent="0.25">
      <c r="A224" s="63"/>
      <c r="B224" s="64"/>
      <c r="C224" s="70"/>
      <c r="D224" s="73" t="s">
        <v>53</v>
      </c>
      <c r="E224" s="73" t="s">
        <v>54</v>
      </c>
      <c r="F224" s="73" t="s">
        <v>55</v>
      </c>
      <c r="G224" s="73" t="s">
        <v>56</v>
      </c>
      <c r="H224" s="73" t="s">
        <v>57</v>
      </c>
      <c r="I224" s="73" t="s">
        <v>58</v>
      </c>
      <c r="J224" s="73" t="s">
        <v>59</v>
      </c>
      <c r="K224" s="73" t="s">
        <v>60</v>
      </c>
      <c r="L224" s="73" t="s">
        <v>61</v>
      </c>
      <c r="M224" s="73" t="s">
        <v>62</v>
      </c>
      <c r="N224" s="73" t="s">
        <v>63</v>
      </c>
      <c r="O224" s="73" t="s">
        <v>64</v>
      </c>
    </row>
    <row r="225" spans="1:15" ht="15.75" x14ac:dyDescent="0.25">
      <c r="A225" s="954" t="s">
        <v>65</v>
      </c>
      <c r="B225" s="954"/>
      <c r="C225" s="954"/>
      <c r="D225" s="179"/>
      <c r="E225" s="179"/>
      <c r="F225" s="179"/>
      <c r="G225" s="179"/>
      <c r="H225" s="179"/>
      <c r="I225" s="179"/>
      <c r="J225" s="179"/>
      <c r="K225" s="179"/>
      <c r="L225" s="179"/>
      <c r="M225" s="179"/>
      <c r="N225" s="179"/>
      <c r="O225" s="179"/>
    </row>
    <row r="226" spans="1:15" ht="15.75" x14ac:dyDescent="0.25">
      <c r="A226" s="955" t="s">
        <v>66</v>
      </c>
      <c r="B226" s="955"/>
      <c r="C226" s="955"/>
      <c r="D226" s="181"/>
      <c r="E226" s="181"/>
      <c r="F226" s="181"/>
      <c r="G226" s="181"/>
      <c r="H226" s="181"/>
      <c r="I226" s="181"/>
      <c r="J226" s="181"/>
      <c r="K226" s="181"/>
      <c r="L226" s="181"/>
      <c r="M226" s="181"/>
      <c r="N226" s="181"/>
      <c r="O226" s="181"/>
    </row>
    <row r="227" spans="1:15" ht="15.75" x14ac:dyDescent="0.25">
      <c r="A227" s="97"/>
      <c r="B227" s="98"/>
      <c r="C227" s="97"/>
      <c r="D227" s="97"/>
      <c r="E227" s="97"/>
      <c r="F227" s="97"/>
      <c r="G227" s="97"/>
      <c r="H227" s="97"/>
      <c r="I227" s="97"/>
      <c r="J227" s="97"/>
      <c r="K227" s="97"/>
      <c r="L227" s="97"/>
      <c r="M227" s="98"/>
      <c r="N227" s="98"/>
      <c r="O227" s="97"/>
    </row>
    <row r="228" spans="1:15" ht="31.5" x14ac:dyDescent="0.25">
      <c r="A228" s="67" t="s">
        <v>114</v>
      </c>
      <c r="B228" s="875" t="s">
        <v>540</v>
      </c>
      <c r="C228" s="748"/>
      <c r="D228" s="748"/>
      <c r="E228" s="748"/>
      <c r="F228" s="748"/>
      <c r="G228" s="748"/>
      <c r="H228" s="748"/>
      <c r="I228" s="748"/>
      <c r="J228" s="749"/>
      <c r="K228" s="750" t="s">
        <v>13</v>
      </c>
      <c r="L228" s="750"/>
      <c r="M228" s="750"/>
      <c r="N228" s="750"/>
      <c r="O228" s="68">
        <v>0.3</v>
      </c>
    </row>
    <row r="229" spans="1:15" ht="15.75" x14ac:dyDescent="0.25">
      <c r="A229" s="69"/>
      <c r="B229" s="70"/>
      <c r="C229" s="71"/>
      <c r="D229" s="71"/>
      <c r="E229" s="71"/>
      <c r="F229" s="71"/>
      <c r="G229" s="71"/>
      <c r="H229" s="71"/>
      <c r="I229" s="71"/>
      <c r="J229" s="71"/>
      <c r="K229" s="71"/>
      <c r="L229" s="71"/>
      <c r="M229" s="71"/>
      <c r="N229" s="71"/>
      <c r="O229" s="69"/>
    </row>
    <row r="230" spans="1:15" ht="31.5" x14ac:dyDescent="0.25">
      <c r="A230" s="67" t="s">
        <v>14</v>
      </c>
      <c r="B230" s="875"/>
      <c r="C230" s="748"/>
      <c r="D230" s="748"/>
      <c r="E230" s="748"/>
      <c r="F230" s="748"/>
      <c r="G230" s="748"/>
      <c r="H230" s="748"/>
      <c r="I230" s="748"/>
      <c r="J230" s="748"/>
      <c r="K230" s="748"/>
      <c r="L230" s="748"/>
      <c r="M230" s="748"/>
      <c r="N230" s="748"/>
      <c r="O230" s="749"/>
    </row>
    <row r="231" spans="1:15" ht="15.75" x14ac:dyDescent="0.25">
      <c r="A231" s="69"/>
      <c r="B231" s="70"/>
      <c r="C231" s="71"/>
      <c r="D231" s="71"/>
      <c r="E231" s="71"/>
      <c r="F231" s="71"/>
      <c r="G231" s="71"/>
      <c r="H231" s="71"/>
      <c r="I231" s="71"/>
      <c r="J231" s="71"/>
      <c r="K231" s="71"/>
      <c r="L231" s="71"/>
      <c r="M231" s="71"/>
      <c r="N231" s="71"/>
      <c r="O231" s="69"/>
    </row>
    <row r="232" spans="1:15" x14ac:dyDescent="0.25">
      <c r="A232" s="751" t="s">
        <v>15</v>
      </c>
      <c r="B232" s="751"/>
      <c r="C232" s="751"/>
      <c r="D232" s="751"/>
      <c r="E232" s="744" t="s">
        <v>541</v>
      </c>
      <c r="F232" s="745"/>
      <c r="G232" s="745"/>
      <c r="H232" s="745"/>
      <c r="I232" s="746"/>
      <c r="J232" s="751" t="s">
        <v>17</v>
      </c>
      <c r="K232" s="751"/>
      <c r="L232" s="744" t="s">
        <v>542</v>
      </c>
      <c r="M232" s="745"/>
      <c r="N232" s="745"/>
      <c r="O232" s="746"/>
    </row>
    <row r="233" spans="1:15" x14ac:dyDescent="0.25">
      <c r="A233" s="751"/>
      <c r="B233" s="751"/>
      <c r="C233" s="751"/>
      <c r="D233" s="751"/>
      <c r="E233" s="744" t="s">
        <v>543</v>
      </c>
      <c r="F233" s="745"/>
      <c r="G233" s="745"/>
      <c r="H233" s="745"/>
      <c r="I233" s="746"/>
      <c r="J233" s="751"/>
      <c r="K233" s="751"/>
      <c r="L233" s="944" t="s">
        <v>544</v>
      </c>
      <c r="M233" s="945"/>
      <c r="N233" s="945"/>
      <c r="O233" s="946"/>
    </row>
    <row r="234" spans="1:15" x14ac:dyDescent="0.25">
      <c r="A234" s="751"/>
      <c r="B234" s="751"/>
      <c r="C234" s="751"/>
      <c r="D234" s="751"/>
      <c r="E234" s="744"/>
      <c r="F234" s="745"/>
      <c r="G234" s="745"/>
      <c r="H234" s="745"/>
      <c r="I234" s="746"/>
      <c r="J234" s="751"/>
      <c r="K234" s="751"/>
      <c r="L234" s="744">
        <v>3</v>
      </c>
      <c r="M234" s="745"/>
      <c r="N234" s="745"/>
      <c r="O234" s="746"/>
    </row>
    <row r="235" spans="1:15" x14ac:dyDescent="0.25">
      <c r="A235" s="751"/>
      <c r="B235" s="751"/>
      <c r="C235" s="751"/>
      <c r="D235" s="751"/>
      <c r="E235" s="744"/>
      <c r="F235" s="745"/>
      <c r="G235" s="745"/>
      <c r="H235" s="745"/>
      <c r="I235" s="746"/>
      <c r="J235" s="751"/>
      <c r="K235" s="751"/>
      <c r="L235" s="941">
        <v>4</v>
      </c>
      <c r="M235" s="942"/>
      <c r="N235" s="942"/>
      <c r="O235" s="943"/>
    </row>
    <row r="236" spans="1:15" x14ac:dyDescent="0.25">
      <c r="A236" s="751"/>
      <c r="B236" s="751"/>
      <c r="C236" s="751"/>
      <c r="D236" s="751"/>
      <c r="E236" s="744"/>
      <c r="F236" s="745"/>
      <c r="G236" s="745"/>
      <c r="H236" s="745"/>
      <c r="I236" s="746"/>
      <c r="J236" s="751"/>
      <c r="K236" s="751"/>
      <c r="L236" s="744">
        <v>5</v>
      </c>
      <c r="M236" s="745"/>
      <c r="N236" s="745"/>
      <c r="O236" s="746"/>
    </row>
    <row r="237" spans="1:15" x14ac:dyDescent="0.25">
      <c r="A237" s="751"/>
      <c r="B237" s="751"/>
      <c r="C237" s="751"/>
      <c r="D237" s="751"/>
      <c r="E237" s="744"/>
      <c r="F237" s="745"/>
      <c r="G237" s="745"/>
      <c r="H237" s="745"/>
      <c r="I237" s="746"/>
      <c r="J237" s="751"/>
      <c r="K237" s="751"/>
      <c r="L237" s="744">
        <v>6</v>
      </c>
      <c r="M237" s="745"/>
      <c r="N237" s="745"/>
      <c r="O237" s="746"/>
    </row>
    <row r="238" spans="1:15" x14ac:dyDescent="0.25">
      <c r="A238" s="751"/>
      <c r="B238" s="751"/>
      <c r="C238" s="751"/>
      <c r="D238" s="751"/>
      <c r="E238" s="744"/>
      <c r="F238" s="745"/>
      <c r="G238" s="745"/>
      <c r="H238" s="745"/>
      <c r="I238" s="746"/>
      <c r="J238" s="751"/>
      <c r="K238" s="751"/>
      <c r="L238" s="744">
        <v>7</v>
      </c>
      <c r="M238" s="745"/>
      <c r="N238" s="745"/>
      <c r="O238" s="746"/>
    </row>
    <row r="239" spans="1:15" x14ac:dyDescent="0.25">
      <c r="A239" s="751"/>
      <c r="B239" s="751"/>
      <c r="C239" s="751"/>
      <c r="D239" s="751"/>
      <c r="E239" s="744"/>
      <c r="F239" s="745"/>
      <c r="G239" s="745"/>
      <c r="H239" s="745"/>
      <c r="I239" s="746"/>
      <c r="J239" s="751"/>
      <c r="K239" s="751"/>
      <c r="L239" s="744">
        <v>8</v>
      </c>
      <c r="M239" s="745"/>
      <c r="N239" s="745"/>
      <c r="O239" s="746"/>
    </row>
    <row r="240" spans="1:15" x14ac:dyDescent="0.25">
      <c r="A240" s="751"/>
      <c r="B240" s="751"/>
      <c r="C240" s="751"/>
      <c r="D240" s="751"/>
      <c r="E240" s="744"/>
      <c r="F240" s="745"/>
      <c r="G240" s="745"/>
      <c r="H240" s="745"/>
      <c r="I240" s="746"/>
      <c r="J240" s="751"/>
      <c r="K240" s="751"/>
      <c r="L240" s="744">
        <v>9</v>
      </c>
      <c r="M240" s="745"/>
      <c r="N240" s="745"/>
      <c r="O240" s="746"/>
    </row>
    <row r="241" spans="1:15" x14ac:dyDescent="0.25">
      <c r="A241" s="751"/>
      <c r="B241" s="751"/>
      <c r="C241" s="751"/>
      <c r="D241" s="751"/>
      <c r="E241" s="744"/>
      <c r="F241" s="745"/>
      <c r="G241" s="745"/>
      <c r="H241" s="745"/>
      <c r="I241" s="746"/>
      <c r="J241" s="751"/>
      <c r="K241" s="751"/>
      <c r="L241" s="744">
        <v>10</v>
      </c>
      <c r="M241" s="745"/>
      <c r="N241" s="745"/>
      <c r="O241" s="746"/>
    </row>
    <row r="242" spans="1:15" x14ac:dyDescent="0.25">
      <c r="A242" s="751"/>
      <c r="B242" s="751"/>
      <c r="C242" s="751"/>
      <c r="D242" s="751"/>
      <c r="E242" s="744"/>
      <c r="F242" s="745"/>
      <c r="G242" s="745"/>
      <c r="H242" s="745"/>
      <c r="I242" s="746"/>
      <c r="J242" s="751"/>
      <c r="K242" s="751"/>
      <c r="L242" s="744">
        <v>11</v>
      </c>
      <c r="M242" s="745"/>
      <c r="N242" s="745"/>
      <c r="O242" s="746"/>
    </row>
    <row r="243" spans="1:15" x14ac:dyDescent="0.25">
      <c r="A243" s="751"/>
      <c r="B243" s="751"/>
      <c r="C243" s="751"/>
      <c r="D243" s="751"/>
      <c r="E243" s="744"/>
      <c r="F243" s="745"/>
      <c r="G243" s="745"/>
      <c r="H243" s="745"/>
      <c r="I243" s="746"/>
      <c r="J243" s="751"/>
      <c r="K243" s="751"/>
      <c r="L243" s="744">
        <v>12</v>
      </c>
      <c r="M243" s="745"/>
      <c r="N243" s="745"/>
      <c r="O243" s="746"/>
    </row>
    <row r="244" spans="1:15" x14ac:dyDescent="0.25">
      <c r="A244" s="751"/>
      <c r="B244" s="751"/>
      <c r="C244" s="751"/>
      <c r="D244" s="751"/>
      <c r="E244" s="744"/>
      <c r="F244" s="745"/>
      <c r="G244" s="745"/>
      <c r="H244" s="745"/>
      <c r="I244" s="746"/>
      <c r="J244" s="751"/>
      <c r="K244" s="751"/>
      <c r="L244" s="744">
        <v>13</v>
      </c>
      <c r="M244" s="745"/>
      <c r="N244" s="745"/>
      <c r="O244" s="746"/>
    </row>
    <row r="245" spans="1:15" x14ac:dyDescent="0.25">
      <c r="A245" s="751"/>
      <c r="B245" s="751"/>
      <c r="C245" s="751"/>
      <c r="D245" s="751"/>
      <c r="E245" s="744"/>
      <c r="F245" s="745"/>
      <c r="G245" s="745"/>
      <c r="H245" s="745"/>
      <c r="I245" s="746"/>
      <c r="J245" s="751"/>
      <c r="K245" s="751"/>
      <c r="L245" s="744">
        <v>14</v>
      </c>
      <c r="M245" s="745"/>
      <c r="N245" s="745"/>
      <c r="O245" s="746"/>
    </row>
    <row r="246" spans="1:15" x14ac:dyDescent="0.25">
      <c r="A246" s="751"/>
      <c r="B246" s="751"/>
      <c r="C246" s="751"/>
      <c r="D246" s="751"/>
      <c r="E246" s="744"/>
      <c r="F246" s="745"/>
      <c r="G246" s="745"/>
      <c r="H246" s="745"/>
      <c r="I246" s="746"/>
      <c r="J246" s="751"/>
      <c r="K246" s="751"/>
      <c r="L246" s="744">
        <v>15</v>
      </c>
      <c r="M246" s="745"/>
      <c r="N246" s="745"/>
      <c r="O246" s="746"/>
    </row>
    <row r="247" spans="1:15" x14ac:dyDescent="0.25">
      <c r="A247" s="751"/>
      <c r="B247" s="751"/>
      <c r="C247" s="751"/>
      <c r="D247" s="751"/>
      <c r="E247" s="744"/>
      <c r="F247" s="745"/>
      <c r="G247" s="745"/>
      <c r="H247" s="745"/>
      <c r="I247" s="746"/>
      <c r="J247" s="751"/>
      <c r="K247" s="751"/>
      <c r="L247" s="744">
        <v>16</v>
      </c>
      <c r="M247" s="745"/>
      <c r="N247" s="745"/>
      <c r="O247" s="746"/>
    </row>
    <row r="248" spans="1:15" x14ac:dyDescent="0.25">
      <c r="A248" s="751"/>
      <c r="B248" s="751"/>
      <c r="C248" s="751"/>
      <c r="D248" s="751"/>
      <c r="E248" s="744"/>
      <c r="F248" s="745"/>
      <c r="G248" s="745"/>
      <c r="H248" s="745"/>
      <c r="I248" s="746"/>
      <c r="J248" s="751"/>
      <c r="K248" s="751"/>
      <c r="L248" s="744">
        <v>17</v>
      </c>
      <c r="M248" s="745"/>
      <c r="N248" s="745"/>
      <c r="O248" s="746"/>
    </row>
    <row r="249" spans="1:15" x14ac:dyDescent="0.25">
      <c r="A249" s="751"/>
      <c r="B249" s="751"/>
      <c r="C249" s="751"/>
      <c r="D249" s="751"/>
      <c r="E249" s="744"/>
      <c r="F249" s="745"/>
      <c r="G249" s="745"/>
      <c r="H249" s="745"/>
      <c r="I249" s="746"/>
      <c r="J249" s="751"/>
      <c r="K249" s="751"/>
      <c r="L249" s="744">
        <v>18</v>
      </c>
      <c r="M249" s="745"/>
      <c r="N249" s="745"/>
      <c r="O249" s="746"/>
    </row>
    <row r="250" spans="1:15" x14ac:dyDescent="0.25">
      <c r="A250" s="751"/>
      <c r="B250" s="751"/>
      <c r="C250" s="751"/>
      <c r="D250" s="751"/>
      <c r="E250" s="744"/>
      <c r="F250" s="745"/>
      <c r="G250" s="745"/>
      <c r="H250" s="745"/>
      <c r="I250" s="746"/>
      <c r="J250" s="751"/>
      <c r="K250" s="751"/>
      <c r="L250" s="744">
        <v>19</v>
      </c>
      <c r="M250" s="745"/>
      <c r="N250" s="745"/>
      <c r="O250" s="746"/>
    </row>
    <row r="251" spans="1:15" x14ac:dyDescent="0.25">
      <c r="A251" s="751"/>
      <c r="B251" s="751"/>
      <c r="C251" s="751"/>
      <c r="D251" s="751"/>
      <c r="E251" s="744"/>
      <c r="F251" s="745"/>
      <c r="G251" s="745"/>
      <c r="H251" s="745"/>
      <c r="I251" s="746"/>
      <c r="J251" s="751"/>
      <c r="K251" s="751"/>
      <c r="L251" s="744">
        <v>20</v>
      </c>
      <c r="M251" s="745"/>
      <c r="N251" s="745"/>
      <c r="O251" s="746"/>
    </row>
    <row r="252" spans="1:15" x14ac:dyDescent="0.25">
      <c r="A252" s="751"/>
      <c r="B252" s="751"/>
      <c r="C252" s="751"/>
      <c r="D252" s="751"/>
      <c r="E252" s="744"/>
      <c r="F252" s="745"/>
      <c r="G252" s="745"/>
      <c r="H252" s="745"/>
      <c r="I252" s="746"/>
      <c r="J252" s="751"/>
      <c r="K252" s="751"/>
      <c r="L252" s="744">
        <v>21</v>
      </c>
      <c r="M252" s="745"/>
      <c r="N252" s="745"/>
      <c r="O252" s="746"/>
    </row>
    <row r="253" spans="1:15" x14ac:dyDescent="0.25">
      <c r="A253" s="751"/>
      <c r="B253" s="751"/>
      <c r="C253" s="751"/>
      <c r="D253" s="751"/>
      <c r="E253" s="744"/>
      <c r="F253" s="745"/>
      <c r="G253" s="745"/>
      <c r="H253" s="745"/>
      <c r="I253" s="746"/>
      <c r="J253" s="751"/>
      <c r="K253" s="751"/>
      <c r="L253" s="744">
        <v>22</v>
      </c>
      <c r="M253" s="745"/>
      <c r="N253" s="745"/>
      <c r="O253" s="746"/>
    </row>
    <row r="254" spans="1:15" x14ac:dyDescent="0.25">
      <c r="A254" s="751"/>
      <c r="B254" s="751"/>
      <c r="C254" s="751"/>
      <c r="D254" s="751"/>
      <c r="E254" s="744"/>
      <c r="F254" s="745"/>
      <c r="G254" s="745"/>
      <c r="H254" s="745"/>
      <c r="I254" s="746"/>
      <c r="J254" s="751"/>
      <c r="K254" s="751"/>
      <c r="L254" s="744">
        <v>23</v>
      </c>
      <c r="M254" s="745"/>
      <c r="N254" s="745"/>
      <c r="O254" s="746"/>
    </row>
    <row r="255" spans="1:15" x14ac:dyDescent="0.25">
      <c r="A255" s="751"/>
      <c r="B255" s="751"/>
      <c r="C255" s="751"/>
      <c r="D255" s="751"/>
      <c r="E255" s="744"/>
      <c r="F255" s="745"/>
      <c r="G255" s="745"/>
      <c r="H255" s="745"/>
      <c r="I255" s="746"/>
      <c r="J255" s="751"/>
      <c r="K255" s="751"/>
      <c r="L255" s="744">
        <v>24</v>
      </c>
      <c r="M255" s="745"/>
      <c r="N255" s="745"/>
      <c r="O255" s="746"/>
    </row>
    <row r="256" spans="1:15" x14ac:dyDescent="0.25">
      <c r="A256" s="751"/>
      <c r="B256" s="751"/>
      <c r="C256" s="751"/>
      <c r="D256" s="751"/>
      <c r="E256" s="744"/>
      <c r="F256" s="745"/>
      <c r="G256" s="745"/>
      <c r="H256" s="745"/>
      <c r="I256" s="746"/>
      <c r="J256" s="751"/>
      <c r="K256" s="751"/>
      <c r="L256" s="744">
        <v>25</v>
      </c>
      <c r="M256" s="745"/>
      <c r="N256" s="745"/>
      <c r="O256" s="746"/>
    </row>
    <row r="257" spans="1:15" x14ac:dyDescent="0.25">
      <c r="A257" s="751"/>
      <c r="B257" s="751"/>
      <c r="C257" s="751"/>
      <c r="D257" s="751"/>
      <c r="E257" s="744"/>
      <c r="F257" s="745"/>
      <c r="G257" s="745"/>
      <c r="H257" s="745"/>
      <c r="I257" s="746"/>
      <c r="J257" s="751"/>
      <c r="K257" s="751"/>
      <c r="L257" s="744">
        <v>26</v>
      </c>
      <c r="M257" s="745"/>
      <c r="N257" s="745"/>
      <c r="O257" s="746"/>
    </row>
    <row r="258" spans="1:15" x14ac:dyDescent="0.25">
      <c r="A258" s="751"/>
      <c r="B258" s="751"/>
      <c r="C258" s="751"/>
      <c r="D258" s="751"/>
      <c r="E258" s="744"/>
      <c r="F258" s="745"/>
      <c r="G258" s="745"/>
      <c r="H258" s="745"/>
      <c r="I258" s="746"/>
      <c r="J258" s="751"/>
      <c r="K258" s="751"/>
      <c r="L258" s="744">
        <v>27</v>
      </c>
      <c r="M258" s="745"/>
      <c r="N258" s="745"/>
      <c r="O258" s="746"/>
    </row>
    <row r="259" spans="1:15" x14ac:dyDescent="0.25">
      <c r="A259" s="751"/>
      <c r="B259" s="751"/>
      <c r="C259" s="751"/>
      <c r="D259" s="751"/>
      <c r="E259" s="744"/>
      <c r="F259" s="745"/>
      <c r="G259" s="745"/>
      <c r="H259" s="745"/>
      <c r="I259" s="746"/>
      <c r="J259" s="751"/>
      <c r="K259" s="751"/>
      <c r="L259" s="744">
        <v>28</v>
      </c>
      <c r="M259" s="745"/>
      <c r="N259" s="745"/>
      <c r="O259" s="746"/>
    </row>
    <row r="260" spans="1:15" x14ac:dyDescent="0.25">
      <c r="A260" s="751"/>
      <c r="B260" s="751"/>
      <c r="C260" s="751"/>
      <c r="D260" s="751"/>
      <c r="E260" s="744"/>
      <c r="F260" s="745"/>
      <c r="G260" s="745"/>
      <c r="H260" s="745"/>
      <c r="I260" s="746"/>
      <c r="J260" s="751"/>
      <c r="K260" s="751"/>
      <c r="L260" s="744">
        <v>29</v>
      </c>
      <c r="M260" s="745"/>
      <c r="N260" s="745"/>
      <c r="O260" s="746"/>
    </row>
    <row r="261" spans="1:15" x14ac:dyDescent="0.25">
      <c r="A261" s="751"/>
      <c r="B261" s="751"/>
      <c r="C261" s="751"/>
      <c r="D261" s="751"/>
      <c r="E261" s="744"/>
      <c r="F261" s="745"/>
      <c r="G261" s="745"/>
      <c r="H261" s="745"/>
      <c r="I261" s="746"/>
      <c r="J261" s="751"/>
      <c r="K261" s="751"/>
      <c r="L261" s="744">
        <v>30</v>
      </c>
      <c r="M261" s="745"/>
      <c r="N261" s="745"/>
      <c r="O261" s="746"/>
    </row>
    <row r="262" spans="1:15" x14ac:dyDescent="0.25">
      <c r="A262" s="751"/>
      <c r="B262" s="751"/>
      <c r="C262" s="751"/>
      <c r="D262" s="751"/>
      <c r="E262" s="744"/>
      <c r="F262" s="745"/>
      <c r="G262" s="745"/>
      <c r="H262" s="745"/>
      <c r="I262" s="746"/>
      <c r="J262" s="751"/>
      <c r="K262" s="751"/>
      <c r="L262" s="744">
        <v>31</v>
      </c>
      <c r="M262" s="745"/>
      <c r="N262" s="745"/>
      <c r="O262" s="746"/>
    </row>
    <row r="263" spans="1:15" x14ac:dyDescent="0.25">
      <c r="A263" s="751"/>
      <c r="B263" s="751"/>
      <c r="C263" s="751"/>
      <c r="D263" s="751"/>
      <c r="E263" s="744"/>
      <c r="F263" s="745"/>
      <c r="G263" s="745"/>
      <c r="H263" s="745"/>
      <c r="I263" s="746"/>
      <c r="J263" s="751"/>
      <c r="K263" s="751"/>
      <c r="L263" s="744">
        <v>32</v>
      </c>
      <c r="M263" s="745"/>
      <c r="N263" s="745"/>
      <c r="O263" s="746"/>
    </row>
    <row r="264" spans="1:15" x14ac:dyDescent="0.25">
      <c r="A264" s="751"/>
      <c r="B264" s="751"/>
      <c r="C264" s="751"/>
      <c r="D264" s="751"/>
      <c r="E264" s="744"/>
      <c r="F264" s="745"/>
      <c r="G264" s="745"/>
      <c r="H264" s="745"/>
      <c r="I264" s="746"/>
      <c r="J264" s="751"/>
      <c r="K264" s="751"/>
      <c r="L264" s="744">
        <v>33</v>
      </c>
      <c r="M264" s="745"/>
      <c r="N264" s="745"/>
      <c r="O264" s="746"/>
    </row>
    <row r="265" spans="1:15" x14ac:dyDescent="0.25">
      <c r="A265" s="751"/>
      <c r="B265" s="751"/>
      <c r="C265" s="751"/>
      <c r="D265" s="751"/>
      <c r="E265" s="744"/>
      <c r="F265" s="745"/>
      <c r="G265" s="745"/>
      <c r="H265" s="745"/>
      <c r="I265" s="746"/>
      <c r="J265" s="751"/>
      <c r="K265" s="751"/>
      <c r="L265" s="744">
        <v>34</v>
      </c>
      <c r="M265" s="745"/>
      <c r="N265" s="745"/>
      <c r="O265" s="746"/>
    </row>
    <row r="266" spans="1:15" x14ac:dyDescent="0.25">
      <c r="A266" s="751"/>
      <c r="B266" s="751"/>
      <c r="C266" s="751"/>
      <c r="D266" s="751"/>
      <c r="E266" s="744"/>
      <c r="F266" s="745"/>
      <c r="G266" s="745"/>
      <c r="H266" s="745"/>
      <c r="I266" s="746"/>
      <c r="J266" s="751"/>
      <c r="K266" s="751"/>
      <c r="L266" s="744">
        <v>35</v>
      </c>
      <c r="M266" s="745"/>
      <c r="N266" s="745"/>
      <c r="O266" s="746"/>
    </row>
    <row r="267" spans="1:15" x14ac:dyDescent="0.25">
      <c r="A267" s="751"/>
      <c r="B267" s="751"/>
      <c r="C267" s="751"/>
      <c r="D267" s="751"/>
      <c r="E267" s="744"/>
      <c r="F267" s="745"/>
      <c r="G267" s="745"/>
      <c r="H267" s="745"/>
      <c r="I267" s="746"/>
      <c r="J267" s="751"/>
      <c r="K267" s="751"/>
      <c r="L267" s="744">
        <v>36</v>
      </c>
      <c r="M267" s="745"/>
      <c r="N267" s="745"/>
      <c r="O267" s="746"/>
    </row>
    <row r="268" spans="1:15" x14ac:dyDescent="0.25">
      <c r="A268" s="751"/>
      <c r="B268" s="751"/>
      <c r="C268" s="751"/>
      <c r="D268" s="751"/>
      <c r="E268" s="744"/>
      <c r="F268" s="745"/>
      <c r="G268" s="745"/>
      <c r="H268" s="745"/>
      <c r="I268" s="746"/>
      <c r="J268" s="751"/>
      <c r="K268" s="751"/>
      <c r="L268" s="744">
        <v>37</v>
      </c>
      <c r="M268" s="745"/>
      <c r="N268" s="745"/>
      <c r="O268" s="746"/>
    </row>
    <row r="269" spans="1:15" ht="15.75" x14ac:dyDescent="0.25">
      <c r="A269" s="69"/>
      <c r="B269" s="70"/>
      <c r="C269" s="71"/>
      <c r="D269" s="71"/>
      <c r="E269" s="71"/>
      <c r="F269" s="71"/>
      <c r="G269" s="71"/>
      <c r="H269" s="71"/>
      <c r="I269" s="71"/>
      <c r="J269" s="71"/>
      <c r="K269" s="71"/>
      <c r="L269" s="71"/>
      <c r="M269" s="71"/>
      <c r="N269" s="71"/>
      <c r="O269" s="69"/>
    </row>
    <row r="270" spans="1:15" ht="15.75" x14ac:dyDescent="0.25">
      <c r="A270" s="69"/>
      <c r="B270" s="70"/>
      <c r="C270" s="71"/>
      <c r="D270" s="71"/>
      <c r="E270" s="71"/>
      <c r="F270" s="71"/>
      <c r="G270" s="71"/>
      <c r="H270" s="71"/>
      <c r="I270" s="71"/>
      <c r="J270" s="71"/>
      <c r="K270" s="71"/>
      <c r="L270" s="71"/>
      <c r="M270" s="71"/>
      <c r="N270" s="71"/>
      <c r="O270" s="69"/>
    </row>
    <row r="271" spans="1:15" ht="63" x14ac:dyDescent="0.25">
      <c r="A271" s="72" t="s">
        <v>23</v>
      </c>
      <c r="B271" s="73" t="s">
        <v>24</v>
      </c>
      <c r="C271" s="72" t="s">
        <v>25</v>
      </c>
      <c r="D271" s="72" t="s">
        <v>26</v>
      </c>
      <c r="E271" s="72" t="s">
        <v>105</v>
      </c>
      <c r="F271" s="764" t="s">
        <v>28</v>
      </c>
      <c r="G271" s="764"/>
      <c r="H271" s="764" t="s">
        <v>29</v>
      </c>
      <c r="I271" s="764"/>
      <c r="J271" s="73" t="s">
        <v>30</v>
      </c>
      <c r="K271" s="764" t="s">
        <v>31</v>
      </c>
      <c r="L271" s="764"/>
      <c r="M271" s="765" t="s">
        <v>32</v>
      </c>
      <c r="N271" s="766"/>
      <c r="O271" s="767"/>
    </row>
    <row r="272" spans="1:15" ht="75" x14ac:dyDescent="0.25">
      <c r="A272" s="75" t="s">
        <v>545</v>
      </c>
      <c r="B272" s="129">
        <v>0.3</v>
      </c>
      <c r="C272" s="77" t="s">
        <v>546</v>
      </c>
      <c r="D272" s="77" t="s">
        <v>35</v>
      </c>
      <c r="E272" s="77"/>
      <c r="F272" s="964" t="s">
        <v>547</v>
      </c>
      <c r="G272" s="963"/>
      <c r="H272" s="959" t="s">
        <v>70</v>
      </c>
      <c r="I272" s="960"/>
      <c r="J272" s="185">
        <v>1</v>
      </c>
      <c r="K272" s="771" t="s">
        <v>39</v>
      </c>
      <c r="L272" s="771"/>
      <c r="M272" s="772" t="s">
        <v>541</v>
      </c>
      <c r="N272" s="772"/>
      <c r="O272" s="772"/>
    </row>
    <row r="273" spans="1:15" ht="15.75" x14ac:dyDescent="0.25">
      <c r="A273" s="752" t="s">
        <v>40</v>
      </c>
      <c r="B273" s="753"/>
      <c r="C273" s="961" t="s">
        <v>548</v>
      </c>
      <c r="D273" s="962"/>
      <c r="E273" s="962"/>
      <c r="F273" s="962"/>
      <c r="G273" s="963"/>
      <c r="H273" s="755" t="s">
        <v>42</v>
      </c>
      <c r="I273" s="756"/>
      <c r="J273" s="757"/>
      <c r="K273" s="758" t="s">
        <v>507</v>
      </c>
      <c r="L273" s="758"/>
      <c r="M273" s="758"/>
      <c r="N273" s="758"/>
      <c r="O273" s="759"/>
    </row>
    <row r="274" spans="1:15" ht="15.75" x14ac:dyDescent="0.25">
      <c r="A274" s="760" t="s">
        <v>44</v>
      </c>
      <c r="B274" s="761"/>
      <c r="C274" s="761"/>
      <c r="D274" s="761"/>
      <c r="E274" s="761"/>
      <c r="F274" s="762"/>
      <c r="G274" s="763" t="s">
        <v>45</v>
      </c>
      <c r="H274" s="763"/>
      <c r="I274" s="763"/>
      <c r="J274" s="763"/>
      <c r="K274" s="763"/>
      <c r="L274" s="763"/>
      <c r="M274" s="763"/>
      <c r="N274" s="763"/>
      <c r="O274" s="763"/>
    </row>
    <row r="275" spans="1:15" x14ac:dyDescent="0.25">
      <c r="A275" s="776" t="s">
        <v>549</v>
      </c>
      <c r="B275" s="777"/>
      <c r="C275" s="777"/>
      <c r="D275" s="777"/>
      <c r="E275" s="777"/>
      <c r="F275" s="777"/>
      <c r="G275" s="780" t="s">
        <v>550</v>
      </c>
      <c r="H275" s="780"/>
      <c r="I275" s="780"/>
      <c r="J275" s="780"/>
      <c r="K275" s="780"/>
      <c r="L275" s="780"/>
      <c r="M275" s="780"/>
      <c r="N275" s="780"/>
      <c r="O275" s="780"/>
    </row>
    <row r="276" spans="1:15" x14ac:dyDescent="0.25">
      <c r="A276" s="778"/>
      <c r="B276" s="779"/>
      <c r="C276" s="779"/>
      <c r="D276" s="779"/>
      <c r="E276" s="779"/>
      <c r="F276" s="779"/>
      <c r="G276" s="780"/>
      <c r="H276" s="780"/>
      <c r="I276" s="780"/>
      <c r="J276" s="780"/>
      <c r="K276" s="780"/>
      <c r="L276" s="780"/>
      <c r="M276" s="780"/>
      <c r="N276" s="780"/>
      <c r="O276" s="780"/>
    </row>
    <row r="277" spans="1:15" ht="15.75" x14ac:dyDescent="0.25">
      <c r="A277" s="760" t="s">
        <v>48</v>
      </c>
      <c r="B277" s="761"/>
      <c r="C277" s="761"/>
      <c r="D277" s="761"/>
      <c r="E277" s="761"/>
      <c r="F277" s="761"/>
      <c r="G277" s="763" t="s">
        <v>49</v>
      </c>
      <c r="H277" s="763"/>
      <c r="I277" s="763"/>
      <c r="J277" s="763"/>
      <c r="K277" s="763"/>
      <c r="L277" s="763"/>
      <c r="M277" s="763"/>
      <c r="N277" s="763"/>
      <c r="O277" s="763"/>
    </row>
    <row r="278" spans="1:15" x14ac:dyDescent="0.25">
      <c r="A278" s="781" t="s">
        <v>551</v>
      </c>
      <c r="B278" s="781"/>
      <c r="C278" s="781"/>
      <c r="D278" s="781"/>
      <c r="E278" s="781"/>
      <c r="F278" s="781"/>
      <c r="G278" s="781" t="s">
        <v>551</v>
      </c>
      <c r="H278" s="781"/>
      <c r="I278" s="781"/>
      <c r="J278" s="781"/>
      <c r="K278" s="781"/>
      <c r="L278" s="781"/>
      <c r="M278" s="781"/>
      <c r="N278" s="781"/>
      <c r="O278" s="781"/>
    </row>
    <row r="279" spans="1:15" x14ac:dyDescent="0.25">
      <c r="A279" s="781"/>
      <c r="B279" s="781"/>
      <c r="C279" s="781"/>
      <c r="D279" s="781"/>
      <c r="E279" s="781"/>
      <c r="F279" s="781"/>
      <c r="G279" s="781"/>
      <c r="H279" s="781"/>
      <c r="I279" s="781"/>
      <c r="J279" s="781"/>
      <c r="K279" s="781"/>
      <c r="L279" s="781"/>
      <c r="M279" s="781"/>
      <c r="N279" s="781"/>
      <c r="O279" s="781"/>
    </row>
    <row r="280" spans="1:15" ht="15.75" x14ac:dyDescent="0.25">
      <c r="A280" s="63"/>
      <c r="B280" s="64"/>
      <c r="C280" s="70"/>
      <c r="D280" s="70"/>
      <c r="E280" s="70"/>
      <c r="F280" s="70"/>
      <c r="G280" s="70"/>
      <c r="H280" s="70"/>
      <c r="I280" s="70"/>
      <c r="J280" s="70"/>
      <c r="K280" s="70"/>
      <c r="L280" s="70"/>
      <c r="M280" s="70"/>
      <c r="N280" s="70"/>
      <c r="O280" s="63"/>
    </row>
    <row r="281" spans="1:15" ht="15.75" x14ac:dyDescent="0.25">
      <c r="A281" s="70"/>
      <c r="B281" s="70"/>
      <c r="C281" s="63"/>
      <c r="D281" s="752" t="s">
        <v>52</v>
      </c>
      <c r="E281" s="773"/>
      <c r="F281" s="773"/>
      <c r="G281" s="773"/>
      <c r="H281" s="773"/>
      <c r="I281" s="773"/>
      <c r="J281" s="773"/>
      <c r="K281" s="773"/>
      <c r="L281" s="773"/>
      <c r="M281" s="773"/>
      <c r="N281" s="773"/>
      <c r="O281" s="753"/>
    </row>
    <row r="282" spans="1:15" ht="15.75" x14ac:dyDescent="0.25">
      <c r="A282" s="63"/>
      <c r="B282" s="64"/>
      <c r="C282" s="70"/>
      <c r="D282" s="73" t="s">
        <v>53</v>
      </c>
      <c r="E282" s="73" t="s">
        <v>54</v>
      </c>
      <c r="F282" s="73" t="s">
        <v>55</v>
      </c>
      <c r="G282" s="73" t="s">
        <v>56</v>
      </c>
      <c r="H282" s="73" t="s">
        <v>57</v>
      </c>
      <c r="I282" s="73" t="s">
        <v>58</v>
      </c>
      <c r="J282" s="73" t="s">
        <v>59</v>
      </c>
      <c r="K282" s="73" t="s">
        <v>60</v>
      </c>
      <c r="L282" s="73" t="s">
        <v>61</v>
      </c>
      <c r="M282" s="73" t="s">
        <v>62</v>
      </c>
      <c r="N282" s="73" t="s">
        <v>63</v>
      </c>
      <c r="O282" s="73" t="s">
        <v>64</v>
      </c>
    </row>
    <row r="283" spans="1:15" ht="15.75" x14ac:dyDescent="0.25">
      <c r="A283" s="954" t="s">
        <v>65</v>
      </c>
      <c r="B283" s="954"/>
      <c r="C283" s="954"/>
      <c r="D283" s="179">
        <v>85</v>
      </c>
      <c r="E283" s="179">
        <v>178</v>
      </c>
      <c r="F283" s="179">
        <v>192</v>
      </c>
      <c r="G283" s="179">
        <v>264</v>
      </c>
      <c r="H283" s="179">
        <v>284</v>
      </c>
      <c r="I283" s="179">
        <v>218</v>
      </c>
      <c r="J283" s="179">
        <v>250</v>
      </c>
      <c r="K283" s="179">
        <v>222</v>
      </c>
      <c r="L283" s="179">
        <v>76</v>
      </c>
      <c r="M283" s="179">
        <v>4</v>
      </c>
      <c r="N283" s="179">
        <v>4</v>
      </c>
      <c r="O283" s="179">
        <v>4</v>
      </c>
    </row>
    <row r="284" spans="1:15" ht="15.75" x14ac:dyDescent="0.25">
      <c r="A284" s="955" t="s">
        <v>66</v>
      </c>
      <c r="B284" s="955"/>
      <c r="C284" s="955"/>
      <c r="D284" s="181">
        <v>0</v>
      </c>
      <c r="E284" s="181">
        <v>0</v>
      </c>
      <c r="F284" s="181">
        <v>0</v>
      </c>
      <c r="G284" s="181">
        <v>274</v>
      </c>
      <c r="H284" s="181">
        <v>316</v>
      </c>
      <c r="I284" s="181">
        <v>243</v>
      </c>
      <c r="J284" s="181">
        <v>273</v>
      </c>
      <c r="K284" s="181">
        <v>257</v>
      </c>
      <c r="L284" s="181">
        <v>271</v>
      </c>
      <c r="M284" s="181"/>
      <c r="N284" s="181"/>
      <c r="O284" s="181"/>
    </row>
    <row r="285" spans="1:15" ht="15.75" x14ac:dyDescent="0.25">
      <c r="A285" s="97"/>
      <c r="B285" s="98"/>
      <c r="C285" s="97"/>
      <c r="D285" s="97"/>
      <c r="E285" s="97"/>
      <c r="F285" s="97"/>
      <c r="G285" s="97"/>
      <c r="H285" s="97"/>
      <c r="I285" s="97"/>
      <c r="J285" s="97"/>
      <c r="K285" s="97"/>
      <c r="L285" s="97"/>
      <c r="M285" s="98"/>
      <c r="N285" s="98"/>
      <c r="O285" s="97"/>
    </row>
    <row r="286" spans="1:15" ht="15.75" x14ac:dyDescent="0.25">
      <c r="A286" s="97"/>
      <c r="B286" s="98"/>
      <c r="C286" s="97"/>
      <c r="D286" s="97"/>
      <c r="E286" s="97"/>
      <c r="F286" s="97"/>
      <c r="G286" s="97"/>
      <c r="H286" s="97"/>
      <c r="I286" s="97"/>
      <c r="J286" s="97"/>
      <c r="K286" s="97"/>
      <c r="L286" s="97"/>
      <c r="M286" s="98"/>
      <c r="N286" s="98"/>
      <c r="O286" s="97"/>
    </row>
    <row r="287" spans="1:15" ht="15.75" x14ac:dyDescent="0.25">
      <c r="A287" s="97"/>
      <c r="B287" s="98"/>
      <c r="C287" s="97"/>
      <c r="D287" s="97"/>
      <c r="E287" s="97"/>
      <c r="F287" s="97"/>
      <c r="G287" s="97"/>
      <c r="H287" s="97"/>
      <c r="I287" s="97"/>
      <c r="J287" s="97"/>
      <c r="K287" s="97"/>
      <c r="L287" s="97"/>
      <c r="M287" s="98"/>
      <c r="N287" s="98"/>
      <c r="O287" s="97"/>
    </row>
    <row r="288" spans="1:15" ht="15.75" x14ac:dyDescent="0.25">
      <c r="A288" s="97"/>
      <c r="B288" s="98"/>
      <c r="C288" s="97"/>
      <c r="D288" s="97"/>
      <c r="E288" s="97"/>
      <c r="F288" s="97"/>
      <c r="G288" s="97"/>
      <c r="H288" s="97"/>
      <c r="I288" s="97"/>
      <c r="J288" s="97"/>
      <c r="K288" s="97"/>
      <c r="L288" s="97"/>
      <c r="M288" s="98"/>
      <c r="N288" s="98"/>
      <c r="O288" s="97"/>
    </row>
    <row r="289" spans="1:15" ht="20.25" x14ac:dyDescent="0.3">
      <c r="A289" s="186" t="s">
        <v>552</v>
      </c>
      <c r="B289" s="187"/>
      <c r="C289" s="188"/>
      <c r="D289" s="188"/>
      <c r="E289" s="188"/>
      <c r="F289" s="188"/>
      <c r="G289" s="188"/>
      <c r="H289" s="188"/>
      <c r="I289" s="188"/>
      <c r="J289" s="188"/>
      <c r="K289" s="188"/>
      <c r="L289" s="188"/>
      <c r="M289" s="187"/>
      <c r="N289" s="187"/>
      <c r="O289" s="188"/>
    </row>
    <row r="290" spans="1:15" ht="20.25" x14ac:dyDescent="0.3">
      <c r="A290" s="189"/>
      <c r="B290" s="190"/>
      <c r="C290" s="191"/>
      <c r="D290" s="191"/>
      <c r="E290" s="191"/>
      <c r="F290" s="191"/>
      <c r="G290" s="191"/>
      <c r="H290" s="191"/>
      <c r="I290" s="191"/>
      <c r="J290" s="191"/>
      <c r="K290" s="191"/>
      <c r="L290" s="191"/>
      <c r="M290" s="190"/>
      <c r="N290" s="190"/>
      <c r="O290" s="191"/>
    </row>
    <row r="291" spans="1:15" ht="31.5" x14ac:dyDescent="0.25">
      <c r="A291" s="67" t="s">
        <v>553</v>
      </c>
      <c r="B291" s="875" t="s">
        <v>554</v>
      </c>
      <c r="C291" s="748"/>
      <c r="D291" s="748"/>
      <c r="E291" s="748"/>
      <c r="F291" s="748"/>
      <c r="G291" s="748"/>
      <c r="H291" s="748"/>
      <c r="I291" s="748"/>
      <c r="J291" s="749"/>
      <c r="K291" s="750" t="s">
        <v>13</v>
      </c>
      <c r="L291" s="750"/>
      <c r="M291" s="750"/>
      <c r="N291" s="750"/>
      <c r="O291" s="68"/>
    </row>
    <row r="292" spans="1:15" ht="15.75" x14ac:dyDescent="0.25">
      <c r="A292" s="69"/>
      <c r="B292" s="70"/>
      <c r="C292" s="71"/>
      <c r="D292" s="71"/>
      <c r="E292" s="71"/>
      <c r="F292" s="71"/>
      <c r="G292" s="71"/>
      <c r="H292" s="71"/>
      <c r="I292" s="71"/>
      <c r="J292" s="71"/>
      <c r="K292" s="71"/>
      <c r="L292" s="71"/>
      <c r="M292" s="71"/>
      <c r="N292" s="71"/>
      <c r="O292" s="69"/>
    </row>
    <row r="293" spans="1:15" ht="31.5" x14ac:dyDescent="0.25">
      <c r="A293" s="67" t="s">
        <v>14</v>
      </c>
      <c r="B293" s="875"/>
      <c r="C293" s="748"/>
      <c r="D293" s="748"/>
      <c r="E293" s="748"/>
      <c r="F293" s="748"/>
      <c r="G293" s="748"/>
      <c r="H293" s="748"/>
      <c r="I293" s="748"/>
      <c r="J293" s="748"/>
      <c r="K293" s="748"/>
      <c r="L293" s="748"/>
      <c r="M293" s="748"/>
      <c r="N293" s="748"/>
      <c r="O293" s="749"/>
    </row>
    <row r="294" spans="1:15" ht="15.75" x14ac:dyDescent="0.25">
      <c r="A294" s="69"/>
      <c r="B294" s="70"/>
      <c r="C294" s="71"/>
      <c r="D294" s="71"/>
      <c r="E294" s="71"/>
      <c r="F294" s="71"/>
      <c r="G294" s="71"/>
      <c r="H294" s="71"/>
      <c r="I294" s="71"/>
      <c r="J294" s="71"/>
      <c r="K294" s="71"/>
      <c r="L294" s="71"/>
      <c r="M294" s="71"/>
      <c r="N294" s="71"/>
      <c r="O294" s="69"/>
    </row>
    <row r="295" spans="1:15" x14ac:dyDescent="0.25">
      <c r="A295" s="751" t="s">
        <v>15</v>
      </c>
      <c r="B295" s="751"/>
      <c r="C295" s="751"/>
      <c r="D295" s="751"/>
      <c r="E295" s="744" t="s">
        <v>541</v>
      </c>
      <c r="F295" s="745"/>
      <c r="G295" s="745"/>
      <c r="H295" s="745"/>
      <c r="I295" s="746"/>
      <c r="J295" s="751" t="s">
        <v>17</v>
      </c>
      <c r="K295" s="751"/>
      <c r="L295" s="744" t="s">
        <v>555</v>
      </c>
      <c r="M295" s="745"/>
      <c r="N295" s="745"/>
      <c r="O295" s="746"/>
    </row>
    <row r="296" spans="1:15" x14ac:dyDescent="0.25">
      <c r="A296" s="751"/>
      <c r="B296" s="751"/>
      <c r="C296" s="751"/>
      <c r="D296" s="751"/>
      <c r="E296" s="744" t="s">
        <v>556</v>
      </c>
      <c r="F296" s="745"/>
      <c r="G296" s="745"/>
      <c r="H296" s="745"/>
      <c r="I296" s="746"/>
      <c r="J296" s="751"/>
      <c r="K296" s="751"/>
      <c r="L296" s="944"/>
      <c r="M296" s="945"/>
      <c r="N296" s="945"/>
      <c r="O296" s="946"/>
    </row>
    <row r="297" spans="1:15" x14ac:dyDescent="0.25">
      <c r="A297" s="751"/>
      <c r="B297" s="751"/>
      <c r="C297" s="751"/>
      <c r="D297" s="751"/>
      <c r="E297" s="744"/>
      <c r="F297" s="745"/>
      <c r="G297" s="745"/>
      <c r="H297" s="745"/>
      <c r="I297" s="746"/>
      <c r="J297" s="751"/>
      <c r="K297" s="751"/>
      <c r="L297" s="744"/>
      <c r="M297" s="745"/>
      <c r="N297" s="745"/>
      <c r="O297" s="746"/>
    </row>
    <row r="298" spans="1:15" x14ac:dyDescent="0.25">
      <c r="A298" s="751"/>
      <c r="B298" s="751"/>
      <c r="C298" s="751"/>
      <c r="D298" s="751"/>
      <c r="E298" s="744"/>
      <c r="F298" s="745"/>
      <c r="G298" s="745"/>
      <c r="H298" s="745"/>
      <c r="I298" s="746"/>
      <c r="J298" s="751"/>
      <c r="K298" s="751"/>
      <c r="L298" s="944"/>
      <c r="M298" s="945"/>
      <c r="N298" s="945"/>
      <c r="O298" s="946"/>
    </row>
    <row r="299" spans="1:15" x14ac:dyDescent="0.25">
      <c r="A299" s="751"/>
      <c r="B299" s="751"/>
      <c r="C299" s="751"/>
      <c r="D299" s="751"/>
      <c r="E299" s="744"/>
      <c r="F299" s="745"/>
      <c r="G299" s="745"/>
      <c r="H299" s="745"/>
      <c r="I299" s="746"/>
      <c r="J299" s="751"/>
      <c r="K299" s="751"/>
      <c r="L299" s="744"/>
      <c r="M299" s="745"/>
      <c r="N299" s="745"/>
      <c r="O299" s="746"/>
    </row>
    <row r="300" spans="1:15" x14ac:dyDescent="0.25">
      <c r="A300" s="751"/>
      <c r="B300" s="751"/>
      <c r="C300" s="751"/>
      <c r="D300" s="751"/>
      <c r="E300" s="744"/>
      <c r="F300" s="745"/>
      <c r="G300" s="745"/>
      <c r="H300" s="745"/>
      <c r="I300" s="746"/>
      <c r="J300" s="751"/>
      <c r="K300" s="751"/>
      <c r="L300" s="744"/>
      <c r="M300" s="745"/>
      <c r="N300" s="745"/>
      <c r="O300" s="746"/>
    </row>
    <row r="301" spans="1:15" x14ac:dyDescent="0.25">
      <c r="A301" s="751"/>
      <c r="B301" s="751"/>
      <c r="C301" s="751"/>
      <c r="D301" s="751"/>
      <c r="E301" s="744"/>
      <c r="F301" s="745"/>
      <c r="G301" s="745"/>
      <c r="H301" s="745"/>
      <c r="I301" s="746"/>
      <c r="J301" s="751"/>
      <c r="K301" s="751"/>
      <c r="L301" s="744"/>
      <c r="M301" s="745"/>
      <c r="N301" s="745"/>
      <c r="O301" s="746"/>
    </row>
    <row r="302" spans="1:15" x14ac:dyDescent="0.25">
      <c r="A302" s="751"/>
      <c r="B302" s="751"/>
      <c r="C302" s="751"/>
      <c r="D302" s="751"/>
      <c r="E302" s="744"/>
      <c r="F302" s="745"/>
      <c r="G302" s="745"/>
      <c r="H302" s="745"/>
      <c r="I302" s="746"/>
      <c r="J302" s="751"/>
      <c r="K302" s="751"/>
      <c r="L302" s="744"/>
      <c r="M302" s="745"/>
      <c r="N302" s="745"/>
      <c r="O302" s="746"/>
    </row>
    <row r="303" spans="1:15" x14ac:dyDescent="0.25">
      <c r="A303" s="751"/>
      <c r="B303" s="751"/>
      <c r="C303" s="751"/>
      <c r="D303" s="751"/>
      <c r="E303" s="744"/>
      <c r="F303" s="745"/>
      <c r="G303" s="745"/>
      <c r="H303" s="745"/>
      <c r="I303" s="746"/>
      <c r="J303" s="751"/>
      <c r="K303" s="751"/>
      <c r="L303" s="744"/>
      <c r="M303" s="745"/>
      <c r="N303" s="745"/>
      <c r="O303" s="746"/>
    </row>
    <row r="304" spans="1:15" x14ac:dyDescent="0.25">
      <c r="A304" s="751"/>
      <c r="B304" s="751"/>
      <c r="C304" s="751"/>
      <c r="D304" s="751"/>
      <c r="E304" s="744"/>
      <c r="F304" s="745"/>
      <c r="G304" s="745"/>
      <c r="H304" s="745"/>
      <c r="I304" s="746"/>
      <c r="J304" s="751"/>
      <c r="K304" s="751"/>
      <c r="L304" s="744"/>
      <c r="M304" s="745"/>
      <c r="N304" s="745"/>
      <c r="O304" s="746"/>
    </row>
    <row r="305" spans="1:15" x14ac:dyDescent="0.25">
      <c r="A305" s="751"/>
      <c r="B305" s="751"/>
      <c r="C305" s="751"/>
      <c r="D305" s="751"/>
      <c r="E305" s="744"/>
      <c r="F305" s="745"/>
      <c r="G305" s="745"/>
      <c r="H305" s="745"/>
      <c r="I305" s="746"/>
      <c r="J305" s="751"/>
      <c r="K305" s="751"/>
      <c r="L305" s="744"/>
      <c r="M305" s="745"/>
      <c r="N305" s="745"/>
      <c r="O305" s="746"/>
    </row>
    <row r="306" spans="1:15" x14ac:dyDescent="0.25">
      <c r="A306" s="751"/>
      <c r="B306" s="751"/>
      <c r="C306" s="751"/>
      <c r="D306" s="751"/>
      <c r="E306" s="744"/>
      <c r="F306" s="745"/>
      <c r="G306" s="745"/>
      <c r="H306" s="745"/>
      <c r="I306" s="746"/>
      <c r="J306" s="751"/>
      <c r="K306" s="751"/>
      <c r="L306" s="744"/>
      <c r="M306" s="745"/>
      <c r="N306" s="745"/>
      <c r="O306" s="746"/>
    </row>
    <row r="307" spans="1:15" x14ac:dyDescent="0.25">
      <c r="A307" s="751"/>
      <c r="B307" s="751"/>
      <c r="C307" s="751"/>
      <c r="D307" s="751"/>
      <c r="E307" s="744"/>
      <c r="F307" s="745"/>
      <c r="G307" s="745"/>
      <c r="H307" s="745"/>
      <c r="I307" s="746"/>
      <c r="J307" s="751"/>
      <c r="K307" s="751"/>
      <c r="L307" s="744"/>
      <c r="M307" s="745"/>
      <c r="N307" s="745"/>
      <c r="O307" s="746"/>
    </row>
    <row r="308" spans="1:15" x14ac:dyDescent="0.25">
      <c r="A308" s="751"/>
      <c r="B308" s="751"/>
      <c r="C308" s="751"/>
      <c r="D308" s="751"/>
      <c r="E308" s="744"/>
      <c r="F308" s="745"/>
      <c r="G308" s="745"/>
      <c r="H308" s="745"/>
      <c r="I308" s="746"/>
      <c r="J308" s="751"/>
      <c r="K308" s="751"/>
      <c r="L308" s="744"/>
      <c r="M308" s="745"/>
      <c r="N308" s="745"/>
      <c r="O308" s="746"/>
    </row>
    <row r="309" spans="1:15" x14ac:dyDescent="0.25">
      <c r="A309" s="751"/>
      <c r="B309" s="751"/>
      <c r="C309" s="751"/>
      <c r="D309" s="751"/>
      <c r="E309" s="744"/>
      <c r="F309" s="745"/>
      <c r="G309" s="745"/>
      <c r="H309" s="745"/>
      <c r="I309" s="746"/>
      <c r="J309" s="751"/>
      <c r="K309" s="751"/>
      <c r="L309" s="744"/>
      <c r="M309" s="745"/>
      <c r="N309" s="745"/>
      <c r="O309" s="746"/>
    </row>
    <row r="310" spans="1:15" x14ac:dyDescent="0.25">
      <c r="A310" s="751"/>
      <c r="B310" s="751"/>
      <c r="C310" s="751"/>
      <c r="D310" s="751"/>
      <c r="E310" s="744"/>
      <c r="F310" s="745"/>
      <c r="G310" s="745"/>
      <c r="H310" s="745"/>
      <c r="I310" s="746"/>
      <c r="J310" s="751"/>
      <c r="K310" s="751"/>
      <c r="L310" s="744"/>
      <c r="M310" s="745"/>
      <c r="N310" s="745"/>
      <c r="O310" s="746"/>
    </row>
    <row r="311" spans="1:15" x14ac:dyDescent="0.25">
      <c r="A311" s="751"/>
      <c r="B311" s="751"/>
      <c r="C311" s="751"/>
      <c r="D311" s="751"/>
      <c r="E311" s="744"/>
      <c r="F311" s="745"/>
      <c r="G311" s="745"/>
      <c r="H311" s="745"/>
      <c r="I311" s="746"/>
      <c r="J311" s="751"/>
      <c r="K311" s="751"/>
      <c r="L311" s="744"/>
      <c r="M311" s="745"/>
      <c r="N311" s="745"/>
      <c r="O311" s="746"/>
    </row>
    <row r="312" spans="1:15" x14ac:dyDescent="0.25">
      <c r="A312" s="751"/>
      <c r="B312" s="751"/>
      <c r="C312" s="751"/>
      <c r="D312" s="751"/>
      <c r="E312" s="744"/>
      <c r="F312" s="745"/>
      <c r="G312" s="745"/>
      <c r="H312" s="745"/>
      <c r="I312" s="746"/>
      <c r="J312" s="751"/>
      <c r="K312" s="751"/>
      <c r="L312" s="744"/>
      <c r="M312" s="745"/>
      <c r="N312" s="745"/>
      <c r="O312" s="746"/>
    </row>
    <row r="313" spans="1:15" x14ac:dyDescent="0.25">
      <c r="A313" s="751"/>
      <c r="B313" s="751"/>
      <c r="C313" s="751"/>
      <c r="D313" s="751"/>
      <c r="E313" s="744"/>
      <c r="F313" s="745"/>
      <c r="G313" s="745"/>
      <c r="H313" s="745"/>
      <c r="I313" s="746"/>
      <c r="J313" s="751"/>
      <c r="K313" s="751"/>
      <c r="L313" s="744"/>
      <c r="M313" s="745"/>
      <c r="N313" s="745"/>
      <c r="O313" s="746"/>
    </row>
    <row r="314" spans="1:15" x14ac:dyDescent="0.25">
      <c r="A314" s="751"/>
      <c r="B314" s="751"/>
      <c r="C314" s="751"/>
      <c r="D314" s="751"/>
      <c r="E314" s="744"/>
      <c r="F314" s="745"/>
      <c r="G314" s="745"/>
      <c r="H314" s="745"/>
      <c r="I314" s="746"/>
      <c r="J314" s="751"/>
      <c r="K314" s="751"/>
      <c r="L314" s="744"/>
      <c r="M314" s="745"/>
      <c r="N314" s="745"/>
      <c r="O314" s="746"/>
    </row>
    <row r="315" spans="1:15" x14ac:dyDescent="0.25">
      <c r="A315" s="751"/>
      <c r="B315" s="751"/>
      <c r="C315" s="751"/>
      <c r="D315" s="751"/>
      <c r="E315" s="744"/>
      <c r="F315" s="745"/>
      <c r="G315" s="745"/>
      <c r="H315" s="745"/>
      <c r="I315" s="746"/>
      <c r="J315" s="751"/>
      <c r="K315" s="751"/>
      <c r="L315" s="744"/>
      <c r="M315" s="745"/>
      <c r="N315" s="745"/>
      <c r="O315" s="746"/>
    </row>
    <row r="316" spans="1:15" x14ac:dyDescent="0.25">
      <c r="A316" s="751"/>
      <c r="B316" s="751"/>
      <c r="C316" s="751"/>
      <c r="D316" s="751"/>
      <c r="E316" s="744"/>
      <c r="F316" s="745"/>
      <c r="G316" s="745"/>
      <c r="H316" s="745"/>
      <c r="I316" s="746"/>
      <c r="J316" s="751"/>
      <c r="K316" s="751"/>
      <c r="L316" s="744"/>
      <c r="M316" s="745"/>
      <c r="N316" s="745"/>
      <c r="O316" s="746"/>
    </row>
    <row r="317" spans="1:15" x14ac:dyDescent="0.25">
      <c r="A317" s="751"/>
      <c r="B317" s="751"/>
      <c r="C317" s="751"/>
      <c r="D317" s="751"/>
      <c r="E317" s="744"/>
      <c r="F317" s="745"/>
      <c r="G317" s="745"/>
      <c r="H317" s="745"/>
      <c r="I317" s="746"/>
      <c r="J317" s="751"/>
      <c r="K317" s="751"/>
      <c r="L317" s="744"/>
      <c r="M317" s="745"/>
      <c r="N317" s="745"/>
      <c r="O317" s="746"/>
    </row>
    <row r="318" spans="1:15" x14ac:dyDescent="0.25">
      <c r="A318" s="751"/>
      <c r="B318" s="751"/>
      <c r="C318" s="751"/>
      <c r="D318" s="751"/>
      <c r="E318" s="744"/>
      <c r="F318" s="745"/>
      <c r="G318" s="745"/>
      <c r="H318" s="745"/>
      <c r="I318" s="746"/>
      <c r="J318" s="751"/>
      <c r="K318" s="751"/>
      <c r="L318" s="744"/>
      <c r="M318" s="745"/>
      <c r="N318" s="745"/>
      <c r="O318" s="746"/>
    </row>
    <row r="319" spans="1:15" x14ac:dyDescent="0.25">
      <c r="A319" s="751"/>
      <c r="B319" s="751"/>
      <c r="C319" s="751"/>
      <c r="D319" s="751"/>
      <c r="E319" s="744"/>
      <c r="F319" s="745"/>
      <c r="G319" s="745"/>
      <c r="H319" s="745"/>
      <c r="I319" s="746"/>
      <c r="J319" s="751"/>
      <c r="K319" s="751"/>
      <c r="L319" s="744"/>
      <c r="M319" s="745"/>
      <c r="N319" s="745"/>
      <c r="O319" s="746"/>
    </row>
    <row r="320" spans="1:15" x14ac:dyDescent="0.25">
      <c r="A320" s="751"/>
      <c r="B320" s="751"/>
      <c r="C320" s="751"/>
      <c r="D320" s="751"/>
      <c r="E320" s="744"/>
      <c r="F320" s="745"/>
      <c r="G320" s="745"/>
      <c r="H320" s="745"/>
      <c r="I320" s="746"/>
      <c r="J320" s="751"/>
      <c r="K320" s="751"/>
      <c r="L320" s="744"/>
      <c r="M320" s="745"/>
      <c r="N320" s="745"/>
      <c r="O320" s="746"/>
    </row>
    <row r="321" spans="1:15" x14ac:dyDescent="0.25">
      <c r="A321" s="751"/>
      <c r="B321" s="751"/>
      <c r="C321" s="751"/>
      <c r="D321" s="751"/>
      <c r="E321" s="744"/>
      <c r="F321" s="745"/>
      <c r="G321" s="745"/>
      <c r="H321" s="745"/>
      <c r="I321" s="746"/>
      <c r="J321" s="751"/>
      <c r="K321" s="751"/>
      <c r="L321" s="744"/>
      <c r="M321" s="745"/>
      <c r="N321" s="745"/>
      <c r="O321" s="746"/>
    </row>
    <row r="322" spans="1:15" x14ac:dyDescent="0.25">
      <c r="A322" s="751"/>
      <c r="B322" s="751"/>
      <c r="C322" s="751"/>
      <c r="D322" s="751"/>
      <c r="E322" s="744"/>
      <c r="F322" s="745"/>
      <c r="G322" s="745"/>
      <c r="H322" s="745"/>
      <c r="I322" s="746"/>
      <c r="J322" s="751"/>
      <c r="K322" s="751"/>
      <c r="L322" s="744"/>
      <c r="M322" s="745"/>
      <c r="N322" s="745"/>
      <c r="O322" s="746"/>
    </row>
    <row r="323" spans="1:15" x14ac:dyDescent="0.25">
      <c r="A323" s="751"/>
      <c r="B323" s="751"/>
      <c r="C323" s="751"/>
      <c r="D323" s="751"/>
      <c r="E323" s="744"/>
      <c r="F323" s="745"/>
      <c r="G323" s="745"/>
      <c r="H323" s="745"/>
      <c r="I323" s="746"/>
      <c r="J323" s="751"/>
      <c r="K323" s="751"/>
      <c r="L323" s="744"/>
      <c r="M323" s="745"/>
      <c r="N323" s="745"/>
      <c r="O323" s="746"/>
    </row>
    <row r="324" spans="1:15" x14ac:dyDescent="0.25">
      <c r="A324" s="751"/>
      <c r="B324" s="751"/>
      <c r="C324" s="751"/>
      <c r="D324" s="751"/>
      <c r="E324" s="744"/>
      <c r="F324" s="745"/>
      <c r="G324" s="745"/>
      <c r="H324" s="745"/>
      <c r="I324" s="746"/>
      <c r="J324" s="751"/>
      <c r="K324" s="751"/>
      <c r="L324" s="744"/>
      <c r="M324" s="745"/>
      <c r="N324" s="745"/>
      <c r="O324" s="746"/>
    </row>
    <row r="325" spans="1:15" x14ac:dyDescent="0.25">
      <c r="A325" s="751"/>
      <c r="B325" s="751"/>
      <c r="C325" s="751"/>
      <c r="D325" s="751"/>
      <c r="E325" s="744"/>
      <c r="F325" s="745"/>
      <c r="G325" s="745"/>
      <c r="H325" s="745"/>
      <c r="I325" s="746"/>
      <c r="J325" s="751"/>
      <c r="K325" s="751"/>
      <c r="L325" s="744"/>
      <c r="M325" s="745"/>
      <c r="N325" s="745"/>
      <c r="O325" s="746"/>
    </row>
    <row r="326" spans="1:15" x14ac:dyDescent="0.25">
      <c r="A326" s="751"/>
      <c r="B326" s="751"/>
      <c r="C326" s="751"/>
      <c r="D326" s="751"/>
      <c r="E326" s="744"/>
      <c r="F326" s="745"/>
      <c r="G326" s="745"/>
      <c r="H326" s="745"/>
      <c r="I326" s="746"/>
      <c r="J326" s="751"/>
      <c r="K326" s="751"/>
      <c r="L326" s="744"/>
      <c r="M326" s="745"/>
      <c r="N326" s="745"/>
      <c r="O326" s="746"/>
    </row>
    <row r="327" spans="1:15" x14ac:dyDescent="0.25">
      <c r="A327" s="751"/>
      <c r="B327" s="751"/>
      <c r="C327" s="751"/>
      <c r="D327" s="751"/>
      <c r="E327" s="744"/>
      <c r="F327" s="745"/>
      <c r="G327" s="745"/>
      <c r="H327" s="745"/>
      <c r="I327" s="746"/>
      <c r="J327" s="751"/>
      <c r="K327" s="751"/>
      <c r="L327" s="744"/>
      <c r="M327" s="745"/>
      <c r="N327" s="745"/>
      <c r="O327" s="746"/>
    </row>
    <row r="328" spans="1:15" x14ac:dyDescent="0.25">
      <c r="A328" s="751"/>
      <c r="B328" s="751"/>
      <c r="C328" s="751"/>
      <c r="D328" s="751"/>
      <c r="E328" s="744"/>
      <c r="F328" s="745"/>
      <c r="G328" s="745"/>
      <c r="H328" s="745"/>
      <c r="I328" s="746"/>
      <c r="J328" s="751"/>
      <c r="K328" s="751"/>
      <c r="L328" s="744"/>
      <c r="M328" s="745"/>
      <c r="N328" s="745"/>
      <c r="O328" s="746"/>
    </row>
    <row r="329" spans="1:15" x14ac:dyDescent="0.25">
      <c r="A329" s="751"/>
      <c r="B329" s="751"/>
      <c r="C329" s="751"/>
      <c r="D329" s="751"/>
      <c r="E329" s="744"/>
      <c r="F329" s="745"/>
      <c r="G329" s="745"/>
      <c r="H329" s="745"/>
      <c r="I329" s="746"/>
      <c r="J329" s="751"/>
      <c r="K329" s="751"/>
      <c r="L329" s="744"/>
      <c r="M329" s="745"/>
      <c r="N329" s="745"/>
      <c r="O329" s="746"/>
    </row>
    <row r="330" spans="1:15" x14ac:dyDescent="0.25">
      <c r="A330" s="751"/>
      <c r="B330" s="751"/>
      <c r="C330" s="751"/>
      <c r="D330" s="751"/>
      <c r="E330" s="744"/>
      <c r="F330" s="745"/>
      <c r="G330" s="745"/>
      <c r="H330" s="745"/>
      <c r="I330" s="746"/>
      <c r="J330" s="751"/>
      <c r="K330" s="751"/>
      <c r="L330" s="744"/>
      <c r="M330" s="745"/>
      <c r="N330" s="745"/>
      <c r="O330" s="746"/>
    </row>
    <row r="331" spans="1:15" x14ac:dyDescent="0.25">
      <c r="A331" s="751"/>
      <c r="B331" s="751"/>
      <c r="C331" s="751"/>
      <c r="D331" s="751"/>
      <c r="E331" s="744"/>
      <c r="F331" s="745"/>
      <c r="G331" s="745"/>
      <c r="H331" s="745"/>
      <c r="I331" s="746"/>
      <c r="J331" s="751"/>
      <c r="K331" s="751"/>
      <c r="L331" s="744"/>
      <c r="M331" s="745"/>
      <c r="N331" s="745"/>
      <c r="O331" s="746"/>
    </row>
    <row r="332" spans="1:15" ht="15.75" x14ac:dyDescent="0.25">
      <c r="A332" s="69"/>
      <c r="B332" s="70"/>
      <c r="C332" s="71"/>
      <c r="D332" s="71"/>
      <c r="E332" s="71"/>
      <c r="F332" s="71"/>
      <c r="G332" s="71"/>
      <c r="H332" s="71"/>
      <c r="I332" s="71"/>
      <c r="J332" s="71"/>
      <c r="K332" s="71"/>
      <c r="L332" s="71"/>
      <c r="M332" s="71"/>
      <c r="N332" s="71"/>
      <c r="O332" s="69"/>
    </row>
    <row r="333" spans="1:15" ht="15.75" x14ac:dyDescent="0.25">
      <c r="A333" s="69"/>
      <c r="B333" s="70"/>
      <c r="C333" s="71"/>
      <c r="D333" s="71"/>
      <c r="E333" s="71"/>
      <c r="F333" s="71"/>
      <c r="G333" s="71"/>
      <c r="H333" s="71"/>
      <c r="I333" s="71"/>
      <c r="J333" s="71"/>
      <c r="K333" s="71"/>
      <c r="L333" s="71"/>
      <c r="M333" s="71"/>
      <c r="N333" s="71"/>
      <c r="O333" s="69"/>
    </row>
    <row r="334" spans="1:15" ht="63" x14ac:dyDescent="0.25">
      <c r="A334" s="72" t="s">
        <v>23</v>
      </c>
      <c r="B334" s="73" t="s">
        <v>24</v>
      </c>
      <c r="C334" s="73" t="s">
        <v>25</v>
      </c>
      <c r="D334" s="73" t="s">
        <v>26</v>
      </c>
      <c r="E334" s="73" t="s">
        <v>27</v>
      </c>
      <c r="F334" s="764" t="s">
        <v>28</v>
      </c>
      <c r="G334" s="764"/>
      <c r="H334" s="764" t="s">
        <v>29</v>
      </c>
      <c r="I334" s="764"/>
      <c r="J334" s="73" t="s">
        <v>30</v>
      </c>
      <c r="K334" s="764" t="s">
        <v>31</v>
      </c>
      <c r="L334" s="764"/>
      <c r="M334" s="765" t="s">
        <v>32</v>
      </c>
      <c r="N334" s="766"/>
      <c r="O334" s="767"/>
    </row>
    <row r="335" spans="1:15" ht="105" x14ac:dyDescent="0.25">
      <c r="A335" s="75" t="s">
        <v>557</v>
      </c>
      <c r="B335" s="129">
        <v>0.33329999999999999</v>
      </c>
      <c r="C335" s="177" t="s">
        <v>558</v>
      </c>
      <c r="D335" s="177" t="s">
        <v>87</v>
      </c>
      <c r="E335" s="177" t="s">
        <v>36</v>
      </c>
      <c r="F335" s="967" t="s">
        <v>559</v>
      </c>
      <c r="G335" s="968"/>
      <c r="H335" s="948" t="s">
        <v>70</v>
      </c>
      <c r="I335" s="949"/>
      <c r="J335" s="192">
        <v>0.9</v>
      </c>
      <c r="K335" s="952" t="s">
        <v>534</v>
      </c>
      <c r="L335" s="952"/>
      <c r="M335" s="969" t="s">
        <v>560</v>
      </c>
      <c r="N335" s="969"/>
      <c r="O335" s="969"/>
    </row>
    <row r="336" spans="1:15" ht="15.75" x14ac:dyDescent="0.25">
      <c r="A336" s="752" t="s">
        <v>40</v>
      </c>
      <c r="B336" s="753"/>
      <c r="C336" s="961" t="s">
        <v>561</v>
      </c>
      <c r="D336" s="962"/>
      <c r="E336" s="962"/>
      <c r="F336" s="962"/>
      <c r="G336" s="963"/>
      <c r="H336" s="755" t="s">
        <v>42</v>
      </c>
      <c r="I336" s="756"/>
      <c r="J336" s="757"/>
      <c r="K336" s="754" t="s">
        <v>562</v>
      </c>
      <c r="L336" s="965"/>
      <c r="M336" s="965"/>
      <c r="N336" s="965"/>
      <c r="O336" s="966"/>
    </row>
    <row r="337" spans="1:15" ht="15.75" x14ac:dyDescent="0.25">
      <c r="A337" s="760" t="s">
        <v>44</v>
      </c>
      <c r="B337" s="761"/>
      <c r="C337" s="761"/>
      <c r="D337" s="761"/>
      <c r="E337" s="761"/>
      <c r="F337" s="762"/>
      <c r="G337" s="763" t="s">
        <v>45</v>
      </c>
      <c r="H337" s="763"/>
      <c r="I337" s="763"/>
      <c r="J337" s="763"/>
      <c r="K337" s="763"/>
      <c r="L337" s="763"/>
      <c r="M337" s="763"/>
      <c r="N337" s="763"/>
      <c r="O337" s="763"/>
    </row>
    <row r="338" spans="1:15" x14ac:dyDescent="0.25">
      <c r="A338" s="879" t="s">
        <v>563</v>
      </c>
      <c r="B338" s="970"/>
      <c r="C338" s="970"/>
      <c r="D338" s="970"/>
      <c r="E338" s="970"/>
      <c r="F338" s="970"/>
      <c r="G338" s="880" t="s">
        <v>564</v>
      </c>
      <c r="H338" s="880"/>
      <c r="I338" s="880"/>
      <c r="J338" s="880"/>
      <c r="K338" s="880"/>
      <c r="L338" s="880"/>
      <c r="M338" s="880"/>
      <c r="N338" s="880"/>
      <c r="O338" s="880"/>
    </row>
    <row r="339" spans="1:15" x14ac:dyDescent="0.25">
      <c r="A339" s="971"/>
      <c r="B339" s="972"/>
      <c r="C339" s="972"/>
      <c r="D339" s="972"/>
      <c r="E339" s="972"/>
      <c r="F339" s="972"/>
      <c r="G339" s="880"/>
      <c r="H339" s="880"/>
      <c r="I339" s="880"/>
      <c r="J339" s="880"/>
      <c r="K339" s="880"/>
      <c r="L339" s="880"/>
      <c r="M339" s="880"/>
      <c r="N339" s="880"/>
      <c r="O339" s="880"/>
    </row>
    <row r="340" spans="1:15" ht="15.75" x14ac:dyDescent="0.25">
      <c r="A340" s="760" t="s">
        <v>48</v>
      </c>
      <c r="B340" s="761"/>
      <c r="C340" s="761"/>
      <c r="D340" s="761"/>
      <c r="E340" s="761"/>
      <c r="F340" s="761"/>
      <c r="G340" s="763" t="s">
        <v>49</v>
      </c>
      <c r="H340" s="763"/>
      <c r="I340" s="763"/>
      <c r="J340" s="763"/>
      <c r="K340" s="763"/>
      <c r="L340" s="763"/>
      <c r="M340" s="763"/>
      <c r="N340" s="763"/>
      <c r="O340" s="763"/>
    </row>
    <row r="341" spans="1:15" x14ac:dyDescent="0.25">
      <c r="A341" s="781" t="s">
        <v>560</v>
      </c>
      <c r="B341" s="781"/>
      <c r="C341" s="781"/>
      <c r="D341" s="781"/>
      <c r="E341" s="781"/>
      <c r="F341" s="781"/>
      <c r="G341" s="781" t="s">
        <v>565</v>
      </c>
      <c r="H341" s="781"/>
      <c r="I341" s="781"/>
      <c r="J341" s="781"/>
      <c r="K341" s="781"/>
      <c r="L341" s="781"/>
      <c r="M341" s="781"/>
      <c r="N341" s="781"/>
      <c r="O341" s="781"/>
    </row>
    <row r="342" spans="1:15" x14ac:dyDescent="0.25">
      <c r="A342" s="781"/>
      <c r="B342" s="781"/>
      <c r="C342" s="781"/>
      <c r="D342" s="781"/>
      <c r="E342" s="781"/>
      <c r="F342" s="781"/>
      <c r="G342" s="781"/>
      <c r="H342" s="781"/>
      <c r="I342" s="781"/>
      <c r="J342" s="781"/>
      <c r="K342" s="781"/>
      <c r="L342" s="781"/>
      <c r="M342" s="781"/>
      <c r="N342" s="781"/>
      <c r="O342" s="781"/>
    </row>
    <row r="343" spans="1:15" ht="15.75" x14ac:dyDescent="0.25">
      <c r="A343" s="63"/>
      <c r="B343" s="64"/>
      <c r="C343" s="70"/>
      <c r="D343" s="70"/>
      <c r="E343" s="70"/>
      <c r="F343" s="70"/>
      <c r="G343" s="70"/>
      <c r="H343" s="70"/>
      <c r="I343" s="70"/>
      <c r="J343" s="70"/>
      <c r="K343" s="70"/>
      <c r="L343" s="70"/>
      <c r="M343" s="70"/>
      <c r="N343" s="70"/>
      <c r="O343" s="63"/>
    </row>
    <row r="344" spans="1:15" ht="15.75" x14ac:dyDescent="0.25">
      <c r="A344" s="70"/>
      <c r="B344" s="70"/>
      <c r="C344" s="63"/>
      <c r="D344" s="752" t="s">
        <v>52</v>
      </c>
      <c r="E344" s="773"/>
      <c r="F344" s="773"/>
      <c r="G344" s="773"/>
      <c r="H344" s="773"/>
      <c r="I344" s="773"/>
      <c r="J344" s="773"/>
      <c r="K344" s="773"/>
      <c r="L344" s="773"/>
      <c r="M344" s="773"/>
      <c r="N344" s="773"/>
      <c r="O344" s="753"/>
    </row>
    <row r="345" spans="1:15" ht="15.75" x14ac:dyDescent="0.25">
      <c r="A345" s="63"/>
      <c r="B345" s="64"/>
      <c r="C345" s="70"/>
      <c r="D345" s="73" t="s">
        <v>53</v>
      </c>
      <c r="E345" s="73" t="s">
        <v>54</v>
      </c>
      <c r="F345" s="73" t="s">
        <v>55</v>
      </c>
      <c r="G345" s="73" t="s">
        <v>56</v>
      </c>
      <c r="H345" s="73" t="s">
        <v>57</v>
      </c>
      <c r="I345" s="73" t="s">
        <v>58</v>
      </c>
      <c r="J345" s="73" t="s">
        <v>59</v>
      </c>
      <c r="K345" s="73" t="s">
        <v>60</v>
      </c>
      <c r="L345" s="73" t="s">
        <v>61</v>
      </c>
      <c r="M345" s="73" t="s">
        <v>62</v>
      </c>
      <c r="N345" s="73" t="s">
        <v>63</v>
      </c>
      <c r="O345" s="73" t="s">
        <v>64</v>
      </c>
    </row>
    <row r="346" spans="1:15" ht="15.75" x14ac:dyDescent="0.25">
      <c r="A346" s="954" t="s">
        <v>65</v>
      </c>
      <c r="B346" s="954"/>
      <c r="C346" s="954"/>
      <c r="D346" s="179"/>
      <c r="E346" s="179"/>
      <c r="F346" s="193">
        <v>0.9</v>
      </c>
      <c r="G346" s="179"/>
      <c r="H346" s="179"/>
      <c r="I346" s="193">
        <v>0.9</v>
      </c>
      <c r="J346" s="179"/>
      <c r="K346" s="179"/>
      <c r="L346" s="193">
        <v>0.95</v>
      </c>
      <c r="M346" s="179"/>
      <c r="N346" s="179"/>
      <c r="O346" s="179"/>
    </row>
    <row r="347" spans="1:15" ht="15.75" x14ac:dyDescent="0.25">
      <c r="A347" s="955" t="s">
        <v>66</v>
      </c>
      <c r="B347" s="955"/>
      <c r="C347" s="955"/>
      <c r="D347" s="181"/>
      <c r="E347" s="181"/>
      <c r="F347" s="194">
        <v>0.9</v>
      </c>
      <c r="G347" s="181"/>
      <c r="H347" s="181"/>
      <c r="I347" s="194">
        <v>0.9</v>
      </c>
      <c r="J347" s="181"/>
      <c r="K347" s="181"/>
      <c r="L347" s="194">
        <v>0.95</v>
      </c>
      <c r="M347" s="181"/>
      <c r="N347" s="181"/>
      <c r="O347" s="181"/>
    </row>
    <row r="348" spans="1:15" ht="15.75" x14ac:dyDescent="0.25">
      <c r="A348" s="195"/>
      <c r="B348" s="195"/>
      <c r="C348" s="195"/>
      <c r="D348" s="196"/>
      <c r="E348" s="196"/>
      <c r="F348" s="196"/>
      <c r="G348" s="196"/>
      <c r="H348" s="196"/>
      <c r="I348" s="196"/>
      <c r="J348" s="196"/>
      <c r="K348" s="196"/>
      <c r="L348" s="196"/>
      <c r="M348" s="196"/>
      <c r="N348" s="196"/>
      <c r="O348" s="196"/>
    </row>
    <row r="349" spans="1:15" ht="15.75" x14ac:dyDescent="0.25">
      <c r="A349" s="195"/>
      <c r="B349" s="195"/>
      <c r="C349" s="195"/>
      <c r="D349" s="196"/>
      <c r="E349" s="196"/>
      <c r="F349" s="196"/>
      <c r="G349" s="196"/>
      <c r="H349" s="196"/>
      <c r="I349" s="196"/>
      <c r="J349" s="196"/>
      <c r="K349" s="196"/>
      <c r="L349" s="196"/>
      <c r="M349" s="196"/>
      <c r="N349" s="196"/>
      <c r="O349" s="196"/>
    </row>
    <row r="350" spans="1:15" ht="15.75" x14ac:dyDescent="0.25">
      <c r="A350" s="97"/>
      <c r="B350" s="98"/>
      <c r="C350" s="97"/>
      <c r="D350" s="97"/>
      <c r="E350" s="97"/>
      <c r="F350" s="97"/>
      <c r="G350" s="97"/>
      <c r="H350" s="97"/>
      <c r="I350" s="97"/>
      <c r="J350" s="97"/>
      <c r="K350" s="97"/>
      <c r="L350" s="97"/>
      <c r="M350" s="98"/>
      <c r="N350" s="98"/>
      <c r="O350" s="97"/>
    </row>
    <row r="351" spans="1:15" ht="31.5" x14ac:dyDescent="0.25">
      <c r="A351" s="67" t="s">
        <v>553</v>
      </c>
      <c r="B351" s="875" t="s">
        <v>566</v>
      </c>
      <c r="C351" s="748"/>
      <c r="D351" s="748"/>
      <c r="E351" s="748"/>
      <c r="F351" s="748"/>
      <c r="G351" s="748"/>
      <c r="H351" s="748"/>
      <c r="I351" s="748"/>
      <c r="J351" s="749"/>
      <c r="K351" s="750" t="s">
        <v>13</v>
      </c>
      <c r="L351" s="750"/>
      <c r="M351" s="750"/>
      <c r="N351" s="750"/>
      <c r="O351" s="68"/>
    </row>
    <row r="352" spans="1:15" ht="15.75" x14ac:dyDescent="0.25">
      <c r="A352" s="69"/>
      <c r="B352" s="70"/>
      <c r="C352" s="71"/>
      <c r="D352" s="71"/>
      <c r="E352" s="71"/>
      <c r="F352" s="71"/>
      <c r="G352" s="71"/>
      <c r="H352" s="71"/>
      <c r="I352" s="71"/>
      <c r="J352" s="71"/>
      <c r="K352" s="71"/>
      <c r="L352" s="71"/>
      <c r="M352" s="71"/>
      <c r="N352" s="71"/>
      <c r="O352" s="69"/>
    </row>
    <row r="353" spans="1:15" ht="31.5" x14ac:dyDescent="0.25">
      <c r="A353" s="67" t="s">
        <v>14</v>
      </c>
      <c r="B353" s="875"/>
      <c r="C353" s="748"/>
      <c r="D353" s="748"/>
      <c r="E353" s="748"/>
      <c r="F353" s="748"/>
      <c r="G353" s="748"/>
      <c r="H353" s="748"/>
      <c r="I353" s="748"/>
      <c r="J353" s="748"/>
      <c r="K353" s="748"/>
      <c r="L353" s="748"/>
      <c r="M353" s="748"/>
      <c r="N353" s="748"/>
      <c r="O353" s="749"/>
    </row>
    <row r="354" spans="1:15" ht="15.75" x14ac:dyDescent="0.25">
      <c r="A354" s="69"/>
      <c r="B354" s="70"/>
      <c r="C354" s="71"/>
      <c r="D354" s="71"/>
      <c r="E354" s="71"/>
      <c r="F354" s="71"/>
      <c r="G354" s="71"/>
      <c r="H354" s="71"/>
      <c r="I354" s="71"/>
      <c r="J354" s="71"/>
      <c r="K354" s="71"/>
      <c r="L354" s="71"/>
      <c r="M354" s="71"/>
      <c r="N354" s="71"/>
      <c r="O354" s="69"/>
    </row>
    <row r="355" spans="1:15" x14ac:dyDescent="0.25">
      <c r="A355" s="751" t="s">
        <v>15</v>
      </c>
      <c r="B355" s="751"/>
      <c r="C355" s="751"/>
      <c r="D355" s="751"/>
      <c r="E355" s="744"/>
      <c r="F355" s="745"/>
      <c r="G355" s="745"/>
      <c r="H355" s="745"/>
      <c r="I355" s="746"/>
      <c r="J355" s="751" t="s">
        <v>17</v>
      </c>
      <c r="K355" s="751"/>
      <c r="L355" s="744"/>
      <c r="M355" s="745"/>
      <c r="N355" s="745"/>
      <c r="O355" s="746"/>
    </row>
    <row r="356" spans="1:15" x14ac:dyDescent="0.25">
      <c r="A356" s="751"/>
      <c r="B356" s="751"/>
      <c r="C356" s="751"/>
      <c r="D356" s="751"/>
      <c r="E356" s="744"/>
      <c r="F356" s="745"/>
      <c r="G356" s="745"/>
      <c r="H356" s="745"/>
      <c r="I356" s="746"/>
      <c r="J356" s="751"/>
      <c r="K356" s="751"/>
      <c r="L356" s="944"/>
      <c r="M356" s="945"/>
      <c r="N356" s="945"/>
      <c r="O356" s="946"/>
    </row>
    <row r="357" spans="1:15" x14ac:dyDescent="0.25">
      <c r="A357" s="751"/>
      <c r="B357" s="751"/>
      <c r="C357" s="751"/>
      <c r="D357" s="751"/>
      <c r="E357" s="744"/>
      <c r="F357" s="745"/>
      <c r="G357" s="745"/>
      <c r="H357" s="745"/>
      <c r="I357" s="746"/>
      <c r="J357" s="751"/>
      <c r="K357" s="751"/>
      <c r="L357" s="744"/>
      <c r="M357" s="745"/>
      <c r="N357" s="745"/>
      <c r="O357" s="746"/>
    </row>
    <row r="358" spans="1:15" x14ac:dyDescent="0.25">
      <c r="A358" s="751"/>
      <c r="B358" s="751"/>
      <c r="C358" s="751"/>
      <c r="D358" s="751"/>
      <c r="E358" s="744"/>
      <c r="F358" s="745"/>
      <c r="G358" s="745"/>
      <c r="H358" s="745"/>
      <c r="I358" s="746"/>
      <c r="J358" s="751"/>
      <c r="K358" s="751"/>
      <c r="L358" s="944"/>
      <c r="M358" s="945"/>
      <c r="N358" s="945"/>
      <c r="O358" s="946"/>
    </row>
    <row r="359" spans="1:15" x14ac:dyDescent="0.25">
      <c r="A359" s="751"/>
      <c r="B359" s="751"/>
      <c r="C359" s="751"/>
      <c r="D359" s="751"/>
      <c r="E359" s="744"/>
      <c r="F359" s="745"/>
      <c r="G359" s="745"/>
      <c r="H359" s="745"/>
      <c r="I359" s="746"/>
      <c r="J359" s="751"/>
      <c r="K359" s="751"/>
      <c r="L359" s="744"/>
      <c r="M359" s="745"/>
      <c r="N359" s="745"/>
      <c r="O359" s="746"/>
    </row>
    <row r="360" spans="1:15" x14ac:dyDescent="0.25">
      <c r="A360" s="751"/>
      <c r="B360" s="751"/>
      <c r="C360" s="751"/>
      <c r="D360" s="751"/>
      <c r="E360" s="744"/>
      <c r="F360" s="745"/>
      <c r="G360" s="745"/>
      <c r="H360" s="745"/>
      <c r="I360" s="746"/>
      <c r="J360" s="751"/>
      <c r="K360" s="751"/>
      <c r="L360" s="744"/>
      <c r="M360" s="745"/>
      <c r="N360" s="745"/>
      <c r="O360" s="746"/>
    </row>
    <row r="361" spans="1:15" x14ac:dyDescent="0.25">
      <c r="A361" s="751"/>
      <c r="B361" s="751"/>
      <c r="C361" s="751"/>
      <c r="D361" s="751"/>
      <c r="E361" s="744"/>
      <c r="F361" s="745"/>
      <c r="G361" s="745"/>
      <c r="H361" s="745"/>
      <c r="I361" s="746"/>
      <c r="J361" s="751"/>
      <c r="K361" s="751"/>
      <c r="L361" s="744"/>
      <c r="M361" s="745"/>
      <c r="N361" s="745"/>
      <c r="O361" s="746"/>
    </row>
    <row r="362" spans="1:15" x14ac:dyDescent="0.25">
      <c r="A362" s="751"/>
      <c r="B362" s="751"/>
      <c r="C362" s="751"/>
      <c r="D362" s="751"/>
      <c r="E362" s="744"/>
      <c r="F362" s="745"/>
      <c r="G362" s="745"/>
      <c r="H362" s="745"/>
      <c r="I362" s="746"/>
      <c r="J362" s="751"/>
      <c r="K362" s="751"/>
      <c r="L362" s="744"/>
      <c r="M362" s="745"/>
      <c r="N362" s="745"/>
      <c r="O362" s="746"/>
    </row>
    <row r="363" spans="1:15" x14ac:dyDescent="0.25">
      <c r="A363" s="751"/>
      <c r="B363" s="751"/>
      <c r="C363" s="751"/>
      <c r="D363" s="751"/>
      <c r="E363" s="744"/>
      <c r="F363" s="745"/>
      <c r="G363" s="745"/>
      <c r="H363" s="745"/>
      <c r="I363" s="746"/>
      <c r="J363" s="751"/>
      <c r="K363" s="751"/>
      <c r="L363" s="744"/>
      <c r="M363" s="745"/>
      <c r="N363" s="745"/>
      <c r="O363" s="746"/>
    </row>
    <row r="364" spans="1:15" x14ac:dyDescent="0.25">
      <c r="A364" s="751"/>
      <c r="B364" s="751"/>
      <c r="C364" s="751"/>
      <c r="D364" s="751"/>
      <c r="E364" s="744"/>
      <c r="F364" s="745"/>
      <c r="G364" s="745"/>
      <c r="H364" s="745"/>
      <c r="I364" s="746"/>
      <c r="J364" s="751"/>
      <c r="K364" s="751"/>
      <c r="L364" s="744"/>
      <c r="M364" s="745"/>
      <c r="N364" s="745"/>
      <c r="O364" s="746"/>
    </row>
    <row r="365" spans="1:15" x14ac:dyDescent="0.25">
      <c r="A365" s="751"/>
      <c r="B365" s="751"/>
      <c r="C365" s="751"/>
      <c r="D365" s="751"/>
      <c r="E365" s="744"/>
      <c r="F365" s="745"/>
      <c r="G365" s="745"/>
      <c r="H365" s="745"/>
      <c r="I365" s="746"/>
      <c r="J365" s="751"/>
      <c r="K365" s="751"/>
      <c r="L365" s="744"/>
      <c r="M365" s="745"/>
      <c r="N365" s="745"/>
      <c r="O365" s="746"/>
    </row>
    <row r="366" spans="1:15" x14ac:dyDescent="0.25">
      <c r="A366" s="751"/>
      <c r="B366" s="751"/>
      <c r="C366" s="751"/>
      <c r="D366" s="751"/>
      <c r="E366" s="744"/>
      <c r="F366" s="745"/>
      <c r="G366" s="745"/>
      <c r="H366" s="745"/>
      <c r="I366" s="746"/>
      <c r="J366" s="751"/>
      <c r="K366" s="751"/>
      <c r="L366" s="744"/>
      <c r="M366" s="745"/>
      <c r="N366" s="745"/>
      <c r="O366" s="746"/>
    </row>
    <row r="367" spans="1:15" x14ac:dyDescent="0.25">
      <c r="A367" s="751"/>
      <c r="B367" s="751"/>
      <c r="C367" s="751"/>
      <c r="D367" s="751"/>
      <c r="E367" s="744"/>
      <c r="F367" s="745"/>
      <c r="G367" s="745"/>
      <c r="H367" s="745"/>
      <c r="I367" s="746"/>
      <c r="J367" s="751"/>
      <c r="K367" s="751"/>
      <c r="L367" s="744"/>
      <c r="M367" s="745"/>
      <c r="N367" s="745"/>
      <c r="O367" s="746"/>
    </row>
    <row r="368" spans="1:15" x14ac:dyDescent="0.25">
      <c r="A368" s="751"/>
      <c r="B368" s="751"/>
      <c r="C368" s="751"/>
      <c r="D368" s="751"/>
      <c r="E368" s="744"/>
      <c r="F368" s="745"/>
      <c r="G368" s="745"/>
      <c r="H368" s="745"/>
      <c r="I368" s="746"/>
      <c r="J368" s="751"/>
      <c r="K368" s="751"/>
      <c r="L368" s="744"/>
      <c r="M368" s="745"/>
      <c r="N368" s="745"/>
      <c r="O368" s="746"/>
    </row>
    <row r="369" spans="1:15" x14ac:dyDescent="0.25">
      <c r="A369" s="751"/>
      <c r="B369" s="751"/>
      <c r="C369" s="751"/>
      <c r="D369" s="751"/>
      <c r="E369" s="744"/>
      <c r="F369" s="745"/>
      <c r="G369" s="745"/>
      <c r="H369" s="745"/>
      <c r="I369" s="746"/>
      <c r="J369" s="751"/>
      <c r="K369" s="751"/>
      <c r="L369" s="744"/>
      <c r="M369" s="745"/>
      <c r="N369" s="745"/>
      <c r="O369" s="746"/>
    </row>
    <row r="370" spans="1:15" x14ac:dyDescent="0.25">
      <c r="A370" s="751"/>
      <c r="B370" s="751"/>
      <c r="C370" s="751"/>
      <c r="D370" s="751"/>
      <c r="E370" s="744"/>
      <c r="F370" s="745"/>
      <c r="G370" s="745"/>
      <c r="H370" s="745"/>
      <c r="I370" s="746"/>
      <c r="J370" s="751"/>
      <c r="K370" s="751"/>
      <c r="L370" s="744"/>
      <c r="M370" s="745"/>
      <c r="N370" s="745"/>
      <c r="O370" s="746"/>
    </row>
    <row r="371" spans="1:15" x14ac:dyDescent="0.25">
      <c r="A371" s="751"/>
      <c r="B371" s="751"/>
      <c r="C371" s="751"/>
      <c r="D371" s="751"/>
      <c r="E371" s="744"/>
      <c r="F371" s="745"/>
      <c r="G371" s="745"/>
      <c r="H371" s="745"/>
      <c r="I371" s="746"/>
      <c r="J371" s="751"/>
      <c r="K371" s="751"/>
      <c r="L371" s="744"/>
      <c r="M371" s="745"/>
      <c r="N371" s="745"/>
      <c r="O371" s="746"/>
    </row>
    <row r="372" spans="1:15" x14ac:dyDescent="0.25">
      <c r="A372" s="751"/>
      <c r="B372" s="751"/>
      <c r="C372" s="751"/>
      <c r="D372" s="751"/>
      <c r="E372" s="744"/>
      <c r="F372" s="745"/>
      <c r="G372" s="745"/>
      <c r="H372" s="745"/>
      <c r="I372" s="746"/>
      <c r="J372" s="751"/>
      <c r="K372" s="751"/>
      <c r="L372" s="744"/>
      <c r="M372" s="745"/>
      <c r="N372" s="745"/>
      <c r="O372" s="746"/>
    </row>
    <row r="373" spans="1:15" x14ac:dyDescent="0.25">
      <c r="A373" s="751"/>
      <c r="B373" s="751"/>
      <c r="C373" s="751"/>
      <c r="D373" s="751"/>
      <c r="E373" s="744"/>
      <c r="F373" s="745"/>
      <c r="G373" s="745"/>
      <c r="H373" s="745"/>
      <c r="I373" s="746"/>
      <c r="J373" s="751"/>
      <c r="K373" s="751"/>
      <c r="L373" s="744"/>
      <c r="M373" s="745"/>
      <c r="N373" s="745"/>
      <c r="O373" s="746"/>
    </row>
    <row r="374" spans="1:15" x14ac:dyDescent="0.25">
      <c r="A374" s="751"/>
      <c r="B374" s="751"/>
      <c r="C374" s="751"/>
      <c r="D374" s="751"/>
      <c r="E374" s="744"/>
      <c r="F374" s="745"/>
      <c r="G374" s="745"/>
      <c r="H374" s="745"/>
      <c r="I374" s="746"/>
      <c r="J374" s="751"/>
      <c r="K374" s="751"/>
      <c r="L374" s="744"/>
      <c r="M374" s="745"/>
      <c r="N374" s="745"/>
      <c r="O374" s="746"/>
    </row>
    <row r="375" spans="1:15" x14ac:dyDescent="0.25">
      <c r="A375" s="751"/>
      <c r="B375" s="751"/>
      <c r="C375" s="751"/>
      <c r="D375" s="751"/>
      <c r="E375" s="744"/>
      <c r="F375" s="745"/>
      <c r="G375" s="745"/>
      <c r="H375" s="745"/>
      <c r="I375" s="746"/>
      <c r="J375" s="751"/>
      <c r="K375" s="751"/>
      <c r="L375" s="744"/>
      <c r="M375" s="745"/>
      <c r="N375" s="745"/>
      <c r="O375" s="746"/>
    </row>
    <row r="376" spans="1:15" x14ac:dyDescent="0.25">
      <c r="A376" s="751"/>
      <c r="B376" s="751"/>
      <c r="C376" s="751"/>
      <c r="D376" s="751"/>
      <c r="E376" s="744"/>
      <c r="F376" s="745"/>
      <c r="G376" s="745"/>
      <c r="H376" s="745"/>
      <c r="I376" s="746"/>
      <c r="J376" s="751"/>
      <c r="K376" s="751"/>
      <c r="L376" s="744"/>
      <c r="M376" s="745"/>
      <c r="N376" s="745"/>
      <c r="O376" s="746"/>
    </row>
    <row r="377" spans="1:15" x14ac:dyDescent="0.25">
      <c r="A377" s="751"/>
      <c r="B377" s="751"/>
      <c r="C377" s="751"/>
      <c r="D377" s="751"/>
      <c r="E377" s="744"/>
      <c r="F377" s="745"/>
      <c r="G377" s="745"/>
      <c r="H377" s="745"/>
      <c r="I377" s="746"/>
      <c r="J377" s="751"/>
      <c r="K377" s="751"/>
      <c r="L377" s="744"/>
      <c r="M377" s="745"/>
      <c r="N377" s="745"/>
      <c r="O377" s="746"/>
    </row>
    <row r="378" spans="1:15" x14ac:dyDescent="0.25">
      <c r="A378" s="751"/>
      <c r="B378" s="751"/>
      <c r="C378" s="751"/>
      <c r="D378" s="751"/>
      <c r="E378" s="744"/>
      <c r="F378" s="745"/>
      <c r="G378" s="745"/>
      <c r="H378" s="745"/>
      <c r="I378" s="746"/>
      <c r="J378" s="751"/>
      <c r="K378" s="751"/>
      <c r="L378" s="744"/>
      <c r="M378" s="745"/>
      <c r="N378" s="745"/>
      <c r="O378" s="746"/>
    </row>
    <row r="379" spans="1:15" x14ac:dyDescent="0.25">
      <c r="A379" s="751"/>
      <c r="B379" s="751"/>
      <c r="C379" s="751"/>
      <c r="D379" s="751"/>
      <c r="E379" s="744"/>
      <c r="F379" s="745"/>
      <c r="G379" s="745"/>
      <c r="H379" s="745"/>
      <c r="I379" s="746"/>
      <c r="J379" s="751"/>
      <c r="K379" s="751"/>
      <c r="L379" s="744"/>
      <c r="M379" s="745"/>
      <c r="N379" s="745"/>
      <c r="O379" s="746"/>
    </row>
    <row r="380" spans="1:15" x14ac:dyDescent="0.25">
      <c r="A380" s="751"/>
      <c r="B380" s="751"/>
      <c r="C380" s="751"/>
      <c r="D380" s="751"/>
      <c r="E380" s="744"/>
      <c r="F380" s="745"/>
      <c r="G380" s="745"/>
      <c r="H380" s="745"/>
      <c r="I380" s="746"/>
      <c r="J380" s="751"/>
      <c r="K380" s="751"/>
      <c r="L380" s="744"/>
      <c r="M380" s="745"/>
      <c r="N380" s="745"/>
      <c r="O380" s="746"/>
    </row>
    <row r="381" spans="1:15" x14ac:dyDescent="0.25">
      <c r="A381" s="751"/>
      <c r="B381" s="751"/>
      <c r="C381" s="751"/>
      <c r="D381" s="751"/>
      <c r="E381" s="744"/>
      <c r="F381" s="745"/>
      <c r="G381" s="745"/>
      <c r="H381" s="745"/>
      <c r="I381" s="746"/>
      <c r="J381" s="751"/>
      <c r="K381" s="751"/>
      <c r="L381" s="744"/>
      <c r="M381" s="745"/>
      <c r="N381" s="745"/>
      <c r="O381" s="746"/>
    </row>
    <row r="382" spans="1:15" x14ac:dyDescent="0.25">
      <c r="A382" s="751"/>
      <c r="B382" s="751"/>
      <c r="C382" s="751"/>
      <c r="D382" s="751"/>
      <c r="E382" s="744"/>
      <c r="F382" s="745"/>
      <c r="G382" s="745"/>
      <c r="H382" s="745"/>
      <c r="I382" s="746"/>
      <c r="J382" s="751"/>
      <c r="K382" s="751"/>
      <c r="L382" s="744"/>
      <c r="M382" s="745"/>
      <c r="N382" s="745"/>
      <c r="O382" s="746"/>
    </row>
    <row r="383" spans="1:15" x14ac:dyDescent="0.25">
      <c r="A383" s="751"/>
      <c r="B383" s="751"/>
      <c r="C383" s="751"/>
      <c r="D383" s="751"/>
      <c r="E383" s="744"/>
      <c r="F383" s="745"/>
      <c r="G383" s="745"/>
      <c r="H383" s="745"/>
      <c r="I383" s="746"/>
      <c r="J383" s="751"/>
      <c r="K383" s="751"/>
      <c r="L383" s="744"/>
      <c r="M383" s="745"/>
      <c r="N383" s="745"/>
      <c r="O383" s="746"/>
    </row>
    <row r="384" spans="1:15" x14ac:dyDescent="0.25">
      <c r="A384" s="751"/>
      <c r="B384" s="751"/>
      <c r="C384" s="751"/>
      <c r="D384" s="751"/>
      <c r="E384" s="744"/>
      <c r="F384" s="745"/>
      <c r="G384" s="745"/>
      <c r="H384" s="745"/>
      <c r="I384" s="746"/>
      <c r="J384" s="751"/>
      <c r="K384" s="751"/>
      <c r="L384" s="744"/>
      <c r="M384" s="745"/>
      <c r="N384" s="745"/>
      <c r="O384" s="746"/>
    </row>
    <row r="385" spans="1:15" x14ac:dyDescent="0.25">
      <c r="A385" s="751"/>
      <c r="B385" s="751"/>
      <c r="C385" s="751"/>
      <c r="D385" s="751"/>
      <c r="E385" s="744"/>
      <c r="F385" s="745"/>
      <c r="G385" s="745"/>
      <c r="H385" s="745"/>
      <c r="I385" s="746"/>
      <c r="J385" s="751"/>
      <c r="K385" s="751"/>
      <c r="L385" s="744"/>
      <c r="M385" s="745"/>
      <c r="N385" s="745"/>
      <c r="O385" s="746"/>
    </row>
    <row r="386" spans="1:15" x14ac:dyDescent="0.25">
      <c r="A386" s="751"/>
      <c r="B386" s="751"/>
      <c r="C386" s="751"/>
      <c r="D386" s="751"/>
      <c r="E386" s="744"/>
      <c r="F386" s="745"/>
      <c r="G386" s="745"/>
      <c r="H386" s="745"/>
      <c r="I386" s="746"/>
      <c r="J386" s="751"/>
      <c r="K386" s="751"/>
      <c r="L386" s="744"/>
      <c r="M386" s="745"/>
      <c r="N386" s="745"/>
      <c r="O386" s="746"/>
    </row>
    <row r="387" spans="1:15" x14ac:dyDescent="0.25">
      <c r="A387" s="751"/>
      <c r="B387" s="751"/>
      <c r="C387" s="751"/>
      <c r="D387" s="751"/>
      <c r="E387" s="744"/>
      <c r="F387" s="745"/>
      <c r="G387" s="745"/>
      <c r="H387" s="745"/>
      <c r="I387" s="746"/>
      <c r="J387" s="751"/>
      <c r="K387" s="751"/>
      <c r="L387" s="744"/>
      <c r="M387" s="745"/>
      <c r="N387" s="745"/>
      <c r="O387" s="746"/>
    </row>
    <row r="388" spans="1:15" x14ac:dyDescent="0.25">
      <c r="A388" s="751"/>
      <c r="B388" s="751"/>
      <c r="C388" s="751"/>
      <c r="D388" s="751"/>
      <c r="E388" s="744"/>
      <c r="F388" s="745"/>
      <c r="G388" s="745"/>
      <c r="H388" s="745"/>
      <c r="I388" s="746"/>
      <c r="J388" s="751"/>
      <c r="K388" s="751"/>
      <c r="L388" s="744"/>
      <c r="M388" s="745"/>
      <c r="N388" s="745"/>
      <c r="O388" s="746"/>
    </row>
    <row r="389" spans="1:15" x14ac:dyDescent="0.25">
      <c r="A389" s="751"/>
      <c r="B389" s="751"/>
      <c r="C389" s="751"/>
      <c r="D389" s="751"/>
      <c r="E389" s="744"/>
      <c r="F389" s="745"/>
      <c r="G389" s="745"/>
      <c r="H389" s="745"/>
      <c r="I389" s="746"/>
      <c r="J389" s="751"/>
      <c r="K389" s="751"/>
      <c r="L389" s="744"/>
      <c r="M389" s="745"/>
      <c r="N389" s="745"/>
      <c r="O389" s="746"/>
    </row>
    <row r="390" spans="1:15" x14ac:dyDescent="0.25">
      <c r="A390" s="751"/>
      <c r="B390" s="751"/>
      <c r="C390" s="751"/>
      <c r="D390" s="751"/>
      <c r="E390" s="744"/>
      <c r="F390" s="745"/>
      <c r="G390" s="745"/>
      <c r="H390" s="745"/>
      <c r="I390" s="746"/>
      <c r="J390" s="751"/>
      <c r="K390" s="751"/>
      <c r="L390" s="744"/>
      <c r="M390" s="745"/>
      <c r="N390" s="745"/>
      <c r="O390" s="746"/>
    </row>
    <row r="391" spans="1:15" x14ac:dyDescent="0.25">
      <c r="A391" s="751"/>
      <c r="B391" s="751"/>
      <c r="C391" s="751"/>
      <c r="D391" s="751"/>
      <c r="E391" s="744"/>
      <c r="F391" s="745"/>
      <c r="G391" s="745"/>
      <c r="H391" s="745"/>
      <c r="I391" s="746"/>
      <c r="J391" s="751"/>
      <c r="K391" s="751"/>
      <c r="L391" s="744"/>
      <c r="M391" s="745"/>
      <c r="N391" s="745"/>
      <c r="O391" s="746"/>
    </row>
    <row r="392" spans="1:15" ht="15.75" x14ac:dyDescent="0.25">
      <c r="A392" s="69"/>
      <c r="B392" s="70"/>
      <c r="C392" s="71"/>
      <c r="D392" s="71"/>
      <c r="E392" s="71"/>
      <c r="F392" s="71"/>
      <c r="G392" s="71"/>
      <c r="H392" s="71"/>
      <c r="I392" s="71"/>
      <c r="J392" s="71"/>
      <c r="K392" s="71"/>
      <c r="L392" s="71"/>
      <c r="M392" s="71"/>
      <c r="N392" s="71"/>
      <c r="O392" s="69"/>
    </row>
    <row r="393" spans="1:15" ht="15.75" x14ac:dyDescent="0.25">
      <c r="A393" s="69"/>
      <c r="B393" s="70"/>
      <c r="C393" s="71"/>
      <c r="D393" s="71"/>
      <c r="E393" s="71"/>
      <c r="F393" s="71"/>
      <c r="G393" s="71"/>
      <c r="H393" s="71"/>
      <c r="I393" s="71"/>
      <c r="J393" s="71"/>
      <c r="K393" s="71"/>
      <c r="L393" s="71"/>
      <c r="M393" s="71"/>
      <c r="N393" s="71"/>
      <c r="O393" s="69"/>
    </row>
    <row r="394" spans="1:15" ht="63" x14ac:dyDescent="0.25">
      <c r="A394" s="72" t="s">
        <v>23</v>
      </c>
      <c r="B394" s="73" t="s">
        <v>24</v>
      </c>
      <c r="C394" s="73" t="s">
        <v>25</v>
      </c>
      <c r="D394" s="73" t="s">
        <v>26</v>
      </c>
      <c r="E394" s="73" t="s">
        <v>27</v>
      </c>
      <c r="F394" s="764" t="s">
        <v>28</v>
      </c>
      <c r="G394" s="764"/>
      <c r="H394" s="764" t="s">
        <v>29</v>
      </c>
      <c r="I394" s="764"/>
      <c r="J394" s="73" t="s">
        <v>30</v>
      </c>
      <c r="K394" s="764" t="s">
        <v>31</v>
      </c>
      <c r="L394" s="764"/>
      <c r="M394" s="765" t="s">
        <v>32</v>
      </c>
      <c r="N394" s="766"/>
      <c r="O394" s="767"/>
    </row>
    <row r="395" spans="1:15" ht="120" x14ac:dyDescent="0.25">
      <c r="A395" s="75" t="s">
        <v>567</v>
      </c>
      <c r="B395" s="129"/>
      <c r="C395" s="177" t="s">
        <v>568</v>
      </c>
      <c r="D395" s="177" t="s">
        <v>87</v>
      </c>
      <c r="E395" s="177" t="s">
        <v>36</v>
      </c>
      <c r="F395" s="973" t="s">
        <v>569</v>
      </c>
      <c r="G395" s="968"/>
      <c r="H395" s="948" t="s">
        <v>70</v>
      </c>
      <c r="I395" s="949"/>
      <c r="J395" s="192">
        <v>0.9</v>
      </c>
      <c r="K395" s="952" t="s">
        <v>147</v>
      </c>
      <c r="L395" s="952"/>
      <c r="M395" s="969" t="s">
        <v>570</v>
      </c>
      <c r="N395" s="969"/>
      <c r="O395" s="969"/>
    </row>
    <row r="396" spans="1:15" ht="15.75" x14ac:dyDescent="0.25">
      <c r="A396" s="752" t="s">
        <v>40</v>
      </c>
      <c r="B396" s="753"/>
      <c r="C396" s="961" t="s">
        <v>571</v>
      </c>
      <c r="D396" s="962"/>
      <c r="E396" s="962"/>
      <c r="F396" s="962"/>
      <c r="G396" s="963"/>
      <c r="H396" s="755" t="s">
        <v>42</v>
      </c>
      <c r="I396" s="756"/>
      <c r="J396" s="757"/>
      <c r="K396" s="754" t="s">
        <v>572</v>
      </c>
      <c r="L396" s="965"/>
      <c r="M396" s="965"/>
      <c r="N396" s="965"/>
      <c r="O396" s="966"/>
    </row>
    <row r="397" spans="1:15" ht="15.75" x14ac:dyDescent="0.25">
      <c r="A397" s="760" t="s">
        <v>44</v>
      </c>
      <c r="B397" s="761"/>
      <c r="C397" s="761"/>
      <c r="D397" s="761"/>
      <c r="E397" s="761"/>
      <c r="F397" s="762"/>
      <c r="G397" s="763" t="s">
        <v>45</v>
      </c>
      <c r="H397" s="763"/>
      <c r="I397" s="763"/>
      <c r="J397" s="763"/>
      <c r="K397" s="763"/>
      <c r="L397" s="763"/>
      <c r="M397" s="763"/>
      <c r="N397" s="763"/>
      <c r="O397" s="763"/>
    </row>
    <row r="398" spans="1:15" x14ac:dyDescent="0.25">
      <c r="A398" s="879" t="s">
        <v>573</v>
      </c>
      <c r="B398" s="970"/>
      <c r="C398" s="970"/>
      <c r="D398" s="970"/>
      <c r="E398" s="970"/>
      <c r="F398" s="970"/>
      <c r="G398" s="780"/>
      <c r="H398" s="780"/>
      <c r="I398" s="780"/>
      <c r="J398" s="780"/>
      <c r="K398" s="780"/>
      <c r="L398" s="780"/>
      <c r="M398" s="780"/>
      <c r="N398" s="780"/>
      <c r="O398" s="780"/>
    </row>
    <row r="399" spans="1:15" x14ac:dyDescent="0.25">
      <c r="A399" s="971"/>
      <c r="B399" s="972"/>
      <c r="C399" s="972"/>
      <c r="D399" s="972"/>
      <c r="E399" s="972"/>
      <c r="F399" s="972"/>
      <c r="G399" s="780"/>
      <c r="H399" s="780"/>
      <c r="I399" s="780"/>
      <c r="J399" s="780"/>
      <c r="K399" s="780"/>
      <c r="L399" s="780"/>
      <c r="M399" s="780"/>
      <c r="N399" s="780"/>
      <c r="O399" s="780"/>
    </row>
    <row r="400" spans="1:15" ht="15.75" x14ac:dyDescent="0.25">
      <c r="A400" s="760" t="s">
        <v>48</v>
      </c>
      <c r="B400" s="761"/>
      <c r="C400" s="761"/>
      <c r="D400" s="761"/>
      <c r="E400" s="761"/>
      <c r="F400" s="761"/>
      <c r="G400" s="763" t="s">
        <v>49</v>
      </c>
      <c r="H400" s="763"/>
      <c r="I400" s="763"/>
      <c r="J400" s="763"/>
      <c r="K400" s="763"/>
      <c r="L400" s="763"/>
      <c r="M400" s="763"/>
      <c r="N400" s="763"/>
      <c r="O400" s="763"/>
    </row>
    <row r="401" spans="1:15" x14ac:dyDescent="0.25">
      <c r="A401" s="781"/>
      <c r="B401" s="781"/>
      <c r="C401" s="781"/>
      <c r="D401" s="781"/>
      <c r="E401" s="781"/>
      <c r="F401" s="781"/>
      <c r="G401" s="781"/>
      <c r="H401" s="781"/>
      <c r="I401" s="781"/>
      <c r="J401" s="781"/>
      <c r="K401" s="781"/>
      <c r="L401" s="781"/>
      <c r="M401" s="781"/>
      <c r="N401" s="781"/>
      <c r="O401" s="781"/>
    </row>
    <row r="402" spans="1:15" x14ac:dyDescent="0.25">
      <c r="A402" s="781"/>
      <c r="B402" s="781"/>
      <c r="C402" s="781"/>
      <c r="D402" s="781"/>
      <c r="E402" s="781"/>
      <c r="F402" s="781"/>
      <c r="G402" s="781"/>
      <c r="H402" s="781"/>
      <c r="I402" s="781"/>
      <c r="J402" s="781"/>
      <c r="K402" s="781"/>
      <c r="L402" s="781"/>
      <c r="M402" s="781"/>
      <c r="N402" s="781"/>
      <c r="O402" s="781"/>
    </row>
    <row r="403" spans="1:15" ht="15.75" x14ac:dyDescent="0.25">
      <c r="A403" s="63"/>
      <c r="B403" s="64"/>
      <c r="C403" s="70"/>
      <c r="D403" s="70"/>
      <c r="E403" s="70"/>
      <c r="F403" s="70"/>
      <c r="G403" s="70"/>
      <c r="H403" s="70"/>
      <c r="I403" s="70"/>
      <c r="J403" s="70"/>
      <c r="K403" s="70"/>
      <c r="L403" s="70"/>
      <c r="M403" s="70"/>
      <c r="N403" s="70"/>
      <c r="O403" s="63"/>
    </row>
    <row r="404" spans="1:15" ht="15.75" x14ac:dyDescent="0.25">
      <c r="A404" s="70"/>
      <c r="B404" s="70"/>
      <c r="C404" s="63"/>
      <c r="D404" s="752" t="s">
        <v>52</v>
      </c>
      <c r="E404" s="773"/>
      <c r="F404" s="773"/>
      <c r="G404" s="773"/>
      <c r="H404" s="773"/>
      <c r="I404" s="773"/>
      <c r="J404" s="773"/>
      <c r="K404" s="773"/>
      <c r="L404" s="773"/>
      <c r="M404" s="773"/>
      <c r="N404" s="773"/>
      <c r="O404" s="753"/>
    </row>
    <row r="405" spans="1:15" ht="15.75" x14ac:dyDescent="0.25">
      <c r="A405" s="63"/>
      <c r="B405" s="64"/>
      <c r="C405" s="70"/>
      <c r="D405" s="73" t="s">
        <v>53</v>
      </c>
      <c r="E405" s="73" t="s">
        <v>54</v>
      </c>
      <c r="F405" s="73" t="s">
        <v>55</v>
      </c>
      <c r="G405" s="73" t="s">
        <v>56</v>
      </c>
      <c r="H405" s="73" t="s">
        <v>57</v>
      </c>
      <c r="I405" s="73" t="s">
        <v>58</v>
      </c>
      <c r="J405" s="73" t="s">
        <v>59</v>
      </c>
      <c r="K405" s="73" t="s">
        <v>60</v>
      </c>
      <c r="L405" s="73" t="s">
        <v>61</v>
      </c>
      <c r="M405" s="73" t="s">
        <v>62</v>
      </c>
      <c r="N405" s="73" t="s">
        <v>63</v>
      </c>
      <c r="O405" s="73" t="s">
        <v>64</v>
      </c>
    </row>
    <row r="406" spans="1:15" ht="15.75" x14ac:dyDescent="0.25">
      <c r="A406" s="954" t="s">
        <v>65</v>
      </c>
      <c r="B406" s="954"/>
      <c r="C406" s="954"/>
      <c r="D406" s="179"/>
      <c r="E406" s="179"/>
      <c r="F406" s="179"/>
      <c r="G406" s="179"/>
      <c r="H406" s="179"/>
      <c r="I406" s="179"/>
      <c r="J406" s="179"/>
      <c r="K406" s="179"/>
      <c r="L406" s="179"/>
      <c r="M406" s="179"/>
      <c r="N406" s="179"/>
      <c r="O406" s="179"/>
    </row>
    <row r="407" spans="1:15" ht="15.75" x14ac:dyDescent="0.25">
      <c r="A407" s="955" t="s">
        <v>66</v>
      </c>
      <c r="B407" s="955"/>
      <c r="C407" s="955"/>
      <c r="D407" s="181"/>
      <c r="E407" s="181"/>
      <c r="F407" s="181"/>
      <c r="G407" s="181"/>
      <c r="H407" s="181"/>
      <c r="I407" s="181"/>
      <c r="J407" s="181"/>
      <c r="K407" s="181"/>
      <c r="L407" s="181"/>
      <c r="M407" s="181"/>
      <c r="N407" s="181"/>
      <c r="O407" s="181"/>
    </row>
    <row r="408" spans="1:15" ht="15.75" x14ac:dyDescent="0.25">
      <c r="A408" s="97"/>
      <c r="B408" s="98"/>
      <c r="C408" s="97"/>
      <c r="D408" s="97"/>
      <c r="E408" s="97"/>
      <c r="F408" s="97"/>
      <c r="G408" s="97"/>
      <c r="H408" s="97"/>
      <c r="I408" s="97"/>
      <c r="J408" s="97"/>
      <c r="K408" s="97"/>
      <c r="L408" s="97"/>
      <c r="M408" s="98"/>
      <c r="N408" s="98"/>
      <c r="O408" s="97"/>
    </row>
    <row r="409" spans="1:15" ht="15.75" x14ac:dyDescent="0.25">
      <c r="A409" s="97"/>
      <c r="B409" s="98"/>
      <c r="C409" s="97"/>
      <c r="D409" s="97"/>
      <c r="E409" s="97"/>
      <c r="F409" s="97"/>
      <c r="G409" s="97"/>
      <c r="H409" s="97"/>
      <c r="I409" s="97"/>
      <c r="J409" s="97"/>
      <c r="K409" s="97"/>
      <c r="L409" s="97"/>
      <c r="M409" s="98"/>
      <c r="N409" s="98"/>
      <c r="O409" s="97"/>
    </row>
    <row r="410" spans="1:15" ht="63" x14ac:dyDescent="0.25">
      <c r="A410" s="72" t="s">
        <v>23</v>
      </c>
      <c r="B410" s="73" t="s">
        <v>24</v>
      </c>
      <c r="C410" s="73" t="s">
        <v>25</v>
      </c>
      <c r="D410" s="73" t="s">
        <v>26</v>
      </c>
      <c r="E410" s="73" t="s">
        <v>27</v>
      </c>
      <c r="F410" s="764" t="s">
        <v>28</v>
      </c>
      <c r="G410" s="764"/>
      <c r="H410" s="764" t="s">
        <v>29</v>
      </c>
      <c r="I410" s="764"/>
      <c r="J410" s="73" t="s">
        <v>30</v>
      </c>
      <c r="K410" s="764" t="s">
        <v>31</v>
      </c>
      <c r="L410" s="764"/>
      <c r="M410" s="765" t="s">
        <v>32</v>
      </c>
      <c r="N410" s="766"/>
      <c r="O410" s="767"/>
    </row>
    <row r="411" spans="1:15" ht="60" x14ac:dyDescent="0.25">
      <c r="A411" s="75"/>
      <c r="B411" s="129"/>
      <c r="C411" s="177" t="s">
        <v>574</v>
      </c>
      <c r="D411" s="177" t="s">
        <v>87</v>
      </c>
      <c r="E411" s="177" t="s">
        <v>36</v>
      </c>
      <c r="F411" s="974" t="s">
        <v>575</v>
      </c>
      <c r="G411" s="968"/>
      <c r="H411" s="948" t="s">
        <v>514</v>
      </c>
      <c r="I411" s="949"/>
      <c r="J411" s="197">
        <v>6</v>
      </c>
      <c r="K411" s="952" t="s">
        <v>39</v>
      </c>
      <c r="L411" s="952"/>
      <c r="M411" s="969"/>
      <c r="N411" s="969"/>
      <c r="O411" s="969"/>
    </row>
    <row r="412" spans="1:15" ht="15.75" x14ac:dyDescent="0.25">
      <c r="A412" s="752" t="s">
        <v>40</v>
      </c>
      <c r="B412" s="753"/>
      <c r="C412" s="961" t="s">
        <v>576</v>
      </c>
      <c r="D412" s="962"/>
      <c r="E412" s="962"/>
      <c r="F412" s="962"/>
      <c r="G412" s="963"/>
      <c r="H412" s="755" t="s">
        <v>42</v>
      </c>
      <c r="I412" s="756"/>
      <c r="J412" s="757"/>
      <c r="K412" s="754" t="s">
        <v>577</v>
      </c>
      <c r="L412" s="965"/>
      <c r="M412" s="965"/>
      <c r="N412" s="965"/>
      <c r="O412" s="966"/>
    </row>
    <row r="413" spans="1:15" ht="15.75" x14ac:dyDescent="0.25">
      <c r="A413" s="760" t="s">
        <v>44</v>
      </c>
      <c r="B413" s="761"/>
      <c r="C413" s="761"/>
      <c r="D413" s="761"/>
      <c r="E413" s="761"/>
      <c r="F413" s="762"/>
      <c r="G413" s="763" t="s">
        <v>45</v>
      </c>
      <c r="H413" s="763"/>
      <c r="I413" s="763"/>
      <c r="J413" s="763"/>
      <c r="K413" s="763"/>
      <c r="L413" s="763"/>
      <c r="M413" s="763"/>
      <c r="N413" s="763"/>
      <c r="O413" s="763"/>
    </row>
    <row r="414" spans="1:15" x14ac:dyDescent="0.25">
      <c r="A414" s="879" t="s">
        <v>578</v>
      </c>
      <c r="B414" s="970"/>
      <c r="C414" s="970"/>
      <c r="D414" s="970"/>
      <c r="E414" s="970"/>
      <c r="F414" s="970"/>
      <c r="G414" s="780"/>
      <c r="H414" s="780"/>
      <c r="I414" s="780"/>
      <c r="J414" s="780"/>
      <c r="K414" s="780"/>
      <c r="L414" s="780"/>
      <c r="M414" s="780"/>
      <c r="N414" s="780"/>
      <c r="O414" s="780"/>
    </row>
    <row r="415" spans="1:15" x14ac:dyDescent="0.25">
      <c r="A415" s="971"/>
      <c r="B415" s="972"/>
      <c r="C415" s="972"/>
      <c r="D415" s="972"/>
      <c r="E415" s="972"/>
      <c r="F415" s="972"/>
      <c r="G415" s="780"/>
      <c r="H415" s="780"/>
      <c r="I415" s="780"/>
      <c r="J415" s="780"/>
      <c r="K415" s="780"/>
      <c r="L415" s="780"/>
      <c r="M415" s="780"/>
      <c r="N415" s="780"/>
      <c r="O415" s="780"/>
    </row>
    <row r="416" spans="1:15" ht="15.75" x14ac:dyDescent="0.25">
      <c r="A416" s="760" t="s">
        <v>48</v>
      </c>
      <c r="B416" s="761"/>
      <c r="C416" s="761"/>
      <c r="D416" s="761"/>
      <c r="E416" s="761"/>
      <c r="F416" s="761"/>
      <c r="G416" s="763" t="s">
        <v>49</v>
      </c>
      <c r="H416" s="763"/>
      <c r="I416" s="763"/>
      <c r="J416" s="763"/>
      <c r="K416" s="763"/>
      <c r="L416" s="763"/>
      <c r="M416" s="763"/>
      <c r="N416" s="763"/>
      <c r="O416" s="763"/>
    </row>
    <row r="417" spans="1:15" x14ac:dyDescent="0.25">
      <c r="A417" s="781"/>
      <c r="B417" s="781"/>
      <c r="C417" s="781"/>
      <c r="D417" s="781"/>
      <c r="E417" s="781"/>
      <c r="F417" s="781"/>
      <c r="G417" s="781"/>
      <c r="H417" s="781"/>
      <c r="I417" s="781"/>
      <c r="J417" s="781"/>
      <c r="K417" s="781"/>
      <c r="L417" s="781"/>
      <c r="M417" s="781"/>
      <c r="N417" s="781"/>
      <c r="O417" s="781"/>
    </row>
    <row r="418" spans="1:15" x14ac:dyDescent="0.25">
      <c r="A418" s="781"/>
      <c r="B418" s="781"/>
      <c r="C418" s="781"/>
      <c r="D418" s="781"/>
      <c r="E418" s="781"/>
      <c r="F418" s="781"/>
      <c r="G418" s="781"/>
      <c r="H418" s="781"/>
      <c r="I418" s="781"/>
      <c r="J418" s="781"/>
      <c r="K418" s="781"/>
      <c r="L418" s="781"/>
      <c r="M418" s="781"/>
      <c r="N418" s="781"/>
      <c r="O418" s="781"/>
    </row>
    <row r="419" spans="1:15" ht="15.75" x14ac:dyDescent="0.25">
      <c r="A419" s="63"/>
      <c r="B419" s="64"/>
      <c r="C419" s="70"/>
      <c r="D419" s="70"/>
      <c r="E419" s="70"/>
      <c r="F419" s="70"/>
      <c r="G419" s="70"/>
      <c r="H419" s="70"/>
      <c r="I419" s="70"/>
      <c r="J419" s="70"/>
      <c r="K419" s="70"/>
      <c r="L419" s="70"/>
      <c r="M419" s="70"/>
      <c r="N419" s="70"/>
      <c r="O419" s="63"/>
    </row>
    <row r="420" spans="1:15" ht="15.75" x14ac:dyDescent="0.25">
      <c r="A420" s="70"/>
      <c r="B420" s="70"/>
      <c r="C420" s="63"/>
      <c r="D420" s="752" t="s">
        <v>52</v>
      </c>
      <c r="E420" s="773"/>
      <c r="F420" s="773"/>
      <c r="G420" s="773"/>
      <c r="H420" s="773"/>
      <c r="I420" s="773"/>
      <c r="J420" s="773"/>
      <c r="K420" s="773"/>
      <c r="L420" s="773"/>
      <c r="M420" s="773"/>
      <c r="N420" s="773"/>
      <c r="O420" s="753"/>
    </row>
    <row r="421" spans="1:15" ht="15.75" x14ac:dyDescent="0.25">
      <c r="A421" s="63"/>
      <c r="B421" s="64"/>
      <c r="C421" s="70"/>
      <c r="D421" s="73" t="s">
        <v>53</v>
      </c>
      <c r="E421" s="73" t="s">
        <v>54</v>
      </c>
      <c r="F421" s="73" t="s">
        <v>55</v>
      </c>
      <c r="G421" s="73" t="s">
        <v>56</v>
      </c>
      <c r="H421" s="73" t="s">
        <v>57</v>
      </c>
      <c r="I421" s="73" t="s">
        <v>58</v>
      </c>
      <c r="J421" s="73" t="s">
        <v>59</v>
      </c>
      <c r="K421" s="73" t="s">
        <v>60</v>
      </c>
      <c r="L421" s="73" t="s">
        <v>61</v>
      </c>
      <c r="M421" s="73" t="s">
        <v>62</v>
      </c>
      <c r="N421" s="73" t="s">
        <v>63</v>
      </c>
      <c r="O421" s="73" t="s">
        <v>64</v>
      </c>
    </row>
    <row r="422" spans="1:15" ht="15.75" x14ac:dyDescent="0.25">
      <c r="A422" s="954" t="s">
        <v>65</v>
      </c>
      <c r="B422" s="954"/>
      <c r="C422" s="954"/>
      <c r="D422" s="179"/>
      <c r="E422" s="179"/>
      <c r="F422" s="179"/>
      <c r="G422" s="179"/>
      <c r="H422" s="179"/>
      <c r="I422" s="179"/>
      <c r="J422" s="179"/>
      <c r="K422" s="179"/>
      <c r="L422" s="179"/>
      <c r="M422" s="179"/>
      <c r="N422" s="179"/>
      <c r="O422" s="179"/>
    </row>
    <row r="423" spans="1:15" ht="15.75" x14ac:dyDescent="0.25">
      <c r="A423" s="955" t="s">
        <v>66</v>
      </c>
      <c r="B423" s="955"/>
      <c r="C423" s="955"/>
      <c r="D423" s="181"/>
      <c r="E423" s="181"/>
      <c r="F423" s="181"/>
      <c r="G423" s="181"/>
      <c r="H423" s="181"/>
      <c r="I423" s="181"/>
      <c r="J423" s="181"/>
      <c r="K423" s="181"/>
      <c r="L423" s="181"/>
      <c r="M423" s="181"/>
      <c r="N423" s="181"/>
      <c r="O423" s="181"/>
    </row>
    <row r="424" spans="1:15" ht="15.75" x14ac:dyDescent="0.25">
      <c r="A424" s="97"/>
      <c r="B424" s="98"/>
      <c r="C424" s="97"/>
      <c r="D424" s="97"/>
      <c r="E424" s="97"/>
      <c r="F424" s="97"/>
      <c r="G424" s="97"/>
      <c r="H424" s="97"/>
      <c r="I424" s="97"/>
      <c r="J424" s="97"/>
      <c r="K424" s="97"/>
      <c r="L424" s="97"/>
      <c r="M424" s="98"/>
      <c r="N424" s="98"/>
      <c r="O424" s="97"/>
    </row>
    <row r="425" spans="1:15" ht="15.75" x14ac:dyDescent="0.25">
      <c r="A425" s="97"/>
      <c r="B425" s="98"/>
      <c r="C425" s="97"/>
      <c r="D425" s="97"/>
      <c r="E425" s="97"/>
      <c r="F425" s="97"/>
      <c r="G425" s="97"/>
      <c r="H425" s="97"/>
      <c r="I425" s="97"/>
      <c r="J425" s="97"/>
      <c r="K425" s="97"/>
      <c r="L425" s="97"/>
      <c r="M425" s="98"/>
      <c r="N425" s="98"/>
      <c r="O425" s="97"/>
    </row>
    <row r="426" spans="1:15" ht="15.75" x14ac:dyDescent="0.25">
      <c r="A426" s="97"/>
      <c r="B426" s="98"/>
      <c r="C426" s="97"/>
      <c r="D426" s="97"/>
      <c r="E426" s="97"/>
      <c r="F426" s="97"/>
      <c r="G426" s="97"/>
      <c r="H426" s="97"/>
      <c r="I426" s="97"/>
      <c r="J426" s="97"/>
      <c r="K426" s="97"/>
      <c r="L426" s="97"/>
      <c r="M426" s="98"/>
      <c r="N426" s="98"/>
      <c r="O426" s="97"/>
    </row>
    <row r="427" spans="1:15" ht="31.5" x14ac:dyDescent="0.25">
      <c r="A427" s="67" t="s">
        <v>553</v>
      </c>
      <c r="B427" s="875" t="s">
        <v>579</v>
      </c>
      <c r="C427" s="748"/>
      <c r="D427" s="748"/>
      <c r="E427" s="748"/>
      <c r="F427" s="748"/>
      <c r="G427" s="748"/>
      <c r="H427" s="748"/>
      <c r="I427" s="748"/>
      <c r="J427" s="749"/>
      <c r="K427" s="750" t="s">
        <v>13</v>
      </c>
      <c r="L427" s="750"/>
      <c r="M427" s="750"/>
      <c r="N427" s="750"/>
      <c r="O427" s="68"/>
    </row>
    <row r="428" spans="1:15" ht="15.75" x14ac:dyDescent="0.25">
      <c r="A428" s="69"/>
      <c r="B428" s="70"/>
      <c r="C428" s="71"/>
      <c r="D428" s="71"/>
      <c r="E428" s="71"/>
      <c r="F428" s="71"/>
      <c r="G428" s="71"/>
      <c r="H428" s="71"/>
      <c r="I428" s="71"/>
      <c r="J428" s="71"/>
      <c r="K428" s="71"/>
      <c r="L428" s="71"/>
      <c r="M428" s="71"/>
      <c r="N428" s="71"/>
      <c r="O428" s="69"/>
    </row>
    <row r="429" spans="1:15" ht="31.5" x14ac:dyDescent="0.25">
      <c r="A429" s="67" t="s">
        <v>14</v>
      </c>
      <c r="B429" s="875"/>
      <c r="C429" s="748"/>
      <c r="D429" s="748"/>
      <c r="E429" s="748"/>
      <c r="F429" s="748"/>
      <c r="G429" s="748"/>
      <c r="H429" s="748"/>
      <c r="I429" s="748"/>
      <c r="J429" s="748"/>
      <c r="K429" s="748"/>
      <c r="L429" s="748"/>
      <c r="M429" s="748"/>
      <c r="N429" s="748"/>
      <c r="O429" s="749"/>
    </row>
    <row r="430" spans="1:15" ht="15.75" x14ac:dyDescent="0.25">
      <c r="A430" s="69"/>
      <c r="B430" s="70"/>
      <c r="C430" s="71"/>
      <c r="D430" s="71"/>
      <c r="E430" s="71"/>
      <c r="F430" s="71"/>
      <c r="G430" s="71"/>
      <c r="H430" s="71"/>
      <c r="I430" s="71"/>
      <c r="J430" s="71"/>
      <c r="K430" s="71"/>
      <c r="L430" s="71"/>
      <c r="M430" s="71"/>
      <c r="N430" s="71"/>
      <c r="O430" s="69"/>
    </row>
    <row r="431" spans="1:15" x14ac:dyDescent="0.25">
      <c r="A431" s="751" t="s">
        <v>15</v>
      </c>
      <c r="B431" s="751"/>
      <c r="C431" s="751"/>
      <c r="D431" s="751"/>
      <c r="E431" s="744"/>
      <c r="F431" s="745"/>
      <c r="G431" s="745"/>
      <c r="H431" s="745"/>
      <c r="I431" s="746"/>
      <c r="J431" s="751" t="s">
        <v>17</v>
      </c>
      <c r="K431" s="751"/>
      <c r="L431" s="744"/>
      <c r="M431" s="745"/>
      <c r="N431" s="745"/>
      <c r="O431" s="746"/>
    </row>
    <row r="432" spans="1:15" x14ac:dyDescent="0.25">
      <c r="A432" s="751"/>
      <c r="B432" s="751"/>
      <c r="C432" s="751"/>
      <c r="D432" s="751"/>
      <c r="E432" s="744"/>
      <c r="F432" s="745"/>
      <c r="G432" s="745"/>
      <c r="H432" s="745"/>
      <c r="I432" s="746"/>
      <c r="J432" s="751"/>
      <c r="K432" s="751"/>
      <c r="L432" s="944"/>
      <c r="M432" s="945"/>
      <c r="N432" s="945"/>
      <c r="O432" s="946"/>
    </row>
    <row r="433" spans="1:15" x14ac:dyDescent="0.25">
      <c r="A433" s="751"/>
      <c r="B433" s="751"/>
      <c r="C433" s="751"/>
      <c r="D433" s="751"/>
      <c r="E433" s="744"/>
      <c r="F433" s="745"/>
      <c r="G433" s="745"/>
      <c r="H433" s="745"/>
      <c r="I433" s="746"/>
      <c r="J433" s="751"/>
      <c r="K433" s="751"/>
      <c r="L433" s="744"/>
      <c r="M433" s="745"/>
      <c r="N433" s="745"/>
      <c r="O433" s="746"/>
    </row>
    <row r="434" spans="1:15" x14ac:dyDescent="0.25">
      <c r="A434" s="751"/>
      <c r="B434" s="751"/>
      <c r="C434" s="751"/>
      <c r="D434" s="751"/>
      <c r="E434" s="744"/>
      <c r="F434" s="745"/>
      <c r="G434" s="745"/>
      <c r="H434" s="745"/>
      <c r="I434" s="746"/>
      <c r="J434" s="751"/>
      <c r="K434" s="751"/>
      <c r="L434" s="944"/>
      <c r="M434" s="945"/>
      <c r="N434" s="945"/>
      <c r="O434" s="946"/>
    </row>
    <row r="435" spans="1:15" x14ac:dyDescent="0.25">
      <c r="A435" s="751"/>
      <c r="B435" s="751"/>
      <c r="C435" s="751"/>
      <c r="D435" s="751"/>
      <c r="E435" s="744"/>
      <c r="F435" s="745"/>
      <c r="G435" s="745"/>
      <c r="H435" s="745"/>
      <c r="I435" s="746"/>
      <c r="J435" s="751"/>
      <c r="K435" s="751"/>
      <c r="L435" s="744"/>
      <c r="M435" s="745"/>
      <c r="N435" s="745"/>
      <c r="O435" s="746"/>
    </row>
    <row r="436" spans="1:15" x14ac:dyDescent="0.25">
      <c r="A436" s="751"/>
      <c r="B436" s="751"/>
      <c r="C436" s="751"/>
      <c r="D436" s="751"/>
      <c r="E436" s="744"/>
      <c r="F436" s="745"/>
      <c r="G436" s="745"/>
      <c r="H436" s="745"/>
      <c r="I436" s="746"/>
      <c r="J436" s="751"/>
      <c r="K436" s="751"/>
      <c r="L436" s="744"/>
      <c r="M436" s="745"/>
      <c r="N436" s="745"/>
      <c r="O436" s="746"/>
    </row>
    <row r="437" spans="1:15" x14ac:dyDescent="0.25">
      <c r="A437" s="751"/>
      <c r="B437" s="751"/>
      <c r="C437" s="751"/>
      <c r="D437" s="751"/>
      <c r="E437" s="744"/>
      <c r="F437" s="745"/>
      <c r="G437" s="745"/>
      <c r="H437" s="745"/>
      <c r="I437" s="746"/>
      <c r="J437" s="751"/>
      <c r="K437" s="751"/>
      <c r="L437" s="744"/>
      <c r="M437" s="745"/>
      <c r="N437" s="745"/>
      <c r="O437" s="746"/>
    </row>
    <row r="438" spans="1:15" x14ac:dyDescent="0.25">
      <c r="A438" s="751"/>
      <c r="B438" s="751"/>
      <c r="C438" s="751"/>
      <c r="D438" s="751"/>
      <c r="E438" s="744"/>
      <c r="F438" s="745"/>
      <c r="G438" s="745"/>
      <c r="H438" s="745"/>
      <c r="I438" s="746"/>
      <c r="J438" s="751"/>
      <c r="K438" s="751"/>
      <c r="L438" s="744"/>
      <c r="M438" s="745"/>
      <c r="N438" s="745"/>
      <c r="O438" s="746"/>
    </row>
    <row r="439" spans="1:15" x14ac:dyDescent="0.25">
      <c r="A439" s="751"/>
      <c r="B439" s="751"/>
      <c r="C439" s="751"/>
      <c r="D439" s="751"/>
      <c r="E439" s="744"/>
      <c r="F439" s="745"/>
      <c r="G439" s="745"/>
      <c r="H439" s="745"/>
      <c r="I439" s="746"/>
      <c r="J439" s="751"/>
      <c r="K439" s="751"/>
      <c r="L439" s="744"/>
      <c r="M439" s="745"/>
      <c r="N439" s="745"/>
      <c r="O439" s="746"/>
    </row>
    <row r="440" spans="1:15" x14ac:dyDescent="0.25">
      <c r="A440" s="751"/>
      <c r="B440" s="751"/>
      <c r="C440" s="751"/>
      <c r="D440" s="751"/>
      <c r="E440" s="744"/>
      <c r="F440" s="745"/>
      <c r="G440" s="745"/>
      <c r="H440" s="745"/>
      <c r="I440" s="746"/>
      <c r="J440" s="751"/>
      <c r="K440" s="751"/>
      <c r="L440" s="744"/>
      <c r="M440" s="745"/>
      <c r="N440" s="745"/>
      <c r="O440" s="746"/>
    </row>
    <row r="441" spans="1:15" x14ac:dyDescent="0.25">
      <c r="A441" s="751"/>
      <c r="B441" s="751"/>
      <c r="C441" s="751"/>
      <c r="D441" s="751"/>
      <c r="E441" s="744"/>
      <c r="F441" s="745"/>
      <c r="G441" s="745"/>
      <c r="H441" s="745"/>
      <c r="I441" s="746"/>
      <c r="J441" s="751"/>
      <c r="K441" s="751"/>
      <c r="L441" s="744"/>
      <c r="M441" s="745"/>
      <c r="N441" s="745"/>
      <c r="O441" s="746"/>
    </row>
    <row r="442" spans="1:15" x14ac:dyDescent="0.25">
      <c r="A442" s="751"/>
      <c r="B442" s="751"/>
      <c r="C442" s="751"/>
      <c r="D442" s="751"/>
      <c r="E442" s="744"/>
      <c r="F442" s="745"/>
      <c r="G442" s="745"/>
      <c r="H442" s="745"/>
      <c r="I442" s="746"/>
      <c r="J442" s="751"/>
      <c r="K442" s="751"/>
      <c r="L442" s="744"/>
      <c r="M442" s="745"/>
      <c r="N442" s="745"/>
      <c r="O442" s="746"/>
    </row>
    <row r="443" spans="1:15" x14ac:dyDescent="0.25">
      <c r="A443" s="751"/>
      <c r="B443" s="751"/>
      <c r="C443" s="751"/>
      <c r="D443" s="751"/>
      <c r="E443" s="744"/>
      <c r="F443" s="745"/>
      <c r="G443" s="745"/>
      <c r="H443" s="745"/>
      <c r="I443" s="746"/>
      <c r="J443" s="751"/>
      <c r="K443" s="751"/>
      <c r="L443" s="744"/>
      <c r="M443" s="745"/>
      <c r="N443" s="745"/>
      <c r="O443" s="746"/>
    </row>
    <row r="444" spans="1:15" x14ac:dyDescent="0.25">
      <c r="A444" s="751"/>
      <c r="B444" s="751"/>
      <c r="C444" s="751"/>
      <c r="D444" s="751"/>
      <c r="E444" s="744"/>
      <c r="F444" s="745"/>
      <c r="G444" s="745"/>
      <c r="H444" s="745"/>
      <c r="I444" s="746"/>
      <c r="J444" s="751"/>
      <c r="K444" s="751"/>
      <c r="L444" s="744"/>
      <c r="M444" s="745"/>
      <c r="N444" s="745"/>
      <c r="O444" s="746"/>
    </row>
    <row r="445" spans="1:15" x14ac:dyDescent="0.25">
      <c r="A445" s="751"/>
      <c r="B445" s="751"/>
      <c r="C445" s="751"/>
      <c r="D445" s="751"/>
      <c r="E445" s="744"/>
      <c r="F445" s="745"/>
      <c r="G445" s="745"/>
      <c r="H445" s="745"/>
      <c r="I445" s="746"/>
      <c r="J445" s="751"/>
      <c r="K445" s="751"/>
      <c r="L445" s="744"/>
      <c r="M445" s="745"/>
      <c r="N445" s="745"/>
      <c r="O445" s="746"/>
    </row>
    <row r="446" spans="1:15" x14ac:dyDescent="0.25">
      <c r="A446" s="751"/>
      <c r="B446" s="751"/>
      <c r="C446" s="751"/>
      <c r="D446" s="751"/>
      <c r="E446" s="744"/>
      <c r="F446" s="745"/>
      <c r="G446" s="745"/>
      <c r="H446" s="745"/>
      <c r="I446" s="746"/>
      <c r="J446" s="751"/>
      <c r="K446" s="751"/>
      <c r="L446" s="744"/>
      <c r="M446" s="745"/>
      <c r="N446" s="745"/>
      <c r="O446" s="746"/>
    </row>
    <row r="447" spans="1:15" x14ac:dyDescent="0.25">
      <c r="A447" s="751"/>
      <c r="B447" s="751"/>
      <c r="C447" s="751"/>
      <c r="D447" s="751"/>
      <c r="E447" s="744"/>
      <c r="F447" s="745"/>
      <c r="G447" s="745"/>
      <c r="H447" s="745"/>
      <c r="I447" s="746"/>
      <c r="J447" s="751"/>
      <c r="K447" s="751"/>
      <c r="L447" s="744"/>
      <c r="M447" s="745"/>
      <c r="N447" s="745"/>
      <c r="O447" s="746"/>
    </row>
    <row r="448" spans="1:15" x14ac:dyDescent="0.25">
      <c r="A448" s="751"/>
      <c r="B448" s="751"/>
      <c r="C448" s="751"/>
      <c r="D448" s="751"/>
      <c r="E448" s="744"/>
      <c r="F448" s="745"/>
      <c r="G448" s="745"/>
      <c r="H448" s="745"/>
      <c r="I448" s="746"/>
      <c r="J448" s="751"/>
      <c r="K448" s="751"/>
      <c r="L448" s="744"/>
      <c r="M448" s="745"/>
      <c r="N448" s="745"/>
      <c r="O448" s="746"/>
    </row>
    <row r="449" spans="1:15" x14ac:dyDescent="0.25">
      <c r="A449" s="751"/>
      <c r="B449" s="751"/>
      <c r="C449" s="751"/>
      <c r="D449" s="751"/>
      <c r="E449" s="744"/>
      <c r="F449" s="745"/>
      <c r="G449" s="745"/>
      <c r="H449" s="745"/>
      <c r="I449" s="746"/>
      <c r="J449" s="751"/>
      <c r="K449" s="751"/>
      <c r="L449" s="744"/>
      <c r="M449" s="745"/>
      <c r="N449" s="745"/>
      <c r="O449" s="746"/>
    </row>
    <row r="450" spans="1:15" x14ac:dyDescent="0.25">
      <c r="A450" s="751"/>
      <c r="B450" s="751"/>
      <c r="C450" s="751"/>
      <c r="D450" s="751"/>
      <c r="E450" s="744"/>
      <c r="F450" s="745"/>
      <c r="G450" s="745"/>
      <c r="H450" s="745"/>
      <c r="I450" s="746"/>
      <c r="J450" s="751"/>
      <c r="K450" s="751"/>
      <c r="L450" s="744"/>
      <c r="M450" s="745"/>
      <c r="N450" s="745"/>
      <c r="O450" s="746"/>
    </row>
    <row r="451" spans="1:15" x14ac:dyDescent="0.25">
      <c r="A451" s="751"/>
      <c r="B451" s="751"/>
      <c r="C451" s="751"/>
      <c r="D451" s="751"/>
      <c r="E451" s="744"/>
      <c r="F451" s="745"/>
      <c r="G451" s="745"/>
      <c r="H451" s="745"/>
      <c r="I451" s="746"/>
      <c r="J451" s="751"/>
      <c r="K451" s="751"/>
      <c r="L451" s="744"/>
      <c r="M451" s="745"/>
      <c r="N451" s="745"/>
      <c r="O451" s="746"/>
    </row>
    <row r="452" spans="1:15" x14ac:dyDescent="0.25">
      <c r="A452" s="751"/>
      <c r="B452" s="751"/>
      <c r="C452" s="751"/>
      <c r="D452" s="751"/>
      <c r="E452" s="744"/>
      <c r="F452" s="745"/>
      <c r="G452" s="745"/>
      <c r="H452" s="745"/>
      <c r="I452" s="746"/>
      <c r="J452" s="751"/>
      <c r="K452" s="751"/>
      <c r="L452" s="744"/>
      <c r="M452" s="745"/>
      <c r="N452" s="745"/>
      <c r="O452" s="746"/>
    </row>
    <row r="453" spans="1:15" x14ac:dyDescent="0.25">
      <c r="A453" s="751"/>
      <c r="B453" s="751"/>
      <c r="C453" s="751"/>
      <c r="D453" s="751"/>
      <c r="E453" s="744"/>
      <c r="F453" s="745"/>
      <c r="G453" s="745"/>
      <c r="H453" s="745"/>
      <c r="I453" s="746"/>
      <c r="J453" s="751"/>
      <c r="K453" s="751"/>
      <c r="L453" s="744"/>
      <c r="M453" s="745"/>
      <c r="N453" s="745"/>
      <c r="O453" s="746"/>
    </row>
    <row r="454" spans="1:15" x14ac:dyDescent="0.25">
      <c r="A454" s="751"/>
      <c r="B454" s="751"/>
      <c r="C454" s="751"/>
      <c r="D454" s="751"/>
      <c r="E454" s="744"/>
      <c r="F454" s="745"/>
      <c r="G454" s="745"/>
      <c r="H454" s="745"/>
      <c r="I454" s="746"/>
      <c r="J454" s="751"/>
      <c r="K454" s="751"/>
      <c r="L454" s="744"/>
      <c r="M454" s="745"/>
      <c r="N454" s="745"/>
      <c r="O454" s="746"/>
    </row>
    <row r="455" spans="1:15" x14ac:dyDescent="0.25">
      <c r="A455" s="751"/>
      <c r="B455" s="751"/>
      <c r="C455" s="751"/>
      <c r="D455" s="751"/>
      <c r="E455" s="744"/>
      <c r="F455" s="745"/>
      <c r="G455" s="745"/>
      <c r="H455" s="745"/>
      <c r="I455" s="746"/>
      <c r="J455" s="751"/>
      <c r="K455" s="751"/>
      <c r="L455" s="744"/>
      <c r="M455" s="745"/>
      <c r="N455" s="745"/>
      <c r="O455" s="746"/>
    </row>
    <row r="456" spans="1:15" x14ac:dyDescent="0.25">
      <c r="A456" s="751"/>
      <c r="B456" s="751"/>
      <c r="C456" s="751"/>
      <c r="D456" s="751"/>
      <c r="E456" s="744"/>
      <c r="F456" s="745"/>
      <c r="G456" s="745"/>
      <c r="H456" s="745"/>
      <c r="I456" s="746"/>
      <c r="J456" s="751"/>
      <c r="K456" s="751"/>
      <c r="L456" s="744"/>
      <c r="M456" s="745"/>
      <c r="N456" s="745"/>
      <c r="O456" s="746"/>
    </row>
    <row r="457" spans="1:15" x14ac:dyDescent="0.25">
      <c r="A457" s="751"/>
      <c r="B457" s="751"/>
      <c r="C457" s="751"/>
      <c r="D457" s="751"/>
      <c r="E457" s="744"/>
      <c r="F457" s="745"/>
      <c r="G457" s="745"/>
      <c r="H457" s="745"/>
      <c r="I457" s="746"/>
      <c r="J457" s="751"/>
      <c r="K457" s="751"/>
      <c r="L457" s="744"/>
      <c r="M457" s="745"/>
      <c r="N457" s="745"/>
      <c r="O457" s="746"/>
    </row>
    <row r="458" spans="1:15" x14ac:dyDescent="0.25">
      <c r="A458" s="751"/>
      <c r="B458" s="751"/>
      <c r="C458" s="751"/>
      <c r="D458" s="751"/>
      <c r="E458" s="744"/>
      <c r="F458" s="745"/>
      <c r="G458" s="745"/>
      <c r="H458" s="745"/>
      <c r="I458" s="746"/>
      <c r="J458" s="751"/>
      <c r="K458" s="751"/>
      <c r="L458" s="744"/>
      <c r="M458" s="745"/>
      <c r="N458" s="745"/>
      <c r="O458" s="746"/>
    </row>
    <row r="459" spans="1:15" x14ac:dyDescent="0.25">
      <c r="A459" s="751"/>
      <c r="B459" s="751"/>
      <c r="C459" s="751"/>
      <c r="D459" s="751"/>
      <c r="E459" s="744"/>
      <c r="F459" s="745"/>
      <c r="G459" s="745"/>
      <c r="H459" s="745"/>
      <c r="I459" s="746"/>
      <c r="J459" s="751"/>
      <c r="K459" s="751"/>
      <c r="L459" s="744"/>
      <c r="M459" s="745"/>
      <c r="N459" s="745"/>
      <c r="O459" s="746"/>
    </row>
    <row r="460" spans="1:15" x14ac:dyDescent="0.25">
      <c r="A460" s="751"/>
      <c r="B460" s="751"/>
      <c r="C460" s="751"/>
      <c r="D460" s="751"/>
      <c r="E460" s="744"/>
      <c r="F460" s="745"/>
      <c r="G460" s="745"/>
      <c r="H460" s="745"/>
      <c r="I460" s="746"/>
      <c r="J460" s="751"/>
      <c r="K460" s="751"/>
      <c r="L460" s="744"/>
      <c r="M460" s="745"/>
      <c r="N460" s="745"/>
      <c r="O460" s="746"/>
    </row>
    <row r="461" spans="1:15" x14ac:dyDescent="0.25">
      <c r="A461" s="751"/>
      <c r="B461" s="751"/>
      <c r="C461" s="751"/>
      <c r="D461" s="751"/>
      <c r="E461" s="744"/>
      <c r="F461" s="745"/>
      <c r="G461" s="745"/>
      <c r="H461" s="745"/>
      <c r="I461" s="746"/>
      <c r="J461" s="751"/>
      <c r="K461" s="751"/>
      <c r="L461" s="744"/>
      <c r="M461" s="745"/>
      <c r="N461" s="745"/>
      <c r="O461" s="746"/>
    </row>
    <row r="462" spans="1:15" x14ac:dyDescent="0.25">
      <c r="A462" s="751"/>
      <c r="B462" s="751"/>
      <c r="C462" s="751"/>
      <c r="D462" s="751"/>
      <c r="E462" s="744"/>
      <c r="F462" s="745"/>
      <c r="G462" s="745"/>
      <c r="H462" s="745"/>
      <c r="I462" s="746"/>
      <c r="J462" s="751"/>
      <c r="K462" s="751"/>
      <c r="L462" s="744"/>
      <c r="M462" s="745"/>
      <c r="N462" s="745"/>
      <c r="O462" s="746"/>
    </row>
    <row r="463" spans="1:15" x14ac:dyDescent="0.25">
      <c r="A463" s="751"/>
      <c r="B463" s="751"/>
      <c r="C463" s="751"/>
      <c r="D463" s="751"/>
      <c r="E463" s="744"/>
      <c r="F463" s="745"/>
      <c r="G463" s="745"/>
      <c r="H463" s="745"/>
      <c r="I463" s="746"/>
      <c r="J463" s="751"/>
      <c r="K463" s="751"/>
      <c r="L463" s="744"/>
      <c r="M463" s="745"/>
      <c r="N463" s="745"/>
      <c r="O463" s="746"/>
    </row>
    <row r="464" spans="1:15" x14ac:dyDescent="0.25">
      <c r="A464" s="751"/>
      <c r="B464" s="751"/>
      <c r="C464" s="751"/>
      <c r="D464" s="751"/>
      <c r="E464" s="744"/>
      <c r="F464" s="745"/>
      <c r="G464" s="745"/>
      <c r="H464" s="745"/>
      <c r="I464" s="746"/>
      <c r="J464" s="751"/>
      <c r="K464" s="751"/>
      <c r="L464" s="744"/>
      <c r="M464" s="745"/>
      <c r="N464" s="745"/>
      <c r="O464" s="746"/>
    </row>
    <row r="465" spans="1:15" x14ac:dyDescent="0.25">
      <c r="A465" s="751"/>
      <c r="B465" s="751"/>
      <c r="C465" s="751"/>
      <c r="D465" s="751"/>
      <c r="E465" s="744"/>
      <c r="F465" s="745"/>
      <c r="G465" s="745"/>
      <c r="H465" s="745"/>
      <c r="I465" s="746"/>
      <c r="J465" s="751"/>
      <c r="K465" s="751"/>
      <c r="L465" s="744"/>
      <c r="M465" s="745"/>
      <c r="N465" s="745"/>
      <c r="O465" s="746"/>
    </row>
    <row r="466" spans="1:15" x14ac:dyDescent="0.25">
      <c r="A466" s="751"/>
      <c r="B466" s="751"/>
      <c r="C466" s="751"/>
      <c r="D466" s="751"/>
      <c r="E466" s="744"/>
      <c r="F466" s="745"/>
      <c r="G466" s="745"/>
      <c r="H466" s="745"/>
      <c r="I466" s="746"/>
      <c r="J466" s="751"/>
      <c r="K466" s="751"/>
      <c r="L466" s="744"/>
      <c r="M466" s="745"/>
      <c r="N466" s="745"/>
      <c r="O466" s="746"/>
    </row>
    <row r="467" spans="1:15" x14ac:dyDescent="0.25">
      <c r="A467" s="751"/>
      <c r="B467" s="751"/>
      <c r="C467" s="751"/>
      <c r="D467" s="751"/>
      <c r="E467" s="744"/>
      <c r="F467" s="745"/>
      <c r="G467" s="745"/>
      <c r="H467" s="745"/>
      <c r="I467" s="746"/>
      <c r="J467" s="751"/>
      <c r="K467" s="751"/>
      <c r="L467" s="744"/>
      <c r="M467" s="745"/>
      <c r="N467" s="745"/>
      <c r="O467" s="746"/>
    </row>
    <row r="468" spans="1:15" ht="15.75" x14ac:dyDescent="0.25">
      <c r="A468" s="69"/>
      <c r="B468" s="70"/>
      <c r="C468" s="71"/>
      <c r="D468" s="71"/>
      <c r="E468" s="71"/>
      <c r="F468" s="71"/>
      <c r="G468" s="71"/>
      <c r="H468" s="71"/>
      <c r="I468" s="71"/>
      <c r="J468" s="71"/>
      <c r="K468" s="71"/>
      <c r="L468" s="71"/>
      <c r="M468" s="71"/>
      <c r="N468" s="71"/>
      <c r="O468" s="69"/>
    </row>
    <row r="469" spans="1:15" ht="15.75" x14ac:dyDescent="0.25">
      <c r="A469" s="69"/>
      <c r="B469" s="70"/>
      <c r="C469" s="71"/>
      <c r="D469" s="71"/>
      <c r="E469" s="71"/>
      <c r="F469" s="71"/>
      <c r="G469" s="71"/>
      <c r="H469" s="71"/>
      <c r="I469" s="71"/>
      <c r="J469" s="71"/>
      <c r="K469" s="71"/>
      <c r="L469" s="71"/>
      <c r="M469" s="71"/>
      <c r="N469" s="71"/>
      <c r="O469" s="69"/>
    </row>
    <row r="470" spans="1:15" ht="63" x14ac:dyDescent="0.25">
      <c r="A470" s="72" t="s">
        <v>23</v>
      </c>
      <c r="B470" s="73" t="s">
        <v>24</v>
      </c>
      <c r="C470" s="73" t="s">
        <v>25</v>
      </c>
      <c r="D470" s="73" t="s">
        <v>26</v>
      </c>
      <c r="E470" s="73" t="s">
        <v>27</v>
      </c>
      <c r="F470" s="764" t="s">
        <v>28</v>
      </c>
      <c r="G470" s="764"/>
      <c r="H470" s="764" t="s">
        <v>29</v>
      </c>
      <c r="I470" s="764"/>
      <c r="J470" s="73" t="s">
        <v>30</v>
      </c>
      <c r="K470" s="764" t="s">
        <v>31</v>
      </c>
      <c r="L470" s="764"/>
      <c r="M470" s="765" t="s">
        <v>32</v>
      </c>
      <c r="N470" s="766"/>
      <c r="O470" s="767"/>
    </row>
    <row r="471" spans="1:15" ht="60" x14ac:dyDescent="0.25">
      <c r="A471" s="75"/>
      <c r="B471" s="129"/>
      <c r="C471" s="177" t="s">
        <v>580</v>
      </c>
      <c r="D471" s="177" t="s">
        <v>581</v>
      </c>
      <c r="E471" s="177" t="s">
        <v>36</v>
      </c>
      <c r="F471" s="974"/>
      <c r="G471" s="968"/>
      <c r="H471" s="948"/>
      <c r="I471" s="949"/>
      <c r="J471" s="192"/>
      <c r="K471" s="952" t="s">
        <v>147</v>
      </c>
      <c r="L471" s="952"/>
      <c r="M471" s="969"/>
      <c r="N471" s="969"/>
      <c r="O471" s="969"/>
    </row>
    <row r="472" spans="1:15" ht="15.75" x14ac:dyDescent="0.25">
      <c r="A472" s="752" t="s">
        <v>40</v>
      </c>
      <c r="B472" s="753"/>
      <c r="C472" s="961" t="s">
        <v>582</v>
      </c>
      <c r="D472" s="962"/>
      <c r="E472" s="962"/>
      <c r="F472" s="962"/>
      <c r="G472" s="963"/>
      <c r="H472" s="755" t="s">
        <v>42</v>
      </c>
      <c r="I472" s="756"/>
      <c r="J472" s="757"/>
      <c r="K472" s="754"/>
      <c r="L472" s="965"/>
      <c r="M472" s="965"/>
      <c r="N472" s="965"/>
      <c r="O472" s="966"/>
    </row>
    <row r="473" spans="1:15" ht="15.75" x14ac:dyDescent="0.25">
      <c r="A473" s="760" t="s">
        <v>44</v>
      </c>
      <c r="B473" s="761"/>
      <c r="C473" s="761"/>
      <c r="D473" s="761"/>
      <c r="E473" s="761"/>
      <c r="F473" s="762"/>
      <c r="G473" s="763" t="s">
        <v>45</v>
      </c>
      <c r="H473" s="763"/>
      <c r="I473" s="763"/>
      <c r="J473" s="763"/>
      <c r="K473" s="763"/>
      <c r="L473" s="763"/>
      <c r="M473" s="763"/>
      <c r="N473" s="763"/>
      <c r="O473" s="763"/>
    </row>
    <row r="474" spans="1:15" x14ac:dyDescent="0.25">
      <c r="A474" s="879" t="s">
        <v>583</v>
      </c>
      <c r="B474" s="970"/>
      <c r="C474" s="970"/>
      <c r="D474" s="970"/>
      <c r="E474" s="970"/>
      <c r="F474" s="970"/>
      <c r="G474" s="880" t="s">
        <v>583</v>
      </c>
      <c r="H474" s="880"/>
      <c r="I474" s="880"/>
      <c r="J474" s="880"/>
      <c r="K474" s="880"/>
      <c r="L474" s="880"/>
      <c r="M474" s="880"/>
      <c r="N474" s="880"/>
      <c r="O474" s="880"/>
    </row>
    <row r="475" spans="1:15" x14ac:dyDescent="0.25">
      <c r="A475" s="971"/>
      <c r="B475" s="972"/>
      <c r="C475" s="972"/>
      <c r="D475" s="972"/>
      <c r="E475" s="972"/>
      <c r="F475" s="972"/>
      <c r="G475" s="880"/>
      <c r="H475" s="880"/>
      <c r="I475" s="880"/>
      <c r="J475" s="880"/>
      <c r="K475" s="880"/>
      <c r="L475" s="880"/>
      <c r="M475" s="880"/>
      <c r="N475" s="880"/>
      <c r="O475" s="880"/>
    </row>
    <row r="476" spans="1:15" ht="15.75" x14ac:dyDescent="0.25">
      <c r="A476" s="760" t="s">
        <v>48</v>
      </c>
      <c r="B476" s="761"/>
      <c r="C476" s="761"/>
      <c r="D476" s="761"/>
      <c r="E476" s="761"/>
      <c r="F476" s="761"/>
      <c r="G476" s="763" t="s">
        <v>49</v>
      </c>
      <c r="H476" s="763"/>
      <c r="I476" s="763"/>
      <c r="J476" s="763"/>
      <c r="K476" s="763"/>
      <c r="L476" s="763"/>
      <c r="M476" s="763"/>
      <c r="N476" s="763"/>
      <c r="O476" s="763"/>
    </row>
    <row r="477" spans="1:15" x14ac:dyDescent="0.25">
      <c r="A477" s="781"/>
      <c r="B477" s="781"/>
      <c r="C477" s="781"/>
      <c r="D477" s="781"/>
      <c r="E477" s="781"/>
      <c r="F477" s="781"/>
      <c r="G477" s="781"/>
      <c r="H477" s="781"/>
      <c r="I477" s="781"/>
      <c r="J477" s="781"/>
      <c r="K477" s="781"/>
      <c r="L477" s="781"/>
      <c r="M477" s="781"/>
      <c r="N477" s="781"/>
      <c r="O477" s="781"/>
    </row>
    <row r="478" spans="1:15" x14ac:dyDescent="0.25">
      <c r="A478" s="781"/>
      <c r="B478" s="781"/>
      <c r="C478" s="781"/>
      <c r="D478" s="781"/>
      <c r="E478" s="781"/>
      <c r="F478" s="781"/>
      <c r="G478" s="781"/>
      <c r="H478" s="781"/>
      <c r="I478" s="781"/>
      <c r="J478" s="781"/>
      <c r="K478" s="781"/>
      <c r="L478" s="781"/>
      <c r="M478" s="781"/>
      <c r="N478" s="781"/>
      <c r="O478" s="781"/>
    </row>
    <row r="479" spans="1:15" ht="15.75" x14ac:dyDescent="0.25">
      <c r="A479" s="63"/>
      <c r="B479" s="64"/>
      <c r="C479" s="70"/>
      <c r="D479" s="70"/>
      <c r="E479" s="70"/>
      <c r="F479" s="70"/>
      <c r="G479" s="70"/>
      <c r="H479" s="70"/>
      <c r="I479" s="70"/>
      <c r="J479" s="70"/>
      <c r="K479" s="70"/>
      <c r="L479" s="70"/>
      <c r="M479" s="70"/>
      <c r="N479" s="70"/>
      <c r="O479" s="63"/>
    </row>
    <row r="480" spans="1:15" ht="15.75" x14ac:dyDescent="0.25">
      <c r="A480" s="70"/>
      <c r="B480" s="70"/>
      <c r="C480" s="63"/>
      <c r="D480" s="752" t="s">
        <v>52</v>
      </c>
      <c r="E480" s="773"/>
      <c r="F480" s="773"/>
      <c r="G480" s="773"/>
      <c r="H480" s="773"/>
      <c r="I480" s="773"/>
      <c r="J480" s="773"/>
      <c r="K480" s="773"/>
      <c r="L480" s="773"/>
      <c r="M480" s="773"/>
      <c r="N480" s="773"/>
      <c r="O480" s="753"/>
    </row>
    <row r="481" spans="1:15" ht="15.75" x14ac:dyDescent="0.25">
      <c r="A481" s="63"/>
      <c r="B481" s="64"/>
      <c r="C481" s="70"/>
      <c r="D481" s="73" t="s">
        <v>53</v>
      </c>
      <c r="E481" s="73" t="s">
        <v>54</v>
      </c>
      <c r="F481" s="73" t="s">
        <v>55</v>
      </c>
      <c r="G481" s="73" t="s">
        <v>56</v>
      </c>
      <c r="H481" s="73" t="s">
        <v>57</v>
      </c>
      <c r="I481" s="73" t="s">
        <v>58</v>
      </c>
      <c r="J481" s="73" t="s">
        <v>59</v>
      </c>
      <c r="K481" s="73" t="s">
        <v>60</v>
      </c>
      <c r="L481" s="73" t="s">
        <v>61</v>
      </c>
      <c r="M481" s="73" t="s">
        <v>62</v>
      </c>
      <c r="N481" s="73" t="s">
        <v>63</v>
      </c>
      <c r="O481" s="73" t="s">
        <v>64</v>
      </c>
    </row>
    <row r="482" spans="1:15" ht="15.75" x14ac:dyDescent="0.25">
      <c r="A482" s="954" t="s">
        <v>65</v>
      </c>
      <c r="B482" s="954"/>
      <c r="C482" s="954"/>
      <c r="D482" s="179"/>
      <c r="E482" s="179"/>
      <c r="F482" s="179"/>
      <c r="G482" s="179"/>
      <c r="H482" s="179"/>
      <c r="I482" s="179"/>
      <c r="J482" s="179"/>
      <c r="K482" s="179"/>
      <c r="L482" s="179"/>
      <c r="M482" s="179"/>
      <c r="N482" s="179"/>
      <c r="O482" s="179"/>
    </row>
    <row r="483" spans="1:15" ht="15.75" x14ac:dyDescent="0.25">
      <c r="A483" s="955" t="s">
        <v>66</v>
      </c>
      <c r="B483" s="955"/>
      <c r="C483" s="955"/>
      <c r="D483" s="181"/>
      <c r="E483" s="181"/>
      <c r="F483" s="181"/>
      <c r="G483" s="181"/>
      <c r="H483" s="181"/>
      <c r="I483" s="181"/>
      <c r="J483" s="181"/>
      <c r="K483" s="181"/>
      <c r="L483" s="181"/>
      <c r="M483" s="181"/>
      <c r="N483" s="181"/>
      <c r="O483" s="181"/>
    </row>
  </sheetData>
  <sheetProtection password="B4A1" sheet="1" objects="1" scenarios="1" selectLockedCells="1" selectUnlockedCells="1"/>
  <mergeCells count="774">
    <mergeCell ref="D480:O480"/>
    <mergeCell ref="A482:C482"/>
    <mergeCell ref="A483:C483"/>
    <mergeCell ref="A474:F475"/>
    <mergeCell ref="G474:O475"/>
    <mergeCell ref="A476:F476"/>
    <mergeCell ref="G476:O476"/>
    <mergeCell ref="A477:F478"/>
    <mergeCell ref="G477:O478"/>
    <mergeCell ref="A472:B472"/>
    <mergeCell ref="C472:G472"/>
    <mergeCell ref="H472:J472"/>
    <mergeCell ref="K472:O472"/>
    <mergeCell ref="A473:F473"/>
    <mergeCell ref="G473:O473"/>
    <mergeCell ref="F470:G470"/>
    <mergeCell ref="H470:I470"/>
    <mergeCell ref="K470:L470"/>
    <mergeCell ref="M470:O470"/>
    <mergeCell ref="F471:G471"/>
    <mergeCell ref="H471:I471"/>
    <mergeCell ref="K471:L471"/>
    <mergeCell ref="M471:O471"/>
    <mergeCell ref="E465:I465"/>
    <mergeCell ref="L465:O465"/>
    <mergeCell ref="E466:I466"/>
    <mergeCell ref="L466:O466"/>
    <mergeCell ref="E467:I467"/>
    <mergeCell ref="L467:O467"/>
    <mergeCell ref="E462:I462"/>
    <mergeCell ref="L462:O462"/>
    <mergeCell ref="E463:I463"/>
    <mergeCell ref="L463:O463"/>
    <mergeCell ref="E464:I464"/>
    <mergeCell ref="L464:O464"/>
    <mergeCell ref="E459:I459"/>
    <mergeCell ref="L459:O459"/>
    <mergeCell ref="E460:I460"/>
    <mergeCell ref="L460:O460"/>
    <mergeCell ref="E461:I461"/>
    <mergeCell ref="L461:O461"/>
    <mergeCell ref="E456:I456"/>
    <mergeCell ref="L456:O456"/>
    <mergeCell ref="E457:I457"/>
    <mergeCell ref="L457:O457"/>
    <mergeCell ref="E458:I458"/>
    <mergeCell ref="L458:O458"/>
    <mergeCell ref="E454:I454"/>
    <mergeCell ref="L454:O454"/>
    <mergeCell ref="E455:I455"/>
    <mergeCell ref="L455:O455"/>
    <mergeCell ref="E450:I450"/>
    <mergeCell ref="L450:O450"/>
    <mergeCell ref="E451:I451"/>
    <mergeCell ref="L451:O451"/>
    <mergeCell ref="E452:I452"/>
    <mergeCell ref="L452:O452"/>
    <mergeCell ref="E449:I449"/>
    <mergeCell ref="L449:O449"/>
    <mergeCell ref="E444:I444"/>
    <mergeCell ref="L444:O444"/>
    <mergeCell ref="E445:I445"/>
    <mergeCell ref="L445:O445"/>
    <mergeCell ref="E446:I446"/>
    <mergeCell ref="L446:O446"/>
    <mergeCell ref="E453:I453"/>
    <mergeCell ref="L453:O453"/>
    <mergeCell ref="L438:O438"/>
    <mergeCell ref="E439:I439"/>
    <mergeCell ref="L439:O439"/>
    <mergeCell ref="E440:I440"/>
    <mergeCell ref="L440:O440"/>
    <mergeCell ref="E447:I447"/>
    <mergeCell ref="L447:O447"/>
    <mergeCell ref="E448:I448"/>
    <mergeCell ref="L448:O448"/>
    <mergeCell ref="L434:O434"/>
    <mergeCell ref="E435:I435"/>
    <mergeCell ref="L435:O435"/>
    <mergeCell ref="E436:I436"/>
    <mergeCell ref="L436:O436"/>
    <mergeCell ref="E437:I437"/>
    <mergeCell ref="L437:O437"/>
    <mergeCell ref="B429:O429"/>
    <mergeCell ref="A431:D467"/>
    <mergeCell ref="E431:I431"/>
    <mergeCell ref="J431:K467"/>
    <mergeCell ref="L431:O431"/>
    <mergeCell ref="E432:I432"/>
    <mergeCell ref="L432:O432"/>
    <mergeCell ref="E433:I433"/>
    <mergeCell ref="L433:O433"/>
    <mergeCell ref="E434:I434"/>
    <mergeCell ref="E441:I441"/>
    <mergeCell ref="L441:O441"/>
    <mergeCell ref="E442:I442"/>
    <mergeCell ref="L442:O442"/>
    <mergeCell ref="E443:I443"/>
    <mergeCell ref="L443:O443"/>
    <mergeCell ref="E438:I438"/>
    <mergeCell ref="A417:F418"/>
    <mergeCell ref="G417:O418"/>
    <mergeCell ref="D420:O420"/>
    <mergeCell ref="A422:C422"/>
    <mergeCell ref="A423:C423"/>
    <mergeCell ref="B427:J427"/>
    <mergeCell ref="K427:N427"/>
    <mergeCell ref="A413:F413"/>
    <mergeCell ref="G413:O413"/>
    <mergeCell ref="A414:F415"/>
    <mergeCell ref="G414:O415"/>
    <mergeCell ref="A416:F416"/>
    <mergeCell ref="G416:O416"/>
    <mergeCell ref="F411:G411"/>
    <mergeCell ref="H411:I411"/>
    <mergeCell ref="K411:L411"/>
    <mergeCell ref="M411:O411"/>
    <mergeCell ref="A412:B412"/>
    <mergeCell ref="C412:G412"/>
    <mergeCell ref="H412:J412"/>
    <mergeCell ref="K412:O412"/>
    <mergeCell ref="D404:O404"/>
    <mergeCell ref="A406:C406"/>
    <mergeCell ref="A407:C407"/>
    <mergeCell ref="F410:G410"/>
    <mergeCell ref="H410:I410"/>
    <mergeCell ref="K410:L410"/>
    <mergeCell ref="M410:O410"/>
    <mergeCell ref="A398:F399"/>
    <mergeCell ref="G398:O399"/>
    <mergeCell ref="A400:F400"/>
    <mergeCell ref="G400:O400"/>
    <mergeCell ref="A401:F402"/>
    <mergeCell ref="G401:O402"/>
    <mergeCell ref="A396:B396"/>
    <mergeCell ref="C396:G396"/>
    <mergeCell ref="H396:J396"/>
    <mergeCell ref="K396:O396"/>
    <mergeCell ref="A397:F397"/>
    <mergeCell ref="G397:O397"/>
    <mergeCell ref="F394:G394"/>
    <mergeCell ref="H394:I394"/>
    <mergeCell ref="K394:L394"/>
    <mergeCell ref="M394:O394"/>
    <mergeCell ref="F395:G395"/>
    <mergeCell ref="H395:I395"/>
    <mergeCell ref="K395:L395"/>
    <mergeCell ref="M395:O395"/>
    <mergeCell ref="E389:I389"/>
    <mergeCell ref="L389:O389"/>
    <mergeCell ref="E390:I390"/>
    <mergeCell ref="L390:O390"/>
    <mergeCell ref="E391:I391"/>
    <mergeCell ref="L391:O391"/>
    <mergeCell ref="E386:I386"/>
    <mergeCell ref="L386:O386"/>
    <mergeCell ref="E387:I387"/>
    <mergeCell ref="L387:O387"/>
    <mergeCell ref="E388:I388"/>
    <mergeCell ref="L388:O388"/>
    <mergeCell ref="E383:I383"/>
    <mergeCell ref="L383:O383"/>
    <mergeCell ref="E384:I384"/>
    <mergeCell ref="L384:O384"/>
    <mergeCell ref="E385:I385"/>
    <mergeCell ref="L385:O385"/>
    <mergeCell ref="E380:I380"/>
    <mergeCell ref="L380:O380"/>
    <mergeCell ref="E381:I381"/>
    <mergeCell ref="L381:O381"/>
    <mergeCell ref="E382:I382"/>
    <mergeCell ref="L382:O382"/>
    <mergeCell ref="E377:I377"/>
    <mergeCell ref="L377:O377"/>
    <mergeCell ref="E378:I378"/>
    <mergeCell ref="L378:O378"/>
    <mergeCell ref="E379:I379"/>
    <mergeCell ref="L379:O379"/>
    <mergeCell ref="E374:I374"/>
    <mergeCell ref="L374:O374"/>
    <mergeCell ref="E375:I375"/>
    <mergeCell ref="L375:O375"/>
    <mergeCell ref="E376:I376"/>
    <mergeCell ref="L376:O376"/>
    <mergeCell ref="E371:I371"/>
    <mergeCell ref="L371:O371"/>
    <mergeCell ref="E372:I372"/>
    <mergeCell ref="L372:O372"/>
    <mergeCell ref="E373:I373"/>
    <mergeCell ref="L373:O373"/>
    <mergeCell ref="E369:I369"/>
    <mergeCell ref="L369:O369"/>
    <mergeCell ref="E370:I370"/>
    <mergeCell ref="L370:O370"/>
    <mergeCell ref="E365:I365"/>
    <mergeCell ref="L365:O365"/>
    <mergeCell ref="E366:I366"/>
    <mergeCell ref="L366:O366"/>
    <mergeCell ref="E367:I367"/>
    <mergeCell ref="L367:O367"/>
    <mergeCell ref="A355:D391"/>
    <mergeCell ref="E355:I355"/>
    <mergeCell ref="J355:K391"/>
    <mergeCell ref="L355:O355"/>
    <mergeCell ref="E356:I356"/>
    <mergeCell ref="L356:O356"/>
    <mergeCell ref="E357:I357"/>
    <mergeCell ref="L357:O357"/>
    <mergeCell ref="E358:I358"/>
    <mergeCell ref="L358:O358"/>
    <mergeCell ref="E362:I362"/>
    <mergeCell ref="L362:O362"/>
    <mergeCell ref="E363:I363"/>
    <mergeCell ref="L363:O363"/>
    <mergeCell ref="E364:I364"/>
    <mergeCell ref="L364:O364"/>
    <mergeCell ref="E359:I359"/>
    <mergeCell ref="L359:O359"/>
    <mergeCell ref="E360:I360"/>
    <mergeCell ref="L360:O360"/>
    <mergeCell ref="E361:I361"/>
    <mergeCell ref="L361:O361"/>
    <mergeCell ref="E368:I368"/>
    <mergeCell ref="L368:O368"/>
    <mergeCell ref="D344:O344"/>
    <mergeCell ref="A346:C346"/>
    <mergeCell ref="A347:C347"/>
    <mergeCell ref="B351:J351"/>
    <mergeCell ref="K351:N351"/>
    <mergeCell ref="B353:O353"/>
    <mergeCell ref="A338:F339"/>
    <mergeCell ref="G338:O339"/>
    <mergeCell ref="A340:F340"/>
    <mergeCell ref="G340:O340"/>
    <mergeCell ref="A341:F342"/>
    <mergeCell ref="G341:O342"/>
    <mergeCell ref="A336:B336"/>
    <mergeCell ref="C336:G336"/>
    <mergeCell ref="H336:J336"/>
    <mergeCell ref="K336:O336"/>
    <mergeCell ref="A337:F337"/>
    <mergeCell ref="G337:O337"/>
    <mergeCell ref="F334:G334"/>
    <mergeCell ref="H334:I334"/>
    <mergeCell ref="K334:L334"/>
    <mergeCell ref="M334:O334"/>
    <mergeCell ref="F335:G335"/>
    <mergeCell ref="H335:I335"/>
    <mergeCell ref="K335:L335"/>
    <mergeCell ref="M335:O335"/>
    <mergeCell ref="E329:I329"/>
    <mergeCell ref="L329:O329"/>
    <mergeCell ref="E330:I330"/>
    <mergeCell ref="L330:O330"/>
    <mergeCell ref="E331:I331"/>
    <mergeCell ref="L331:O331"/>
    <mergeCell ref="E326:I326"/>
    <mergeCell ref="L326:O326"/>
    <mergeCell ref="E327:I327"/>
    <mergeCell ref="L327:O327"/>
    <mergeCell ref="E328:I328"/>
    <mergeCell ref="L328:O328"/>
    <mergeCell ref="E323:I323"/>
    <mergeCell ref="L323:O323"/>
    <mergeCell ref="E324:I324"/>
    <mergeCell ref="L324:O324"/>
    <mergeCell ref="E325:I325"/>
    <mergeCell ref="L325:O325"/>
    <mergeCell ref="E320:I320"/>
    <mergeCell ref="L320:O320"/>
    <mergeCell ref="E321:I321"/>
    <mergeCell ref="L321:O321"/>
    <mergeCell ref="E322:I322"/>
    <mergeCell ref="L322:O322"/>
    <mergeCell ref="E317:I317"/>
    <mergeCell ref="L317:O317"/>
    <mergeCell ref="E318:I318"/>
    <mergeCell ref="L318:O318"/>
    <mergeCell ref="E319:I319"/>
    <mergeCell ref="L319:O319"/>
    <mergeCell ref="E314:I314"/>
    <mergeCell ref="L314:O314"/>
    <mergeCell ref="E315:I315"/>
    <mergeCell ref="L315:O315"/>
    <mergeCell ref="E316:I316"/>
    <mergeCell ref="L316:O316"/>
    <mergeCell ref="E303:I303"/>
    <mergeCell ref="L303:O303"/>
    <mergeCell ref="E304:I304"/>
    <mergeCell ref="L304:O304"/>
    <mergeCell ref="E311:I311"/>
    <mergeCell ref="L311:O311"/>
    <mergeCell ref="E312:I312"/>
    <mergeCell ref="L312:O312"/>
    <mergeCell ref="E313:I313"/>
    <mergeCell ref="L313:O313"/>
    <mergeCell ref="E308:I308"/>
    <mergeCell ref="L308:O308"/>
    <mergeCell ref="E309:I309"/>
    <mergeCell ref="L309:O309"/>
    <mergeCell ref="E310:I310"/>
    <mergeCell ref="L310:O310"/>
    <mergeCell ref="E299:I299"/>
    <mergeCell ref="L299:O299"/>
    <mergeCell ref="E300:I300"/>
    <mergeCell ref="L300:O300"/>
    <mergeCell ref="E301:I301"/>
    <mergeCell ref="L301:O301"/>
    <mergeCell ref="A295:D331"/>
    <mergeCell ref="E295:I295"/>
    <mergeCell ref="J295:K331"/>
    <mergeCell ref="L295:O295"/>
    <mergeCell ref="E296:I296"/>
    <mergeCell ref="L296:O296"/>
    <mergeCell ref="E297:I297"/>
    <mergeCell ref="L297:O297"/>
    <mergeCell ref="E298:I298"/>
    <mergeCell ref="L298:O298"/>
    <mergeCell ref="E305:I305"/>
    <mergeCell ref="L305:O305"/>
    <mergeCell ref="E306:I306"/>
    <mergeCell ref="L306:O306"/>
    <mergeCell ref="E307:I307"/>
    <mergeCell ref="L307:O307"/>
    <mergeCell ref="E302:I302"/>
    <mergeCell ref="L302:O302"/>
    <mergeCell ref="D281:O281"/>
    <mergeCell ref="A283:C283"/>
    <mergeCell ref="A284:C284"/>
    <mergeCell ref="B291:J291"/>
    <mergeCell ref="K291:N291"/>
    <mergeCell ref="B293:O293"/>
    <mergeCell ref="A275:F276"/>
    <mergeCell ref="G275:O276"/>
    <mergeCell ref="A277:F277"/>
    <mergeCell ref="G277:O277"/>
    <mergeCell ref="A278:F279"/>
    <mergeCell ref="G278:O279"/>
    <mergeCell ref="A273:B273"/>
    <mergeCell ref="C273:G273"/>
    <mergeCell ref="H273:J273"/>
    <mergeCell ref="K273:O273"/>
    <mergeCell ref="A274:F274"/>
    <mergeCell ref="G274:O274"/>
    <mergeCell ref="F271:G271"/>
    <mergeCell ref="H271:I271"/>
    <mergeCell ref="K271:L271"/>
    <mergeCell ref="M271:O271"/>
    <mergeCell ref="F272:G272"/>
    <mergeCell ref="H272:I272"/>
    <mergeCell ref="K272:L272"/>
    <mergeCell ref="M272:O272"/>
    <mergeCell ref="E266:I266"/>
    <mergeCell ref="L266:O266"/>
    <mergeCell ref="E267:I267"/>
    <mergeCell ref="L267:O267"/>
    <mergeCell ref="E268:I268"/>
    <mergeCell ref="L268:O268"/>
    <mergeCell ref="E263:I263"/>
    <mergeCell ref="L263:O263"/>
    <mergeCell ref="E264:I264"/>
    <mergeCell ref="L264:O264"/>
    <mergeCell ref="E265:I265"/>
    <mergeCell ref="L265:O265"/>
    <mergeCell ref="E260:I260"/>
    <mergeCell ref="L260:O260"/>
    <mergeCell ref="E261:I261"/>
    <mergeCell ref="L261:O261"/>
    <mergeCell ref="E262:I262"/>
    <mergeCell ref="L262:O262"/>
    <mergeCell ref="E257:I257"/>
    <mergeCell ref="L257:O257"/>
    <mergeCell ref="E258:I258"/>
    <mergeCell ref="L258:O258"/>
    <mergeCell ref="E259:I259"/>
    <mergeCell ref="L259:O259"/>
    <mergeCell ref="E255:I255"/>
    <mergeCell ref="L255:O255"/>
    <mergeCell ref="E256:I256"/>
    <mergeCell ref="L256:O256"/>
    <mergeCell ref="E251:I251"/>
    <mergeCell ref="L251:O251"/>
    <mergeCell ref="E252:I252"/>
    <mergeCell ref="L252:O252"/>
    <mergeCell ref="E253:I253"/>
    <mergeCell ref="L253:O253"/>
    <mergeCell ref="E250:I250"/>
    <mergeCell ref="L250:O250"/>
    <mergeCell ref="E245:I245"/>
    <mergeCell ref="L245:O245"/>
    <mergeCell ref="E246:I246"/>
    <mergeCell ref="L246:O246"/>
    <mergeCell ref="E247:I247"/>
    <mergeCell ref="L247:O247"/>
    <mergeCell ref="E254:I254"/>
    <mergeCell ref="L254:O254"/>
    <mergeCell ref="L239:O239"/>
    <mergeCell ref="E240:I240"/>
    <mergeCell ref="L240:O240"/>
    <mergeCell ref="E241:I241"/>
    <mergeCell ref="L241:O241"/>
    <mergeCell ref="E248:I248"/>
    <mergeCell ref="L248:O248"/>
    <mergeCell ref="E249:I249"/>
    <mergeCell ref="L249:O249"/>
    <mergeCell ref="L235:O235"/>
    <mergeCell ref="E236:I236"/>
    <mergeCell ref="L236:O236"/>
    <mergeCell ref="E237:I237"/>
    <mergeCell ref="L237:O237"/>
    <mergeCell ref="E238:I238"/>
    <mergeCell ref="L238:O238"/>
    <mergeCell ref="B230:O230"/>
    <mergeCell ref="A232:D268"/>
    <mergeCell ref="E232:I232"/>
    <mergeCell ref="J232:K268"/>
    <mergeCell ref="L232:O232"/>
    <mergeCell ref="E233:I233"/>
    <mergeCell ref="L233:O233"/>
    <mergeCell ref="E234:I234"/>
    <mergeCell ref="L234:O234"/>
    <mergeCell ref="E235:I235"/>
    <mergeCell ref="E242:I242"/>
    <mergeCell ref="L242:O242"/>
    <mergeCell ref="E243:I243"/>
    <mergeCell ref="L243:O243"/>
    <mergeCell ref="E244:I244"/>
    <mergeCell ref="L244:O244"/>
    <mergeCell ref="E239:I239"/>
    <mergeCell ref="A220:F221"/>
    <mergeCell ref="G220:O221"/>
    <mergeCell ref="D223:O223"/>
    <mergeCell ref="A225:C225"/>
    <mergeCell ref="A226:C226"/>
    <mergeCell ref="B228:J228"/>
    <mergeCell ref="K228:N228"/>
    <mergeCell ref="A216:F216"/>
    <mergeCell ref="G216:O216"/>
    <mergeCell ref="A217:F218"/>
    <mergeCell ref="G217:O218"/>
    <mergeCell ref="A219:F219"/>
    <mergeCell ref="G219:O219"/>
    <mergeCell ref="C214:E214"/>
    <mergeCell ref="F214:G214"/>
    <mergeCell ref="H214:I214"/>
    <mergeCell ref="K214:L214"/>
    <mergeCell ref="M214:O214"/>
    <mergeCell ref="A215:B215"/>
    <mergeCell ref="C215:G215"/>
    <mergeCell ref="H215:J215"/>
    <mergeCell ref="K215:O215"/>
    <mergeCell ref="A206:A207"/>
    <mergeCell ref="B206:B207"/>
    <mergeCell ref="A208:A209"/>
    <mergeCell ref="B208:B209"/>
    <mergeCell ref="A211:O211"/>
    <mergeCell ref="C213:E213"/>
    <mergeCell ref="F213:G213"/>
    <mergeCell ref="H213:I213"/>
    <mergeCell ref="K213:L213"/>
    <mergeCell ref="M213:O213"/>
    <mergeCell ref="A200:A201"/>
    <mergeCell ref="B200:B201"/>
    <mergeCell ref="A202:A203"/>
    <mergeCell ref="B202:B203"/>
    <mergeCell ref="A204:A205"/>
    <mergeCell ref="B204:B205"/>
    <mergeCell ref="A194:A195"/>
    <mergeCell ref="B194:B195"/>
    <mergeCell ref="A196:A197"/>
    <mergeCell ref="B196:B197"/>
    <mergeCell ref="A198:A199"/>
    <mergeCell ref="B198:B199"/>
    <mergeCell ref="A186:F187"/>
    <mergeCell ref="G186:O187"/>
    <mergeCell ref="A190:A191"/>
    <mergeCell ref="B190:B191"/>
    <mergeCell ref="A192:A193"/>
    <mergeCell ref="B192:B193"/>
    <mergeCell ref="A182:F182"/>
    <mergeCell ref="G182:O182"/>
    <mergeCell ref="A183:F184"/>
    <mergeCell ref="G183:O184"/>
    <mergeCell ref="A185:F185"/>
    <mergeCell ref="G185:O185"/>
    <mergeCell ref="C180:E180"/>
    <mergeCell ref="F180:G180"/>
    <mergeCell ref="H180:I180"/>
    <mergeCell ref="K180:L180"/>
    <mergeCell ref="M180:O180"/>
    <mergeCell ref="A181:B181"/>
    <mergeCell ref="C181:G181"/>
    <mergeCell ref="H181:J181"/>
    <mergeCell ref="K181:O181"/>
    <mergeCell ref="D171:O171"/>
    <mergeCell ref="A173:C173"/>
    <mergeCell ref="A174:C174"/>
    <mergeCell ref="C179:E179"/>
    <mergeCell ref="F179:G179"/>
    <mergeCell ref="H179:I179"/>
    <mergeCell ref="K179:L179"/>
    <mergeCell ref="M179:O179"/>
    <mergeCell ref="A165:F166"/>
    <mergeCell ref="G165:O166"/>
    <mergeCell ref="A167:F167"/>
    <mergeCell ref="G167:O167"/>
    <mergeCell ref="A168:F169"/>
    <mergeCell ref="G168:O169"/>
    <mergeCell ref="A163:B163"/>
    <mergeCell ref="C163:G163"/>
    <mergeCell ref="H163:J163"/>
    <mergeCell ref="K163:O163"/>
    <mergeCell ref="A164:F164"/>
    <mergeCell ref="G164:O164"/>
    <mergeCell ref="F161:G161"/>
    <mergeCell ref="H161:I161"/>
    <mergeCell ref="K161:L161"/>
    <mergeCell ref="M161:O161"/>
    <mergeCell ref="F162:G162"/>
    <mergeCell ref="H162:I162"/>
    <mergeCell ref="K162:L162"/>
    <mergeCell ref="M162:O162"/>
    <mergeCell ref="E156:I156"/>
    <mergeCell ref="L156:O156"/>
    <mergeCell ref="E157:I157"/>
    <mergeCell ref="L157:O157"/>
    <mergeCell ref="E158:I158"/>
    <mergeCell ref="L158:O158"/>
    <mergeCell ref="E153:I153"/>
    <mergeCell ref="L153:O153"/>
    <mergeCell ref="E154:I154"/>
    <mergeCell ref="L154:O154"/>
    <mergeCell ref="E155:I155"/>
    <mergeCell ref="L155:O155"/>
    <mergeCell ref="E150:I150"/>
    <mergeCell ref="L150:O150"/>
    <mergeCell ref="E151:I151"/>
    <mergeCell ref="L151:O151"/>
    <mergeCell ref="E152:I152"/>
    <mergeCell ref="L152:O152"/>
    <mergeCell ref="E147:I147"/>
    <mergeCell ref="L147:O147"/>
    <mergeCell ref="E148:I148"/>
    <mergeCell ref="L148:O148"/>
    <mergeCell ref="E149:I149"/>
    <mergeCell ref="L149:O149"/>
    <mergeCell ref="E145:I145"/>
    <mergeCell ref="L145:O145"/>
    <mergeCell ref="E146:I146"/>
    <mergeCell ref="L146:O146"/>
    <mergeCell ref="E141:I141"/>
    <mergeCell ref="L141:O141"/>
    <mergeCell ref="E142:I142"/>
    <mergeCell ref="L142:O142"/>
    <mergeCell ref="E143:I143"/>
    <mergeCell ref="L143:O143"/>
    <mergeCell ref="E140:I140"/>
    <mergeCell ref="L140:O140"/>
    <mergeCell ref="E135:I135"/>
    <mergeCell ref="L135:O135"/>
    <mergeCell ref="E136:I136"/>
    <mergeCell ref="L136:O136"/>
    <mergeCell ref="E137:I137"/>
    <mergeCell ref="L137:O137"/>
    <mergeCell ref="E144:I144"/>
    <mergeCell ref="L144:O144"/>
    <mergeCell ref="L129:O129"/>
    <mergeCell ref="E130:I130"/>
    <mergeCell ref="L130:O130"/>
    <mergeCell ref="E131:I131"/>
    <mergeCell ref="L131:O131"/>
    <mergeCell ref="E138:I138"/>
    <mergeCell ref="L138:O138"/>
    <mergeCell ref="E139:I139"/>
    <mergeCell ref="L139:O139"/>
    <mergeCell ref="L125:O125"/>
    <mergeCell ref="E126:I126"/>
    <mergeCell ref="L126:O126"/>
    <mergeCell ref="E127:I127"/>
    <mergeCell ref="L127:O127"/>
    <mergeCell ref="E128:I128"/>
    <mergeCell ref="L128:O128"/>
    <mergeCell ref="B120:O120"/>
    <mergeCell ref="A122:D158"/>
    <mergeCell ref="E122:I122"/>
    <mergeCell ref="J122:K158"/>
    <mergeCell ref="L122:O122"/>
    <mergeCell ref="E123:I123"/>
    <mergeCell ref="L123:O123"/>
    <mergeCell ref="E124:I124"/>
    <mergeCell ref="L124:O124"/>
    <mergeCell ref="E125:I125"/>
    <mergeCell ref="E132:I132"/>
    <mergeCell ref="L132:O132"/>
    <mergeCell ref="E133:I133"/>
    <mergeCell ref="L133:O133"/>
    <mergeCell ref="E134:I134"/>
    <mergeCell ref="L134:O134"/>
    <mergeCell ref="E129:I129"/>
    <mergeCell ref="A110:F111"/>
    <mergeCell ref="G110:O111"/>
    <mergeCell ref="D113:O113"/>
    <mergeCell ref="A115:C115"/>
    <mergeCell ref="A116:C116"/>
    <mergeCell ref="B118:J118"/>
    <mergeCell ref="K118:N118"/>
    <mergeCell ref="A106:F106"/>
    <mergeCell ref="G106:O106"/>
    <mergeCell ref="A107:F108"/>
    <mergeCell ref="G107:O108"/>
    <mergeCell ref="A109:F109"/>
    <mergeCell ref="G109:O109"/>
    <mergeCell ref="C104:E104"/>
    <mergeCell ref="F104:G104"/>
    <mergeCell ref="H104:I104"/>
    <mergeCell ref="K104:L104"/>
    <mergeCell ref="M104:O104"/>
    <mergeCell ref="A105:B105"/>
    <mergeCell ref="C105:G105"/>
    <mergeCell ref="H105:J105"/>
    <mergeCell ref="K105:O105"/>
    <mergeCell ref="A96:A97"/>
    <mergeCell ref="B96:B97"/>
    <mergeCell ref="A98:A99"/>
    <mergeCell ref="B98:B99"/>
    <mergeCell ref="A101:O101"/>
    <mergeCell ref="C103:E103"/>
    <mergeCell ref="F103:G103"/>
    <mergeCell ref="H103:I103"/>
    <mergeCell ref="K103:L103"/>
    <mergeCell ref="M103:O103"/>
    <mergeCell ref="A90:A91"/>
    <mergeCell ref="B90:B91"/>
    <mergeCell ref="A92:A93"/>
    <mergeCell ref="B92:B93"/>
    <mergeCell ref="A94:A95"/>
    <mergeCell ref="B94:B95"/>
    <mergeCell ref="A84:A85"/>
    <mergeCell ref="B84:B85"/>
    <mergeCell ref="A86:A87"/>
    <mergeCell ref="B86:B87"/>
    <mergeCell ref="A88:A89"/>
    <mergeCell ref="B88:B89"/>
    <mergeCell ref="A76:F77"/>
    <mergeCell ref="G76:O77"/>
    <mergeCell ref="A80:A81"/>
    <mergeCell ref="B80:B81"/>
    <mergeCell ref="A82:A83"/>
    <mergeCell ref="B82:B83"/>
    <mergeCell ref="A72:F72"/>
    <mergeCell ref="G72:O72"/>
    <mergeCell ref="A73:F74"/>
    <mergeCell ref="G73:O74"/>
    <mergeCell ref="A75:F75"/>
    <mergeCell ref="G75:O75"/>
    <mergeCell ref="F70:G70"/>
    <mergeCell ref="H70:I70"/>
    <mergeCell ref="K70:L70"/>
    <mergeCell ref="M70:O70"/>
    <mergeCell ref="A71:B71"/>
    <mergeCell ref="C71:G71"/>
    <mergeCell ref="H71:J71"/>
    <mergeCell ref="K71:O71"/>
    <mergeCell ref="A58:F59"/>
    <mergeCell ref="G58:O59"/>
    <mergeCell ref="D61:O61"/>
    <mergeCell ref="A63:C63"/>
    <mergeCell ref="A64:C64"/>
    <mergeCell ref="F69:G69"/>
    <mergeCell ref="H69:I69"/>
    <mergeCell ref="K69:L69"/>
    <mergeCell ref="M69:O69"/>
    <mergeCell ref="A54:F54"/>
    <mergeCell ref="G54:O54"/>
    <mergeCell ref="A55:F56"/>
    <mergeCell ref="G55:O56"/>
    <mergeCell ref="A57:F57"/>
    <mergeCell ref="G57:O57"/>
    <mergeCell ref="F52:G52"/>
    <mergeCell ref="H52:I52"/>
    <mergeCell ref="K52:L52"/>
    <mergeCell ref="M52:O52"/>
    <mergeCell ref="A53:B53"/>
    <mergeCell ref="C53:G53"/>
    <mergeCell ref="H53:J53"/>
    <mergeCell ref="K53:O53"/>
    <mergeCell ref="E48:I48"/>
    <mergeCell ref="L48:O48"/>
    <mergeCell ref="F51:G51"/>
    <mergeCell ref="H51:I51"/>
    <mergeCell ref="K51:L51"/>
    <mergeCell ref="M51:O51"/>
    <mergeCell ref="E45:I45"/>
    <mergeCell ref="L45:O45"/>
    <mergeCell ref="E46:I46"/>
    <mergeCell ref="L46:O46"/>
    <mergeCell ref="E47:I47"/>
    <mergeCell ref="L47:O47"/>
    <mergeCell ref="E42:I42"/>
    <mergeCell ref="L42:O42"/>
    <mergeCell ref="E43:I43"/>
    <mergeCell ref="L43:O43"/>
    <mergeCell ref="E44:I44"/>
    <mergeCell ref="L44:O44"/>
    <mergeCell ref="E39:I39"/>
    <mergeCell ref="L39:O39"/>
    <mergeCell ref="E40:I40"/>
    <mergeCell ref="L40:O40"/>
    <mergeCell ref="E41:I41"/>
    <mergeCell ref="L41:O41"/>
    <mergeCell ref="E36:I36"/>
    <mergeCell ref="L36:O36"/>
    <mergeCell ref="E37:I37"/>
    <mergeCell ref="L37:O37"/>
    <mergeCell ref="E38:I38"/>
    <mergeCell ref="L38:O38"/>
    <mergeCell ref="E33:I33"/>
    <mergeCell ref="L33:O33"/>
    <mergeCell ref="E34:I34"/>
    <mergeCell ref="L34:O34"/>
    <mergeCell ref="E35:I35"/>
    <mergeCell ref="L35:O35"/>
    <mergeCell ref="E31:I31"/>
    <mergeCell ref="L31:O31"/>
    <mergeCell ref="E32:I32"/>
    <mergeCell ref="L32:O32"/>
    <mergeCell ref="E27:I27"/>
    <mergeCell ref="L27:O27"/>
    <mergeCell ref="E28:I28"/>
    <mergeCell ref="L28:O28"/>
    <mergeCell ref="E29:I29"/>
    <mergeCell ref="L29:O29"/>
    <mergeCell ref="L26:O26"/>
    <mergeCell ref="E21:I21"/>
    <mergeCell ref="L21:O21"/>
    <mergeCell ref="E22:I22"/>
    <mergeCell ref="L22:O22"/>
    <mergeCell ref="E23:I23"/>
    <mergeCell ref="L23:O23"/>
    <mergeCell ref="E30:I30"/>
    <mergeCell ref="L30:O30"/>
    <mergeCell ref="A12:D48"/>
    <mergeCell ref="E12:I12"/>
    <mergeCell ref="J12:K48"/>
    <mergeCell ref="L12:O12"/>
    <mergeCell ref="E13:I13"/>
    <mergeCell ref="L13:O13"/>
    <mergeCell ref="E14:I14"/>
    <mergeCell ref="E18:I18"/>
    <mergeCell ref="L18:O18"/>
    <mergeCell ref="E19:I19"/>
    <mergeCell ref="L19:O19"/>
    <mergeCell ref="E20:I20"/>
    <mergeCell ref="L20:O20"/>
    <mergeCell ref="L14:O14"/>
    <mergeCell ref="L15:O15"/>
    <mergeCell ref="E16:I16"/>
    <mergeCell ref="L16:O16"/>
    <mergeCell ref="E17:I17"/>
    <mergeCell ref="L17:O17"/>
    <mergeCell ref="E24:I24"/>
    <mergeCell ref="L24:O24"/>
    <mergeCell ref="E25:I25"/>
    <mergeCell ref="L25:O25"/>
    <mergeCell ref="E26:I26"/>
    <mergeCell ref="B1:O1"/>
    <mergeCell ref="B2:O2"/>
    <mergeCell ref="B3:O3"/>
    <mergeCell ref="B4:O4"/>
    <mergeCell ref="B5:O5"/>
    <mergeCell ref="B6:O6"/>
    <mergeCell ref="B8:J8"/>
    <mergeCell ref="K8:N8"/>
    <mergeCell ref="B10:O10"/>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$EM$530:$EM$586</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96"/>
  <sheetViews>
    <sheetView workbookViewId="0">
      <selection activeCell="B6" sqref="B6:O6"/>
    </sheetView>
  </sheetViews>
  <sheetFormatPr baseColWidth="10" defaultRowHeight="15" x14ac:dyDescent="0.25"/>
  <sheetData>
    <row r="1" spans="1:15" ht="63" x14ac:dyDescent="0.25">
      <c r="A1" s="198" t="s">
        <v>0</v>
      </c>
      <c r="B1" s="975" t="s">
        <v>584</v>
      </c>
      <c r="C1" s="976"/>
      <c r="D1" s="976"/>
      <c r="E1" s="976"/>
      <c r="F1" s="976"/>
      <c r="G1" s="976"/>
      <c r="H1" s="976"/>
      <c r="I1" s="976"/>
      <c r="J1" s="976"/>
      <c r="K1" s="976"/>
      <c r="L1" s="976"/>
      <c r="M1" s="976"/>
      <c r="N1" s="976"/>
      <c r="O1" s="977"/>
    </row>
    <row r="2" spans="1:15" ht="15.75" x14ac:dyDescent="0.25">
      <c r="A2" s="198" t="s">
        <v>585</v>
      </c>
      <c r="B2" s="978" t="s">
        <v>586</v>
      </c>
      <c r="C2" s="979"/>
      <c r="D2" s="979"/>
      <c r="E2" s="979"/>
      <c r="F2" s="979"/>
      <c r="G2" s="979"/>
      <c r="H2" s="979"/>
      <c r="I2" s="979"/>
      <c r="J2" s="979"/>
      <c r="K2" s="979"/>
      <c r="L2" s="979"/>
      <c r="M2" s="979"/>
      <c r="N2" s="979"/>
      <c r="O2" s="980"/>
    </row>
    <row r="3" spans="1:15" ht="15.75" x14ac:dyDescent="0.25">
      <c r="A3" s="198" t="s">
        <v>3</v>
      </c>
      <c r="B3" s="975" t="s">
        <v>587</v>
      </c>
      <c r="C3" s="976"/>
      <c r="D3" s="976"/>
      <c r="E3" s="976"/>
      <c r="F3" s="976"/>
      <c r="G3" s="976"/>
      <c r="H3" s="976"/>
      <c r="I3" s="976"/>
      <c r="J3" s="976"/>
      <c r="K3" s="976"/>
      <c r="L3" s="976"/>
      <c r="M3" s="976"/>
      <c r="N3" s="976"/>
      <c r="O3" s="977"/>
    </row>
    <row r="4" spans="1:15" ht="15.75" x14ac:dyDescent="0.25">
      <c r="A4" s="198" t="s">
        <v>5</v>
      </c>
      <c r="B4" s="975" t="s">
        <v>588</v>
      </c>
      <c r="C4" s="976"/>
      <c r="D4" s="976"/>
      <c r="E4" s="976"/>
      <c r="F4" s="976"/>
      <c r="G4" s="976"/>
      <c r="H4" s="976"/>
      <c r="I4" s="976"/>
      <c r="J4" s="976"/>
      <c r="K4" s="976"/>
      <c r="L4" s="976"/>
      <c r="M4" s="976"/>
      <c r="N4" s="976"/>
      <c r="O4" s="977"/>
    </row>
    <row r="5" spans="1:15" ht="31.5" x14ac:dyDescent="0.25">
      <c r="A5" s="199" t="s">
        <v>7</v>
      </c>
      <c r="B5" s="975" t="s">
        <v>589</v>
      </c>
      <c r="C5" s="976"/>
      <c r="D5" s="976"/>
      <c r="E5" s="976"/>
      <c r="F5" s="976"/>
      <c r="G5" s="976"/>
      <c r="H5" s="976"/>
      <c r="I5" s="976"/>
      <c r="J5" s="976"/>
      <c r="K5" s="976"/>
      <c r="L5" s="976"/>
      <c r="M5" s="976"/>
      <c r="N5" s="976"/>
      <c r="O5" s="977"/>
    </row>
    <row r="6" spans="1:15" ht="31.5" x14ac:dyDescent="0.25">
      <c r="A6" s="199" t="s">
        <v>9</v>
      </c>
      <c r="B6" s="981" t="s">
        <v>584</v>
      </c>
      <c r="C6" s="982"/>
      <c r="D6" s="982"/>
      <c r="E6" s="982"/>
      <c r="F6" s="982"/>
      <c r="G6" s="982"/>
      <c r="H6" s="982"/>
      <c r="I6" s="982"/>
      <c r="J6" s="982"/>
      <c r="K6" s="982"/>
      <c r="L6" s="982"/>
      <c r="M6" s="982"/>
      <c r="N6" s="982"/>
      <c r="O6" s="983"/>
    </row>
    <row r="7" spans="1:15" ht="15.75" x14ac:dyDescent="0.25">
      <c r="A7" s="200"/>
      <c r="B7" s="201"/>
      <c r="C7" s="202"/>
      <c r="D7" s="202"/>
      <c r="E7" s="202"/>
      <c r="F7" s="202"/>
      <c r="G7" s="202"/>
      <c r="H7" s="202"/>
      <c r="I7" s="202"/>
      <c r="J7" s="202"/>
      <c r="K7" s="202"/>
      <c r="L7" s="203"/>
      <c r="M7" s="203"/>
      <c r="N7" s="203"/>
      <c r="O7" s="200"/>
    </row>
    <row r="8" spans="1:15" ht="15.75" x14ac:dyDescent="0.25">
      <c r="A8" s="200"/>
      <c r="B8" s="201"/>
      <c r="C8" s="202"/>
      <c r="D8" s="202"/>
      <c r="E8" s="202"/>
      <c r="F8" s="202"/>
      <c r="G8" s="202"/>
      <c r="H8" s="202"/>
      <c r="I8" s="202"/>
      <c r="J8" s="202"/>
      <c r="K8" s="202"/>
      <c r="L8" s="203"/>
      <c r="M8" s="203"/>
      <c r="N8" s="203"/>
      <c r="O8" s="200"/>
    </row>
    <row r="9" spans="1:15" ht="15.75" x14ac:dyDescent="0.25">
      <c r="A9" s="200"/>
      <c r="B9" s="201"/>
      <c r="C9" s="202"/>
      <c r="D9" s="202"/>
      <c r="E9" s="202"/>
      <c r="F9" s="202"/>
      <c r="G9" s="202"/>
      <c r="H9" s="202"/>
      <c r="I9" s="202"/>
      <c r="J9" s="202"/>
      <c r="K9" s="202"/>
      <c r="L9" s="203"/>
      <c r="M9" s="203"/>
      <c r="N9" s="203"/>
      <c r="O9" s="200"/>
    </row>
    <row r="10" spans="1:15" ht="15.75" x14ac:dyDescent="0.25">
      <c r="A10" s="200"/>
      <c r="B10" s="201"/>
      <c r="C10" s="202"/>
      <c r="D10" s="202"/>
      <c r="E10" s="202"/>
      <c r="F10" s="202"/>
      <c r="G10" s="202"/>
      <c r="H10" s="202"/>
      <c r="I10" s="202"/>
      <c r="J10" s="202"/>
      <c r="K10" s="202"/>
      <c r="L10" s="203"/>
      <c r="M10" s="203"/>
      <c r="N10" s="203"/>
      <c r="O10" s="200"/>
    </row>
    <row r="11" spans="1:15" ht="15.75" x14ac:dyDescent="0.25">
      <c r="A11" s="204" t="s">
        <v>590</v>
      </c>
      <c r="B11" s="996" t="s">
        <v>584</v>
      </c>
      <c r="C11" s="997"/>
      <c r="D11" s="997"/>
      <c r="E11" s="997"/>
      <c r="F11" s="997"/>
      <c r="G11" s="997"/>
      <c r="H11" s="997"/>
      <c r="I11" s="997"/>
      <c r="J11" s="998"/>
      <c r="K11" s="999" t="s">
        <v>13</v>
      </c>
      <c r="L11" s="999"/>
      <c r="M11" s="999"/>
      <c r="N11" s="999"/>
      <c r="O11" s="103"/>
    </row>
    <row r="12" spans="1:15" ht="15.75" x14ac:dyDescent="0.25">
      <c r="A12" s="205"/>
      <c r="B12" s="206"/>
      <c r="C12" s="207"/>
      <c r="D12" s="207"/>
      <c r="E12" s="207"/>
      <c r="F12" s="207"/>
      <c r="G12" s="207"/>
      <c r="H12" s="207"/>
      <c r="I12" s="207"/>
      <c r="J12" s="207"/>
      <c r="K12" s="207"/>
      <c r="L12" s="207"/>
      <c r="M12" s="207"/>
      <c r="N12" s="207"/>
      <c r="O12" s="205"/>
    </row>
    <row r="13" spans="1:15" ht="15.75" x14ac:dyDescent="0.25">
      <c r="A13" s="981" t="s">
        <v>591</v>
      </c>
      <c r="B13" s="982"/>
      <c r="C13" s="982"/>
      <c r="D13" s="982"/>
      <c r="E13" s="982"/>
      <c r="F13" s="982"/>
      <c r="G13" s="982"/>
      <c r="H13" s="982"/>
      <c r="I13" s="982"/>
      <c r="J13" s="982"/>
      <c r="K13" s="982"/>
      <c r="L13" s="982"/>
      <c r="M13" s="982"/>
      <c r="N13" s="982"/>
      <c r="O13" s="983"/>
    </row>
    <row r="14" spans="1:15" ht="15.75" x14ac:dyDescent="0.25">
      <c r="A14" s="205"/>
      <c r="B14" s="206"/>
      <c r="C14" s="207"/>
      <c r="D14" s="207"/>
      <c r="E14" s="207"/>
      <c r="F14" s="207"/>
      <c r="G14" s="207"/>
      <c r="H14" s="207"/>
      <c r="I14" s="207"/>
      <c r="J14" s="207"/>
      <c r="K14" s="207"/>
      <c r="L14" s="207"/>
      <c r="M14" s="207"/>
      <c r="N14" s="207"/>
      <c r="O14" s="205"/>
    </row>
    <row r="15" spans="1:15" x14ac:dyDescent="0.25">
      <c r="A15" s="1000" t="s">
        <v>15</v>
      </c>
      <c r="B15" s="1000"/>
      <c r="C15" s="1000"/>
      <c r="D15" s="1000"/>
      <c r="E15" s="984"/>
      <c r="F15" s="985"/>
      <c r="G15" s="985"/>
      <c r="H15" s="985"/>
      <c r="I15" s="986"/>
      <c r="J15" s="1000" t="s">
        <v>17</v>
      </c>
      <c r="K15" s="1000"/>
      <c r="L15" s="984"/>
      <c r="M15" s="985"/>
      <c r="N15" s="985"/>
      <c r="O15" s="986"/>
    </row>
    <row r="16" spans="1:15" x14ac:dyDescent="0.25">
      <c r="A16" s="1000"/>
      <c r="B16" s="1000"/>
      <c r="C16" s="1000"/>
      <c r="D16" s="1000"/>
      <c r="E16" s="984"/>
      <c r="F16" s="985"/>
      <c r="G16" s="985"/>
      <c r="H16" s="985"/>
      <c r="I16" s="986"/>
      <c r="J16" s="1000"/>
      <c r="K16" s="1000"/>
      <c r="L16" s="984"/>
      <c r="M16" s="985"/>
      <c r="N16" s="985"/>
      <c r="O16" s="986"/>
    </row>
    <row r="17" spans="1:15" x14ac:dyDescent="0.25">
      <c r="A17" s="1000"/>
      <c r="B17" s="1000"/>
      <c r="C17" s="1000"/>
      <c r="D17" s="1000"/>
      <c r="E17" s="984"/>
      <c r="F17" s="985"/>
      <c r="G17" s="985"/>
      <c r="H17" s="985"/>
      <c r="I17" s="986"/>
      <c r="J17" s="1000"/>
      <c r="K17" s="1000"/>
      <c r="L17" s="984"/>
      <c r="M17" s="985"/>
      <c r="N17" s="985"/>
      <c r="O17" s="986"/>
    </row>
    <row r="18" spans="1:15" ht="15.75" x14ac:dyDescent="0.25">
      <c r="A18" s="205"/>
      <c r="B18" s="206"/>
      <c r="C18" s="207"/>
      <c r="D18" s="207"/>
      <c r="E18" s="207"/>
      <c r="F18" s="207"/>
      <c r="G18" s="207"/>
      <c r="H18" s="207"/>
      <c r="I18" s="207"/>
      <c r="J18" s="207"/>
      <c r="K18" s="207"/>
      <c r="L18" s="207"/>
      <c r="M18" s="207"/>
      <c r="N18" s="207"/>
      <c r="O18" s="205"/>
    </row>
    <row r="19" spans="1:15" ht="15.75" x14ac:dyDescent="0.25">
      <c r="A19" s="205"/>
      <c r="B19" s="206"/>
      <c r="C19" s="207"/>
      <c r="D19" s="207"/>
      <c r="E19" s="207"/>
      <c r="F19" s="207"/>
      <c r="G19" s="207"/>
      <c r="H19" s="207"/>
      <c r="I19" s="207"/>
      <c r="J19" s="207"/>
      <c r="K19" s="207"/>
      <c r="L19" s="207"/>
      <c r="M19" s="207"/>
      <c r="N19" s="207"/>
      <c r="O19" s="205"/>
    </row>
    <row r="20" spans="1:15" ht="63" x14ac:dyDescent="0.25">
      <c r="A20" s="208" t="s">
        <v>23</v>
      </c>
      <c r="B20" s="209" t="s">
        <v>24</v>
      </c>
      <c r="C20" s="208" t="s">
        <v>25</v>
      </c>
      <c r="D20" s="208" t="s">
        <v>26</v>
      </c>
      <c r="E20" s="208" t="s">
        <v>592</v>
      </c>
      <c r="F20" s="987" t="s">
        <v>28</v>
      </c>
      <c r="G20" s="987"/>
      <c r="H20" s="987" t="s">
        <v>29</v>
      </c>
      <c r="I20" s="987"/>
      <c r="J20" s="209" t="s">
        <v>30</v>
      </c>
      <c r="K20" s="987" t="s">
        <v>31</v>
      </c>
      <c r="L20" s="987"/>
      <c r="M20" s="988" t="s">
        <v>32</v>
      </c>
      <c r="N20" s="989"/>
      <c r="O20" s="990"/>
    </row>
    <row r="21" spans="1:15" ht="135" x14ac:dyDescent="0.25">
      <c r="A21" s="210" t="s">
        <v>33</v>
      </c>
      <c r="B21" s="211">
        <v>25</v>
      </c>
      <c r="C21" s="212" t="s">
        <v>593</v>
      </c>
      <c r="D21" s="212" t="s">
        <v>35</v>
      </c>
      <c r="E21" s="212" t="s">
        <v>36</v>
      </c>
      <c r="F21" s="991" t="s">
        <v>594</v>
      </c>
      <c r="G21" s="991"/>
      <c r="H21" s="992" t="s">
        <v>70</v>
      </c>
      <c r="I21" s="993"/>
      <c r="J21" s="213">
        <v>1</v>
      </c>
      <c r="K21" s="994" t="s">
        <v>147</v>
      </c>
      <c r="L21" s="994"/>
      <c r="M21" s="995" t="s">
        <v>587</v>
      </c>
      <c r="N21" s="995"/>
      <c r="O21" s="995"/>
    </row>
    <row r="22" spans="1:15" ht="15.75" x14ac:dyDescent="0.25">
      <c r="A22" s="1001" t="s">
        <v>40</v>
      </c>
      <c r="B22" s="1003"/>
      <c r="C22" s="978" t="s">
        <v>595</v>
      </c>
      <c r="D22" s="979"/>
      <c r="E22" s="979"/>
      <c r="F22" s="979"/>
      <c r="G22" s="980"/>
      <c r="H22" s="1024" t="s">
        <v>42</v>
      </c>
      <c r="I22" s="1025"/>
      <c r="J22" s="1026"/>
      <c r="K22" s="978" t="s">
        <v>596</v>
      </c>
      <c r="L22" s="1027"/>
      <c r="M22" s="1027"/>
      <c r="N22" s="1027"/>
      <c r="O22" s="1028"/>
    </row>
    <row r="23" spans="1:15" ht="15.75" x14ac:dyDescent="0.25">
      <c r="A23" s="1020" t="s">
        <v>44</v>
      </c>
      <c r="B23" s="1021"/>
      <c r="C23" s="1021"/>
      <c r="D23" s="1021"/>
      <c r="E23" s="1021"/>
      <c r="F23" s="1029"/>
      <c r="G23" s="1022" t="s">
        <v>45</v>
      </c>
      <c r="H23" s="1022"/>
      <c r="I23" s="1022"/>
      <c r="J23" s="1022"/>
      <c r="K23" s="1022"/>
      <c r="L23" s="1022"/>
      <c r="M23" s="1022"/>
      <c r="N23" s="1022"/>
      <c r="O23" s="1022"/>
    </row>
    <row r="24" spans="1:15" x14ac:dyDescent="0.25">
      <c r="A24" s="1015" t="s">
        <v>597</v>
      </c>
      <c r="B24" s="1016"/>
      <c r="C24" s="1016"/>
      <c r="D24" s="1016"/>
      <c r="E24" s="1016"/>
      <c r="F24" s="1016"/>
      <c r="G24" s="1019" t="s">
        <v>598</v>
      </c>
      <c r="H24" s="1019"/>
      <c r="I24" s="1019"/>
      <c r="J24" s="1019"/>
      <c r="K24" s="1019"/>
      <c r="L24" s="1019"/>
      <c r="M24" s="1019"/>
      <c r="N24" s="1019"/>
      <c r="O24" s="1019"/>
    </row>
    <row r="25" spans="1:15" x14ac:dyDescent="0.25">
      <c r="A25" s="1017"/>
      <c r="B25" s="1018"/>
      <c r="C25" s="1018"/>
      <c r="D25" s="1018"/>
      <c r="E25" s="1018"/>
      <c r="F25" s="1018"/>
      <c r="G25" s="1019"/>
      <c r="H25" s="1019"/>
      <c r="I25" s="1019"/>
      <c r="J25" s="1019"/>
      <c r="K25" s="1019"/>
      <c r="L25" s="1019"/>
      <c r="M25" s="1019"/>
      <c r="N25" s="1019"/>
      <c r="O25" s="1019"/>
    </row>
    <row r="26" spans="1:15" ht="15.75" x14ac:dyDescent="0.25">
      <c r="A26" s="1020" t="s">
        <v>48</v>
      </c>
      <c r="B26" s="1021"/>
      <c r="C26" s="1021"/>
      <c r="D26" s="1021"/>
      <c r="E26" s="1021"/>
      <c r="F26" s="1021"/>
      <c r="G26" s="1022" t="s">
        <v>49</v>
      </c>
      <c r="H26" s="1022"/>
      <c r="I26" s="1022"/>
      <c r="J26" s="1022"/>
      <c r="K26" s="1022"/>
      <c r="L26" s="1022"/>
      <c r="M26" s="1022"/>
      <c r="N26" s="1022"/>
      <c r="O26" s="1022"/>
    </row>
    <row r="27" spans="1:15" x14ac:dyDescent="0.25">
      <c r="A27" s="1023" t="s">
        <v>599</v>
      </c>
      <c r="B27" s="1023"/>
      <c r="C27" s="1023"/>
      <c r="D27" s="1023"/>
      <c r="E27" s="1023"/>
      <c r="F27" s="1023"/>
      <c r="G27" s="1023" t="s">
        <v>600</v>
      </c>
      <c r="H27" s="1023"/>
      <c r="I27" s="1023"/>
      <c r="J27" s="1023"/>
      <c r="K27" s="1023"/>
      <c r="L27" s="1023"/>
      <c r="M27" s="1023"/>
      <c r="N27" s="1023"/>
      <c r="O27" s="1023"/>
    </row>
    <row r="28" spans="1:15" x14ac:dyDescent="0.25">
      <c r="A28" s="1023"/>
      <c r="B28" s="1023"/>
      <c r="C28" s="1023"/>
      <c r="D28" s="1023"/>
      <c r="E28" s="1023"/>
      <c r="F28" s="1023"/>
      <c r="G28" s="1023"/>
      <c r="H28" s="1023"/>
      <c r="I28" s="1023"/>
      <c r="J28" s="1023"/>
      <c r="K28" s="1023"/>
      <c r="L28" s="1023"/>
      <c r="M28" s="1023"/>
      <c r="N28" s="1023"/>
      <c r="O28" s="1023"/>
    </row>
    <row r="29" spans="1:15" ht="15.75" x14ac:dyDescent="0.25">
      <c r="A29" s="200"/>
      <c r="B29" s="201"/>
      <c r="C29" s="206"/>
      <c r="D29" s="206"/>
      <c r="E29" s="206"/>
      <c r="F29" s="206"/>
      <c r="G29" s="206"/>
      <c r="H29" s="206"/>
      <c r="I29" s="206"/>
      <c r="J29" s="206"/>
      <c r="K29" s="206"/>
      <c r="L29" s="206"/>
      <c r="M29" s="206"/>
      <c r="N29" s="206"/>
      <c r="O29" s="200"/>
    </row>
    <row r="30" spans="1:15" ht="15.75" x14ac:dyDescent="0.25">
      <c r="A30" s="206"/>
      <c r="B30" s="206"/>
      <c r="C30" s="200"/>
      <c r="D30" s="1001" t="s">
        <v>52</v>
      </c>
      <c r="E30" s="1002"/>
      <c r="F30" s="1002"/>
      <c r="G30" s="1002"/>
      <c r="H30" s="1002"/>
      <c r="I30" s="1002"/>
      <c r="J30" s="1002"/>
      <c r="K30" s="1002"/>
      <c r="L30" s="1002"/>
      <c r="M30" s="1002"/>
      <c r="N30" s="1002"/>
      <c r="O30" s="1003"/>
    </row>
    <row r="31" spans="1:15" ht="15.75" x14ac:dyDescent="0.25">
      <c r="A31" s="200"/>
      <c r="B31" s="201"/>
      <c r="C31" s="206"/>
      <c r="D31" s="209" t="s">
        <v>53</v>
      </c>
      <c r="E31" s="209" t="s">
        <v>54</v>
      </c>
      <c r="F31" s="209" t="s">
        <v>55</v>
      </c>
      <c r="G31" s="209" t="s">
        <v>56</v>
      </c>
      <c r="H31" s="209" t="s">
        <v>57</v>
      </c>
      <c r="I31" s="209" t="s">
        <v>58</v>
      </c>
      <c r="J31" s="209" t="s">
        <v>59</v>
      </c>
      <c r="K31" s="209" t="s">
        <v>60</v>
      </c>
      <c r="L31" s="209" t="s">
        <v>61</v>
      </c>
      <c r="M31" s="209" t="s">
        <v>62</v>
      </c>
      <c r="N31" s="209" t="s">
        <v>63</v>
      </c>
      <c r="O31" s="209" t="s">
        <v>64</v>
      </c>
    </row>
    <row r="32" spans="1:15" ht="15.75" x14ac:dyDescent="0.25">
      <c r="A32" s="1004" t="s">
        <v>65</v>
      </c>
      <c r="B32" s="1004"/>
      <c r="C32" s="1004"/>
      <c r="D32" s="214" t="s">
        <v>601</v>
      </c>
      <c r="E32" s="214" t="s">
        <v>602</v>
      </c>
      <c r="F32" s="214" t="s">
        <v>603</v>
      </c>
      <c r="G32" s="214" t="s">
        <v>604</v>
      </c>
      <c r="H32" s="214" t="s">
        <v>605</v>
      </c>
      <c r="I32" s="214" t="s">
        <v>606</v>
      </c>
      <c r="J32" s="214" t="s">
        <v>607</v>
      </c>
      <c r="K32" s="214" t="s">
        <v>608</v>
      </c>
      <c r="L32" s="214" t="s">
        <v>609</v>
      </c>
      <c r="M32" s="214" t="s">
        <v>610</v>
      </c>
      <c r="N32" s="214" t="s">
        <v>611</v>
      </c>
      <c r="O32" s="214">
        <v>1</v>
      </c>
    </row>
    <row r="33" spans="1:15" ht="15.75" x14ac:dyDescent="0.25">
      <c r="A33" s="1005" t="s">
        <v>66</v>
      </c>
      <c r="B33" s="1005"/>
      <c r="C33" s="1005"/>
      <c r="D33" s="215" t="s">
        <v>601</v>
      </c>
      <c r="E33" s="215" t="s">
        <v>602</v>
      </c>
      <c r="F33" s="215" t="s">
        <v>603</v>
      </c>
      <c r="G33" s="215" t="s">
        <v>604</v>
      </c>
      <c r="H33" s="215" t="s">
        <v>605</v>
      </c>
      <c r="I33" s="215" t="s">
        <v>606</v>
      </c>
      <c r="J33" s="215">
        <v>0.3</v>
      </c>
      <c r="K33" s="215">
        <v>0.5</v>
      </c>
      <c r="L33" s="215"/>
      <c r="M33" s="215"/>
      <c r="N33" s="215"/>
      <c r="O33" s="215"/>
    </row>
    <row r="34" spans="1:15" ht="16.5" thickBot="1" x14ac:dyDescent="0.3">
      <c r="A34" s="216"/>
      <c r="B34" s="216"/>
      <c r="C34" s="216"/>
      <c r="D34" s="217"/>
      <c r="E34" s="217"/>
      <c r="F34" s="217"/>
      <c r="G34" s="217"/>
      <c r="H34" s="217"/>
      <c r="I34" s="217"/>
      <c r="J34" s="217"/>
      <c r="K34" s="217"/>
      <c r="L34" s="217"/>
      <c r="M34" s="217"/>
      <c r="N34" s="217"/>
      <c r="O34" s="217"/>
    </row>
    <row r="35" spans="1:15" ht="16.5" thickBot="1" x14ac:dyDescent="0.3">
      <c r="A35" s="1006" t="s">
        <v>612</v>
      </c>
      <c r="B35" s="1007"/>
      <c r="C35" s="1007"/>
      <c r="D35" s="1007"/>
      <c r="E35" s="1007"/>
      <c r="F35" s="1007"/>
      <c r="G35" s="1007"/>
      <c r="H35" s="1007"/>
      <c r="I35" s="1007"/>
      <c r="J35" s="1007"/>
      <c r="K35" s="1007"/>
      <c r="L35" s="1007"/>
      <c r="M35" s="1007"/>
      <c r="N35" s="1007"/>
      <c r="O35" s="1008"/>
    </row>
    <row r="36" spans="1:15" x14ac:dyDescent="0.25">
      <c r="A36" s="1009" t="s">
        <v>613</v>
      </c>
      <c r="B36" s="1010"/>
      <c r="C36" s="1010"/>
      <c r="D36" s="1010"/>
      <c r="E36" s="1010"/>
      <c r="F36" s="1010"/>
      <c r="G36" s="1010"/>
      <c r="H36" s="1010"/>
      <c r="I36" s="1010"/>
      <c r="J36" s="1010"/>
      <c r="K36" s="1010"/>
      <c r="L36" s="1010"/>
      <c r="M36" s="1010"/>
      <c r="N36" s="1010"/>
      <c r="O36" s="1011"/>
    </row>
    <row r="37" spans="1:15" x14ac:dyDescent="0.25">
      <c r="A37" s="1012" t="s">
        <v>614</v>
      </c>
      <c r="B37" s="1013"/>
      <c r="C37" s="1013"/>
      <c r="D37" s="1013"/>
      <c r="E37" s="1013"/>
      <c r="F37" s="1013"/>
      <c r="G37" s="1013"/>
      <c r="H37" s="1013"/>
      <c r="I37" s="1013"/>
      <c r="J37" s="1013"/>
      <c r="K37" s="1013"/>
      <c r="L37" s="1013"/>
      <c r="M37" s="1013"/>
      <c r="N37" s="1013"/>
      <c r="O37" s="1014"/>
    </row>
    <row r="38" spans="1:15" x14ac:dyDescent="0.25">
      <c r="A38" s="1037" t="s">
        <v>615</v>
      </c>
      <c r="B38" s="1013"/>
      <c r="C38" s="1013"/>
      <c r="D38" s="1013"/>
      <c r="E38" s="1013"/>
      <c r="F38" s="1013"/>
      <c r="G38" s="1013"/>
      <c r="H38" s="1013"/>
      <c r="I38" s="1013"/>
      <c r="J38" s="1013"/>
      <c r="K38" s="1013"/>
      <c r="L38" s="1013"/>
      <c r="M38" s="1013"/>
      <c r="N38" s="1013"/>
      <c r="O38" s="1014"/>
    </row>
    <row r="39" spans="1:15" x14ac:dyDescent="0.25">
      <c r="A39" s="1037" t="s">
        <v>616</v>
      </c>
      <c r="B39" s="1013"/>
      <c r="C39" s="1013"/>
      <c r="D39" s="1013"/>
      <c r="E39" s="1013"/>
      <c r="F39" s="1013"/>
      <c r="G39" s="1013"/>
      <c r="H39" s="1013"/>
      <c r="I39" s="1013"/>
      <c r="J39" s="1013"/>
      <c r="K39" s="1013"/>
      <c r="L39" s="1013"/>
      <c r="M39" s="1013"/>
      <c r="N39" s="1013"/>
      <c r="O39" s="1014"/>
    </row>
    <row r="40" spans="1:15" ht="15.75" thickBot="1" x14ac:dyDescent="0.3">
      <c r="A40" s="1038" t="s">
        <v>617</v>
      </c>
      <c r="B40" s="1039"/>
      <c r="C40" s="1039"/>
      <c r="D40" s="1039"/>
      <c r="E40" s="1039"/>
      <c r="F40" s="1039"/>
      <c r="G40" s="1039"/>
      <c r="H40" s="1039"/>
      <c r="I40" s="1039"/>
      <c r="J40" s="1039"/>
      <c r="K40" s="1039"/>
      <c r="L40" s="1039"/>
      <c r="M40" s="1039"/>
      <c r="N40" s="1039"/>
      <c r="O40" s="1040"/>
    </row>
    <row r="41" spans="1:15" ht="15.75" thickBot="1" x14ac:dyDescent="0.3">
      <c r="A41" s="1041" t="s">
        <v>618</v>
      </c>
      <c r="B41" s="1042"/>
      <c r="C41" s="1042"/>
      <c r="D41" s="1042"/>
      <c r="E41" s="1042"/>
      <c r="F41" s="1042"/>
      <c r="G41" s="1042"/>
      <c r="H41" s="1042"/>
      <c r="I41" s="1042"/>
      <c r="J41" s="1042"/>
      <c r="K41" s="1042"/>
      <c r="L41" s="1042"/>
      <c r="M41" s="1042"/>
      <c r="N41" s="1042"/>
      <c r="O41" s="1043"/>
    </row>
    <row r="42" spans="1:15" ht="15.75" thickBot="1" x14ac:dyDescent="0.3">
      <c r="A42" s="1041" t="s">
        <v>619</v>
      </c>
      <c r="B42" s="1042"/>
      <c r="C42" s="1042"/>
      <c r="D42" s="1042"/>
      <c r="E42" s="1042"/>
      <c r="F42" s="1042"/>
      <c r="G42" s="1042"/>
      <c r="H42" s="1042"/>
      <c r="I42" s="1042"/>
      <c r="J42" s="1042"/>
      <c r="K42" s="1042"/>
      <c r="L42" s="1042"/>
      <c r="M42" s="1042"/>
      <c r="N42" s="1042"/>
      <c r="O42" s="1043"/>
    </row>
    <row r="43" spans="1:15" ht="15.75" thickBot="1" x14ac:dyDescent="0.3">
      <c r="A43" s="1033" t="s">
        <v>620</v>
      </c>
      <c r="B43" s="1042"/>
      <c r="C43" s="1042"/>
      <c r="D43" s="1042"/>
      <c r="E43" s="1042"/>
      <c r="F43" s="1042"/>
      <c r="G43" s="1042"/>
      <c r="H43" s="1042"/>
      <c r="I43" s="1042"/>
      <c r="J43" s="1042"/>
      <c r="K43" s="1042"/>
      <c r="L43" s="1042"/>
      <c r="M43" s="1042"/>
      <c r="N43" s="1042"/>
      <c r="O43" s="1043"/>
    </row>
    <row r="44" spans="1:15" ht="16.5" thickBot="1" x14ac:dyDescent="0.3">
      <c r="A44" s="1033" t="s">
        <v>621</v>
      </c>
      <c r="B44" s="1034"/>
      <c r="C44" s="1034"/>
      <c r="D44" s="1034"/>
      <c r="E44" s="1034"/>
      <c r="F44" s="1034"/>
      <c r="G44" s="1034"/>
      <c r="H44" s="1034"/>
      <c r="I44" s="1034"/>
      <c r="J44" s="1034"/>
      <c r="K44" s="1034"/>
      <c r="L44" s="1034"/>
      <c r="M44" s="1034"/>
      <c r="N44" s="1034"/>
      <c r="O44" s="1035"/>
    </row>
    <row r="45" spans="1:15" ht="16.5" thickBot="1" x14ac:dyDescent="0.3">
      <c r="A45" s="1033" t="s">
        <v>622</v>
      </c>
      <c r="B45" s="1034"/>
      <c r="C45" s="1034"/>
      <c r="D45" s="1034"/>
      <c r="E45" s="1034"/>
      <c r="F45" s="1034"/>
      <c r="G45" s="1034"/>
      <c r="H45" s="1034"/>
      <c r="I45" s="1034"/>
      <c r="J45" s="1034"/>
      <c r="K45" s="1034"/>
      <c r="L45" s="1034"/>
      <c r="M45" s="1034"/>
      <c r="N45" s="1034"/>
      <c r="O45" s="1035"/>
    </row>
    <row r="46" spans="1:15" ht="15.75" x14ac:dyDescent="0.25">
      <c r="A46" s="216"/>
      <c r="B46" s="216"/>
      <c r="C46" s="216"/>
      <c r="D46" s="217"/>
      <c r="E46" s="217"/>
      <c r="F46" s="217"/>
      <c r="G46" s="217"/>
      <c r="H46" s="217"/>
      <c r="I46" s="217"/>
      <c r="J46" s="217"/>
      <c r="K46" s="217"/>
      <c r="L46" s="217"/>
      <c r="M46" s="217"/>
      <c r="N46" s="217"/>
      <c r="O46" s="217"/>
    </row>
    <row r="47" spans="1:15" ht="15.75" x14ac:dyDescent="0.25">
      <c r="A47" s="981" t="s">
        <v>623</v>
      </c>
      <c r="B47" s="982"/>
      <c r="C47" s="982"/>
      <c r="D47" s="982"/>
      <c r="E47" s="982"/>
      <c r="F47" s="982"/>
      <c r="G47" s="982"/>
      <c r="H47" s="982"/>
      <c r="I47" s="982"/>
      <c r="J47" s="982"/>
      <c r="K47" s="982"/>
      <c r="L47" s="982"/>
      <c r="M47" s="982"/>
      <c r="N47" s="982"/>
      <c r="O47" s="983"/>
    </row>
    <row r="48" spans="1:15" ht="15.75" x14ac:dyDescent="0.25">
      <c r="A48" s="216"/>
      <c r="B48" s="216"/>
      <c r="C48" s="216"/>
      <c r="D48" s="217"/>
      <c r="E48" s="217"/>
      <c r="F48" s="217"/>
      <c r="G48" s="217"/>
      <c r="H48" s="217"/>
      <c r="I48" s="217"/>
      <c r="J48" s="217"/>
      <c r="K48" s="217"/>
      <c r="L48" s="217"/>
      <c r="M48" s="217"/>
      <c r="N48" s="217"/>
      <c r="O48" s="217"/>
    </row>
    <row r="49" spans="1:15" ht="15.75" x14ac:dyDescent="0.25">
      <c r="A49" s="216"/>
      <c r="B49" s="216"/>
      <c r="C49" s="216"/>
      <c r="D49" s="217"/>
      <c r="E49" s="217"/>
      <c r="F49" s="217"/>
      <c r="G49" s="217"/>
      <c r="H49" s="217"/>
      <c r="I49" s="217"/>
      <c r="J49" s="217"/>
      <c r="K49" s="217"/>
      <c r="L49" s="217"/>
      <c r="M49" s="217"/>
      <c r="N49" s="217"/>
      <c r="O49" s="217"/>
    </row>
    <row r="50" spans="1:15" ht="63" x14ac:dyDescent="0.25">
      <c r="A50" s="208" t="s">
        <v>23</v>
      </c>
      <c r="B50" s="209" t="s">
        <v>24</v>
      </c>
      <c r="C50" s="208" t="s">
        <v>25</v>
      </c>
      <c r="D50" s="208" t="s">
        <v>26</v>
      </c>
      <c r="E50" s="208" t="s">
        <v>592</v>
      </c>
      <c r="F50" s="987" t="s">
        <v>28</v>
      </c>
      <c r="G50" s="987"/>
      <c r="H50" s="987" t="s">
        <v>29</v>
      </c>
      <c r="I50" s="987"/>
      <c r="J50" s="209" t="s">
        <v>30</v>
      </c>
      <c r="K50" s="987" t="s">
        <v>31</v>
      </c>
      <c r="L50" s="987"/>
      <c r="M50" s="1036" t="s">
        <v>32</v>
      </c>
      <c r="N50" s="1036"/>
      <c r="O50" s="1036"/>
    </row>
    <row r="51" spans="1:15" ht="165" x14ac:dyDescent="0.25">
      <c r="A51" s="210" t="s">
        <v>33</v>
      </c>
      <c r="B51" s="211">
        <v>25</v>
      </c>
      <c r="C51" s="212" t="s">
        <v>624</v>
      </c>
      <c r="D51" s="212" t="s">
        <v>35</v>
      </c>
      <c r="E51" s="212" t="s">
        <v>36</v>
      </c>
      <c r="F51" s="991" t="s">
        <v>594</v>
      </c>
      <c r="G51" s="991"/>
      <c r="H51" s="992" t="s">
        <v>70</v>
      </c>
      <c r="I51" s="993"/>
      <c r="J51" s="213">
        <v>1</v>
      </c>
      <c r="K51" s="994" t="s">
        <v>147</v>
      </c>
      <c r="L51" s="994"/>
      <c r="M51" s="995" t="s">
        <v>587</v>
      </c>
      <c r="N51" s="995"/>
      <c r="O51" s="995"/>
    </row>
    <row r="52" spans="1:15" ht="15.75" x14ac:dyDescent="0.25">
      <c r="A52" s="1001" t="s">
        <v>40</v>
      </c>
      <c r="B52" s="1003"/>
      <c r="C52" s="978" t="s">
        <v>625</v>
      </c>
      <c r="D52" s="979"/>
      <c r="E52" s="979"/>
      <c r="F52" s="979"/>
      <c r="G52" s="980"/>
      <c r="H52" s="1030" t="s">
        <v>42</v>
      </c>
      <c r="I52" s="1031"/>
      <c r="J52" s="1032"/>
      <c r="K52" s="978" t="s">
        <v>626</v>
      </c>
      <c r="L52" s="1027"/>
      <c r="M52" s="1027"/>
      <c r="N52" s="1027"/>
      <c r="O52" s="1028"/>
    </row>
    <row r="53" spans="1:15" ht="15.75" x14ac:dyDescent="0.25">
      <c r="A53" s="1020" t="s">
        <v>44</v>
      </c>
      <c r="B53" s="1021"/>
      <c r="C53" s="1021"/>
      <c r="D53" s="1021"/>
      <c r="E53" s="1021"/>
      <c r="F53" s="1029"/>
      <c r="G53" s="1022" t="s">
        <v>45</v>
      </c>
      <c r="H53" s="1022"/>
      <c r="I53" s="1022"/>
      <c r="J53" s="1022"/>
      <c r="K53" s="1022"/>
      <c r="L53" s="1022"/>
      <c r="M53" s="1022"/>
      <c r="N53" s="1022"/>
      <c r="O53" s="1022"/>
    </row>
    <row r="54" spans="1:15" x14ac:dyDescent="0.25">
      <c r="A54" s="1015" t="s">
        <v>597</v>
      </c>
      <c r="B54" s="1016"/>
      <c r="C54" s="1016"/>
      <c r="D54" s="1016"/>
      <c r="E54" s="1016"/>
      <c r="F54" s="1016"/>
      <c r="G54" s="1019" t="s">
        <v>598</v>
      </c>
      <c r="H54" s="1019"/>
      <c r="I54" s="1019"/>
      <c r="J54" s="1019"/>
      <c r="K54" s="1019"/>
      <c r="L54" s="1019"/>
      <c r="M54" s="1019"/>
      <c r="N54" s="1019"/>
      <c r="O54" s="1019"/>
    </row>
    <row r="55" spans="1:15" x14ac:dyDescent="0.25">
      <c r="A55" s="1017"/>
      <c r="B55" s="1018"/>
      <c r="C55" s="1018"/>
      <c r="D55" s="1018"/>
      <c r="E55" s="1018"/>
      <c r="F55" s="1018"/>
      <c r="G55" s="1019"/>
      <c r="H55" s="1019"/>
      <c r="I55" s="1019"/>
      <c r="J55" s="1019"/>
      <c r="K55" s="1019"/>
      <c r="L55" s="1019"/>
      <c r="M55" s="1019"/>
      <c r="N55" s="1019"/>
      <c r="O55" s="1019"/>
    </row>
    <row r="56" spans="1:15" ht="15.75" x14ac:dyDescent="0.25">
      <c r="A56" s="1020" t="s">
        <v>48</v>
      </c>
      <c r="B56" s="1021"/>
      <c r="C56" s="1021"/>
      <c r="D56" s="1021"/>
      <c r="E56" s="1021"/>
      <c r="F56" s="1021"/>
      <c r="G56" s="1022" t="s">
        <v>49</v>
      </c>
      <c r="H56" s="1022"/>
      <c r="I56" s="1022"/>
      <c r="J56" s="1022"/>
      <c r="K56" s="1022"/>
      <c r="L56" s="1022"/>
      <c r="M56" s="1022"/>
      <c r="N56" s="1022"/>
      <c r="O56" s="1022"/>
    </row>
    <row r="57" spans="1:15" x14ac:dyDescent="0.25">
      <c r="A57" s="1023" t="s">
        <v>599</v>
      </c>
      <c r="B57" s="1023"/>
      <c r="C57" s="1023"/>
      <c r="D57" s="1023"/>
      <c r="E57" s="1023"/>
      <c r="F57" s="1023"/>
      <c r="G57" s="1023" t="s">
        <v>600</v>
      </c>
      <c r="H57" s="1023"/>
      <c r="I57" s="1023"/>
      <c r="J57" s="1023"/>
      <c r="K57" s="1023"/>
      <c r="L57" s="1023"/>
      <c r="M57" s="1023"/>
      <c r="N57" s="1023"/>
      <c r="O57" s="1023"/>
    </row>
    <row r="58" spans="1:15" x14ac:dyDescent="0.25">
      <c r="A58" s="1023"/>
      <c r="B58" s="1023"/>
      <c r="C58" s="1023"/>
      <c r="D58" s="1023"/>
      <c r="E58" s="1023"/>
      <c r="F58" s="1023"/>
      <c r="G58" s="1023"/>
      <c r="H58" s="1023"/>
      <c r="I58" s="1023"/>
      <c r="J58" s="1023"/>
      <c r="K58" s="1023"/>
      <c r="L58" s="1023"/>
      <c r="M58" s="1023"/>
      <c r="N58" s="1023"/>
      <c r="O58" s="1023"/>
    </row>
    <row r="59" spans="1:15" ht="15.75" x14ac:dyDescent="0.25">
      <c r="A59" s="200"/>
      <c r="B59" s="201"/>
      <c r="C59" s="206"/>
      <c r="D59" s="206"/>
      <c r="E59" s="206"/>
      <c r="F59" s="206"/>
      <c r="G59" s="206"/>
      <c r="H59" s="206"/>
      <c r="I59" s="206"/>
      <c r="J59" s="206"/>
      <c r="K59" s="206"/>
      <c r="L59" s="206"/>
      <c r="M59" s="206"/>
      <c r="N59" s="206"/>
      <c r="O59" s="200"/>
    </row>
    <row r="60" spans="1:15" ht="15.75" x14ac:dyDescent="0.25">
      <c r="A60" s="206"/>
      <c r="B60" s="206"/>
      <c r="C60" s="200"/>
      <c r="D60" s="1001" t="s">
        <v>52</v>
      </c>
      <c r="E60" s="1002"/>
      <c r="F60" s="1002"/>
      <c r="G60" s="1002"/>
      <c r="H60" s="1002"/>
      <c r="I60" s="1002"/>
      <c r="J60" s="1002"/>
      <c r="K60" s="1002"/>
      <c r="L60" s="1002"/>
      <c r="M60" s="1002"/>
      <c r="N60" s="1002"/>
      <c r="O60" s="1003"/>
    </row>
    <row r="61" spans="1:15" ht="15.75" x14ac:dyDescent="0.25">
      <c r="A61" s="200"/>
      <c r="B61" s="201"/>
      <c r="C61" s="206"/>
      <c r="D61" s="209" t="s">
        <v>53</v>
      </c>
      <c r="E61" s="209" t="s">
        <v>54</v>
      </c>
      <c r="F61" s="209" t="s">
        <v>55</v>
      </c>
      <c r="G61" s="209" t="s">
        <v>56</v>
      </c>
      <c r="H61" s="209" t="s">
        <v>57</v>
      </c>
      <c r="I61" s="209" t="s">
        <v>58</v>
      </c>
      <c r="J61" s="209" t="s">
        <v>59</v>
      </c>
      <c r="K61" s="209" t="s">
        <v>60</v>
      </c>
      <c r="L61" s="209" t="s">
        <v>61</v>
      </c>
      <c r="M61" s="209" t="s">
        <v>62</v>
      </c>
      <c r="N61" s="209" t="s">
        <v>63</v>
      </c>
      <c r="O61" s="209" t="s">
        <v>64</v>
      </c>
    </row>
    <row r="62" spans="1:15" ht="15.75" x14ac:dyDescent="0.25">
      <c r="A62" s="1004" t="s">
        <v>65</v>
      </c>
      <c r="B62" s="1004"/>
      <c r="C62" s="1004"/>
      <c r="D62" s="214" t="s">
        <v>601</v>
      </c>
      <c r="E62" s="214" t="s">
        <v>602</v>
      </c>
      <c r="F62" s="214" t="s">
        <v>603</v>
      </c>
      <c r="G62" s="214" t="s">
        <v>604</v>
      </c>
      <c r="H62" s="214" t="s">
        <v>605</v>
      </c>
      <c r="I62" s="214" t="s">
        <v>606</v>
      </c>
      <c r="J62" s="214" t="s">
        <v>607</v>
      </c>
      <c r="K62" s="214" t="s">
        <v>608</v>
      </c>
      <c r="L62" s="214" t="s">
        <v>609</v>
      </c>
      <c r="M62" s="214" t="s">
        <v>610</v>
      </c>
      <c r="N62" s="214" t="s">
        <v>611</v>
      </c>
      <c r="O62" s="214">
        <v>1</v>
      </c>
    </row>
    <row r="63" spans="1:15" ht="15.75" x14ac:dyDescent="0.25">
      <c r="A63" s="1005" t="s">
        <v>66</v>
      </c>
      <c r="B63" s="1005"/>
      <c r="C63" s="1005"/>
      <c r="D63" s="215" t="s">
        <v>601</v>
      </c>
      <c r="E63" s="215" t="s">
        <v>602</v>
      </c>
      <c r="F63" s="215" t="s">
        <v>603</v>
      </c>
      <c r="G63" s="215" t="s">
        <v>604</v>
      </c>
      <c r="H63" s="215" t="s">
        <v>605</v>
      </c>
      <c r="I63" s="215" t="s">
        <v>606</v>
      </c>
      <c r="J63" s="215">
        <v>0.3</v>
      </c>
      <c r="K63" s="215">
        <v>0.5</v>
      </c>
      <c r="L63" s="215"/>
      <c r="M63" s="215"/>
      <c r="N63" s="215"/>
      <c r="O63" s="215"/>
    </row>
    <row r="64" spans="1:15" ht="15.75" thickBot="1" x14ac:dyDescent="0.3">
      <c r="A64" s="218"/>
      <c r="B64" s="218"/>
      <c r="C64" s="218"/>
      <c r="D64" s="218"/>
      <c r="E64" s="218"/>
      <c r="F64" s="218"/>
      <c r="G64" s="218"/>
      <c r="H64" s="218"/>
      <c r="I64" s="218"/>
      <c r="J64" s="218"/>
      <c r="K64" s="218"/>
      <c r="L64" s="218"/>
      <c r="M64" s="218"/>
      <c r="N64" s="218"/>
      <c r="O64" s="218"/>
    </row>
    <row r="65" spans="1:15" ht="16.5" thickBot="1" x14ac:dyDescent="0.3">
      <c r="A65" s="1006" t="s">
        <v>612</v>
      </c>
      <c r="B65" s="1007"/>
      <c r="C65" s="1007"/>
      <c r="D65" s="1007"/>
      <c r="E65" s="1007"/>
      <c r="F65" s="1007"/>
      <c r="G65" s="1007"/>
      <c r="H65" s="1007"/>
      <c r="I65" s="1007"/>
      <c r="J65" s="1007"/>
      <c r="K65" s="1007"/>
      <c r="L65" s="1007"/>
      <c r="M65" s="1007"/>
      <c r="N65" s="1007"/>
      <c r="O65" s="1008"/>
    </row>
    <row r="66" spans="1:15" x14ac:dyDescent="0.25">
      <c r="A66" s="1009" t="s">
        <v>613</v>
      </c>
      <c r="B66" s="1010"/>
      <c r="C66" s="1010"/>
      <c r="D66" s="1010"/>
      <c r="E66" s="1010"/>
      <c r="F66" s="1010"/>
      <c r="G66" s="1010"/>
      <c r="H66" s="1010"/>
      <c r="I66" s="1010"/>
      <c r="J66" s="1010"/>
      <c r="K66" s="1010"/>
      <c r="L66" s="1010"/>
      <c r="M66" s="1010"/>
      <c r="N66" s="1010"/>
      <c r="O66" s="1011"/>
    </row>
    <row r="67" spans="1:15" x14ac:dyDescent="0.25">
      <c r="A67" s="1012" t="s">
        <v>627</v>
      </c>
      <c r="B67" s="1013"/>
      <c r="C67" s="1013"/>
      <c r="D67" s="1013"/>
      <c r="E67" s="1013"/>
      <c r="F67" s="1013"/>
      <c r="G67" s="1013"/>
      <c r="H67" s="1013"/>
      <c r="I67" s="1013"/>
      <c r="J67" s="1013"/>
      <c r="K67" s="1013"/>
      <c r="L67" s="1013"/>
      <c r="M67" s="1013"/>
      <c r="N67" s="1013"/>
      <c r="O67" s="1014"/>
    </row>
    <row r="68" spans="1:15" x14ac:dyDescent="0.25">
      <c r="A68" s="1037" t="s">
        <v>628</v>
      </c>
      <c r="B68" s="1013"/>
      <c r="C68" s="1013"/>
      <c r="D68" s="1013"/>
      <c r="E68" s="1013"/>
      <c r="F68" s="1013"/>
      <c r="G68" s="1013"/>
      <c r="H68" s="1013"/>
      <c r="I68" s="1013"/>
      <c r="J68" s="1013"/>
      <c r="K68" s="1013"/>
      <c r="L68" s="1013"/>
      <c r="M68" s="1013"/>
      <c r="N68" s="1013"/>
      <c r="O68" s="1014"/>
    </row>
    <row r="69" spans="1:15" x14ac:dyDescent="0.25">
      <c r="A69" s="1044" t="s">
        <v>629</v>
      </c>
      <c r="B69" s="1013"/>
      <c r="C69" s="1013"/>
      <c r="D69" s="1013"/>
      <c r="E69" s="1013"/>
      <c r="F69" s="1013"/>
      <c r="G69" s="1013"/>
      <c r="H69" s="1013"/>
      <c r="I69" s="1013"/>
      <c r="J69" s="1013"/>
      <c r="K69" s="1013"/>
      <c r="L69" s="1013"/>
      <c r="M69" s="1013"/>
      <c r="N69" s="1013"/>
      <c r="O69" s="1014"/>
    </row>
    <row r="70" spans="1:15" ht="15.75" thickBot="1" x14ac:dyDescent="0.3">
      <c r="A70" s="1045" t="s">
        <v>630</v>
      </c>
      <c r="B70" s="1039"/>
      <c r="C70" s="1039"/>
      <c r="D70" s="1039"/>
      <c r="E70" s="1039"/>
      <c r="F70" s="1039"/>
      <c r="G70" s="1039"/>
      <c r="H70" s="1039"/>
      <c r="I70" s="1039"/>
      <c r="J70" s="1039"/>
      <c r="K70" s="1039"/>
      <c r="L70" s="1039"/>
      <c r="M70" s="1039"/>
      <c r="N70" s="1039"/>
      <c r="O70" s="1040"/>
    </row>
    <row r="71" spans="1:15" ht="15.75" thickBot="1" x14ac:dyDescent="0.3">
      <c r="A71" s="1041" t="s">
        <v>631</v>
      </c>
      <c r="B71" s="1042"/>
      <c r="C71" s="1042"/>
      <c r="D71" s="1042"/>
      <c r="E71" s="1042"/>
      <c r="F71" s="1042"/>
      <c r="G71" s="1042"/>
      <c r="H71" s="1042"/>
      <c r="I71" s="1042"/>
      <c r="J71" s="1042"/>
      <c r="K71" s="1042"/>
      <c r="L71" s="1042"/>
      <c r="M71" s="1042"/>
      <c r="N71" s="1042"/>
      <c r="O71" s="1043"/>
    </row>
    <row r="72" spans="1:15" ht="15.75" thickBot="1" x14ac:dyDescent="0.3">
      <c r="A72" s="1041" t="s">
        <v>632</v>
      </c>
      <c r="B72" s="1042"/>
      <c r="C72" s="1042"/>
      <c r="D72" s="1042"/>
      <c r="E72" s="1042"/>
      <c r="F72" s="1042"/>
      <c r="G72" s="1042"/>
      <c r="H72" s="1042"/>
      <c r="I72" s="1042"/>
      <c r="J72" s="1042"/>
      <c r="K72" s="1042"/>
      <c r="L72" s="1042"/>
      <c r="M72" s="1042"/>
      <c r="N72" s="1042"/>
      <c r="O72" s="1043"/>
    </row>
    <row r="73" spans="1:15" ht="15.75" thickBot="1" x14ac:dyDescent="0.3">
      <c r="A73" s="1033" t="s">
        <v>620</v>
      </c>
      <c r="B73" s="1042"/>
      <c r="C73" s="1042"/>
      <c r="D73" s="1042"/>
      <c r="E73" s="1042"/>
      <c r="F73" s="1042"/>
      <c r="G73" s="1042"/>
      <c r="H73" s="1042"/>
      <c r="I73" s="1042"/>
      <c r="J73" s="1042"/>
      <c r="K73" s="1042"/>
      <c r="L73" s="1042"/>
      <c r="M73" s="1042"/>
      <c r="N73" s="1042"/>
      <c r="O73" s="1043"/>
    </row>
    <row r="74" spans="1:15" ht="16.5" thickBot="1" x14ac:dyDescent="0.3">
      <c r="A74" s="1033" t="s">
        <v>621</v>
      </c>
      <c r="B74" s="1034"/>
      <c r="C74" s="1034"/>
      <c r="D74" s="1034"/>
      <c r="E74" s="1034"/>
      <c r="F74" s="1034"/>
      <c r="G74" s="1034"/>
      <c r="H74" s="1034"/>
      <c r="I74" s="1034"/>
      <c r="J74" s="1034"/>
      <c r="K74" s="1034"/>
      <c r="L74" s="1034"/>
      <c r="M74" s="1034"/>
      <c r="N74" s="1034"/>
      <c r="O74" s="1035"/>
    </row>
    <row r="75" spans="1:15" ht="16.5" thickBot="1" x14ac:dyDescent="0.3">
      <c r="A75" s="1033" t="s">
        <v>622</v>
      </c>
      <c r="B75" s="1034"/>
      <c r="C75" s="1034"/>
      <c r="D75" s="1034"/>
      <c r="E75" s="1034"/>
      <c r="F75" s="1034"/>
      <c r="G75" s="1034"/>
      <c r="H75" s="1034"/>
      <c r="I75" s="1034"/>
      <c r="J75" s="1034"/>
      <c r="K75" s="1034"/>
      <c r="L75" s="1034"/>
      <c r="M75" s="1034"/>
      <c r="N75" s="1034"/>
      <c r="O75" s="1035"/>
    </row>
    <row r="76" spans="1:15" x14ac:dyDescent="0.25">
      <c r="A76" s="218"/>
      <c r="B76" s="218"/>
      <c r="C76" s="218"/>
      <c r="D76" s="218"/>
      <c r="E76" s="218"/>
      <c r="F76" s="218"/>
      <c r="G76" s="218"/>
      <c r="H76" s="218"/>
      <c r="I76" s="218"/>
      <c r="J76" s="218"/>
      <c r="K76" s="218"/>
      <c r="L76" s="218"/>
      <c r="M76" s="218"/>
      <c r="N76" s="218"/>
      <c r="O76" s="218"/>
    </row>
    <row r="77" spans="1:15" ht="15.75" x14ac:dyDescent="0.25">
      <c r="A77" s="981" t="s">
        <v>633</v>
      </c>
      <c r="B77" s="982"/>
      <c r="C77" s="982"/>
      <c r="D77" s="982"/>
      <c r="E77" s="982"/>
      <c r="F77" s="982"/>
      <c r="G77" s="982"/>
      <c r="H77" s="982"/>
      <c r="I77" s="982"/>
      <c r="J77" s="982"/>
      <c r="K77" s="982"/>
      <c r="L77" s="982"/>
      <c r="M77" s="982"/>
      <c r="N77" s="982"/>
      <c r="O77" s="983"/>
    </row>
    <row r="78" spans="1:15" ht="15.75" x14ac:dyDescent="0.25">
      <c r="A78" s="216"/>
      <c r="B78" s="216"/>
      <c r="C78" s="216"/>
      <c r="D78" s="217"/>
      <c r="E78" s="217"/>
      <c r="F78" s="217"/>
      <c r="G78" s="217"/>
      <c r="H78" s="217"/>
      <c r="I78" s="217"/>
      <c r="J78" s="217"/>
      <c r="K78" s="217"/>
      <c r="L78" s="217"/>
      <c r="M78" s="217"/>
      <c r="N78" s="217"/>
      <c r="O78" s="217"/>
    </row>
    <row r="79" spans="1:15" ht="15.75" x14ac:dyDescent="0.25">
      <c r="A79" s="216"/>
      <c r="B79" s="216"/>
      <c r="C79" s="216"/>
      <c r="D79" s="217"/>
      <c r="E79" s="217"/>
      <c r="F79" s="217"/>
      <c r="G79" s="217"/>
      <c r="H79" s="217"/>
      <c r="I79" s="217"/>
      <c r="J79" s="217"/>
      <c r="K79" s="217"/>
      <c r="L79" s="217"/>
      <c r="M79" s="217"/>
      <c r="N79" s="217"/>
      <c r="O79" s="217"/>
    </row>
    <row r="80" spans="1:15" ht="63" x14ac:dyDescent="0.25">
      <c r="A80" s="208" t="s">
        <v>23</v>
      </c>
      <c r="B80" s="209" t="s">
        <v>24</v>
      </c>
      <c r="C80" s="208" t="s">
        <v>25</v>
      </c>
      <c r="D80" s="208" t="s">
        <v>26</v>
      </c>
      <c r="E80" s="208" t="s">
        <v>592</v>
      </c>
      <c r="F80" s="987" t="s">
        <v>28</v>
      </c>
      <c r="G80" s="987"/>
      <c r="H80" s="987" t="s">
        <v>29</v>
      </c>
      <c r="I80" s="987"/>
      <c r="J80" s="209" t="s">
        <v>30</v>
      </c>
      <c r="K80" s="987" t="s">
        <v>31</v>
      </c>
      <c r="L80" s="987"/>
      <c r="M80" s="1036" t="s">
        <v>32</v>
      </c>
      <c r="N80" s="1036"/>
      <c r="O80" s="1036"/>
    </row>
    <row r="81" spans="1:15" ht="75" x14ac:dyDescent="0.25">
      <c r="A81" s="210" t="s">
        <v>33</v>
      </c>
      <c r="B81" s="211">
        <v>25</v>
      </c>
      <c r="C81" s="212" t="s">
        <v>634</v>
      </c>
      <c r="D81" s="212" t="s">
        <v>35</v>
      </c>
      <c r="E81" s="212" t="s">
        <v>36</v>
      </c>
      <c r="F81" s="991" t="s">
        <v>594</v>
      </c>
      <c r="G81" s="991"/>
      <c r="H81" s="992" t="s">
        <v>70</v>
      </c>
      <c r="I81" s="993"/>
      <c r="J81" s="213">
        <v>1</v>
      </c>
      <c r="K81" s="994" t="s">
        <v>147</v>
      </c>
      <c r="L81" s="994"/>
      <c r="M81" s="995" t="s">
        <v>587</v>
      </c>
      <c r="N81" s="995"/>
      <c r="O81" s="995"/>
    </row>
    <row r="82" spans="1:15" ht="15.75" x14ac:dyDescent="0.25">
      <c r="A82" s="1001" t="s">
        <v>40</v>
      </c>
      <c r="B82" s="1003"/>
      <c r="C82" s="1046" t="s">
        <v>635</v>
      </c>
      <c r="D82" s="1047"/>
      <c r="E82" s="1047"/>
      <c r="F82" s="1047"/>
      <c r="G82" s="1048"/>
      <c r="H82" s="1030" t="s">
        <v>42</v>
      </c>
      <c r="I82" s="1031"/>
      <c r="J82" s="1032"/>
      <c r="K82" s="1046" t="s">
        <v>636</v>
      </c>
      <c r="L82" s="1049"/>
      <c r="M82" s="1049"/>
      <c r="N82" s="1049"/>
      <c r="O82" s="1050"/>
    </row>
    <row r="83" spans="1:15" ht="15.75" x14ac:dyDescent="0.25">
      <c r="A83" s="1020" t="s">
        <v>44</v>
      </c>
      <c r="B83" s="1021"/>
      <c r="C83" s="1021"/>
      <c r="D83" s="1021"/>
      <c r="E83" s="1021"/>
      <c r="F83" s="1029"/>
      <c r="G83" s="1022" t="s">
        <v>45</v>
      </c>
      <c r="H83" s="1022"/>
      <c r="I83" s="1022"/>
      <c r="J83" s="1022"/>
      <c r="K83" s="1022"/>
      <c r="L83" s="1022"/>
      <c r="M83" s="1022"/>
      <c r="N83" s="1022"/>
      <c r="O83" s="1022"/>
    </row>
    <row r="84" spans="1:15" x14ac:dyDescent="0.25">
      <c r="A84" s="1015" t="s">
        <v>597</v>
      </c>
      <c r="B84" s="1016"/>
      <c r="C84" s="1016"/>
      <c r="D84" s="1016"/>
      <c r="E84" s="1016"/>
      <c r="F84" s="1016"/>
      <c r="G84" s="1019" t="s">
        <v>598</v>
      </c>
      <c r="H84" s="1019"/>
      <c r="I84" s="1019"/>
      <c r="J84" s="1019"/>
      <c r="K84" s="1019"/>
      <c r="L84" s="1019"/>
      <c r="M84" s="1019"/>
      <c r="N84" s="1019"/>
      <c r="O84" s="1019"/>
    </row>
    <row r="85" spans="1:15" x14ac:dyDescent="0.25">
      <c r="A85" s="1017"/>
      <c r="B85" s="1018"/>
      <c r="C85" s="1018"/>
      <c r="D85" s="1018"/>
      <c r="E85" s="1018"/>
      <c r="F85" s="1018"/>
      <c r="G85" s="1019"/>
      <c r="H85" s="1019"/>
      <c r="I85" s="1019"/>
      <c r="J85" s="1019"/>
      <c r="K85" s="1019"/>
      <c r="L85" s="1019"/>
      <c r="M85" s="1019"/>
      <c r="N85" s="1019"/>
      <c r="O85" s="1019"/>
    </row>
    <row r="86" spans="1:15" ht="15.75" x14ac:dyDescent="0.25">
      <c r="A86" s="1020" t="s">
        <v>48</v>
      </c>
      <c r="B86" s="1021"/>
      <c r="C86" s="1021"/>
      <c r="D86" s="1021"/>
      <c r="E86" s="1021"/>
      <c r="F86" s="1021"/>
      <c r="G86" s="1022" t="s">
        <v>49</v>
      </c>
      <c r="H86" s="1022"/>
      <c r="I86" s="1022"/>
      <c r="J86" s="1022"/>
      <c r="K86" s="1022"/>
      <c r="L86" s="1022"/>
      <c r="M86" s="1022"/>
      <c r="N86" s="1022"/>
      <c r="O86" s="1022"/>
    </row>
    <row r="87" spans="1:15" x14ac:dyDescent="0.25">
      <c r="A87" s="1015" t="s">
        <v>599</v>
      </c>
      <c r="B87" s="1016"/>
      <c r="C87" s="1016"/>
      <c r="D87" s="1016"/>
      <c r="E87" s="1016"/>
      <c r="F87" s="1016"/>
      <c r="G87" s="1019" t="s">
        <v>600</v>
      </c>
      <c r="H87" s="1019"/>
      <c r="I87" s="1019"/>
      <c r="J87" s="1019"/>
      <c r="K87" s="1019"/>
      <c r="L87" s="1019"/>
      <c r="M87" s="1019"/>
      <c r="N87" s="1019"/>
      <c r="O87" s="1019"/>
    </row>
    <row r="88" spans="1:15" x14ac:dyDescent="0.25">
      <c r="A88" s="1017"/>
      <c r="B88" s="1018"/>
      <c r="C88" s="1018"/>
      <c r="D88" s="1018"/>
      <c r="E88" s="1018"/>
      <c r="F88" s="1018"/>
      <c r="G88" s="1019"/>
      <c r="H88" s="1019"/>
      <c r="I88" s="1019"/>
      <c r="J88" s="1019"/>
      <c r="K88" s="1019"/>
      <c r="L88" s="1019"/>
      <c r="M88" s="1019"/>
      <c r="N88" s="1019"/>
      <c r="O88" s="1019"/>
    </row>
    <row r="89" spans="1:15" x14ac:dyDescent="0.25">
      <c r="A89" s="219"/>
      <c r="B89" s="219"/>
      <c r="C89" s="219"/>
      <c r="D89" s="219"/>
      <c r="E89" s="219"/>
      <c r="F89" s="219"/>
      <c r="G89" s="219"/>
      <c r="H89" s="219"/>
      <c r="I89" s="219"/>
      <c r="J89" s="219"/>
      <c r="K89" s="219"/>
      <c r="L89" s="219"/>
      <c r="M89" s="219"/>
      <c r="N89" s="219"/>
      <c r="O89" s="219"/>
    </row>
    <row r="90" spans="1:15" ht="15.75" thickBot="1" x14ac:dyDescent="0.3">
      <c r="A90" s="219"/>
      <c r="B90" s="219"/>
      <c r="C90" s="219"/>
      <c r="D90" s="219"/>
      <c r="E90" s="219"/>
      <c r="F90" s="219"/>
      <c r="G90" s="219"/>
      <c r="H90" s="219"/>
      <c r="I90" s="219"/>
      <c r="J90" s="219"/>
      <c r="K90" s="219"/>
      <c r="L90" s="219"/>
      <c r="M90" s="219"/>
      <c r="N90" s="219"/>
      <c r="O90" s="219"/>
    </row>
    <row r="91" spans="1:15" ht="16.5" thickBot="1" x14ac:dyDescent="0.3">
      <c r="A91" s="1006" t="s">
        <v>612</v>
      </c>
      <c r="B91" s="1007"/>
      <c r="C91" s="1007"/>
      <c r="D91" s="1007"/>
      <c r="E91" s="1007"/>
      <c r="F91" s="1007"/>
      <c r="G91" s="1007"/>
      <c r="H91" s="1007"/>
      <c r="I91" s="1007"/>
      <c r="J91" s="1007"/>
      <c r="K91" s="1007"/>
      <c r="L91" s="1007"/>
      <c r="M91" s="1007"/>
      <c r="N91" s="1007"/>
      <c r="O91" s="1008"/>
    </row>
    <row r="92" spans="1:15" x14ac:dyDescent="0.25">
      <c r="A92" s="1054" t="s">
        <v>613</v>
      </c>
      <c r="B92" s="1055"/>
      <c r="C92" s="1055"/>
      <c r="D92" s="1055"/>
      <c r="E92" s="1055"/>
      <c r="F92" s="1055"/>
      <c r="G92" s="1055"/>
      <c r="H92" s="1055"/>
      <c r="I92" s="1055"/>
      <c r="J92" s="1055"/>
      <c r="K92" s="1055"/>
      <c r="L92" s="1055"/>
      <c r="M92" s="1055"/>
      <c r="N92" s="1055"/>
      <c r="O92" s="1056"/>
    </row>
    <row r="93" spans="1:15" ht="15.75" x14ac:dyDescent="0.25">
      <c r="A93" s="1057" t="s">
        <v>637</v>
      </c>
      <c r="B93" s="1052"/>
      <c r="C93" s="1052"/>
      <c r="D93" s="1052"/>
      <c r="E93" s="1052"/>
      <c r="F93" s="1052"/>
      <c r="G93" s="1052"/>
      <c r="H93" s="1052"/>
      <c r="I93" s="1052"/>
      <c r="J93" s="1052"/>
      <c r="K93" s="1052"/>
      <c r="L93" s="1052"/>
      <c r="M93" s="1052"/>
      <c r="N93" s="1052"/>
      <c r="O93" s="1053"/>
    </row>
    <row r="94" spans="1:15" x14ac:dyDescent="0.25">
      <c r="A94" s="1058" t="s">
        <v>638</v>
      </c>
      <c r="B94" s="1052"/>
      <c r="C94" s="1052"/>
      <c r="D94" s="1052"/>
      <c r="E94" s="1052"/>
      <c r="F94" s="1052"/>
      <c r="G94" s="1052"/>
      <c r="H94" s="1052"/>
      <c r="I94" s="1052"/>
      <c r="J94" s="1052"/>
      <c r="K94" s="1052"/>
      <c r="L94" s="1052"/>
      <c r="M94" s="1052"/>
      <c r="N94" s="1052"/>
      <c r="O94" s="1053"/>
    </row>
    <row r="95" spans="1:15" x14ac:dyDescent="0.25">
      <c r="A95" s="1051" t="s">
        <v>639</v>
      </c>
      <c r="B95" s="1052"/>
      <c r="C95" s="1052"/>
      <c r="D95" s="1052"/>
      <c r="E95" s="1052"/>
      <c r="F95" s="1052"/>
      <c r="G95" s="1052"/>
      <c r="H95" s="1052"/>
      <c r="I95" s="1052"/>
      <c r="J95" s="1052"/>
      <c r="K95" s="1052"/>
      <c r="L95" s="1052"/>
      <c r="M95" s="1052"/>
      <c r="N95" s="1052"/>
      <c r="O95" s="1053"/>
    </row>
    <row r="96" spans="1:15" ht="15.75" thickBot="1" x14ac:dyDescent="0.3">
      <c r="A96" s="1038" t="s">
        <v>640</v>
      </c>
      <c r="B96" s="1039"/>
      <c r="C96" s="1039"/>
      <c r="D96" s="1039"/>
      <c r="E96" s="1039"/>
      <c r="F96" s="1039"/>
      <c r="G96" s="1039"/>
      <c r="H96" s="1039"/>
      <c r="I96" s="1039"/>
      <c r="J96" s="1039"/>
      <c r="K96" s="1039"/>
      <c r="L96" s="1039"/>
      <c r="M96" s="1039"/>
      <c r="N96" s="1039"/>
      <c r="O96" s="1040"/>
    </row>
    <row r="97" spans="1:15" ht="15.75" thickBot="1" x14ac:dyDescent="0.3">
      <c r="A97" s="1041" t="s">
        <v>641</v>
      </c>
      <c r="B97" s="1042"/>
      <c r="C97" s="1042"/>
      <c r="D97" s="1042"/>
      <c r="E97" s="1042"/>
      <c r="F97" s="1042"/>
      <c r="G97" s="1042"/>
      <c r="H97" s="1042"/>
      <c r="I97" s="1042"/>
      <c r="J97" s="1042"/>
      <c r="K97" s="1042"/>
      <c r="L97" s="1042"/>
      <c r="M97" s="1042"/>
      <c r="N97" s="1042"/>
      <c r="O97" s="1043"/>
    </row>
    <row r="98" spans="1:15" ht="15.75" thickBot="1" x14ac:dyDescent="0.3">
      <c r="A98" s="1033" t="s">
        <v>642</v>
      </c>
      <c r="B98" s="1042"/>
      <c r="C98" s="1042"/>
      <c r="D98" s="1042"/>
      <c r="E98" s="1042"/>
      <c r="F98" s="1042"/>
      <c r="G98" s="1042"/>
      <c r="H98" s="1042"/>
      <c r="I98" s="1042"/>
      <c r="J98" s="1042"/>
      <c r="K98" s="1042"/>
      <c r="L98" s="1042"/>
      <c r="M98" s="1042"/>
      <c r="N98" s="1042"/>
      <c r="O98" s="1043"/>
    </row>
    <row r="99" spans="1:15" ht="15.75" thickBot="1" x14ac:dyDescent="0.3">
      <c r="A99" s="1033" t="s">
        <v>620</v>
      </c>
      <c r="B99" s="1042"/>
      <c r="C99" s="1042"/>
      <c r="D99" s="1042"/>
      <c r="E99" s="1042"/>
      <c r="F99" s="1042"/>
      <c r="G99" s="1042"/>
      <c r="H99" s="1042"/>
      <c r="I99" s="1042"/>
      <c r="J99" s="1042"/>
      <c r="K99" s="1042"/>
      <c r="L99" s="1042"/>
      <c r="M99" s="1042"/>
      <c r="N99" s="1042"/>
      <c r="O99" s="1043"/>
    </row>
    <row r="100" spans="1:15" ht="16.5" thickBot="1" x14ac:dyDescent="0.3">
      <c r="A100" s="1033" t="s">
        <v>621</v>
      </c>
      <c r="B100" s="1034"/>
      <c r="C100" s="1034"/>
      <c r="D100" s="1034"/>
      <c r="E100" s="1034"/>
      <c r="F100" s="1034"/>
      <c r="G100" s="1034"/>
      <c r="H100" s="1034"/>
      <c r="I100" s="1034"/>
      <c r="J100" s="1034"/>
      <c r="K100" s="1034"/>
      <c r="L100" s="1034"/>
      <c r="M100" s="1034"/>
      <c r="N100" s="1034"/>
      <c r="O100" s="1035"/>
    </row>
    <row r="101" spans="1:15" ht="16.5" thickBot="1" x14ac:dyDescent="0.3">
      <c r="A101" s="1033" t="s">
        <v>622</v>
      </c>
      <c r="B101" s="1034"/>
      <c r="C101" s="1034"/>
      <c r="D101" s="1034"/>
      <c r="E101" s="1034"/>
      <c r="F101" s="1034"/>
      <c r="G101" s="1034"/>
      <c r="H101" s="1034"/>
      <c r="I101" s="1034"/>
      <c r="J101" s="1034"/>
      <c r="K101" s="1034"/>
      <c r="L101" s="1034"/>
      <c r="M101" s="1034"/>
      <c r="N101" s="1034"/>
      <c r="O101" s="1035"/>
    </row>
    <row r="102" spans="1:15" x14ac:dyDescent="0.25">
      <c r="A102" s="218"/>
      <c r="B102" s="218"/>
      <c r="C102" s="218"/>
      <c r="D102" s="218"/>
      <c r="E102" s="218"/>
      <c r="F102" s="218"/>
      <c r="G102" s="218"/>
      <c r="H102" s="218"/>
      <c r="I102" s="218"/>
      <c r="J102" s="218"/>
      <c r="K102" s="218"/>
      <c r="L102" s="218"/>
      <c r="M102" s="218"/>
      <c r="N102" s="218"/>
      <c r="O102" s="218"/>
    </row>
    <row r="103" spans="1:15" x14ac:dyDescent="0.25">
      <c r="A103" s="218"/>
      <c r="B103" s="218"/>
      <c r="C103" s="218"/>
      <c r="D103" s="218"/>
      <c r="E103" s="218"/>
      <c r="F103" s="218"/>
      <c r="G103" s="218"/>
      <c r="H103" s="218"/>
      <c r="I103" s="218"/>
      <c r="J103" s="218"/>
      <c r="K103" s="218"/>
      <c r="L103" s="218"/>
      <c r="M103" s="218"/>
      <c r="N103" s="218"/>
      <c r="O103" s="218"/>
    </row>
    <row r="104" spans="1:15" ht="15.75" thickBot="1" x14ac:dyDescent="0.3">
      <c r="A104" s="218"/>
      <c r="B104" s="218"/>
      <c r="C104" s="218"/>
      <c r="D104" s="218"/>
      <c r="E104" s="218"/>
      <c r="F104" s="218"/>
      <c r="G104" s="218"/>
      <c r="H104" s="218"/>
      <c r="I104" s="218"/>
      <c r="J104" s="218"/>
      <c r="K104" s="218"/>
      <c r="L104" s="218"/>
      <c r="M104" s="218"/>
      <c r="N104" s="218"/>
      <c r="O104" s="218"/>
    </row>
    <row r="105" spans="1:15" ht="15.75" x14ac:dyDescent="0.25">
      <c r="A105" s="1075" t="s">
        <v>643</v>
      </c>
      <c r="B105" s="1076"/>
      <c r="C105" s="1076"/>
      <c r="D105" s="1076"/>
      <c r="E105" s="1076"/>
      <c r="F105" s="1076"/>
      <c r="G105" s="1076"/>
      <c r="H105" s="1076"/>
      <c r="I105" s="1076"/>
      <c r="J105" s="1076"/>
      <c r="K105" s="1076"/>
      <c r="L105" s="1076"/>
      <c r="M105" s="1076"/>
      <c r="N105" s="1076"/>
      <c r="O105" s="1077"/>
    </row>
    <row r="106" spans="1:15" x14ac:dyDescent="0.25">
      <c r="A106" s="218"/>
      <c r="B106" s="218"/>
      <c r="C106" s="218"/>
      <c r="D106" s="218"/>
      <c r="E106" s="218"/>
      <c r="F106" s="218"/>
      <c r="G106" s="218"/>
      <c r="H106" s="218"/>
      <c r="I106" s="218"/>
      <c r="J106" s="218"/>
      <c r="K106" s="218"/>
      <c r="L106" s="218"/>
      <c r="M106" s="218"/>
      <c r="N106" s="218"/>
      <c r="O106" s="218"/>
    </row>
    <row r="107" spans="1:15" ht="15.75" x14ac:dyDescent="0.25">
      <c r="A107" s="206"/>
      <c r="B107" s="206"/>
      <c r="C107" s="200"/>
      <c r="D107" s="1001" t="s">
        <v>52</v>
      </c>
      <c r="E107" s="1002"/>
      <c r="F107" s="1002"/>
      <c r="G107" s="1002"/>
      <c r="H107" s="1002"/>
      <c r="I107" s="1002"/>
      <c r="J107" s="1002"/>
      <c r="K107" s="1002"/>
      <c r="L107" s="1002"/>
      <c r="M107" s="1002"/>
      <c r="N107" s="1002"/>
      <c r="O107" s="1003"/>
    </row>
    <row r="108" spans="1:15" ht="15.75" x14ac:dyDescent="0.25">
      <c r="A108" s="200"/>
      <c r="B108" s="201"/>
      <c r="C108" s="206"/>
      <c r="D108" s="209" t="s">
        <v>53</v>
      </c>
      <c r="E108" s="209" t="s">
        <v>54</v>
      </c>
      <c r="F108" s="209" t="s">
        <v>55</v>
      </c>
      <c r="G108" s="209" t="s">
        <v>56</v>
      </c>
      <c r="H108" s="209" t="s">
        <v>57</v>
      </c>
      <c r="I108" s="209" t="s">
        <v>58</v>
      </c>
      <c r="J108" s="209" t="s">
        <v>59</v>
      </c>
      <c r="K108" s="209" t="s">
        <v>60</v>
      </c>
      <c r="L108" s="209" t="s">
        <v>61</v>
      </c>
      <c r="M108" s="209" t="s">
        <v>62</v>
      </c>
      <c r="N108" s="209" t="s">
        <v>63</v>
      </c>
      <c r="O108" s="209" t="s">
        <v>64</v>
      </c>
    </row>
    <row r="109" spans="1:15" ht="15.75" x14ac:dyDescent="0.25">
      <c r="A109" s="1004" t="s">
        <v>65</v>
      </c>
      <c r="B109" s="1004"/>
      <c r="C109" s="1004"/>
      <c r="D109" s="214" t="s">
        <v>601</v>
      </c>
      <c r="E109" s="214" t="s">
        <v>602</v>
      </c>
      <c r="F109" s="214" t="s">
        <v>603</v>
      </c>
      <c r="G109" s="214" t="s">
        <v>604</v>
      </c>
      <c r="H109" s="214" t="s">
        <v>605</v>
      </c>
      <c r="I109" s="214" t="s">
        <v>606</v>
      </c>
      <c r="J109" s="214" t="s">
        <v>607</v>
      </c>
      <c r="K109" s="214" t="s">
        <v>608</v>
      </c>
      <c r="L109" s="214" t="s">
        <v>609</v>
      </c>
      <c r="M109" s="214" t="s">
        <v>610</v>
      </c>
      <c r="N109" s="214" t="s">
        <v>611</v>
      </c>
      <c r="O109" s="214">
        <v>1</v>
      </c>
    </row>
    <row r="110" spans="1:15" ht="15.75" x14ac:dyDescent="0.25">
      <c r="A110" s="1005" t="s">
        <v>66</v>
      </c>
      <c r="B110" s="1005"/>
      <c r="C110" s="1005"/>
      <c r="D110" s="215" t="s">
        <v>601</v>
      </c>
      <c r="E110" s="215" t="s">
        <v>602</v>
      </c>
      <c r="F110" s="215" t="s">
        <v>603</v>
      </c>
      <c r="G110" s="215" t="s">
        <v>604</v>
      </c>
      <c r="H110" s="215" t="s">
        <v>605</v>
      </c>
      <c r="I110" s="215" t="s">
        <v>606</v>
      </c>
      <c r="J110" s="215"/>
      <c r="K110" s="215"/>
      <c r="L110" s="215"/>
      <c r="M110" s="215"/>
      <c r="N110" s="215"/>
      <c r="O110" s="215"/>
    </row>
    <row r="111" spans="1:15" x14ac:dyDescent="0.25">
      <c r="A111" s="218"/>
      <c r="B111" s="218"/>
      <c r="C111" s="218"/>
      <c r="D111" s="218"/>
      <c r="E111" s="218"/>
      <c r="F111" s="218"/>
      <c r="G111" s="218"/>
      <c r="H111" s="218"/>
      <c r="I111" s="218"/>
      <c r="J111" s="218"/>
      <c r="K111" s="218"/>
      <c r="L111" s="218"/>
      <c r="M111" s="218"/>
      <c r="N111" s="218"/>
      <c r="O111" s="218"/>
    </row>
    <row r="112" spans="1:15" ht="63" x14ac:dyDescent="0.25">
      <c r="A112" s="208" t="s">
        <v>23</v>
      </c>
      <c r="B112" s="220" t="s">
        <v>24</v>
      </c>
      <c r="C112" s="220" t="s">
        <v>25</v>
      </c>
      <c r="D112" s="220" t="s">
        <v>26</v>
      </c>
      <c r="E112" s="220" t="s">
        <v>27</v>
      </c>
      <c r="F112" s="1078" t="s">
        <v>28</v>
      </c>
      <c r="G112" s="1078"/>
      <c r="H112" s="1078" t="s">
        <v>29</v>
      </c>
      <c r="I112" s="1078"/>
      <c r="J112" s="209" t="s">
        <v>30</v>
      </c>
      <c r="K112" s="987" t="s">
        <v>31</v>
      </c>
      <c r="L112" s="987"/>
      <c r="M112" s="988" t="s">
        <v>32</v>
      </c>
      <c r="N112" s="989"/>
      <c r="O112" s="990"/>
    </row>
    <row r="113" spans="1:15" ht="150" x14ac:dyDescent="0.25">
      <c r="A113" s="210" t="s">
        <v>33</v>
      </c>
      <c r="B113" s="221">
        <v>0.25</v>
      </c>
      <c r="C113" s="222" t="s">
        <v>644</v>
      </c>
      <c r="D113" s="223" t="s">
        <v>581</v>
      </c>
      <c r="E113" s="223" t="s">
        <v>249</v>
      </c>
      <c r="F113" s="1064" t="s">
        <v>645</v>
      </c>
      <c r="G113" s="1064"/>
      <c r="H113" s="1065" t="s">
        <v>70</v>
      </c>
      <c r="I113" s="1066"/>
      <c r="J113" s="224">
        <v>1</v>
      </c>
      <c r="K113" s="1067" t="s">
        <v>646</v>
      </c>
      <c r="L113" s="1067"/>
      <c r="M113" s="1068" t="s">
        <v>587</v>
      </c>
      <c r="N113" s="1068"/>
      <c r="O113" s="1068"/>
    </row>
    <row r="114" spans="1:15" ht="15.75" x14ac:dyDescent="0.25">
      <c r="A114" s="1001" t="s">
        <v>40</v>
      </c>
      <c r="B114" s="1003"/>
      <c r="C114" s="1069" t="s">
        <v>647</v>
      </c>
      <c r="D114" s="1070"/>
      <c r="E114" s="1070"/>
      <c r="F114" s="1070"/>
      <c r="G114" s="1071"/>
      <c r="H114" s="1030" t="s">
        <v>42</v>
      </c>
      <c r="I114" s="1031"/>
      <c r="J114" s="1032"/>
      <c r="K114" s="1072" t="s">
        <v>648</v>
      </c>
      <c r="L114" s="1073"/>
      <c r="M114" s="1073"/>
      <c r="N114" s="1073"/>
      <c r="O114" s="1074"/>
    </row>
    <row r="115" spans="1:15" ht="15.75" x14ac:dyDescent="0.25">
      <c r="A115" s="1020" t="s">
        <v>44</v>
      </c>
      <c r="B115" s="1021"/>
      <c r="C115" s="1021"/>
      <c r="D115" s="1021"/>
      <c r="E115" s="1021"/>
      <c r="F115" s="1029"/>
      <c r="G115" s="1022" t="s">
        <v>45</v>
      </c>
      <c r="H115" s="1022"/>
      <c r="I115" s="1022"/>
      <c r="J115" s="1022"/>
      <c r="K115" s="1022"/>
      <c r="L115" s="1022"/>
      <c r="M115" s="1022"/>
      <c r="N115" s="1022"/>
      <c r="O115" s="1022"/>
    </row>
    <row r="116" spans="1:15" x14ac:dyDescent="0.25">
      <c r="A116" s="1059" t="s">
        <v>649</v>
      </c>
      <c r="B116" s="1060"/>
      <c r="C116" s="1060"/>
      <c r="D116" s="1060"/>
      <c r="E116" s="1060"/>
      <c r="F116" s="1060"/>
      <c r="G116" s="1063" t="s">
        <v>650</v>
      </c>
      <c r="H116" s="1063"/>
      <c r="I116" s="1063"/>
      <c r="J116" s="1063"/>
      <c r="K116" s="1063"/>
      <c r="L116" s="1063"/>
      <c r="M116" s="1063"/>
      <c r="N116" s="1063"/>
      <c r="O116" s="1063"/>
    </row>
    <row r="117" spans="1:15" x14ac:dyDescent="0.25">
      <c r="A117" s="1061"/>
      <c r="B117" s="1062"/>
      <c r="C117" s="1062"/>
      <c r="D117" s="1062"/>
      <c r="E117" s="1062"/>
      <c r="F117" s="1062"/>
      <c r="G117" s="1063"/>
      <c r="H117" s="1063"/>
      <c r="I117" s="1063"/>
      <c r="J117" s="1063"/>
      <c r="K117" s="1063"/>
      <c r="L117" s="1063"/>
      <c r="M117" s="1063"/>
      <c r="N117" s="1063"/>
      <c r="O117" s="1063"/>
    </row>
    <row r="118" spans="1:15" ht="15.75" x14ac:dyDescent="0.25">
      <c r="A118" s="1020" t="s">
        <v>48</v>
      </c>
      <c r="B118" s="1021"/>
      <c r="C118" s="1021"/>
      <c r="D118" s="1021"/>
      <c r="E118" s="1021"/>
      <c r="F118" s="1021"/>
      <c r="G118" s="1022" t="s">
        <v>49</v>
      </c>
      <c r="H118" s="1022"/>
      <c r="I118" s="1022"/>
      <c r="J118" s="1022"/>
      <c r="K118" s="1022"/>
      <c r="L118" s="1022"/>
      <c r="M118" s="1022"/>
      <c r="N118" s="1022"/>
      <c r="O118" s="1022"/>
    </row>
    <row r="119" spans="1:15" x14ac:dyDescent="0.25">
      <c r="A119" s="1023" t="s">
        <v>599</v>
      </c>
      <c r="B119" s="1023"/>
      <c r="C119" s="1023"/>
      <c r="D119" s="1023"/>
      <c r="E119" s="1023"/>
      <c r="F119" s="1023"/>
      <c r="G119" s="1023" t="s">
        <v>600</v>
      </c>
      <c r="H119" s="1023"/>
      <c r="I119" s="1023"/>
      <c r="J119" s="1023"/>
      <c r="K119" s="1023"/>
      <c r="L119" s="1023"/>
      <c r="M119" s="1023"/>
      <c r="N119" s="1023"/>
      <c r="O119" s="1023"/>
    </row>
    <row r="120" spans="1:15" x14ac:dyDescent="0.25">
      <c r="A120" s="1023"/>
      <c r="B120" s="1023"/>
      <c r="C120" s="1023"/>
      <c r="D120" s="1023"/>
      <c r="E120" s="1023"/>
      <c r="F120" s="1023"/>
      <c r="G120" s="1023"/>
      <c r="H120" s="1023"/>
      <c r="I120" s="1023"/>
      <c r="J120" s="1023"/>
      <c r="K120" s="1023"/>
      <c r="L120" s="1023"/>
      <c r="M120" s="1023"/>
      <c r="N120" s="1023"/>
      <c r="O120" s="1023"/>
    </row>
    <row r="121" spans="1:15" ht="15.75" x14ac:dyDescent="0.25">
      <c r="A121" s="200"/>
      <c r="B121" s="201"/>
      <c r="C121" s="206"/>
      <c r="D121" s="206"/>
      <c r="E121" s="206"/>
      <c r="F121" s="206"/>
      <c r="G121" s="206"/>
      <c r="H121" s="206"/>
      <c r="I121" s="206"/>
      <c r="J121" s="206"/>
      <c r="K121" s="206"/>
      <c r="L121" s="206"/>
      <c r="M121" s="206"/>
      <c r="N121" s="206"/>
      <c r="O121" s="200"/>
    </row>
    <row r="122" spans="1:15" ht="15.75" x14ac:dyDescent="0.25">
      <c r="A122" s="206"/>
      <c r="B122" s="206"/>
      <c r="C122" s="200"/>
      <c r="D122" s="1001" t="s">
        <v>52</v>
      </c>
      <c r="E122" s="1002"/>
      <c r="F122" s="1002"/>
      <c r="G122" s="1002"/>
      <c r="H122" s="1002"/>
      <c r="I122" s="1002"/>
      <c r="J122" s="1002"/>
      <c r="K122" s="1002"/>
      <c r="L122" s="1002"/>
      <c r="M122" s="1002"/>
      <c r="N122" s="1002"/>
      <c r="O122" s="1003"/>
    </row>
    <row r="123" spans="1:15" ht="15.75" x14ac:dyDescent="0.25">
      <c r="A123" s="200"/>
      <c r="B123" s="201"/>
      <c r="C123" s="206"/>
      <c r="D123" s="209" t="s">
        <v>53</v>
      </c>
      <c r="E123" s="209" t="s">
        <v>54</v>
      </c>
      <c r="F123" s="209" t="s">
        <v>55</v>
      </c>
      <c r="G123" s="209" t="s">
        <v>56</v>
      </c>
      <c r="H123" s="209" t="s">
        <v>57</v>
      </c>
      <c r="I123" s="209" t="s">
        <v>58</v>
      </c>
      <c r="J123" s="209" t="s">
        <v>59</v>
      </c>
      <c r="K123" s="209" t="s">
        <v>60</v>
      </c>
      <c r="L123" s="209" t="s">
        <v>61</v>
      </c>
      <c r="M123" s="209" t="s">
        <v>62</v>
      </c>
      <c r="N123" s="209" t="s">
        <v>63</v>
      </c>
      <c r="O123" s="209" t="s">
        <v>64</v>
      </c>
    </row>
    <row r="124" spans="1:15" ht="15.75" x14ac:dyDescent="0.25">
      <c r="A124" s="1004" t="s">
        <v>65</v>
      </c>
      <c r="B124" s="1004"/>
      <c r="C124" s="1004"/>
      <c r="D124" s="214" t="s">
        <v>601</v>
      </c>
      <c r="E124" s="214" t="s">
        <v>602</v>
      </c>
      <c r="F124" s="214" t="s">
        <v>603</v>
      </c>
      <c r="G124" s="214" t="s">
        <v>604</v>
      </c>
      <c r="H124" s="214" t="s">
        <v>605</v>
      </c>
      <c r="I124" s="214" t="s">
        <v>606</v>
      </c>
      <c r="J124" s="214" t="s">
        <v>607</v>
      </c>
      <c r="K124" s="214" t="s">
        <v>608</v>
      </c>
      <c r="L124" s="214" t="s">
        <v>609</v>
      </c>
      <c r="M124" s="214" t="s">
        <v>610</v>
      </c>
      <c r="N124" s="214" t="s">
        <v>611</v>
      </c>
      <c r="O124" s="214">
        <v>1</v>
      </c>
    </row>
    <row r="125" spans="1:15" ht="15.75" x14ac:dyDescent="0.25">
      <c r="A125" s="1005" t="s">
        <v>66</v>
      </c>
      <c r="B125" s="1005"/>
      <c r="C125" s="1005"/>
      <c r="D125" s="215" t="s">
        <v>601</v>
      </c>
      <c r="E125" s="215" t="s">
        <v>602</v>
      </c>
      <c r="F125" s="215" t="s">
        <v>603</v>
      </c>
      <c r="G125" s="215" t="s">
        <v>604</v>
      </c>
      <c r="H125" s="215" t="s">
        <v>605</v>
      </c>
      <c r="I125" s="215" t="s">
        <v>606</v>
      </c>
      <c r="J125" s="215" t="s">
        <v>607</v>
      </c>
      <c r="K125" s="215" t="s">
        <v>608</v>
      </c>
      <c r="L125" s="215"/>
      <c r="M125" s="215"/>
      <c r="N125" s="215"/>
      <c r="O125" s="215"/>
    </row>
    <row r="126" spans="1:15" ht="16.5" thickBot="1" x14ac:dyDescent="0.3">
      <c r="A126" s="200"/>
      <c r="B126" s="201"/>
      <c r="C126" s="202"/>
      <c r="D126" s="202"/>
      <c r="E126" s="202"/>
      <c r="F126" s="202"/>
      <c r="G126" s="202"/>
      <c r="H126" s="202"/>
      <c r="I126" s="202"/>
      <c r="J126" s="202"/>
      <c r="K126" s="202"/>
      <c r="L126" s="203"/>
      <c r="M126" s="203"/>
      <c r="N126" s="203"/>
      <c r="O126" s="200"/>
    </row>
    <row r="127" spans="1:15" ht="16.5" thickBot="1" x14ac:dyDescent="0.3">
      <c r="A127" s="1006" t="s">
        <v>612</v>
      </c>
      <c r="B127" s="1007"/>
      <c r="C127" s="1007"/>
      <c r="D127" s="1007"/>
      <c r="E127" s="1007"/>
      <c r="F127" s="1007"/>
      <c r="G127" s="1007"/>
      <c r="H127" s="1007"/>
      <c r="I127" s="1007"/>
      <c r="J127" s="1007"/>
      <c r="K127" s="1007"/>
      <c r="L127" s="1007"/>
      <c r="M127" s="1007"/>
      <c r="N127" s="1007"/>
      <c r="O127" s="1008"/>
    </row>
    <row r="128" spans="1:15" x14ac:dyDescent="0.25">
      <c r="A128" s="1009" t="s">
        <v>613</v>
      </c>
      <c r="B128" s="1010"/>
      <c r="C128" s="1010"/>
      <c r="D128" s="1010"/>
      <c r="E128" s="1010"/>
      <c r="F128" s="1010"/>
      <c r="G128" s="1010"/>
      <c r="H128" s="1010"/>
      <c r="I128" s="1010"/>
      <c r="J128" s="1010"/>
      <c r="K128" s="1010"/>
      <c r="L128" s="1010"/>
      <c r="M128" s="1010"/>
      <c r="N128" s="1010"/>
      <c r="O128" s="1011"/>
    </row>
    <row r="129" spans="1:15" x14ac:dyDescent="0.25">
      <c r="A129" s="1012" t="s">
        <v>651</v>
      </c>
      <c r="B129" s="1013"/>
      <c r="C129" s="1013"/>
      <c r="D129" s="1013"/>
      <c r="E129" s="1013"/>
      <c r="F129" s="1013"/>
      <c r="G129" s="1013"/>
      <c r="H129" s="1013"/>
      <c r="I129" s="1013"/>
      <c r="J129" s="1013"/>
      <c r="K129" s="1013"/>
      <c r="L129" s="1013"/>
      <c r="M129" s="1013"/>
      <c r="N129" s="1013"/>
      <c r="O129" s="1014"/>
    </row>
    <row r="130" spans="1:15" x14ac:dyDescent="0.25">
      <c r="A130" s="1037" t="s">
        <v>652</v>
      </c>
      <c r="B130" s="1013"/>
      <c r="C130" s="1013"/>
      <c r="D130" s="1013"/>
      <c r="E130" s="1013"/>
      <c r="F130" s="1013"/>
      <c r="G130" s="1013"/>
      <c r="H130" s="1013"/>
      <c r="I130" s="1013"/>
      <c r="J130" s="1013"/>
      <c r="K130" s="1013"/>
      <c r="L130" s="1013"/>
      <c r="M130" s="1013"/>
      <c r="N130" s="1013"/>
      <c r="O130" s="1014"/>
    </row>
    <row r="131" spans="1:15" x14ac:dyDescent="0.25">
      <c r="A131" s="1044" t="s">
        <v>653</v>
      </c>
      <c r="B131" s="1013"/>
      <c r="C131" s="1013"/>
      <c r="D131" s="1013"/>
      <c r="E131" s="1013"/>
      <c r="F131" s="1013"/>
      <c r="G131" s="1013"/>
      <c r="H131" s="1013"/>
      <c r="I131" s="1013"/>
      <c r="J131" s="1013"/>
      <c r="K131" s="1013"/>
      <c r="L131" s="1013"/>
      <c r="M131" s="1013"/>
      <c r="N131" s="1013"/>
      <c r="O131" s="1014"/>
    </row>
    <row r="132" spans="1:15" ht="15.75" thickBot="1" x14ac:dyDescent="0.3">
      <c r="A132" s="1038" t="s">
        <v>654</v>
      </c>
      <c r="B132" s="1039"/>
      <c r="C132" s="1039"/>
      <c r="D132" s="1039"/>
      <c r="E132" s="1039"/>
      <c r="F132" s="1039"/>
      <c r="G132" s="1039"/>
      <c r="H132" s="1039"/>
      <c r="I132" s="1039"/>
      <c r="J132" s="1039"/>
      <c r="K132" s="1039"/>
      <c r="L132" s="1039"/>
      <c r="M132" s="1039"/>
      <c r="N132" s="1039"/>
      <c r="O132" s="1040"/>
    </row>
    <row r="133" spans="1:15" ht="15.75" thickBot="1" x14ac:dyDescent="0.3">
      <c r="A133" s="1041" t="s">
        <v>655</v>
      </c>
      <c r="B133" s="1042"/>
      <c r="C133" s="1042"/>
      <c r="D133" s="1042"/>
      <c r="E133" s="1042"/>
      <c r="F133" s="1042"/>
      <c r="G133" s="1042"/>
      <c r="H133" s="1042"/>
      <c r="I133" s="1042"/>
      <c r="J133" s="1042"/>
      <c r="K133" s="1042"/>
      <c r="L133" s="1042"/>
      <c r="M133" s="1042"/>
      <c r="N133" s="1042"/>
      <c r="O133" s="1043"/>
    </row>
    <row r="134" spans="1:15" ht="15.75" thickBot="1" x14ac:dyDescent="0.3">
      <c r="A134" s="1041" t="s">
        <v>656</v>
      </c>
      <c r="B134" s="1042"/>
      <c r="C134" s="1042"/>
      <c r="D134" s="1042"/>
      <c r="E134" s="1042"/>
      <c r="F134" s="1042"/>
      <c r="G134" s="1042"/>
      <c r="H134" s="1042"/>
      <c r="I134" s="1042"/>
      <c r="J134" s="1042"/>
      <c r="K134" s="1042"/>
      <c r="L134" s="1042"/>
      <c r="M134" s="1042"/>
      <c r="N134" s="1042"/>
      <c r="O134" s="1043"/>
    </row>
    <row r="135" spans="1:15" ht="15.75" thickBot="1" x14ac:dyDescent="0.3">
      <c r="A135" s="1033" t="s">
        <v>620</v>
      </c>
      <c r="B135" s="1042"/>
      <c r="C135" s="1042"/>
      <c r="D135" s="1042"/>
      <c r="E135" s="1042"/>
      <c r="F135" s="1042"/>
      <c r="G135" s="1042"/>
      <c r="H135" s="1042"/>
      <c r="I135" s="1042"/>
      <c r="J135" s="1042"/>
      <c r="K135" s="1042"/>
      <c r="L135" s="1042"/>
      <c r="M135" s="1042"/>
      <c r="N135" s="1042"/>
      <c r="O135" s="1043"/>
    </row>
    <row r="136" spans="1:15" ht="16.5" thickBot="1" x14ac:dyDescent="0.3">
      <c r="A136" s="1033" t="s">
        <v>621</v>
      </c>
      <c r="B136" s="1034"/>
      <c r="C136" s="1034"/>
      <c r="D136" s="1034"/>
      <c r="E136" s="1034"/>
      <c r="F136" s="1034"/>
      <c r="G136" s="1034"/>
      <c r="H136" s="1034"/>
      <c r="I136" s="1034"/>
      <c r="J136" s="1034"/>
      <c r="K136" s="1034"/>
      <c r="L136" s="1034"/>
      <c r="M136" s="1034"/>
      <c r="N136" s="1034"/>
      <c r="O136" s="1035"/>
    </row>
    <row r="137" spans="1:15" ht="16.5" thickBot="1" x14ac:dyDescent="0.3">
      <c r="A137" s="1033" t="s">
        <v>622</v>
      </c>
      <c r="B137" s="1034"/>
      <c r="C137" s="1034"/>
      <c r="D137" s="1034"/>
      <c r="E137" s="1034"/>
      <c r="F137" s="1034"/>
      <c r="G137" s="1034"/>
      <c r="H137" s="1034"/>
      <c r="I137" s="1034"/>
      <c r="J137" s="1034"/>
      <c r="K137" s="1034"/>
      <c r="L137" s="1034"/>
      <c r="M137" s="1034"/>
      <c r="N137" s="1034"/>
      <c r="O137" s="1035"/>
    </row>
    <row r="138" spans="1:15" ht="25.5" x14ac:dyDescent="0.35">
      <c r="A138" s="225"/>
      <c r="B138" s="201"/>
      <c r="C138" s="202"/>
      <c r="D138" s="202"/>
      <c r="E138" s="202"/>
      <c r="F138" s="202"/>
      <c r="G138" s="202"/>
      <c r="H138" s="202"/>
      <c r="I138" s="202"/>
      <c r="J138" s="202"/>
      <c r="K138" s="202"/>
      <c r="L138" s="203"/>
      <c r="M138" s="203"/>
      <c r="N138" s="203"/>
      <c r="O138" s="200"/>
    </row>
    <row r="139" spans="1:15" ht="15.75" x14ac:dyDescent="0.25">
      <c r="A139" s="200"/>
      <c r="B139" s="201"/>
      <c r="C139" s="202"/>
      <c r="D139" s="202"/>
      <c r="E139" s="202"/>
      <c r="F139" s="202"/>
      <c r="G139" s="202"/>
      <c r="H139" s="202"/>
      <c r="I139" s="202"/>
      <c r="J139" s="202"/>
      <c r="K139" s="202"/>
      <c r="L139" s="203"/>
      <c r="M139" s="203"/>
      <c r="N139" s="203"/>
      <c r="O139" s="200"/>
    </row>
    <row r="140" spans="1:15" ht="15.75" x14ac:dyDescent="0.25">
      <c r="A140" s="200"/>
      <c r="B140" s="201"/>
      <c r="C140" s="202"/>
      <c r="D140" s="202"/>
      <c r="E140" s="202"/>
      <c r="F140" s="202"/>
      <c r="G140" s="202"/>
      <c r="H140" s="202"/>
      <c r="I140" s="202"/>
      <c r="J140" s="202"/>
      <c r="K140" s="202"/>
      <c r="L140" s="203"/>
      <c r="M140" s="203"/>
      <c r="N140" s="203"/>
      <c r="O140" s="200"/>
    </row>
    <row r="141" spans="1:15" ht="31.5" x14ac:dyDescent="0.25">
      <c r="A141" s="204" t="s">
        <v>657</v>
      </c>
      <c r="B141" s="981" t="s">
        <v>658</v>
      </c>
      <c r="C141" s="1079"/>
      <c r="D141" s="1079"/>
      <c r="E141" s="1079"/>
      <c r="F141" s="1079"/>
      <c r="G141" s="1079"/>
      <c r="H141" s="1079"/>
      <c r="I141" s="1079"/>
      <c r="J141" s="1080"/>
      <c r="K141" s="999" t="s">
        <v>659</v>
      </c>
      <c r="L141" s="999"/>
      <c r="M141" s="999"/>
      <c r="N141" s="999"/>
      <c r="O141" s="226">
        <v>0.14000000000000001</v>
      </c>
    </row>
    <row r="142" spans="1:15" ht="15.75" x14ac:dyDescent="0.25">
      <c r="A142" s="205"/>
      <c r="B142" s="206"/>
      <c r="C142" s="207"/>
      <c r="D142" s="207"/>
      <c r="E142" s="207"/>
      <c r="F142" s="207"/>
      <c r="G142" s="207"/>
      <c r="H142" s="207"/>
      <c r="I142" s="207"/>
      <c r="J142" s="207"/>
      <c r="K142" s="207"/>
      <c r="L142" s="207"/>
      <c r="M142" s="207"/>
      <c r="N142" s="207"/>
      <c r="O142" s="205"/>
    </row>
    <row r="143" spans="1:15" ht="31.5" x14ac:dyDescent="0.25">
      <c r="A143" s="204" t="s">
        <v>11</v>
      </c>
      <c r="B143" s="981" t="s">
        <v>660</v>
      </c>
      <c r="C143" s="982"/>
      <c r="D143" s="982"/>
      <c r="E143" s="982"/>
      <c r="F143" s="982"/>
      <c r="G143" s="982"/>
      <c r="H143" s="982"/>
      <c r="I143" s="982"/>
      <c r="J143" s="982"/>
      <c r="K143" s="999" t="s">
        <v>661</v>
      </c>
      <c r="L143" s="999"/>
      <c r="M143" s="999"/>
      <c r="N143" s="999"/>
      <c r="O143" s="103">
        <v>0.4</v>
      </c>
    </row>
    <row r="144" spans="1:15" ht="15.75" x14ac:dyDescent="0.25">
      <c r="A144" s="205"/>
      <c r="B144" s="206"/>
      <c r="C144" s="207"/>
      <c r="D144" s="207"/>
      <c r="E144" s="207"/>
      <c r="F144" s="207"/>
      <c r="G144" s="207"/>
      <c r="H144" s="207"/>
      <c r="I144" s="207"/>
      <c r="J144" s="207"/>
      <c r="K144" s="207"/>
      <c r="L144" s="207"/>
      <c r="M144" s="207"/>
      <c r="N144" s="207"/>
      <c r="O144" s="205"/>
    </row>
    <row r="145" spans="1:15" x14ac:dyDescent="0.25">
      <c r="A145" s="1000" t="s">
        <v>15</v>
      </c>
      <c r="B145" s="1000"/>
      <c r="C145" s="1000"/>
      <c r="D145" s="1000"/>
      <c r="E145" s="984" t="s">
        <v>662</v>
      </c>
      <c r="F145" s="985"/>
      <c r="G145" s="985"/>
      <c r="H145" s="985"/>
      <c r="I145" s="986"/>
      <c r="J145" s="1000" t="s">
        <v>17</v>
      </c>
      <c r="K145" s="1000"/>
      <c r="L145" s="984" t="s">
        <v>663</v>
      </c>
      <c r="M145" s="985"/>
      <c r="N145" s="985"/>
      <c r="O145" s="986"/>
    </row>
    <row r="146" spans="1:15" x14ac:dyDescent="0.25">
      <c r="A146" s="1000"/>
      <c r="B146" s="1000"/>
      <c r="C146" s="1000"/>
      <c r="D146" s="1000"/>
      <c r="E146" s="984" t="s">
        <v>664</v>
      </c>
      <c r="F146" s="985"/>
      <c r="G146" s="985"/>
      <c r="H146" s="985"/>
      <c r="I146" s="986"/>
      <c r="J146" s="1000"/>
      <c r="K146" s="1000"/>
      <c r="L146" s="984" t="s">
        <v>665</v>
      </c>
      <c r="M146" s="985"/>
      <c r="N146" s="985"/>
      <c r="O146" s="986"/>
    </row>
    <row r="147" spans="1:15" x14ac:dyDescent="0.25">
      <c r="A147" s="1000"/>
      <c r="B147" s="1000"/>
      <c r="C147" s="1000"/>
      <c r="D147" s="1000"/>
      <c r="E147" s="984" t="s">
        <v>666</v>
      </c>
      <c r="F147" s="985"/>
      <c r="G147" s="985"/>
      <c r="H147" s="985"/>
      <c r="I147" s="986"/>
      <c r="J147" s="1000"/>
      <c r="K147" s="1000"/>
      <c r="L147" s="984" t="s">
        <v>667</v>
      </c>
      <c r="M147" s="985"/>
      <c r="N147" s="985"/>
      <c r="O147" s="986"/>
    </row>
    <row r="148" spans="1:15" x14ac:dyDescent="0.25">
      <c r="A148" s="1000"/>
      <c r="B148" s="1000"/>
      <c r="C148" s="1000"/>
      <c r="D148" s="1000"/>
      <c r="E148" s="984"/>
      <c r="F148" s="985"/>
      <c r="G148" s="985"/>
      <c r="H148" s="985"/>
      <c r="I148" s="986"/>
      <c r="J148" s="1000"/>
      <c r="K148" s="1000"/>
      <c r="L148" s="984" t="s">
        <v>668</v>
      </c>
      <c r="M148" s="985"/>
      <c r="N148" s="985"/>
      <c r="O148" s="986"/>
    </row>
    <row r="149" spans="1:15" x14ac:dyDescent="0.25">
      <c r="A149" s="1000"/>
      <c r="B149" s="1000"/>
      <c r="C149" s="1000"/>
      <c r="D149" s="1000"/>
      <c r="E149" s="984"/>
      <c r="F149" s="985"/>
      <c r="G149" s="985"/>
      <c r="H149" s="985"/>
      <c r="I149" s="986"/>
      <c r="J149" s="1000"/>
      <c r="K149" s="1000"/>
      <c r="L149" s="984" t="s">
        <v>669</v>
      </c>
      <c r="M149" s="985"/>
      <c r="N149" s="985"/>
      <c r="O149" s="986"/>
    </row>
    <row r="150" spans="1:15" x14ac:dyDescent="0.25">
      <c r="A150" s="1000"/>
      <c r="B150" s="1000"/>
      <c r="C150" s="1000"/>
      <c r="D150" s="1000"/>
      <c r="E150" s="984"/>
      <c r="F150" s="985"/>
      <c r="G150" s="985"/>
      <c r="H150" s="985"/>
      <c r="I150" s="986"/>
      <c r="J150" s="1000"/>
      <c r="K150" s="1000"/>
      <c r="L150" s="984" t="s">
        <v>670</v>
      </c>
      <c r="M150" s="985"/>
      <c r="N150" s="985"/>
      <c r="O150" s="986"/>
    </row>
    <row r="151" spans="1:15" x14ac:dyDescent="0.25">
      <c r="A151" s="1000"/>
      <c r="B151" s="1000"/>
      <c r="C151" s="1000"/>
      <c r="D151" s="1000"/>
      <c r="E151" s="984"/>
      <c r="F151" s="985"/>
      <c r="G151" s="985"/>
      <c r="H151" s="985"/>
      <c r="I151" s="986"/>
      <c r="J151" s="1000"/>
      <c r="K151" s="1000"/>
      <c r="L151" s="984" t="s">
        <v>671</v>
      </c>
      <c r="M151" s="985"/>
      <c r="N151" s="985"/>
      <c r="O151" s="986"/>
    </row>
    <row r="152" spans="1:15" x14ac:dyDescent="0.25">
      <c r="A152" s="1000"/>
      <c r="B152" s="1000"/>
      <c r="C152" s="1000"/>
      <c r="D152" s="1000"/>
      <c r="E152" s="984"/>
      <c r="F152" s="985"/>
      <c r="G152" s="985"/>
      <c r="H152" s="985"/>
      <c r="I152" s="986"/>
      <c r="J152" s="1000"/>
      <c r="K152" s="1000"/>
      <c r="L152" s="984"/>
      <c r="M152" s="985"/>
      <c r="N152" s="985"/>
      <c r="O152" s="986"/>
    </row>
    <row r="153" spans="1:15" x14ac:dyDescent="0.25">
      <c r="A153" s="1000"/>
      <c r="B153" s="1000"/>
      <c r="C153" s="1000"/>
      <c r="D153" s="1000"/>
      <c r="E153" s="984"/>
      <c r="F153" s="985"/>
      <c r="G153" s="985"/>
      <c r="H153" s="985"/>
      <c r="I153" s="986"/>
      <c r="J153" s="1000"/>
      <c r="K153" s="1000"/>
      <c r="L153" s="984"/>
      <c r="M153" s="985"/>
      <c r="N153" s="985"/>
      <c r="O153" s="986"/>
    </row>
    <row r="154" spans="1:15" x14ac:dyDescent="0.25">
      <c r="A154" s="1000"/>
      <c r="B154" s="1000"/>
      <c r="C154" s="1000"/>
      <c r="D154" s="1000"/>
      <c r="E154" s="984"/>
      <c r="F154" s="985"/>
      <c r="G154" s="985"/>
      <c r="H154" s="985"/>
      <c r="I154" s="986"/>
      <c r="J154" s="1000"/>
      <c r="K154" s="1000"/>
      <c r="L154" s="984"/>
      <c r="M154" s="985"/>
      <c r="N154" s="985"/>
      <c r="O154" s="986"/>
    </row>
    <row r="155" spans="1:15" ht="15.75" x14ac:dyDescent="0.25">
      <c r="A155" s="205"/>
      <c r="B155" s="206"/>
      <c r="C155" s="207"/>
      <c r="D155" s="207"/>
      <c r="E155" s="207"/>
      <c r="F155" s="207"/>
      <c r="G155" s="207"/>
      <c r="H155" s="207"/>
      <c r="I155" s="207"/>
      <c r="J155" s="207"/>
      <c r="K155" s="207"/>
      <c r="L155" s="207"/>
      <c r="M155" s="207"/>
      <c r="N155" s="207"/>
      <c r="O155" s="205"/>
    </row>
    <row r="156" spans="1:15" ht="15.75" x14ac:dyDescent="0.25">
      <c r="A156" s="205"/>
      <c r="B156" s="206"/>
      <c r="C156" s="207"/>
      <c r="D156" s="207"/>
      <c r="E156" s="207"/>
      <c r="F156" s="207"/>
      <c r="G156" s="207"/>
      <c r="H156" s="207"/>
      <c r="I156" s="207"/>
      <c r="J156" s="207"/>
      <c r="K156" s="207"/>
      <c r="L156" s="207"/>
      <c r="M156" s="207"/>
      <c r="N156" s="207"/>
      <c r="O156" s="205"/>
    </row>
    <row r="157" spans="1:15" ht="63" x14ac:dyDescent="0.25">
      <c r="A157" s="104" t="s">
        <v>23</v>
      </c>
      <c r="B157" s="105" t="s">
        <v>24</v>
      </c>
      <c r="C157" s="104" t="s">
        <v>25</v>
      </c>
      <c r="D157" s="104" t="s">
        <v>26</v>
      </c>
      <c r="E157" s="104" t="s">
        <v>592</v>
      </c>
      <c r="F157" s="764" t="s">
        <v>28</v>
      </c>
      <c r="G157" s="764"/>
      <c r="H157" s="764" t="s">
        <v>29</v>
      </c>
      <c r="I157" s="764"/>
      <c r="J157" s="105" t="s">
        <v>30</v>
      </c>
      <c r="K157" s="764" t="s">
        <v>31</v>
      </c>
      <c r="L157" s="764"/>
      <c r="M157" s="765" t="s">
        <v>32</v>
      </c>
      <c r="N157" s="766"/>
      <c r="O157" s="767"/>
    </row>
    <row r="158" spans="1:15" ht="204.75" x14ac:dyDescent="0.25">
      <c r="A158" s="75" t="s">
        <v>33</v>
      </c>
      <c r="B158" s="76">
        <v>50</v>
      </c>
      <c r="C158" s="227" t="s">
        <v>672</v>
      </c>
      <c r="D158" s="77" t="s">
        <v>35</v>
      </c>
      <c r="E158" s="77" t="s">
        <v>249</v>
      </c>
      <c r="F158" s="1090" t="s">
        <v>673</v>
      </c>
      <c r="G158" s="1091"/>
      <c r="H158" s="1092" t="s">
        <v>674</v>
      </c>
      <c r="I158" s="1093"/>
      <c r="J158" s="228">
        <v>45000</v>
      </c>
      <c r="K158" s="771" t="s">
        <v>147</v>
      </c>
      <c r="L158" s="771"/>
      <c r="M158" s="772" t="s">
        <v>662</v>
      </c>
      <c r="N158" s="772"/>
      <c r="O158" s="772"/>
    </row>
    <row r="159" spans="1:15" ht="15.75" x14ac:dyDescent="0.25">
      <c r="A159" s="752" t="s">
        <v>40</v>
      </c>
      <c r="B159" s="753"/>
      <c r="C159" s="754" t="s">
        <v>675</v>
      </c>
      <c r="D159" s="742"/>
      <c r="E159" s="742"/>
      <c r="F159" s="742"/>
      <c r="G159" s="743"/>
      <c r="H159" s="755" t="s">
        <v>42</v>
      </c>
      <c r="I159" s="756"/>
      <c r="J159" s="757"/>
      <c r="K159" s="754" t="s">
        <v>676</v>
      </c>
      <c r="L159" s="965"/>
      <c r="M159" s="965"/>
      <c r="N159" s="965"/>
      <c r="O159" s="966"/>
    </row>
    <row r="160" spans="1:15" ht="15.75" x14ac:dyDescent="0.25">
      <c r="A160" s="1081" t="s">
        <v>44</v>
      </c>
      <c r="B160" s="1082"/>
      <c r="C160" s="1082"/>
      <c r="D160" s="1082"/>
      <c r="E160" s="1082"/>
      <c r="F160" s="1083"/>
      <c r="G160" s="1084" t="s">
        <v>45</v>
      </c>
      <c r="H160" s="1084"/>
      <c r="I160" s="1084"/>
      <c r="J160" s="1084"/>
      <c r="K160" s="1084"/>
      <c r="L160" s="1084"/>
      <c r="M160" s="1084"/>
      <c r="N160" s="1084"/>
      <c r="O160" s="1084"/>
    </row>
    <row r="161" spans="1:15" x14ac:dyDescent="0.25">
      <c r="A161" s="1085" t="s">
        <v>597</v>
      </c>
      <c r="B161" s="1086"/>
      <c r="C161" s="1086"/>
      <c r="D161" s="1086"/>
      <c r="E161" s="1086"/>
      <c r="F161" s="1086"/>
      <c r="G161" s="1089" t="s">
        <v>598</v>
      </c>
      <c r="H161" s="1089"/>
      <c r="I161" s="1089"/>
      <c r="J161" s="1089"/>
      <c r="K161" s="1089"/>
      <c r="L161" s="1089"/>
      <c r="M161" s="1089"/>
      <c r="N161" s="1089"/>
      <c r="O161" s="1089"/>
    </row>
    <row r="162" spans="1:15" x14ac:dyDescent="0.25">
      <c r="A162" s="1087"/>
      <c r="B162" s="1088"/>
      <c r="C162" s="1088"/>
      <c r="D162" s="1088"/>
      <c r="E162" s="1088"/>
      <c r="F162" s="1088"/>
      <c r="G162" s="1089"/>
      <c r="H162" s="1089"/>
      <c r="I162" s="1089"/>
      <c r="J162" s="1089"/>
      <c r="K162" s="1089"/>
      <c r="L162" s="1089"/>
      <c r="M162" s="1089"/>
      <c r="N162" s="1089"/>
      <c r="O162" s="1089"/>
    </row>
    <row r="163" spans="1:15" ht="15.75" x14ac:dyDescent="0.25">
      <c r="A163" s="1081" t="s">
        <v>48</v>
      </c>
      <c r="B163" s="1082"/>
      <c r="C163" s="1082"/>
      <c r="D163" s="1082"/>
      <c r="E163" s="1082"/>
      <c r="F163" s="1082"/>
      <c r="G163" s="1084" t="s">
        <v>49</v>
      </c>
      <c r="H163" s="1084"/>
      <c r="I163" s="1084"/>
      <c r="J163" s="1084"/>
      <c r="K163" s="1084"/>
      <c r="L163" s="1084"/>
      <c r="M163" s="1084"/>
      <c r="N163" s="1084"/>
      <c r="O163" s="1084"/>
    </row>
    <row r="164" spans="1:15" x14ac:dyDescent="0.25">
      <c r="A164" s="1095" t="s">
        <v>599</v>
      </c>
      <c r="B164" s="1095"/>
      <c r="C164" s="1095"/>
      <c r="D164" s="1095"/>
      <c r="E164" s="1095"/>
      <c r="F164" s="1095"/>
      <c r="G164" s="1095" t="s">
        <v>677</v>
      </c>
      <c r="H164" s="1095"/>
      <c r="I164" s="1095"/>
      <c r="J164" s="1095"/>
      <c r="K164" s="1095"/>
      <c r="L164" s="1095"/>
      <c r="M164" s="1095"/>
      <c r="N164" s="1095"/>
      <c r="O164" s="1095"/>
    </row>
    <row r="165" spans="1:15" x14ac:dyDescent="0.25">
      <c r="A165" s="1095"/>
      <c r="B165" s="1095"/>
      <c r="C165" s="1095"/>
      <c r="D165" s="1095"/>
      <c r="E165" s="1095"/>
      <c r="F165" s="1095"/>
      <c r="G165" s="1095"/>
      <c r="H165" s="1095"/>
      <c r="I165" s="1095"/>
      <c r="J165" s="1095"/>
      <c r="K165" s="1095"/>
      <c r="L165" s="1095"/>
      <c r="M165" s="1095"/>
      <c r="N165" s="1095"/>
      <c r="O165" s="1095"/>
    </row>
    <row r="166" spans="1:15" ht="15.75" x14ac:dyDescent="0.25">
      <c r="A166" s="63"/>
      <c r="B166" s="64"/>
      <c r="C166" s="70"/>
      <c r="D166" s="70"/>
      <c r="E166" s="70"/>
      <c r="F166" s="70"/>
      <c r="G166" s="70"/>
      <c r="H166" s="70"/>
      <c r="I166" s="70"/>
      <c r="J166" s="70"/>
      <c r="K166" s="70"/>
      <c r="L166" s="70"/>
      <c r="M166" s="70"/>
      <c r="N166" s="70"/>
      <c r="O166" s="63"/>
    </row>
    <row r="167" spans="1:15" ht="15.75" x14ac:dyDescent="0.25">
      <c r="A167" s="70"/>
      <c r="B167" s="70"/>
      <c r="C167" s="63"/>
      <c r="D167" s="752" t="s">
        <v>52</v>
      </c>
      <c r="E167" s="773"/>
      <c r="F167" s="773"/>
      <c r="G167" s="773"/>
      <c r="H167" s="773"/>
      <c r="I167" s="773"/>
      <c r="J167" s="773"/>
      <c r="K167" s="773"/>
      <c r="L167" s="773"/>
      <c r="M167" s="773"/>
      <c r="N167" s="773"/>
      <c r="O167" s="753"/>
    </row>
    <row r="168" spans="1:15" ht="15.75" x14ac:dyDescent="0.25">
      <c r="A168" s="63"/>
      <c r="B168" s="64"/>
      <c r="C168" s="70"/>
      <c r="D168" s="105" t="s">
        <v>53</v>
      </c>
      <c r="E168" s="105" t="s">
        <v>54</v>
      </c>
      <c r="F168" s="105" t="s">
        <v>55</v>
      </c>
      <c r="G168" s="105" t="s">
        <v>56</v>
      </c>
      <c r="H168" s="105" t="s">
        <v>57</v>
      </c>
      <c r="I168" s="105" t="s">
        <v>58</v>
      </c>
      <c r="J168" s="105" t="s">
        <v>59</v>
      </c>
      <c r="K168" s="105" t="s">
        <v>60</v>
      </c>
      <c r="L168" s="105" t="s">
        <v>61</v>
      </c>
      <c r="M168" s="105" t="s">
        <v>62</v>
      </c>
      <c r="N168" s="105" t="s">
        <v>63</v>
      </c>
      <c r="O168" s="105" t="s">
        <v>64</v>
      </c>
    </row>
    <row r="169" spans="1:15" ht="15.75" x14ac:dyDescent="0.25">
      <c r="A169" s="1004" t="s">
        <v>65</v>
      </c>
      <c r="B169" s="1004"/>
      <c r="C169" s="1004"/>
      <c r="D169" s="214"/>
      <c r="E169" s="214"/>
      <c r="F169" s="214"/>
      <c r="G169" s="214"/>
      <c r="H169" s="214"/>
      <c r="I169" s="214"/>
      <c r="J169" s="214"/>
      <c r="K169" s="214"/>
      <c r="L169" s="214"/>
      <c r="M169" s="214"/>
      <c r="N169" s="214"/>
      <c r="O169" s="214">
        <v>100</v>
      </c>
    </row>
    <row r="170" spans="1:15" ht="15.75" x14ac:dyDescent="0.25">
      <c r="A170" s="1005" t="s">
        <v>66</v>
      </c>
      <c r="B170" s="1005"/>
      <c r="C170" s="1005"/>
      <c r="D170" s="215"/>
      <c r="E170" s="215"/>
      <c r="F170" s="215"/>
      <c r="G170" s="215"/>
      <c r="H170" s="215"/>
      <c r="I170" s="215"/>
      <c r="J170" s="215"/>
      <c r="K170" s="215"/>
      <c r="L170" s="215"/>
      <c r="M170" s="215"/>
      <c r="N170" s="215"/>
      <c r="O170" s="215"/>
    </row>
    <row r="171" spans="1:15" ht="15.75" x14ac:dyDescent="0.25">
      <c r="A171" s="63"/>
      <c r="B171" s="64"/>
      <c r="C171" s="65"/>
      <c r="D171" s="65"/>
      <c r="E171" s="65"/>
      <c r="F171" s="65"/>
      <c r="G171" s="65"/>
      <c r="H171" s="65"/>
      <c r="I171" s="65"/>
      <c r="J171" s="65"/>
      <c r="K171" s="65"/>
      <c r="L171" s="66"/>
      <c r="M171" s="66"/>
      <c r="N171" s="66"/>
      <c r="O171" s="63"/>
    </row>
    <row r="172" spans="1:15" ht="15.75" x14ac:dyDescent="0.25">
      <c r="A172" s="63"/>
      <c r="B172" s="64"/>
      <c r="C172" s="65"/>
      <c r="D172" s="65"/>
      <c r="E172" s="65"/>
      <c r="F172" s="65"/>
      <c r="G172" s="65"/>
      <c r="H172" s="65"/>
      <c r="I172" s="65"/>
      <c r="J172" s="65"/>
      <c r="K172" s="65"/>
      <c r="L172" s="66"/>
      <c r="M172" s="66"/>
      <c r="N172" s="66"/>
      <c r="O172" s="63"/>
    </row>
    <row r="173" spans="1:15" ht="15.75" x14ac:dyDescent="0.25">
      <c r="A173" s="97"/>
      <c r="B173" s="98"/>
      <c r="C173" s="97"/>
      <c r="D173" s="97"/>
      <c r="E173" s="97"/>
      <c r="F173" s="97"/>
      <c r="G173" s="97"/>
      <c r="H173" s="97"/>
      <c r="I173" s="97"/>
      <c r="J173" s="97"/>
      <c r="K173" s="97"/>
      <c r="L173" s="97"/>
      <c r="M173" s="98"/>
      <c r="N173" s="98"/>
      <c r="O173" s="97"/>
    </row>
    <row r="174" spans="1:15" ht="15.75" x14ac:dyDescent="0.25">
      <c r="A174" s="63"/>
      <c r="B174" s="64"/>
      <c r="C174" s="65"/>
      <c r="D174" s="65"/>
      <c r="E174" s="65"/>
      <c r="F174" s="65"/>
      <c r="G174" s="65"/>
      <c r="H174" s="65"/>
      <c r="I174" s="65"/>
      <c r="J174" s="65"/>
      <c r="K174" s="65"/>
      <c r="L174" s="66"/>
      <c r="M174" s="66"/>
      <c r="N174" s="66"/>
      <c r="O174" s="63"/>
    </row>
    <row r="175" spans="1:15" ht="47.25" x14ac:dyDescent="0.25">
      <c r="A175" s="104" t="s">
        <v>23</v>
      </c>
      <c r="B175" s="105" t="s">
        <v>24</v>
      </c>
      <c r="C175" s="764" t="s">
        <v>25</v>
      </c>
      <c r="D175" s="764"/>
      <c r="E175" s="764"/>
      <c r="F175" s="764" t="s">
        <v>28</v>
      </c>
      <c r="G175" s="764"/>
      <c r="H175" s="764" t="s">
        <v>29</v>
      </c>
      <c r="I175" s="764"/>
      <c r="J175" s="105" t="s">
        <v>30</v>
      </c>
      <c r="K175" s="764" t="s">
        <v>31</v>
      </c>
      <c r="L175" s="764"/>
      <c r="M175" s="765" t="s">
        <v>32</v>
      </c>
      <c r="N175" s="766"/>
      <c r="O175" s="767"/>
    </row>
    <row r="176" spans="1:15" ht="63" x14ac:dyDescent="0.25">
      <c r="A176" s="75" t="s">
        <v>67</v>
      </c>
      <c r="B176" s="76">
        <v>50</v>
      </c>
      <c r="C176" s="754" t="s">
        <v>678</v>
      </c>
      <c r="D176" s="742"/>
      <c r="E176" s="743"/>
      <c r="F176" s="1094" t="s">
        <v>679</v>
      </c>
      <c r="G176" s="743"/>
      <c r="H176" s="782" t="s">
        <v>256</v>
      </c>
      <c r="I176" s="759"/>
      <c r="J176" s="112">
        <v>1</v>
      </c>
      <c r="K176" s="771" t="s">
        <v>39</v>
      </c>
      <c r="L176" s="771"/>
      <c r="M176" s="772" t="s">
        <v>662</v>
      </c>
      <c r="N176" s="772"/>
      <c r="O176" s="772"/>
    </row>
    <row r="177" spans="1:15" ht="15.75" x14ac:dyDescent="0.25">
      <c r="A177" s="752" t="s">
        <v>40</v>
      </c>
      <c r="B177" s="753"/>
      <c r="C177" s="1094" t="s">
        <v>680</v>
      </c>
      <c r="D177" s="742"/>
      <c r="E177" s="742"/>
      <c r="F177" s="742"/>
      <c r="G177" s="743"/>
      <c r="H177" s="783" t="s">
        <v>72</v>
      </c>
      <c r="I177" s="756"/>
      <c r="J177" s="757"/>
      <c r="K177" s="754" t="s">
        <v>681</v>
      </c>
      <c r="L177" s="965"/>
      <c r="M177" s="965"/>
      <c r="N177" s="965"/>
      <c r="O177" s="966"/>
    </row>
    <row r="178" spans="1:15" ht="15.75" x14ac:dyDescent="0.25">
      <c r="A178" s="1081" t="s">
        <v>44</v>
      </c>
      <c r="B178" s="1082"/>
      <c r="C178" s="1082"/>
      <c r="D178" s="1082"/>
      <c r="E178" s="1082"/>
      <c r="F178" s="1083"/>
      <c r="G178" s="1084" t="s">
        <v>45</v>
      </c>
      <c r="H178" s="1084"/>
      <c r="I178" s="1084"/>
      <c r="J178" s="1084"/>
      <c r="K178" s="1084"/>
      <c r="L178" s="1084"/>
      <c r="M178" s="1084"/>
      <c r="N178" s="1084"/>
      <c r="O178" s="1084"/>
    </row>
    <row r="179" spans="1:15" x14ac:dyDescent="0.25">
      <c r="A179" s="1085" t="s">
        <v>597</v>
      </c>
      <c r="B179" s="1086"/>
      <c r="C179" s="1086"/>
      <c r="D179" s="1086"/>
      <c r="E179" s="1086"/>
      <c r="F179" s="1086"/>
      <c r="G179" s="1089" t="s">
        <v>682</v>
      </c>
      <c r="H179" s="1089"/>
      <c r="I179" s="1089"/>
      <c r="J179" s="1089"/>
      <c r="K179" s="1089"/>
      <c r="L179" s="1089"/>
      <c r="M179" s="1089"/>
      <c r="N179" s="1089"/>
      <c r="O179" s="1089"/>
    </row>
    <row r="180" spans="1:15" x14ac:dyDescent="0.25">
      <c r="A180" s="1087"/>
      <c r="B180" s="1088"/>
      <c r="C180" s="1088"/>
      <c r="D180" s="1088"/>
      <c r="E180" s="1088"/>
      <c r="F180" s="1088"/>
      <c r="G180" s="1089"/>
      <c r="H180" s="1089"/>
      <c r="I180" s="1089"/>
      <c r="J180" s="1089"/>
      <c r="K180" s="1089"/>
      <c r="L180" s="1089"/>
      <c r="M180" s="1089"/>
      <c r="N180" s="1089"/>
      <c r="O180" s="1089"/>
    </row>
    <row r="181" spans="1:15" ht="15.75" x14ac:dyDescent="0.25">
      <c r="A181" s="1081" t="s">
        <v>48</v>
      </c>
      <c r="B181" s="1082"/>
      <c r="C181" s="1082"/>
      <c r="D181" s="1082"/>
      <c r="E181" s="1082"/>
      <c r="F181" s="1082"/>
      <c r="G181" s="1084" t="s">
        <v>49</v>
      </c>
      <c r="H181" s="1084"/>
      <c r="I181" s="1084"/>
      <c r="J181" s="1084"/>
      <c r="K181" s="1084"/>
      <c r="L181" s="1084"/>
      <c r="M181" s="1084"/>
      <c r="N181" s="1084"/>
      <c r="O181" s="1084"/>
    </row>
    <row r="182" spans="1:15" x14ac:dyDescent="0.25">
      <c r="A182" s="1095" t="s">
        <v>599</v>
      </c>
      <c r="B182" s="1095"/>
      <c r="C182" s="1095"/>
      <c r="D182" s="1095"/>
      <c r="E182" s="1095"/>
      <c r="F182" s="1095"/>
      <c r="G182" s="1095" t="s">
        <v>662</v>
      </c>
      <c r="H182" s="1095"/>
      <c r="I182" s="1095"/>
      <c r="J182" s="1095"/>
      <c r="K182" s="1095"/>
      <c r="L182" s="1095"/>
      <c r="M182" s="1095"/>
      <c r="N182" s="1095"/>
      <c r="O182" s="1095"/>
    </row>
    <row r="183" spans="1:15" x14ac:dyDescent="0.25">
      <c r="A183" s="1095"/>
      <c r="B183" s="1095"/>
      <c r="C183" s="1095"/>
      <c r="D183" s="1095"/>
      <c r="E183" s="1095"/>
      <c r="F183" s="1095"/>
      <c r="G183" s="1095"/>
      <c r="H183" s="1095"/>
      <c r="I183" s="1095"/>
      <c r="J183" s="1095"/>
      <c r="K183" s="1095"/>
      <c r="L183" s="1095"/>
      <c r="M183" s="1095"/>
      <c r="N183" s="1095"/>
      <c r="O183" s="1095"/>
    </row>
    <row r="184" spans="1:15" ht="15.75" x14ac:dyDescent="0.25">
      <c r="A184" s="63"/>
      <c r="B184" s="64"/>
      <c r="C184" s="70"/>
      <c r="D184" s="70"/>
      <c r="E184" s="70"/>
      <c r="F184" s="70"/>
      <c r="G184" s="70"/>
      <c r="H184" s="70"/>
      <c r="I184" s="70"/>
      <c r="J184" s="70"/>
      <c r="K184" s="70"/>
      <c r="L184" s="70"/>
      <c r="M184" s="70"/>
      <c r="N184" s="70"/>
      <c r="O184" s="63"/>
    </row>
    <row r="185" spans="1:15" ht="15.75" x14ac:dyDescent="0.25">
      <c r="A185" s="86" t="s">
        <v>76</v>
      </c>
      <c r="B185" s="86" t="s">
        <v>24</v>
      </c>
      <c r="C185" s="113"/>
      <c r="D185" s="105" t="s">
        <v>53</v>
      </c>
      <c r="E185" s="105" t="s">
        <v>54</v>
      </c>
      <c r="F185" s="105" t="s">
        <v>55</v>
      </c>
      <c r="G185" s="105" t="s">
        <v>56</v>
      </c>
      <c r="H185" s="105" t="s">
        <v>57</v>
      </c>
      <c r="I185" s="105" t="s">
        <v>58</v>
      </c>
      <c r="J185" s="105" t="s">
        <v>59</v>
      </c>
      <c r="K185" s="105" t="s">
        <v>60</v>
      </c>
      <c r="L185" s="105" t="s">
        <v>61</v>
      </c>
      <c r="M185" s="105" t="s">
        <v>62</v>
      </c>
      <c r="N185" s="105" t="s">
        <v>63</v>
      </c>
      <c r="O185" s="105" t="s">
        <v>64</v>
      </c>
    </row>
    <row r="186" spans="1:15" ht="31.5" x14ac:dyDescent="0.25">
      <c r="A186" s="784" t="s">
        <v>517</v>
      </c>
      <c r="B186" s="768">
        <v>20</v>
      </c>
      <c r="C186" s="214" t="s">
        <v>65</v>
      </c>
      <c r="D186" s="214"/>
      <c r="E186" s="214">
        <v>10</v>
      </c>
      <c r="F186" s="214">
        <v>20</v>
      </c>
      <c r="G186" s="214">
        <v>35</v>
      </c>
      <c r="H186" s="214">
        <v>45</v>
      </c>
      <c r="I186" s="214">
        <v>50</v>
      </c>
      <c r="J186" s="214">
        <v>60</v>
      </c>
      <c r="K186" s="214">
        <v>70</v>
      </c>
      <c r="L186" s="214">
        <v>80</v>
      </c>
      <c r="M186" s="214">
        <v>90</v>
      </c>
      <c r="N186" s="214">
        <v>95</v>
      </c>
      <c r="O186" s="214">
        <v>100</v>
      </c>
    </row>
    <row r="187" spans="1:15" x14ac:dyDescent="0.25">
      <c r="A187" s="785"/>
      <c r="B187" s="768"/>
      <c r="C187" s="215" t="s">
        <v>66</v>
      </c>
      <c r="D187" s="215"/>
      <c r="E187" s="215">
        <v>10</v>
      </c>
      <c r="F187" s="215">
        <v>20</v>
      </c>
      <c r="G187" s="215">
        <v>35</v>
      </c>
      <c r="H187" s="215">
        <v>45</v>
      </c>
      <c r="I187" s="215">
        <v>50</v>
      </c>
      <c r="J187" s="215">
        <v>60</v>
      </c>
      <c r="K187" s="215">
        <v>70</v>
      </c>
      <c r="L187" s="215">
        <v>80</v>
      </c>
      <c r="M187" s="215"/>
      <c r="N187" s="215"/>
      <c r="O187" s="215"/>
    </row>
    <row r="188" spans="1:15" ht="31.5" x14ac:dyDescent="0.25">
      <c r="A188" s="784" t="s">
        <v>518</v>
      </c>
      <c r="B188" s="768">
        <v>10</v>
      </c>
      <c r="C188" s="214" t="s">
        <v>65</v>
      </c>
      <c r="D188" s="214"/>
      <c r="E188" s="214"/>
      <c r="F188" s="214">
        <v>15</v>
      </c>
      <c r="G188" s="214"/>
      <c r="H188" s="214">
        <v>65</v>
      </c>
      <c r="I188" s="214"/>
      <c r="J188" s="214"/>
      <c r="K188" s="214">
        <v>85</v>
      </c>
      <c r="L188" s="214"/>
      <c r="M188" s="214">
        <v>100</v>
      </c>
      <c r="N188" s="214"/>
      <c r="O188" s="214"/>
    </row>
    <row r="189" spans="1:15" x14ac:dyDescent="0.25">
      <c r="A189" s="785"/>
      <c r="B189" s="768"/>
      <c r="C189" s="215" t="s">
        <v>66</v>
      </c>
      <c r="D189" s="215"/>
      <c r="E189" s="215"/>
      <c r="F189" s="215">
        <v>15</v>
      </c>
      <c r="G189" s="215">
        <v>15</v>
      </c>
      <c r="H189" s="215">
        <v>65</v>
      </c>
      <c r="I189" s="215">
        <v>70</v>
      </c>
      <c r="J189" s="215">
        <v>70</v>
      </c>
      <c r="K189" s="215">
        <v>80</v>
      </c>
      <c r="L189" s="215">
        <v>80</v>
      </c>
      <c r="M189" s="215"/>
      <c r="N189" s="215"/>
      <c r="O189" s="215"/>
    </row>
    <row r="190" spans="1:15" ht="31.5" x14ac:dyDescent="0.25">
      <c r="A190" s="784" t="s">
        <v>519</v>
      </c>
      <c r="B190" s="768">
        <v>10</v>
      </c>
      <c r="C190" s="214" t="s">
        <v>65</v>
      </c>
      <c r="D190" s="214"/>
      <c r="E190" s="214">
        <v>5</v>
      </c>
      <c r="F190" s="214">
        <v>35</v>
      </c>
      <c r="G190" s="214">
        <v>50</v>
      </c>
      <c r="H190" s="214">
        <v>55</v>
      </c>
      <c r="I190" s="214"/>
      <c r="J190" s="214">
        <v>65</v>
      </c>
      <c r="K190" s="214">
        <v>75</v>
      </c>
      <c r="L190" s="214">
        <v>100</v>
      </c>
      <c r="M190" s="214"/>
      <c r="N190" s="214"/>
      <c r="O190" s="214"/>
    </row>
    <row r="191" spans="1:15" x14ac:dyDescent="0.25">
      <c r="A191" s="785"/>
      <c r="B191" s="768"/>
      <c r="C191" s="215" t="s">
        <v>66</v>
      </c>
      <c r="D191" s="215"/>
      <c r="E191" s="215">
        <v>5</v>
      </c>
      <c r="F191" s="215">
        <v>35</v>
      </c>
      <c r="G191" s="215">
        <v>50</v>
      </c>
      <c r="H191" s="215">
        <v>55</v>
      </c>
      <c r="I191" s="215">
        <v>60</v>
      </c>
      <c r="J191" s="215">
        <v>65</v>
      </c>
      <c r="K191" s="215">
        <v>75</v>
      </c>
      <c r="L191" s="215">
        <v>80</v>
      </c>
      <c r="M191" s="215"/>
      <c r="N191" s="215"/>
      <c r="O191" s="215"/>
    </row>
    <row r="192" spans="1:15" ht="31.5" x14ac:dyDescent="0.25">
      <c r="A192" s="784" t="s">
        <v>520</v>
      </c>
      <c r="B192" s="768">
        <v>30</v>
      </c>
      <c r="C192" s="214" t="s">
        <v>65</v>
      </c>
      <c r="D192" s="214"/>
      <c r="E192" s="214"/>
      <c r="F192" s="214"/>
      <c r="G192" s="214"/>
      <c r="H192" s="214"/>
      <c r="I192" s="214">
        <v>50</v>
      </c>
      <c r="J192" s="214">
        <v>65</v>
      </c>
      <c r="K192" s="214"/>
      <c r="L192" s="214"/>
      <c r="M192" s="214">
        <v>80</v>
      </c>
      <c r="N192" s="214">
        <v>95</v>
      </c>
      <c r="O192" s="214">
        <v>100</v>
      </c>
    </row>
    <row r="193" spans="1:15" x14ac:dyDescent="0.25">
      <c r="A193" s="785"/>
      <c r="B193" s="768"/>
      <c r="C193" s="215" t="s">
        <v>66</v>
      </c>
      <c r="D193" s="215"/>
      <c r="E193" s="215"/>
      <c r="F193" s="215"/>
      <c r="G193" s="215"/>
      <c r="H193" s="215"/>
      <c r="I193" s="215">
        <v>40</v>
      </c>
      <c r="J193" s="215">
        <v>40</v>
      </c>
      <c r="K193" s="215">
        <v>60</v>
      </c>
      <c r="L193" s="215">
        <v>70</v>
      </c>
      <c r="M193" s="215"/>
      <c r="N193" s="215"/>
      <c r="O193" s="215"/>
    </row>
    <row r="194" spans="1:15" ht="31.5" x14ac:dyDescent="0.25">
      <c r="A194" s="784" t="s">
        <v>521</v>
      </c>
      <c r="B194" s="768">
        <v>15</v>
      </c>
      <c r="C194" s="214" t="s">
        <v>65</v>
      </c>
      <c r="D194" s="214"/>
      <c r="E194" s="214"/>
      <c r="F194" s="214"/>
      <c r="G194" s="214"/>
      <c r="H194" s="214"/>
      <c r="I194" s="214"/>
      <c r="J194" s="214">
        <v>45</v>
      </c>
      <c r="K194" s="214">
        <v>60</v>
      </c>
      <c r="L194" s="214">
        <v>70</v>
      </c>
      <c r="M194" s="214">
        <v>80</v>
      </c>
      <c r="N194" s="214">
        <v>90</v>
      </c>
      <c r="O194" s="214">
        <v>100</v>
      </c>
    </row>
    <row r="195" spans="1:15" x14ac:dyDescent="0.25">
      <c r="A195" s="785"/>
      <c r="B195" s="768"/>
      <c r="C195" s="215" t="s">
        <v>66</v>
      </c>
      <c r="D195" s="215"/>
      <c r="E195" s="215"/>
      <c r="F195" s="215"/>
      <c r="G195" s="215"/>
      <c r="H195" s="215"/>
      <c r="I195" s="215"/>
      <c r="J195" s="215">
        <v>30</v>
      </c>
      <c r="K195" s="215">
        <v>50</v>
      </c>
      <c r="L195" s="215">
        <v>60</v>
      </c>
      <c r="M195" s="215"/>
      <c r="N195" s="215"/>
      <c r="O195" s="215"/>
    </row>
    <row r="196" spans="1:15" ht="31.5" x14ac:dyDescent="0.25">
      <c r="A196" s="784" t="s">
        <v>522</v>
      </c>
      <c r="B196" s="768">
        <v>15</v>
      </c>
      <c r="C196" s="214" t="s">
        <v>65</v>
      </c>
      <c r="D196" s="214"/>
      <c r="E196" s="214"/>
      <c r="F196" s="214"/>
      <c r="G196" s="214"/>
      <c r="H196" s="214"/>
      <c r="I196" s="214"/>
      <c r="J196" s="214">
        <v>25</v>
      </c>
      <c r="K196" s="214">
        <v>50</v>
      </c>
      <c r="L196" s="214">
        <v>85</v>
      </c>
      <c r="M196" s="214"/>
      <c r="N196" s="214">
        <v>90</v>
      </c>
      <c r="O196" s="214">
        <v>100</v>
      </c>
    </row>
    <row r="197" spans="1:15" x14ac:dyDescent="0.25">
      <c r="A197" s="785"/>
      <c r="B197" s="768"/>
      <c r="C197" s="215" t="s">
        <v>66</v>
      </c>
      <c r="D197" s="215"/>
      <c r="E197" s="215"/>
      <c r="F197" s="215"/>
      <c r="G197" s="215"/>
      <c r="H197" s="215"/>
      <c r="I197" s="215"/>
      <c r="J197" s="215">
        <v>20</v>
      </c>
      <c r="K197" s="215">
        <v>45</v>
      </c>
      <c r="L197" s="215">
        <v>70</v>
      </c>
      <c r="M197" s="215"/>
      <c r="N197" s="215"/>
      <c r="O197" s="215"/>
    </row>
    <row r="198" spans="1:15" ht="31.5" x14ac:dyDescent="0.25">
      <c r="A198" s="784" t="s">
        <v>523</v>
      </c>
      <c r="B198" s="768"/>
      <c r="C198" s="214" t="s">
        <v>65</v>
      </c>
      <c r="D198" s="214"/>
      <c r="E198" s="214"/>
      <c r="F198" s="214"/>
      <c r="G198" s="214"/>
      <c r="H198" s="214"/>
      <c r="I198" s="214"/>
      <c r="J198" s="214"/>
      <c r="K198" s="214"/>
      <c r="L198" s="214"/>
      <c r="M198" s="214"/>
      <c r="N198" s="214"/>
      <c r="O198" s="214"/>
    </row>
    <row r="199" spans="1:15" x14ac:dyDescent="0.25">
      <c r="A199" s="785"/>
      <c r="B199" s="768"/>
      <c r="C199" s="215" t="s">
        <v>66</v>
      </c>
      <c r="D199" s="215"/>
      <c r="E199" s="215"/>
      <c r="F199" s="215"/>
      <c r="G199" s="215"/>
      <c r="H199" s="215"/>
      <c r="I199" s="215"/>
      <c r="J199" s="215"/>
      <c r="K199" s="215"/>
      <c r="L199" s="215"/>
      <c r="M199" s="215"/>
      <c r="N199" s="215"/>
      <c r="O199" s="215"/>
    </row>
    <row r="200" spans="1:15" ht="31.5" x14ac:dyDescent="0.25">
      <c r="A200" s="784" t="s">
        <v>524</v>
      </c>
      <c r="B200" s="768"/>
      <c r="C200" s="214" t="s">
        <v>65</v>
      </c>
      <c r="D200" s="214"/>
      <c r="E200" s="214"/>
      <c r="F200" s="214"/>
      <c r="G200" s="214"/>
      <c r="H200" s="214"/>
      <c r="I200" s="214"/>
      <c r="J200" s="214"/>
      <c r="K200" s="214"/>
      <c r="L200" s="214"/>
      <c r="M200" s="214"/>
      <c r="N200" s="214"/>
      <c r="O200" s="214"/>
    </row>
    <row r="201" spans="1:15" x14ac:dyDescent="0.25">
      <c r="A201" s="785"/>
      <c r="B201" s="768"/>
      <c r="C201" s="215" t="s">
        <v>66</v>
      </c>
      <c r="D201" s="215"/>
      <c r="E201" s="215"/>
      <c r="F201" s="215"/>
      <c r="G201" s="215"/>
      <c r="H201" s="215"/>
      <c r="I201" s="215"/>
      <c r="J201" s="215"/>
      <c r="K201" s="215"/>
      <c r="L201" s="215"/>
      <c r="M201" s="215"/>
      <c r="N201" s="215"/>
      <c r="O201" s="215"/>
    </row>
    <row r="202" spans="1:15" ht="31.5" x14ac:dyDescent="0.25">
      <c r="A202" s="784" t="s">
        <v>525</v>
      </c>
      <c r="B202" s="956"/>
      <c r="C202" s="214" t="s">
        <v>65</v>
      </c>
      <c r="D202" s="214"/>
      <c r="E202" s="214"/>
      <c r="F202" s="214"/>
      <c r="G202" s="214"/>
      <c r="H202" s="214"/>
      <c r="I202" s="214"/>
      <c r="J202" s="214"/>
      <c r="K202" s="214"/>
      <c r="L202" s="214"/>
      <c r="M202" s="214"/>
      <c r="N202" s="214"/>
      <c r="O202" s="214"/>
    </row>
    <row r="203" spans="1:15" x14ac:dyDescent="0.25">
      <c r="A203" s="785"/>
      <c r="B203" s="957"/>
      <c r="C203" s="215" t="s">
        <v>66</v>
      </c>
      <c r="D203" s="215"/>
      <c r="E203" s="215"/>
      <c r="F203" s="215"/>
      <c r="G203" s="215"/>
      <c r="H203" s="215"/>
      <c r="I203" s="215"/>
      <c r="J203" s="215"/>
      <c r="K203" s="215"/>
      <c r="L203" s="215"/>
      <c r="M203" s="215"/>
      <c r="N203" s="215"/>
      <c r="O203" s="215"/>
    </row>
    <row r="204" spans="1:15" ht="31.5" x14ac:dyDescent="0.25">
      <c r="A204" s="784" t="s">
        <v>526</v>
      </c>
      <c r="B204" s="768"/>
      <c r="C204" s="214" t="s">
        <v>65</v>
      </c>
      <c r="D204" s="214"/>
      <c r="E204" s="214"/>
      <c r="F204" s="214"/>
      <c r="G204" s="214"/>
      <c r="H204" s="214"/>
      <c r="I204" s="214"/>
      <c r="J204" s="214"/>
      <c r="K204" s="214"/>
      <c r="L204" s="214"/>
      <c r="M204" s="214"/>
      <c r="N204" s="214"/>
      <c r="O204" s="214"/>
    </row>
    <row r="205" spans="1:15" x14ac:dyDescent="0.25">
      <c r="A205" s="785"/>
      <c r="B205" s="768"/>
      <c r="C205" s="215" t="s">
        <v>66</v>
      </c>
      <c r="D205" s="215"/>
      <c r="E205" s="215"/>
      <c r="F205" s="215"/>
      <c r="G205" s="215"/>
      <c r="H205" s="215"/>
      <c r="I205" s="215"/>
      <c r="J205" s="215"/>
      <c r="K205" s="215"/>
      <c r="L205" s="215"/>
      <c r="M205" s="215"/>
      <c r="N205" s="215"/>
      <c r="O205" s="215"/>
    </row>
    <row r="206" spans="1:15" ht="15.75" thickBot="1" x14ac:dyDescent="0.3">
      <c r="A206" s="88"/>
      <c r="B206" s="88"/>
      <c r="C206" s="229"/>
      <c r="D206" s="229"/>
      <c r="E206" s="229"/>
      <c r="F206" s="229"/>
      <c r="G206" s="229"/>
      <c r="H206" s="229"/>
      <c r="I206" s="229"/>
      <c r="J206" s="229"/>
      <c r="K206" s="229"/>
      <c r="L206" s="229"/>
      <c r="M206" s="229"/>
      <c r="N206" s="229"/>
      <c r="O206" s="229"/>
    </row>
    <row r="207" spans="1:15" ht="15.75" thickBot="1" x14ac:dyDescent="0.3">
      <c r="A207" s="1107" t="s">
        <v>683</v>
      </c>
      <c r="B207" s="1108"/>
      <c r="C207" s="1108"/>
      <c r="D207" s="1108"/>
      <c r="E207" s="1108"/>
      <c r="F207" s="1108"/>
      <c r="G207" s="1108"/>
      <c r="H207" s="1108"/>
      <c r="I207" s="1108"/>
      <c r="J207" s="1108"/>
      <c r="K207" s="1108"/>
      <c r="L207" s="1108"/>
      <c r="M207" s="1108"/>
      <c r="N207" s="1108"/>
      <c r="O207" s="1109"/>
    </row>
    <row r="208" spans="1:15" ht="16.5" thickBot="1" x14ac:dyDescent="0.3">
      <c r="A208" s="63"/>
      <c r="B208" s="64"/>
      <c r="C208" s="65"/>
      <c r="D208" s="65"/>
      <c r="E208" s="65"/>
      <c r="F208" s="65"/>
      <c r="G208" s="65"/>
      <c r="H208" s="65"/>
      <c r="I208" s="65"/>
      <c r="J208" s="65"/>
      <c r="K208" s="65"/>
      <c r="L208" s="66"/>
      <c r="M208" s="66"/>
      <c r="N208" s="66"/>
      <c r="O208" s="63"/>
    </row>
    <row r="209" spans="1:15" ht="16.5" thickBot="1" x14ac:dyDescent="0.3">
      <c r="A209" s="1110" t="s">
        <v>612</v>
      </c>
      <c r="B209" s="1111"/>
      <c r="C209" s="1111"/>
      <c r="D209" s="1111"/>
      <c r="E209" s="1111"/>
      <c r="F209" s="1111"/>
      <c r="G209" s="1111"/>
      <c r="H209" s="1111"/>
      <c r="I209" s="1111"/>
      <c r="J209" s="1111"/>
      <c r="K209" s="1111"/>
      <c r="L209" s="1111"/>
      <c r="M209" s="1111"/>
      <c r="N209" s="1111"/>
      <c r="O209" s="1112"/>
    </row>
    <row r="210" spans="1:15" x14ac:dyDescent="0.25">
      <c r="A210" s="1099" t="s">
        <v>684</v>
      </c>
      <c r="B210" s="1100"/>
      <c r="C210" s="1100"/>
      <c r="D210" s="1100"/>
      <c r="E210" s="1100"/>
      <c r="F210" s="1100"/>
      <c r="G210" s="1100"/>
      <c r="H210" s="1100"/>
      <c r="I210" s="1100"/>
      <c r="J210" s="1100"/>
      <c r="K210" s="1100"/>
      <c r="L210" s="1100"/>
      <c r="M210" s="1100"/>
      <c r="N210" s="1100"/>
      <c r="O210" s="1101"/>
    </row>
    <row r="211" spans="1:15" x14ac:dyDescent="0.25">
      <c r="A211" s="1102" t="s">
        <v>685</v>
      </c>
      <c r="B211" s="1103"/>
      <c r="C211" s="1103"/>
      <c r="D211" s="1103"/>
      <c r="E211" s="1103"/>
      <c r="F211" s="1103"/>
      <c r="G211" s="1103"/>
      <c r="H211" s="1103"/>
      <c r="I211" s="1103"/>
      <c r="J211" s="1103"/>
      <c r="K211" s="1103"/>
      <c r="L211" s="1103"/>
      <c r="M211" s="1103"/>
      <c r="N211" s="1103"/>
      <c r="O211" s="1104"/>
    </row>
    <row r="212" spans="1:15" x14ac:dyDescent="0.25">
      <c r="A212" s="1105" t="s">
        <v>686</v>
      </c>
      <c r="B212" s="1103"/>
      <c r="C212" s="1103"/>
      <c r="D212" s="1103"/>
      <c r="E212" s="1103"/>
      <c r="F212" s="1103"/>
      <c r="G212" s="1103"/>
      <c r="H212" s="1103"/>
      <c r="I212" s="1103"/>
      <c r="J212" s="1103"/>
      <c r="K212" s="1103"/>
      <c r="L212" s="1103"/>
      <c r="M212" s="1103"/>
      <c r="N212" s="1103"/>
      <c r="O212" s="1104"/>
    </row>
    <row r="213" spans="1:15" x14ac:dyDescent="0.25">
      <c r="A213" s="1106" t="s">
        <v>687</v>
      </c>
      <c r="B213" s="1103"/>
      <c r="C213" s="1103"/>
      <c r="D213" s="1103"/>
      <c r="E213" s="1103"/>
      <c r="F213" s="1103"/>
      <c r="G213" s="1103"/>
      <c r="H213" s="1103"/>
      <c r="I213" s="1103"/>
      <c r="J213" s="1103"/>
      <c r="K213" s="1103"/>
      <c r="L213" s="1103"/>
      <c r="M213" s="1103"/>
      <c r="N213" s="1103"/>
      <c r="O213" s="1104"/>
    </row>
    <row r="214" spans="1:15" ht="15.75" thickBot="1" x14ac:dyDescent="0.3">
      <c r="A214" s="1045" t="s">
        <v>688</v>
      </c>
      <c r="B214" s="1039"/>
      <c r="C214" s="1039"/>
      <c r="D214" s="1039"/>
      <c r="E214" s="1039"/>
      <c r="F214" s="1039"/>
      <c r="G214" s="1039"/>
      <c r="H214" s="1039"/>
      <c r="I214" s="1039"/>
      <c r="J214" s="1039"/>
      <c r="K214" s="1039"/>
      <c r="L214" s="1039"/>
      <c r="M214" s="1039"/>
      <c r="N214" s="1039"/>
      <c r="O214" s="1040"/>
    </row>
    <row r="215" spans="1:15" ht="15.75" thickBot="1" x14ac:dyDescent="0.3">
      <c r="A215" s="1041" t="s">
        <v>689</v>
      </c>
      <c r="B215" s="1042"/>
      <c r="C215" s="1042"/>
      <c r="D215" s="1042"/>
      <c r="E215" s="1042"/>
      <c r="F215" s="1042"/>
      <c r="G215" s="1042"/>
      <c r="H215" s="1042"/>
      <c r="I215" s="1042"/>
      <c r="J215" s="1042"/>
      <c r="K215" s="1042"/>
      <c r="L215" s="1042"/>
      <c r="M215" s="1042"/>
      <c r="N215" s="1042"/>
      <c r="O215" s="1043"/>
    </row>
    <row r="216" spans="1:15" ht="15.75" thickBot="1" x14ac:dyDescent="0.3">
      <c r="A216" s="1041" t="s">
        <v>690</v>
      </c>
      <c r="B216" s="1042"/>
      <c r="C216" s="1042"/>
      <c r="D216" s="1042"/>
      <c r="E216" s="1042"/>
      <c r="F216" s="1042"/>
      <c r="G216" s="1042"/>
      <c r="H216" s="1042"/>
      <c r="I216" s="1042"/>
      <c r="J216" s="1042"/>
      <c r="K216" s="1042"/>
      <c r="L216" s="1042"/>
      <c r="M216" s="1042"/>
      <c r="N216" s="1042"/>
      <c r="O216" s="1043"/>
    </row>
    <row r="217" spans="1:15" ht="15.75" thickBot="1" x14ac:dyDescent="0.3">
      <c r="A217" s="1033" t="s">
        <v>620</v>
      </c>
      <c r="B217" s="1042"/>
      <c r="C217" s="1042"/>
      <c r="D217" s="1042"/>
      <c r="E217" s="1042"/>
      <c r="F217" s="1042"/>
      <c r="G217" s="1042"/>
      <c r="H217" s="1042"/>
      <c r="I217" s="1042"/>
      <c r="J217" s="1042"/>
      <c r="K217" s="1042"/>
      <c r="L217" s="1042"/>
      <c r="M217" s="1042"/>
      <c r="N217" s="1042"/>
      <c r="O217" s="1043"/>
    </row>
    <row r="218" spans="1:15" ht="16.5" thickBot="1" x14ac:dyDescent="0.3">
      <c r="A218" s="1033" t="s">
        <v>621</v>
      </c>
      <c r="B218" s="1034"/>
      <c r="C218" s="1034"/>
      <c r="D218" s="1034"/>
      <c r="E218" s="1034"/>
      <c r="F218" s="1034"/>
      <c r="G218" s="1034"/>
      <c r="H218" s="1034"/>
      <c r="I218" s="1034"/>
      <c r="J218" s="1034"/>
      <c r="K218" s="1034"/>
      <c r="L218" s="1034"/>
      <c r="M218" s="1034"/>
      <c r="N218" s="1034"/>
      <c r="O218" s="1035"/>
    </row>
    <row r="219" spans="1:15" ht="16.5" thickBot="1" x14ac:dyDescent="0.3">
      <c r="A219" s="1033" t="s">
        <v>622</v>
      </c>
      <c r="B219" s="1034"/>
      <c r="C219" s="1034"/>
      <c r="D219" s="1034"/>
      <c r="E219" s="1034"/>
      <c r="F219" s="1034"/>
      <c r="G219" s="1034"/>
      <c r="H219" s="1034"/>
      <c r="I219" s="1034"/>
      <c r="J219" s="1034"/>
      <c r="K219" s="1034"/>
      <c r="L219" s="1034"/>
      <c r="M219" s="1034"/>
      <c r="N219" s="1034"/>
      <c r="O219" s="1035"/>
    </row>
    <row r="220" spans="1:15" ht="15.75" x14ac:dyDescent="0.25">
      <c r="A220" s="230"/>
      <c r="B220" s="230"/>
      <c r="C220" s="231"/>
      <c r="D220" s="231"/>
      <c r="E220" s="231"/>
      <c r="F220" s="231"/>
      <c r="G220" s="231"/>
      <c r="H220" s="231"/>
      <c r="I220" s="232"/>
      <c r="J220" s="231"/>
      <c r="K220" s="231"/>
      <c r="L220" s="231"/>
      <c r="M220" s="231"/>
      <c r="N220" s="231"/>
      <c r="O220" s="231"/>
    </row>
    <row r="221" spans="1:15" x14ac:dyDescent="0.25">
      <c r="A221" s="218"/>
      <c r="B221" s="218"/>
      <c r="C221" s="218"/>
      <c r="D221" s="218"/>
      <c r="E221" s="218"/>
      <c r="F221" s="218"/>
      <c r="G221" s="218"/>
      <c r="H221" s="218"/>
      <c r="I221" s="218"/>
      <c r="J221" s="218"/>
      <c r="K221" s="218"/>
      <c r="L221" s="218"/>
      <c r="M221" s="218"/>
      <c r="N221" s="218"/>
      <c r="O221" s="218"/>
    </row>
    <row r="222" spans="1:15" x14ac:dyDescent="0.25">
      <c r="A222" s="218"/>
      <c r="B222" s="218"/>
      <c r="C222" s="218"/>
      <c r="D222" s="218"/>
      <c r="E222" s="218"/>
      <c r="F222" s="218"/>
      <c r="G222" s="218"/>
      <c r="H222" s="218"/>
      <c r="I222" s="218"/>
      <c r="J222" s="218"/>
      <c r="K222" s="218"/>
      <c r="L222" s="218"/>
      <c r="M222" s="218"/>
      <c r="N222" s="218"/>
      <c r="O222" s="218"/>
    </row>
    <row r="223" spans="1:15" ht="31.5" x14ac:dyDescent="0.25">
      <c r="A223" s="204" t="s">
        <v>657</v>
      </c>
      <c r="B223" s="981" t="s">
        <v>658</v>
      </c>
      <c r="C223" s="982"/>
      <c r="D223" s="982"/>
      <c r="E223" s="982"/>
      <c r="F223" s="982"/>
      <c r="G223" s="982"/>
      <c r="H223" s="982"/>
      <c r="I223" s="982"/>
      <c r="J223" s="983"/>
      <c r="K223" s="1096"/>
      <c r="L223" s="1097"/>
      <c r="M223" s="1097"/>
      <c r="N223" s="1098"/>
      <c r="O223" s="233"/>
    </row>
    <row r="224" spans="1:15" ht="31.5" x14ac:dyDescent="0.25">
      <c r="A224" s="234" t="s">
        <v>97</v>
      </c>
      <c r="B224" s="981" t="s">
        <v>691</v>
      </c>
      <c r="C224" s="982"/>
      <c r="D224" s="982"/>
      <c r="E224" s="982"/>
      <c r="F224" s="982"/>
      <c r="G224" s="982"/>
      <c r="H224" s="982"/>
      <c r="I224" s="982"/>
      <c r="J224" s="983"/>
      <c r="K224" s="1096" t="s">
        <v>661</v>
      </c>
      <c r="L224" s="1097"/>
      <c r="M224" s="1097"/>
      <c r="N224" s="1098"/>
      <c r="O224" s="103">
        <v>0.3</v>
      </c>
    </row>
    <row r="225" spans="1:15" x14ac:dyDescent="0.25">
      <c r="A225" s="235"/>
      <c r="B225" s="236"/>
      <c r="C225" s="237"/>
      <c r="D225" s="237"/>
      <c r="E225" s="237"/>
      <c r="F225" s="237"/>
      <c r="G225" s="237"/>
      <c r="H225" s="237"/>
      <c r="I225" s="237"/>
      <c r="J225" s="237"/>
      <c r="K225" s="237"/>
      <c r="L225" s="237"/>
      <c r="M225" s="237"/>
      <c r="N225" s="237"/>
      <c r="O225" s="235"/>
    </row>
    <row r="226" spans="1:15" x14ac:dyDescent="0.25">
      <c r="A226" s="235"/>
      <c r="B226" s="236"/>
      <c r="C226" s="237"/>
      <c r="D226" s="237"/>
      <c r="E226" s="237"/>
      <c r="F226" s="237"/>
      <c r="G226" s="237"/>
      <c r="H226" s="237"/>
      <c r="I226" s="237"/>
      <c r="J226" s="237"/>
      <c r="K226" s="237"/>
      <c r="L226" s="237"/>
      <c r="M226" s="237"/>
      <c r="N226" s="237"/>
      <c r="O226" s="235"/>
    </row>
    <row r="227" spans="1:15" x14ac:dyDescent="0.25">
      <c r="A227" s="1120" t="s">
        <v>15</v>
      </c>
      <c r="B227" s="1121"/>
      <c r="C227" s="1121"/>
      <c r="D227" s="1122"/>
      <c r="E227" s="1113" t="s">
        <v>692</v>
      </c>
      <c r="F227" s="1114"/>
      <c r="G227" s="1114"/>
      <c r="H227" s="1114"/>
      <c r="I227" s="1115"/>
      <c r="J227" s="1120" t="s">
        <v>17</v>
      </c>
      <c r="K227" s="1122"/>
      <c r="L227" s="1113" t="s">
        <v>693</v>
      </c>
      <c r="M227" s="1114"/>
      <c r="N227" s="1114"/>
      <c r="O227" s="1115"/>
    </row>
    <row r="228" spans="1:15" x14ac:dyDescent="0.25">
      <c r="A228" s="1123"/>
      <c r="B228" s="1124"/>
      <c r="C228" s="1124"/>
      <c r="D228" s="1125"/>
      <c r="E228" s="1113" t="s">
        <v>694</v>
      </c>
      <c r="F228" s="1114"/>
      <c r="G228" s="1114"/>
      <c r="H228" s="1114"/>
      <c r="I228" s="1115"/>
      <c r="J228" s="1123"/>
      <c r="K228" s="1125"/>
      <c r="L228" s="1113" t="s">
        <v>693</v>
      </c>
      <c r="M228" s="1114"/>
      <c r="N228" s="1114"/>
      <c r="O228" s="1115"/>
    </row>
    <row r="229" spans="1:15" x14ac:dyDescent="0.25">
      <c r="A229" s="1123"/>
      <c r="B229" s="1124"/>
      <c r="C229" s="1124"/>
      <c r="D229" s="1125"/>
      <c r="E229" s="1113"/>
      <c r="F229" s="1114"/>
      <c r="G229" s="1114"/>
      <c r="H229" s="1114"/>
      <c r="I229" s="1115"/>
      <c r="J229" s="1123"/>
      <c r="K229" s="1125"/>
      <c r="L229" s="1113" t="s">
        <v>693</v>
      </c>
      <c r="M229" s="1114"/>
      <c r="N229" s="1114"/>
      <c r="O229" s="1115"/>
    </row>
    <row r="230" spans="1:15" x14ac:dyDescent="0.25">
      <c r="A230" s="1123"/>
      <c r="B230" s="1124"/>
      <c r="C230" s="1124"/>
      <c r="D230" s="1125"/>
      <c r="E230" s="1113"/>
      <c r="F230" s="1114"/>
      <c r="G230" s="1114"/>
      <c r="H230" s="1114"/>
      <c r="I230" s="1115"/>
      <c r="J230" s="1123"/>
      <c r="K230" s="1125"/>
      <c r="L230" s="1113" t="s">
        <v>391</v>
      </c>
      <c r="M230" s="1114"/>
      <c r="N230" s="1114"/>
      <c r="O230" s="1115"/>
    </row>
    <row r="231" spans="1:15" x14ac:dyDescent="0.25">
      <c r="A231" s="1123"/>
      <c r="B231" s="1124"/>
      <c r="C231" s="1124"/>
      <c r="D231" s="1125"/>
      <c r="E231" s="1113"/>
      <c r="F231" s="1114"/>
      <c r="G231" s="1114"/>
      <c r="H231" s="1114"/>
      <c r="I231" s="1115"/>
      <c r="J231" s="1123"/>
      <c r="K231" s="1125"/>
      <c r="L231" s="1113"/>
      <c r="M231" s="1114"/>
      <c r="N231" s="1114"/>
      <c r="O231" s="1115"/>
    </row>
    <row r="232" spans="1:15" x14ac:dyDescent="0.25">
      <c r="A232" s="1123"/>
      <c r="B232" s="1124"/>
      <c r="C232" s="1124"/>
      <c r="D232" s="1125"/>
      <c r="E232" s="1113"/>
      <c r="F232" s="1114"/>
      <c r="G232" s="1114"/>
      <c r="H232" s="1114"/>
      <c r="I232" s="1115"/>
      <c r="J232" s="1123"/>
      <c r="K232" s="1125"/>
      <c r="L232" s="1113"/>
      <c r="M232" s="1114"/>
      <c r="N232" s="1114"/>
      <c r="O232" s="1115"/>
    </row>
    <row r="233" spans="1:15" x14ac:dyDescent="0.25">
      <c r="A233" s="1123"/>
      <c r="B233" s="1124"/>
      <c r="C233" s="1124"/>
      <c r="D233" s="1125"/>
      <c r="E233" s="1113"/>
      <c r="F233" s="1114"/>
      <c r="G233" s="1114"/>
      <c r="H233" s="1114"/>
      <c r="I233" s="1115"/>
      <c r="J233" s="1123"/>
      <c r="K233" s="1125"/>
      <c r="L233" s="1113"/>
      <c r="M233" s="1114"/>
      <c r="N233" s="1114"/>
      <c r="O233" s="1115"/>
    </row>
    <row r="234" spans="1:15" x14ac:dyDescent="0.25">
      <c r="A234" s="1126"/>
      <c r="B234" s="1127"/>
      <c r="C234" s="1127"/>
      <c r="D234" s="1128"/>
      <c r="E234" s="1113"/>
      <c r="F234" s="1114"/>
      <c r="G234" s="1114"/>
      <c r="H234" s="1114"/>
      <c r="I234" s="1115"/>
      <c r="J234" s="1126"/>
      <c r="K234" s="1128"/>
      <c r="L234" s="1113"/>
      <c r="M234" s="1114"/>
      <c r="N234" s="1114"/>
      <c r="O234" s="1115"/>
    </row>
    <row r="235" spans="1:15" x14ac:dyDescent="0.25">
      <c r="A235" s="235"/>
      <c r="B235" s="236"/>
      <c r="C235" s="237"/>
      <c r="D235" s="237"/>
      <c r="E235" s="237"/>
      <c r="F235" s="237"/>
      <c r="G235" s="237"/>
      <c r="H235" s="237"/>
      <c r="I235" s="237"/>
      <c r="J235" s="237"/>
      <c r="K235" s="237"/>
      <c r="L235" s="237"/>
      <c r="M235" s="237"/>
      <c r="N235" s="237"/>
      <c r="O235" s="235"/>
    </row>
    <row r="236" spans="1:15" x14ac:dyDescent="0.25">
      <c r="A236" s="235"/>
      <c r="B236" s="236"/>
      <c r="C236" s="237"/>
      <c r="D236" s="237"/>
      <c r="E236" s="237"/>
      <c r="F236" s="237"/>
      <c r="G236" s="237"/>
      <c r="H236" s="237"/>
      <c r="I236" s="237"/>
      <c r="J236" s="237"/>
      <c r="K236" s="237"/>
      <c r="L236" s="237"/>
      <c r="M236" s="237"/>
      <c r="N236" s="237"/>
      <c r="O236" s="235"/>
    </row>
    <row r="237" spans="1:15" ht="24" x14ac:dyDescent="0.25">
      <c r="A237" s="238" t="s">
        <v>23</v>
      </c>
      <c r="B237" s="239" t="s">
        <v>24</v>
      </c>
      <c r="C237" s="238" t="s">
        <v>25</v>
      </c>
      <c r="D237" s="238" t="s">
        <v>26</v>
      </c>
      <c r="E237" s="238" t="s">
        <v>592</v>
      </c>
      <c r="F237" s="1116" t="s">
        <v>28</v>
      </c>
      <c r="G237" s="1116"/>
      <c r="H237" s="1116" t="s">
        <v>29</v>
      </c>
      <c r="I237" s="1116"/>
      <c r="J237" s="239" t="s">
        <v>30</v>
      </c>
      <c r="K237" s="1116" t="s">
        <v>31</v>
      </c>
      <c r="L237" s="1116"/>
      <c r="M237" s="1117" t="s">
        <v>32</v>
      </c>
      <c r="N237" s="1118"/>
      <c r="O237" s="1119"/>
    </row>
    <row r="238" spans="1:15" ht="84" x14ac:dyDescent="0.25">
      <c r="A238" s="240" t="s">
        <v>33</v>
      </c>
      <c r="B238" s="241">
        <v>50</v>
      </c>
      <c r="C238" s="242" t="s">
        <v>695</v>
      </c>
      <c r="D238" s="243" t="s">
        <v>35</v>
      </c>
      <c r="E238" s="243" t="s">
        <v>249</v>
      </c>
      <c r="F238" s="1144" t="s">
        <v>696</v>
      </c>
      <c r="G238" s="1144"/>
      <c r="H238" s="1145" t="s">
        <v>697</v>
      </c>
      <c r="I238" s="1146"/>
      <c r="J238" s="244">
        <v>200</v>
      </c>
      <c r="K238" s="1147" t="s">
        <v>698</v>
      </c>
      <c r="L238" s="1147"/>
      <c r="M238" s="1148" t="s">
        <v>699</v>
      </c>
      <c r="N238" s="1148"/>
      <c r="O238" s="1148"/>
    </row>
    <row r="239" spans="1:15" x14ac:dyDescent="0.25">
      <c r="A239" s="1130" t="s">
        <v>40</v>
      </c>
      <c r="B239" s="1132"/>
      <c r="C239" s="1149" t="s">
        <v>700</v>
      </c>
      <c r="D239" s="1150"/>
      <c r="E239" s="1150"/>
      <c r="F239" s="1150"/>
      <c r="G239" s="1151"/>
      <c r="H239" s="1152" t="s">
        <v>42</v>
      </c>
      <c r="I239" s="1153"/>
      <c r="J239" s="1154"/>
      <c r="K239" s="1155" t="s">
        <v>701</v>
      </c>
      <c r="L239" s="1156"/>
      <c r="M239" s="1156"/>
      <c r="N239" s="1156"/>
      <c r="O239" s="1157"/>
    </row>
    <row r="240" spans="1:15" x14ac:dyDescent="0.25">
      <c r="A240" s="1135" t="s">
        <v>44</v>
      </c>
      <c r="B240" s="1136"/>
      <c r="C240" s="1136"/>
      <c r="D240" s="1136"/>
      <c r="E240" s="1136"/>
      <c r="F240" s="1137"/>
      <c r="G240" s="1138" t="s">
        <v>45</v>
      </c>
      <c r="H240" s="1138"/>
      <c r="I240" s="1138"/>
      <c r="J240" s="1138"/>
      <c r="K240" s="1138"/>
      <c r="L240" s="1138"/>
      <c r="M240" s="1138"/>
      <c r="N240" s="1138"/>
      <c r="O240" s="1138"/>
    </row>
    <row r="241" spans="1:15" x14ac:dyDescent="0.25">
      <c r="A241" s="1139" t="s">
        <v>702</v>
      </c>
      <c r="B241" s="1140"/>
      <c r="C241" s="1140"/>
      <c r="D241" s="1140"/>
      <c r="E241" s="1140"/>
      <c r="F241" s="1140"/>
      <c r="G241" s="1143" t="s">
        <v>703</v>
      </c>
      <c r="H241" s="1143"/>
      <c r="I241" s="1143"/>
      <c r="J241" s="1143"/>
      <c r="K241" s="1143"/>
      <c r="L241" s="1143"/>
      <c r="M241" s="1143"/>
      <c r="N241" s="1143"/>
      <c r="O241" s="1143"/>
    </row>
    <row r="242" spans="1:15" x14ac:dyDescent="0.25">
      <c r="A242" s="1141"/>
      <c r="B242" s="1142"/>
      <c r="C242" s="1142"/>
      <c r="D242" s="1142"/>
      <c r="E242" s="1142"/>
      <c r="F242" s="1142"/>
      <c r="G242" s="1143"/>
      <c r="H242" s="1143"/>
      <c r="I242" s="1143"/>
      <c r="J242" s="1143"/>
      <c r="K242" s="1143"/>
      <c r="L242" s="1143"/>
      <c r="M242" s="1143"/>
      <c r="N242" s="1143"/>
      <c r="O242" s="1143"/>
    </row>
    <row r="243" spans="1:15" x14ac:dyDescent="0.25">
      <c r="A243" s="1135" t="s">
        <v>48</v>
      </c>
      <c r="B243" s="1136"/>
      <c r="C243" s="1136"/>
      <c r="D243" s="1136"/>
      <c r="E243" s="1136"/>
      <c r="F243" s="1136"/>
      <c r="G243" s="1138" t="s">
        <v>49</v>
      </c>
      <c r="H243" s="1138"/>
      <c r="I243" s="1138"/>
      <c r="J243" s="1138"/>
      <c r="K243" s="1138"/>
      <c r="L243" s="1138"/>
      <c r="M243" s="1138"/>
      <c r="N243" s="1138"/>
      <c r="O243" s="1138"/>
    </row>
    <row r="244" spans="1:15" x14ac:dyDescent="0.25">
      <c r="A244" s="1129" t="s">
        <v>704</v>
      </c>
      <c r="B244" s="1129"/>
      <c r="C244" s="1129"/>
      <c r="D244" s="1129"/>
      <c r="E244" s="1129"/>
      <c r="F244" s="1129"/>
      <c r="G244" s="1129" t="s">
        <v>705</v>
      </c>
      <c r="H244" s="1129"/>
      <c r="I244" s="1129"/>
      <c r="J244" s="1129"/>
      <c r="K244" s="1129"/>
      <c r="L244" s="1129"/>
      <c r="M244" s="1129"/>
      <c r="N244" s="1129"/>
      <c r="O244" s="1129"/>
    </row>
    <row r="245" spans="1:15" x14ac:dyDescent="0.25">
      <c r="A245" s="1129"/>
      <c r="B245" s="1129"/>
      <c r="C245" s="1129"/>
      <c r="D245" s="1129"/>
      <c r="E245" s="1129"/>
      <c r="F245" s="1129"/>
      <c r="G245" s="1129"/>
      <c r="H245" s="1129"/>
      <c r="I245" s="1129"/>
      <c r="J245" s="1129"/>
      <c r="K245" s="1129"/>
      <c r="L245" s="1129"/>
      <c r="M245" s="1129"/>
      <c r="N245" s="1129"/>
      <c r="O245" s="1129"/>
    </row>
    <row r="246" spans="1:15" x14ac:dyDescent="0.25">
      <c r="A246" s="245"/>
      <c r="B246" s="246"/>
      <c r="C246" s="247"/>
      <c r="D246" s="247"/>
      <c r="E246" s="247"/>
      <c r="F246" s="247"/>
      <c r="G246" s="247"/>
      <c r="H246" s="247"/>
      <c r="I246" s="247"/>
      <c r="J246" s="247"/>
      <c r="K246" s="247"/>
      <c r="L246" s="247"/>
      <c r="M246" s="247"/>
      <c r="N246" s="247"/>
      <c r="O246" s="245"/>
    </row>
    <row r="247" spans="1:15" x14ac:dyDescent="0.25">
      <c r="A247" s="247"/>
      <c r="B247" s="247"/>
      <c r="C247" s="245"/>
      <c r="D247" s="1130" t="s">
        <v>52</v>
      </c>
      <c r="E247" s="1131"/>
      <c r="F247" s="1131"/>
      <c r="G247" s="1131"/>
      <c r="H247" s="1131"/>
      <c r="I247" s="1131"/>
      <c r="J247" s="1131"/>
      <c r="K247" s="1131"/>
      <c r="L247" s="1131"/>
      <c r="M247" s="1131"/>
      <c r="N247" s="1131"/>
      <c r="O247" s="1132"/>
    </row>
    <row r="248" spans="1:15" x14ac:dyDescent="0.25">
      <c r="A248" s="245"/>
      <c r="B248" s="246"/>
      <c r="C248" s="247"/>
      <c r="D248" s="239" t="s">
        <v>53</v>
      </c>
      <c r="E248" s="239" t="s">
        <v>54</v>
      </c>
      <c r="F248" s="239" t="s">
        <v>55</v>
      </c>
      <c r="G248" s="239" t="s">
        <v>56</v>
      </c>
      <c r="H248" s="239" t="s">
        <v>57</v>
      </c>
      <c r="I248" s="239" t="s">
        <v>58</v>
      </c>
      <c r="J248" s="239" t="s">
        <v>59</v>
      </c>
      <c r="K248" s="239" t="s">
        <v>60</v>
      </c>
      <c r="L248" s="239" t="s">
        <v>61</v>
      </c>
      <c r="M248" s="239" t="s">
        <v>62</v>
      </c>
      <c r="N248" s="239" t="s">
        <v>63</v>
      </c>
      <c r="O248" s="239" t="s">
        <v>64</v>
      </c>
    </row>
    <row r="249" spans="1:15" x14ac:dyDescent="0.25">
      <c r="A249" s="1133" t="s">
        <v>65</v>
      </c>
      <c r="B249" s="1133"/>
      <c r="C249" s="1133"/>
      <c r="D249" s="248"/>
      <c r="E249" s="248"/>
      <c r="F249" s="248"/>
      <c r="G249" s="248"/>
      <c r="H249" s="248">
        <v>50</v>
      </c>
      <c r="I249" s="248">
        <v>100</v>
      </c>
      <c r="J249" s="248"/>
      <c r="K249" s="248"/>
      <c r="L249" s="248"/>
      <c r="M249" s="248">
        <v>150</v>
      </c>
      <c r="N249" s="248"/>
      <c r="O249" s="248">
        <v>200</v>
      </c>
    </row>
    <row r="250" spans="1:15" x14ac:dyDescent="0.25">
      <c r="A250" s="1134" t="s">
        <v>66</v>
      </c>
      <c r="B250" s="1134"/>
      <c r="C250" s="1134"/>
      <c r="D250" s="249"/>
      <c r="E250" s="249"/>
      <c r="F250" s="249"/>
      <c r="G250" s="249"/>
      <c r="H250" s="249"/>
      <c r="I250" s="249"/>
      <c r="J250" s="249"/>
      <c r="K250" s="249"/>
      <c r="L250" s="249"/>
      <c r="M250" s="249"/>
      <c r="N250" s="249"/>
      <c r="O250" s="249"/>
    </row>
    <row r="251" spans="1:15" x14ac:dyDescent="0.25">
      <c r="A251" s="245"/>
      <c r="B251" s="246"/>
      <c r="C251" s="250"/>
      <c r="D251" s="250"/>
      <c r="E251" s="250"/>
      <c r="F251" s="250"/>
      <c r="G251" s="250"/>
      <c r="H251" s="250"/>
      <c r="I251" s="250"/>
      <c r="J251" s="250"/>
      <c r="K251" s="250"/>
      <c r="L251" s="251"/>
      <c r="M251" s="251"/>
      <c r="N251" s="251"/>
      <c r="O251" s="245"/>
    </row>
    <row r="252" spans="1:15" x14ac:dyDescent="0.25">
      <c r="A252" s="245"/>
      <c r="B252" s="246"/>
      <c r="C252" s="250"/>
      <c r="D252" s="250"/>
      <c r="E252" s="250"/>
      <c r="F252" s="250"/>
      <c r="G252" s="250"/>
      <c r="H252" s="250"/>
      <c r="I252" s="250"/>
      <c r="J252" s="250"/>
      <c r="K252" s="250"/>
      <c r="L252" s="251"/>
      <c r="M252" s="251"/>
      <c r="N252" s="251"/>
      <c r="O252" s="245"/>
    </row>
    <row r="253" spans="1:15" x14ac:dyDescent="0.25">
      <c r="A253" s="252"/>
      <c r="B253" s="253"/>
      <c r="C253" s="252"/>
      <c r="D253" s="252"/>
      <c r="E253" s="252"/>
      <c r="F253" s="252"/>
      <c r="G253" s="252"/>
      <c r="H253" s="252"/>
      <c r="I253" s="252"/>
      <c r="J253" s="252"/>
      <c r="K253" s="252"/>
      <c r="L253" s="252"/>
      <c r="M253" s="253"/>
      <c r="N253" s="253"/>
      <c r="O253" s="252"/>
    </row>
    <row r="254" spans="1:15" x14ac:dyDescent="0.25">
      <c r="A254" s="245"/>
      <c r="B254" s="246"/>
      <c r="C254" s="250"/>
      <c r="D254" s="250"/>
      <c r="E254" s="250"/>
      <c r="F254" s="250"/>
      <c r="G254" s="250"/>
      <c r="H254" s="250"/>
      <c r="I254" s="250"/>
      <c r="J254" s="250"/>
      <c r="K254" s="250"/>
      <c r="L254" s="251"/>
      <c r="M254" s="251"/>
      <c r="N254" s="251"/>
      <c r="O254" s="245"/>
    </row>
    <row r="255" spans="1:15" ht="24" x14ac:dyDescent="0.25">
      <c r="A255" s="238" t="s">
        <v>23</v>
      </c>
      <c r="B255" s="239" t="s">
        <v>24</v>
      </c>
      <c r="C255" s="1116" t="s">
        <v>25</v>
      </c>
      <c r="D255" s="1116"/>
      <c r="E255" s="1116"/>
      <c r="F255" s="1116" t="s">
        <v>28</v>
      </c>
      <c r="G255" s="1116"/>
      <c r="H255" s="1116" t="s">
        <v>29</v>
      </c>
      <c r="I255" s="1116"/>
      <c r="J255" s="239" t="s">
        <v>30</v>
      </c>
      <c r="K255" s="1116" t="s">
        <v>31</v>
      </c>
      <c r="L255" s="1116"/>
      <c r="M255" s="1117" t="s">
        <v>32</v>
      </c>
      <c r="N255" s="1118"/>
      <c r="O255" s="1119"/>
    </row>
    <row r="256" spans="1:15" ht="15.75" x14ac:dyDescent="0.25">
      <c r="A256" s="254">
        <v>50</v>
      </c>
      <c r="B256" s="254">
        <v>50</v>
      </c>
      <c r="C256" s="254">
        <v>50</v>
      </c>
      <c r="D256" s="254">
        <v>50</v>
      </c>
      <c r="E256" s="254">
        <v>50</v>
      </c>
      <c r="F256" s="254">
        <v>50</v>
      </c>
      <c r="G256" s="254">
        <v>50</v>
      </c>
      <c r="H256" s="1169" t="s">
        <v>217</v>
      </c>
      <c r="I256" s="1170"/>
      <c r="J256" s="244">
        <v>100</v>
      </c>
      <c r="K256" s="1147" t="s">
        <v>147</v>
      </c>
      <c r="L256" s="1147"/>
      <c r="M256" s="1148" t="s">
        <v>699</v>
      </c>
      <c r="N256" s="1148"/>
      <c r="O256" s="1148"/>
    </row>
    <row r="257" spans="1:15" ht="15.75" x14ac:dyDescent="0.25">
      <c r="A257" s="254">
        <v>50</v>
      </c>
      <c r="B257" s="254">
        <v>50</v>
      </c>
      <c r="C257" s="254">
        <v>50</v>
      </c>
      <c r="D257" s="254">
        <v>50</v>
      </c>
      <c r="E257" s="254">
        <v>50</v>
      </c>
      <c r="F257" s="254">
        <v>50</v>
      </c>
      <c r="G257" s="254">
        <v>50</v>
      </c>
      <c r="H257" s="1171" t="s">
        <v>72</v>
      </c>
      <c r="I257" s="1153"/>
      <c r="J257" s="1154"/>
      <c r="K257" s="1172" t="s">
        <v>706</v>
      </c>
      <c r="L257" s="1173"/>
      <c r="M257" s="1173"/>
      <c r="N257" s="1173"/>
      <c r="O257" s="1170"/>
    </row>
    <row r="258" spans="1:15" x14ac:dyDescent="0.25">
      <c r="A258" s="1135" t="s">
        <v>44</v>
      </c>
      <c r="B258" s="1136"/>
      <c r="C258" s="1136"/>
      <c r="D258" s="1136"/>
      <c r="E258" s="1136"/>
      <c r="F258" s="1137"/>
      <c r="G258" s="1138" t="s">
        <v>45</v>
      </c>
      <c r="H258" s="1138"/>
      <c r="I258" s="1138"/>
      <c r="J258" s="1138"/>
      <c r="K258" s="1138"/>
      <c r="L258" s="1138"/>
      <c r="M258" s="1138"/>
      <c r="N258" s="1138"/>
      <c r="O258" s="1138"/>
    </row>
    <row r="259" spans="1:15" x14ac:dyDescent="0.25">
      <c r="A259" s="1163" t="s">
        <v>707</v>
      </c>
      <c r="B259" s="1164"/>
      <c r="C259" s="1164"/>
      <c r="D259" s="1164"/>
      <c r="E259" s="1164"/>
      <c r="F259" s="1164"/>
      <c r="G259" s="1143" t="s">
        <v>703</v>
      </c>
      <c r="H259" s="1143"/>
      <c r="I259" s="1143"/>
      <c r="J259" s="1143"/>
      <c r="K259" s="1143"/>
      <c r="L259" s="1143"/>
      <c r="M259" s="1143"/>
      <c r="N259" s="1143"/>
      <c r="O259" s="1143"/>
    </row>
    <row r="260" spans="1:15" x14ac:dyDescent="0.25">
      <c r="A260" s="1165"/>
      <c r="B260" s="1166"/>
      <c r="C260" s="1166"/>
      <c r="D260" s="1166"/>
      <c r="E260" s="1166"/>
      <c r="F260" s="1166"/>
      <c r="G260" s="1143"/>
      <c r="H260" s="1143"/>
      <c r="I260" s="1143"/>
      <c r="J260" s="1143"/>
      <c r="K260" s="1143"/>
      <c r="L260" s="1143"/>
      <c r="M260" s="1143"/>
      <c r="N260" s="1143"/>
      <c r="O260" s="1143"/>
    </row>
    <row r="261" spans="1:15" x14ac:dyDescent="0.25">
      <c r="A261" s="1135" t="s">
        <v>48</v>
      </c>
      <c r="B261" s="1136"/>
      <c r="C261" s="1136"/>
      <c r="D261" s="1136"/>
      <c r="E261" s="1136"/>
      <c r="F261" s="1136"/>
      <c r="G261" s="1138" t="s">
        <v>49</v>
      </c>
      <c r="H261" s="1138"/>
      <c r="I261" s="1138"/>
      <c r="J261" s="1138"/>
      <c r="K261" s="1138"/>
      <c r="L261" s="1138"/>
      <c r="M261" s="1138"/>
      <c r="N261" s="1138"/>
      <c r="O261" s="1138"/>
    </row>
    <row r="262" spans="1:15" x14ac:dyDescent="0.25">
      <c r="A262" s="1167" t="s">
        <v>708</v>
      </c>
      <c r="B262" s="1167"/>
      <c r="C262" s="1167"/>
      <c r="D262" s="1167"/>
      <c r="E262" s="1167"/>
      <c r="F262" s="1167"/>
      <c r="G262" s="1168" t="s">
        <v>705</v>
      </c>
      <c r="H262" s="1168"/>
      <c r="I262" s="1168"/>
      <c r="J262" s="1168"/>
      <c r="K262" s="1168"/>
      <c r="L262" s="1168"/>
      <c r="M262" s="1168"/>
      <c r="N262" s="1168"/>
      <c r="O262" s="1168"/>
    </row>
    <row r="263" spans="1:15" x14ac:dyDescent="0.25">
      <c r="A263" s="1167"/>
      <c r="B263" s="1167"/>
      <c r="C263" s="1167"/>
      <c r="D263" s="1167"/>
      <c r="E263" s="1167"/>
      <c r="F263" s="1167"/>
      <c r="G263" s="1168"/>
      <c r="H263" s="1168"/>
      <c r="I263" s="1168"/>
      <c r="J263" s="1168"/>
      <c r="K263" s="1168"/>
      <c r="L263" s="1168"/>
      <c r="M263" s="1168"/>
      <c r="N263" s="1168"/>
      <c r="O263" s="1168"/>
    </row>
    <row r="264" spans="1:15" x14ac:dyDescent="0.25">
      <c r="A264" s="245"/>
      <c r="B264" s="246"/>
      <c r="C264" s="247"/>
      <c r="D264" s="247"/>
      <c r="E264" s="247"/>
      <c r="F264" s="247"/>
      <c r="G264" s="247"/>
      <c r="H264" s="247"/>
      <c r="I264" s="247"/>
      <c r="J264" s="247"/>
      <c r="K264" s="247"/>
      <c r="L264" s="247"/>
      <c r="M264" s="247"/>
      <c r="N264" s="247"/>
      <c r="O264" s="245"/>
    </row>
    <row r="265" spans="1:15" ht="15.75" x14ac:dyDescent="0.25">
      <c r="A265" s="86" t="s">
        <v>76</v>
      </c>
      <c r="B265" s="86" t="s">
        <v>24</v>
      </c>
      <c r="C265" s="113"/>
      <c r="D265" s="105" t="s">
        <v>53</v>
      </c>
      <c r="E265" s="105" t="s">
        <v>54</v>
      </c>
      <c r="F265" s="105" t="s">
        <v>55</v>
      </c>
      <c r="G265" s="105" t="s">
        <v>56</v>
      </c>
      <c r="H265" s="105" t="s">
        <v>57</v>
      </c>
      <c r="I265" s="105" t="s">
        <v>58</v>
      </c>
      <c r="J265" s="105" t="s">
        <v>59</v>
      </c>
      <c r="K265" s="105" t="s">
        <v>60</v>
      </c>
      <c r="L265" s="105" t="s">
        <v>61</v>
      </c>
      <c r="M265" s="105" t="s">
        <v>62</v>
      </c>
      <c r="N265" s="105" t="s">
        <v>63</v>
      </c>
      <c r="O265" s="105" t="s">
        <v>64</v>
      </c>
    </row>
    <row r="266" spans="1:15" ht="31.5" x14ac:dyDescent="0.25">
      <c r="A266" s="1158" t="s">
        <v>709</v>
      </c>
      <c r="B266" s="1160">
        <v>10</v>
      </c>
      <c r="C266" s="214" t="s">
        <v>65</v>
      </c>
      <c r="D266" s="214"/>
      <c r="E266" s="214">
        <v>60</v>
      </c>
      <c r="F266" s="214" t="s">
        <v>391</v>
      </c>
      <c r="G266" s="214">
        <v>70</v>
      </c>
      <c r="H266" s="214" t="s">
        <v>391</v>
      </c>
      <c r="I266" s="214">
        <v>80</v>
      </c>
      <c r="J266" s="214"/>
      <c r="K266" s="214"/>
      <c r="L266" s="214">
        <v>90</v>
      </c>
      <c r="M266" s="214"/>
      <c r="N266" s="214">
        <v>100</v>
      </c>
      <c r="O266" s="214"/>
    </row>
    <row r="267" spans="1:15" ht="15.75" x14ac:dyDescent="0.25">
      <c r="A267" s="1159"/>
      <c r="B267" s="1160"/>
      <c r="C267" s="215" t="s">
        <v>66</v>
      </c>
      <c r="D267" s="215"/>
      <c r="E267" s="254">
        <v>60</v>
      </c>
      <c r="F267" s="254">
        <v>65</v>
      </c>
      <c r="G267" s="254">
        <v>70</v>
      </c>
      <c r="H267" s="254">
        <v>75</v>
      </c>
      <c r="I267" s="254">
        <v>80</v>
      </c>
      <c r="J267" s="254">
        <v>85</v>
      </c>
      <c r="K267" s="254">
        <v>85</v>
      </c>
      <c r="L267" s="254">
        <v>90</v>
      </c>
      <c r="M267" s="215"/>
      <c r="N267" s="215"/>
      <c r="O267" s="215"/>
    </row>
    <row r="268" spans="1:15" ht="31.5" x14ac:dyDescent="0.25">
      <c r="A268" s="1161" t="s">
        <v>710</v>
      </c>
      <c r="B268" s="1160">
        <v>10</v>
      </c>
      <c r="C268" s="214" t="s">
        <v>65</v>
      </c>
      <c r="D268" s="214"/>
      <c r="E268" s="214"/>
      <c r="F268" s="214">
        <v>30</v>
      </c>
      <c r="G268" s="214">
        <v>50</v>
      </c>
      <c r="H268" s="214" t="s">
        <v>391</v>
      </c>
      <c r="I268" s="214"/>
      <c r="J268" s="214"/>
      <c r="K268" s="214"/>
      <c r="L268" s="214">
        <v>90</v>
      </c>
      <c r="M268" s="214">
        <v>100</v>
      </c>
      <c r="N268" s="214"/>
      <c r="O268" s="214"/>
    </row>
    <row r="269" spans="1:15" ht="15.75" x14ac:dyDescent="0.25">
      <c r="A269" s="1162"/>
      <c r="B269" s="1160"/>
      <c r="C269" s="215" t="s">
        <v>66</v>
      </c>
      <c r="D269" s="215"/>
      <c r="E269" s="215"/>
      <c r="F269" s="254">
        <v>20</v>
      </c>
      <c r="G269" s="254">
        <v>50</v>
      </c>
      <c r="H269" s="254">
        <v>50</v>
      </c>
      <c r="I269" s="254">
        <v>50</v>
      </c>
      <c r="J269" s="254">
        <v>50</v>
      </c>
      <c r="K269" s="254">
        <v>50</v>
      </c>
      <c r="L269" s="254">
        <v>90</v>
      </c>
      <c r="M269" s="215"/>
      <c r="N269" s="215"/>
      <c r="O269" s="215"/>
    </row>
    <row r="270" spans="1:15" ht="31.5" x14ac:dyDescent="0.25">
      <c r="A270" s="1158" t="s">
        <v>711</v>
      </c>
      <c r="B270" s="1160">
        <v>10</v>
      </c>
      <c r="C270" s="214" t="s">
        <v>65</v>
      </c>
      <c r="D270" s="214" t="s">
        <v>391</v>
      </c>
      <c r="E270" s="214" t="s">
        <v>391</v>
      </c>
      <c r="F270" s="214"/>
      <c r="G270" s="214">
        <v>30</v>
      </c>
      <c r="H270" s="214">
        <v>60</v>
      </c>
      <c r="I270" s="214" t="s">
        <v>391</v>
      </c>
      <c r="J270" s="214"/>
      <c r="K270" s="214"/>
      <c r="L270" s="214"/>
      <c r="M270" s="214">
        <v>80</v>
      </c>
      <c r="N270" s="214">
        <v>100</v>
      </c>
      <c r="O270" s="214"/>
    </row>
    <row r="271" spans="1:15" ht="15.75" x14ac:dyDescent="0.25">
      <c r="A271" s="1159"/>
      <c r="B271" s="1160"/>
      <c r="C271" s="215" t="s">
        <v>66</v>
      </c>
      <c r="D271" s="215"/>
      <c r="E271" s="215"/>
      <c r="F271" s="215"/>
      <c r="G271" s="254">
        <v>30</v>
      </c>
      <c r="H271" s="254">
        <v>45</v>
      </c>
      <c r="I271" s="254">
        <v>50</v>
      </c>
      <c r="J271" s="254">
        <v>55</v>
      </c>
      <c r="K271" s="254">
        <v>55</v>
      </c>
      <c r="L271" s="254">
        <v>60</v>
      </c>
      <c r="M271" s="215"/>
      <c r="N271" s="215"/>
      <c r="O271" s="215"/>
    </row>
    <row r="272" spans="1:15" ht="31.5" x14ac:dyDescent="0.25">
      <c r="A272" s="1158" t="s">
        <v>712</v>
      </c>
      <c r="B272" s="1160">
        <v>10</v>
      </c>
      <c r="C272" s="214" t="s">
        <v>65</v>
      </c>
      <c r="D272" s="214"/>
      <c r="E272" s="214"/>
      <c r="F272" s="214"/>
      <c r="G272" s="214"/>
      <c r="H272" s="214">
        <v>15</v>
      </c>
      <c r="I272" s="214">
        <v>50</v>
      </c>
      <c r="J272" s="214" t="s">
        <v>391</v>
      </c>
      <c r="K272" s="214" t="s">
        <v>391</v>
      </c>
      <c r="L272" s="214"/>
      <c r="M272" s="214">
        <v>70</v>
      </c>
      <c r="N272" s="214">
        <v>100</v>
      </c>
      <c r="O272" s="214"/>
    </row>
    <row r="273" spans="1:15" ht="15.75" x14ac:dyDescent="0.25">
      <c r="A273" s="1177"/>
      <c r="B273" s="1160"/>
      <c r="C273" s="215" t="s">
        <v>66</v>
      </c>
      <c r="D273" s="215"/>
      <c r="E273" s="215"/>
      <c r="F273" s="215"/>
      <c r="G273" s="215"/>
      <c r="H273" s="254">
        <v>5</v>
      </c>
      <c r="I273" s="254">
        <v>50</v>
      </c>
      <c r="J273" s="254">
        <v>50</v>
      </c>
      <c r="K273" s="254">
        <v>50</v>
      </c>
      <c r="L273" s="254">
        <v>50</v>
      </c>
      <c r="M273" s="215"/>
      <c r="N273" s="215"/>
      <c r="O273" s="215"/>
    </row>
    <row r="274" spans="1:15" ht="31.5" x14ac:dyDescent="0.25">
      <c r="A274" s="1158" t="s">
        <v>713</v>
      </c>
      <c r="B274" s="1160">
        <v>10</v>
      </c>
      <c r="C274" s="214" t="s">
        <v>65</v>
      </c>
      <c r="D274" s="214"/>
      <c r="E274" s="214"/>
      <c r="F274" s="214"/>
      <c r="G274" s="214"/>
      <c r="H274" s="214"/>
      <c r="I274" s="214"/>
      <c r="J274" s="214"/>
      <c r="K274" s="214" t="s">
        <v>391</v>
      </c>
      <c r="L274" s="214" t="s">
        <v>391</v>
      </c>
      <c r="M274" s="214">
        <v>30</v>
      </c>
      <c r="N274" s="214">
        <v>80</v>
      </c>
      <c r="O274" s="214">
        <v>100</v>
      </c>
    </row>
    <row r="275" spans="1:15" ht="15.75" x14ac:dyDescent="0.25">
      <c r="A275" s="1159"/>
      <c r="B275" s="1160"/>
      <c r="C275" s="215" t="s">
        <v>66</v>
      </c>
      <c r="D275" s="215"/>
      <c r="E275" s="215"/>
      <c r="F275" s="215"/>
      <c r="G275" s="215"/>
      <c r="H275" s="215"/>
      <c r="I275" s="215"/>
      <c r="J275" s="215"/>
      <c r="K275" s="215"/>
      <c r="L275" s="254">
        <v>20</v>
      </c>
      <c r="M275" s="215"/>
      <c r="N275" s="215"/>
      <c r="O275" s="215"/>
    </row>
    <row r="276" spans="1:15" ht="31.5" x14ac:dyDescent="0.25">
      <c r="A276" s="1158" t="s">
        <v>714</v>
      </c>
      <c r="B276" s="1180">
        <v>10</v>
      </c>
      <c r="C276" s="214" t="s">
        <v>65</v>
      </c>
      <c r="D276" s="214"/>
      <c r="E276" s="214"/>
      <c r="F276" s="214"/>
      <c r="G276" s="214">
        <v>15</v>
      </c>
      <c r="H276" s="214">
        <v>45</v>
      </c>
      <c r="I276" s="214"/>
      <c r="J276" s="214"/>
      <c r="K276" s="214"/>
      <c r="L276" s="214"/>
      <c r="M276" s="214">
        <v>55</v>
      </c>
      <c r="N276" s="214">
        <v>85</v>
      </c>
      <c r="O276" s="214">
        <v>100</v>
      </c>
    </row>
    <row r="277" spans="1:15" ht="15.75" x14ac:dyDescent="0.25">
      <c r="A277" s="1182"/>
      <c r="B277" s="1181"/>
      <c r="C277" s="215" t="s">
        <v>66</v>
      </c>
      <c r="D277" s="215"/>
      <c r="E277" s="215"/>
      <c r="F277" s="254">
        <v>10</v>
      </c>
      <c r="G277" s="254">
        <v>15</v>
      </c>
      <c r="H277" s="254">
        <v>15</v>
      </c>
      <c r="I277" s="254">
        <v>20</v>
      </c>
      <c r="J277" s="254">
        <v>25</v>
      </c>
      <c r="K277" s="254">
        <v>30</v>
      </c>
      <c r="L277" s="254">
        <v>30</v>
      </c>
      <c r="M277" s="215" t="s">
        <v>391</v>
      </c>
      <c r="N277" s="215" t="s">
        <v>391</v>
      </c>
      <c r="O277" s="215"/>
    </row>
    <row r="278" spans="1:15" ht="31.5" x14ac:dyDescent="0.25">
      <c r="A278" s="1158" t="s">
        <v>715</v>
      </c>
      <c r="B278" s="1160">
        <v>10</v>
      </c>
      <c r="C278" s="214" t="s">
        <v>65</v>
      </c>
      <c r="D278" s="214"/>
      <c r="E278" s="214"/>
      <c r="F278" s="214"/>
      <c r="G278" s="214">
        <v>20</v>
      </c>
      <c r="H278" s="214">
        <v>60</v>
      </c>
      <c r="I278" s="214"/>
      <c r="J278" s="214"/>
      <c r="K278" s="214"/>
      <c r="L278" s="214"/>
      <c r="M278" s="214">
        <v>70</v>
      </c>
      <c r="N278" s="214">
        <v>85</v>
      </c>
      <c r="O278" s="214">
        <v>100</v>
      </c>
    </row>
    <row r="279" spans="1:15" ht="15.75" x14ac:dyDescent="0.25">
      <c r="A279" s="1177"/>
      <c r="B279" s="1160"/>
      <c r="C279" s="215" t="s">
        <v>66</v>
      </c>
      <c r="D279" s="215"/>
      <c r="E279" s="215"/>
      <c r="F279" s="254">
        <v>10</v>
      </c>
      <c r="G279" s="254">
        <v>15</v>
      </c>
      <c r="H279" s="254">
        <v>15</v>
      </c>
      <c r="I279" s="254">
        <v>20</v>
      </c>
      <c r="J279" s="254">
        <v>25</v>
      </c>
      <c r="K279" s="254">
        <v>30</v>
      </c>
      <c r="L279" s="254">
        <v>30</v>
      </c>
      <c r="M279" s="215"/>
      <c r="N279" s="215" t="s">
        <v>391</v>
      </c>
      <c r="O279" s="215"/>
    </row>
    <row r="280" spans="1:15" ht="31.5" x14ac:dyDescent="0.25">
      <c r="A280" s="1178" t="s">
        <v>716</v>
      </c>
      <c r="B280" s="1160">
        <v>20</v>
      </c>
      <c r="C280" s="214" t="s">
        <v>65</v>
      </c>
      <c r="D280" s="214"/>
      <c r="E280" s="214" t="s">
        <v>391</v>
      </c>
      <c r="F280" s="214">
        <v>10</v>
      </c>
      <c r="G280" s="214">
        <v>20</v>
      </c>
      <c r="H280" s="214">
        <v>30</v>
      </c>
      <c r="I280" s="214">
        <v>40</v>
      </c>
      <c r="J280" s="214">
        <v>50</v>
      </c>
      <c r="K280" s="214">
        <v>60</v>
      </c>
      <c r="L280" s="214">
        <v>70</v>
      </c>
      <c r="M280" s="214">
        <v>80</v>
      </c>
      <c r="N280" s="214">
        <v>90</v>
      </c>
      <c r="O280" s="214">
        <v>100</v>
      </c>
    </row>
    <row r="281" spans="1:15" ht="15.75" x14ac:dyDescent="0.25">
      <c r="A281" s="1179"/>
      <c r="B281" s="1160"/>
      <c r="C281" s="215" t="s">
        <v>66</v>
      </c>
      <c r="D281" s="215"/>
      <c r="E281" s="215"/>
      <c r="F281" s="254">
        <v>10</v>
      </c>
      <c r="G281" s="254">
        <v>15</v>
      </c>
      <c r="H281" s="254">
        <v>15</v>
      </c>
      <c r="I281" s="254">
        <v>20</v>
      </c>
      <c r="J281" s="254">
        <v>25</v>
      </c>
      <c r="K281" s="254">
        <v>35</v>
      </c>
      <c r="L281" s="254">
        <v>40</v>
      </c>
      <c r="M281" s="215"/>
      <c r="N281" s="215"/>
      <c r="O281" s="215"/>
    </row>
    <row r="282" spans="1:15" ht="31.5" x14ac:dyDescent="0.25">
      <c r="A282" s="1178" t="s">
        <v>717</v>
      </c>
      <c r="B282" s="1180">
        <v>10</v>
      </c>
      <c r="C282" s="214" t="s">
        <v>65</v>
      </c>
      <c r="D282" s="214"/>
      <c r="E282" s="214"/>
      <c r="F282" s="214" t="s">
        <v>391</v>
      </c>
      <c r="G282" s="214"/>
      <c r="H282" s="214">
        <v>10</v>
      </c>
      <c r="I282" s="214"/>
      <c r="J282" s="214">
        <v>20</v>
      </c>
      <c r="K282" s="214"/>
      <c r="L282" s="214">
        <v>30</v>
      </c>
      <c r="M282" s="214">
        <v>50</v>
      </c>
      <c r="N282" s="214">
        <v>70</v>
      </c>
      <c r="O282" s="214">
        <v>100</v>
      </c>
    </row>
    <row r="283" spans="1:15" ht="15.75" x14ac:dyDescent="0.25">
      <c r="A283" s="1179"/>
      <c r="B283" s="1181"/>
      <c r="C283" s="215" t="s">
        <v>66</v>
      </c>
      <c r="D283" s="215"/>
      <c r="E283" s="215"/>
      <c r="F283" s="215"/>
      <c r="G283" s="215"/>
      <c r="H283" s="254" t="s">
        <v>391</v>
      </c>
      <c r="I283" s="254">
        <v>5</v>
      </c>
      <c r="J283" s="254">
        <v>15</v>
      </c>
      <c r="K283" s="254">
        <v>20</v>
      </c>
      <c r="L283" s="254">
        <v>25</v>
      </c>
      <c r="M283" s="215"/>
      <c r="N283" s="215"/>
      <c r="O283" s="215"/>
    </row>
    <row r="285" spans="1:15" ht="16.5" thickBot="1" x14ac:dyDescent="0.3">
      <c r="A285" s="63"/>
      <c r="B285" s="64"/>
      <c r="C285" s="65"/>
      <c r="D285" s="65"/>
      <c r="E285" s="65"/>
      <c r="F285" s="65"/>
      <c r="G285" s="65"/>
      <c r="H285" s="65"/>
      <c r="I285" s="65"/>
      <c r="J285" s="65"/>
      <c r="K285" s="65"/>
      <c r="L285" s="66"/>
      <c r="M285" s="66"/>
      <c r="N285" s="66"/>
      <c r="O285" s="63"/>
    </row>
    <row r="286" spans="1:15" ht="16.5" thickBot="1" x14ac:dyDescent="0.3">
      <c r="A286" s="1110" t="s">
        <v>612</v>
      </c>
      <c r="B286" s="1111"/>
      <c r="C286" s="1111"/>
      <c r="D286" s="1111"/>
      <c r="E286" s="1111"/>
      <c r="F286" s="1111"/>
      <c r="G286" s="1111"/>
      <c r="H286" s="1111"/>
      <c r="I286" s="1111"/>
      <c r="J286" s="1111"/>
      <c r="K286" s="1111"/>
      <c r="L286" s="1111"/>
      <c r="M286" s="1111"/>
      <c r="N286" s="1111"/>
      <c r="O286" s="1112"/>
    </row>
    <row r="287" spans="1:15" x14ac:dyDescent="0.25">
      <c r="A287" s="1099" t="s">
        <v>718</v>
      </c>
      <c r="B287" s="1100"/>
      <c r="C287" s="1100"/>
      <c r="D287" s="1100"/>
      <c r="E287" s="1100"/>
      <c r="F287" s="1100"/>
      <c r="G287" s="1100"/>
      <c r="H287" s="1100"/>
      <c r="I287" s="1100"/>
      <c r="J287" s="1100"/>
      <c r="K287" s="1100"/>
      <c r="L287" s="1100"/>
      <c r="M287" s="1100"/>
      <c r="N287" s="1100"/>
      <c r="O287" s="1101"/>
    </row>
    <row r="288" spans="1:15" x14ac:dyDescent="0.25">
      <c r="A288" s="1102" t="s">
        <v>719</v>
      </c>
      <c r="B288" s="1103"/>
      <c r="C288" s="1103"/>
      <c r="D288" s="1103"/>
      <c r="E288" s="1103"/>
      <c r="F288" s="1103"/>
      <c r="G288" s="1103"/>
      <c r="H288" s="1103"/>
      <c r="I288" s="1103"/>
      <c r="J288" s="1103"/>
      <c r="K288" s="1103"/>
      <c r="L288" s="1103"/>
      <c r="M288" s="1103"/>
      <c r="N288" s="1103"/>
      <c r="O288" s="1104"/>
    </row>
    <row r="289" spans="1:15" x14ac:dyDescent="0.25">
      <c r="A289" s="1105" t="s">
        <v>720</v>
      </c>
      <c r="B289" s="1103"/>
      <c r="C289" s="1103"/>
      <c r="D289" s="1103"/>
      <c r="E289" s="1103"/>
      <c r="F289" s="1103"/>
      <c r="G289" s="1103"/>
      <c r="H289" s="1103"/>
      <c r="I289" s="1103"/>
      <c r="J289" s="1103"/>
      <c r="K289" s="1103"/>
      <c r="L289" s="1103"/>
      <c r="M289" s="1103"/>
      <c r="N289" s="1103"/>
      <c r="O289" s="1104"/>
    </row>
    <row r="290" spans="1:15" x14ac:dyDescent="0.25">
      <c r="A290" s="1174" t="s">
        <v>721</v>
      </c>
      <c r="B290" s="1175"/>
      <c r="C290" s="1175"/>
      <c r="D290" s="1175"/>
      <c r="E290" s="1175"/>
      <c r="F290" s="1175"/>
      <c r="G290" s="1175"/>
      <c r="H290" s="1175"/>
      <c r="I290" s="1175"/>
      <c r="J290" s="1175"/>
      <c r="K290" s="1175"/>
      <c r="L290" s="1175"/>
      <c r="M290" s="1175"/>
      <c r="N290" s="1175"/>
      <c r="O290" s="1176"/>
    </row>
    <row r="291" spans="1:15" ht="15.75" thickBot="1" x14ac:dyDescent="0.3">
      <c r="A291" s="1045" t="s">
        <v>722</v>
      </c>
      <c r="B291" s="1039"/>
      <c r="C291" s="1039"/>
      <c r="D291" s="1039"/>
      <c r="E291" s="1039"/>
      <c r="F291" s="1039"/>
      <c r="G291" s="1039"/>
      <c r="H291" s="1039"/>
      <c r="I291" s="1039"/>
      <c r="J291" s="1039"/>
      <c r="K291" s="1039"/>
      <c r="L291" s="1039"/>
      <c r="M291" s="1039"/>
      <c r="N291" s="1039"/>
      <c r="O291" s="1040"/>
    </row>
    <row r="292" spans="1:15" ht="15.75" thickBot="1" x14ac:dyDescent="0.3">
      <c r="A292" s="1041" t="s">
        <v>723</v>
      </c>
      <c r="B292" s="1042"/>
      <c r="C292" s="1042"/>
      <c r="D292" s="1042"/>
      <c r="E292" s="1042"/>
      <c r="F292" s="1042"/>
      <c r="G292" s="1042"/>
      <c r="H292" s="1042"/>
      <c r="I292" s="1042"/>
      <c r="J292" s="1042"/>
      <c r="K292" s="1042"/>
      <c r="L292" s="1042"/>
      <c r="M292" s="1042"/>
      <c r="N292" s="1042"/>
      <c r="O292" s="1043"/>
    </row>
    <row r="293" spans="1:15" ht="15.75" thickBot="1" x14ac:dyDescent="0.3">
      <c r="A293" s="1041" t="s">
        <v>724</v>
      </c>
      <c r="B293" s="1042"/>
      <c r="C293" s="1042"/>
      <c r="D293" s="1042"/>
      <c r="E293" s="1042"/>
      <c r="F293" s="1042"/>
      <c r="G293" s="1042"/>
      <c r="H293" s="1042"/>
      <c r="I293" s="1042"/>
      <c r="J293" s="1042"/>
      <c r="K293" s="1042"/>
      <c r="L293" s="1042"/>
      <c r="M293" s="1042"/>
      <c r="N293" s="1042"/>
      <c r="O293" s="1043"/>
    </row>
    <row r="294" spans="1:15" ht="15.75" thickBot="1" x14ac:dyDescent="0.3">
      <c r="A294" s="1033" t="s">
        <v>620</v>
      </c>
      <c r="B294" s="1042"/>
      <c r="C294" s="1042"/>
      <c r="D294" s="1042"/>
      <c r="E294" s="1042"/>
      <c r="F294" s="1042"/>
      <c r="G294" s="1042"/>
      <c r="H294" s="1042"/>
      <c r="I294" s="1042"/>
      <c r="J294" s="1042"/>
      <c r="K294" s="1042"/>
      <c r="L294" s="1042"/>
      <c r="M294" s="1042"/>
      <c r="N294" s="1042"/>
      <c r="O294" s="1043"/>
    </row>
    <row r="295" spans="1:15" ht="16.5" thickBot="1" x14ac:dyDescent="0.3">
      <c r="A295" s="1033" t="s">
        <v>621</v>
      </c>
      <c r="B295" s="1034"/>
      <c r="C295" s="1034"/>
      <c r="D295" s="1034"/>
      <c r="E295" s="1034"/>
      <c r="F295" s="1034"/>
      <c r="G295" s="1034"/>
      <c r="H295" s="1034"/>
      <c r="I295" s="1034"/>
      <c r="J295" s="1034"/>
      <c r="K295" s="1034"/>
      <c r="L295" s="1034"/>
      <c r="M295" s="1034"/>
      <c r="N295" s="1034"/>
      <c r="O295" s="1035"/>
    </row>
    <row r="296" spans="1:15" ht="16.5" thickBot="1" x14ac:dyDescent="0.3">
      <c r="A296" s="1033" t="s">
        <v>622</v>
      </c>
      <c r="B296" s="1034"/>
      <c r="C296" s="1034"/>
      <c r="D296" s="1034"/>
      <c r="E296" s="1034"/>
      <c r="F296" s="1034"/>
      <c r="G296" s="1034"/>
      <c r="H296" s="1034"/>
      <c r="I296" s="1034"/>
      <c r="J296" s="1034"/>
      <c r="K296" s="1034"/>
      <c r="L296" s="1034"/>
      <c r="M296" s="1034"/>
      <c r="N296" s="1034"/>
      <c r="O296" s="1035"/>
    </row>
    <row r="297" spans="1:15" x14ac:dyDescent="0.25">
      <c r="A297" s="218"/>
      <c r="B297" s="218"/>
      <c r="C297" s="218"/>
      <c r="D297" s="218"/>
      <c r="E297" s="218"/>
      <c r="F297" s="218"/>
      <c r="G297" s="218"/>
      <c r="H297" s="218"/>
      <c r="I297" s="218"/>
      <c r="J297" s="218"/>
      <c r="K297" s="218"/>
      <c r="L297" s="218"/>
      <c r="M297" s="218"/>
      <c r="N297" s="218"/>
      <c r="O297" s="218"/>
    </row>
    <row r="298" spans="1:15" x14ac:dyDescent="0.25">
      <c r="A298" s="218"/>
      <c r="B298" s="218"/>
      <c r="C298" s="218"/>
      <c r="D298" s="218"/>
      <c r="E298" s="218"/>
      <c r="F298" s="218"/>
      <c r="G298" s="218"/>
      <c r="H298" s="218"/>
      <c r="I298" s="218"/>
      <c r="J298" s="218"/>
      <c r="K298" s="218"/>
      <c r="L298" s="218"/>
      <c r="M298" s="218"/>
      <c r="N298" s="218"/>
      <c r="O298" s="218"/>
    </row>
    <row r="299" spans="1:15" ht="31.5" x14ac:dyDescent="0.25">
      <c r="A299" s="204" t="s">
        <v>657</v>
      </c>
      <c r="B299" s="981" t="s">
        <v>725</v>
      </c>
      <c r="C299" s="1079"/>
      <c r="D299" s="1079"/>
      <c r="E299" s="1079"/>
      <c r="F299" s="1079"/>
      <c r="G299" s="1079"/>
      <c r="H299" s="1079"/>
      <c r="I299" s="1079"/>
      <c r="J299" s="1080"/>
      <c r="K299" s="999"/>
      <c r="L299" s="999"/>
      <c r="M299" s="999"/>
      <c r="N299" s="999"/>
      <c r="O299" s="68"/>
    </row>
    <row r="300" spans="1:15" ht="15.75" x14ac:dyDescent="0.25">
      <c r="A300" s="205"/>
      <c r="B300" s="206"/>
      <c r="C300" s="207"/>
      <c r="D300" s="207"/>
      <c r="E300" s="207"/>
      <c r="F300" s="207"/>
      <c r="G300" s="207"/>
      <c r="H300" s="207"/>
      <c r="I300" s="207"/>
      <c r="J300" s="207"/>
      <c r="K300" s="207"/>
      <c r="L300" s="207"/>
      <c r="M300" s="207"/>
      <c r="N300" s="207"/>
      <c r="O300" s="205"/>
    </row>
    <row r="301" spans="1:15" ht="31.5" x14ac:dyDescent="0.25">
      <c r="A301" s="204" t="s">
        <v>114</v>
      </c>
      <c r="B301" s="981" t="s">
        <v>726</v>
      </c>
      <c r="C301" s="982"/>
      <c r="D301" s="982"/>
      <c r="E301" s="982"/>
      <c r="F301" s="982"/>
      <c r="G301" s="982"/>
      <c r="H301" s="982"/>
      <c r="I301" s="982"/>
      <c r="J301" s="982"/>
      <c r="K301" s="999" t="s">
        <v>661</v>
      </c>
      <c r="L301" s="999"/>
      <c r="M301" s="999"/>
      <c r="N301" s="999"/>
      <c r="O301" s="103">
        <v>0.3</v>
      </c>
    </row>
    <row r="302" spans="1:15" ht="15.75" x14ac:dyDescent="0.25">
      <c r="A302" s="205"/>
      <c r="B302" s="206"/>
      <c r="C302" s="207"/>
      <c r="D302" s="207"/>
      <c r="E302" s="207"/>
      <c r="F302" s="207"/>
      <c r="G302" s="207"/>
      <c r="H302" s="207"/>
      <c r="I302" s="207"/>
      <c r="J302" s="207"/>
      <c r="K302" s="207"/>
      <c r="L302" s="207"/>
      <c r="M302" s="207"/>
      <c r="N302" s="207"/>
      <c r="O302" s="205"/>
    </row>
    <row r="303" spans="1:15" x14ac:dyDescent="0.25">
      <c r="A303" s="1000" t="s">
        <v>15</v>
      </c>
      <c r="B303" s="1000"/>
      <c r="C303" s="1000"/>
      <c r="D303" s="1000"/>
      <c r="E303" s="984" t="s">
        <v>727</v>
      </c>
      <c r="F303" s="985"/>
      <c r="G303" s="985"/>
      <c r="H303" s="985"/>
      <c r="I303" s="986"/>
      <c r="J303" s="1000" t="s">
        <v>17</v>
      </c>
      <c r="K303" s="1000"/>
      <c r="L303" s="984" t="s">
        <v>728</v>
      </c>
      <c r="M303" s="985"/>
      <c r="N303" s="985"/>
      <c r="O303" s="986"/>
    </row>
    <row r="304" spans="1:15" x14ac:dyDescent="0.25">
      <c r="A304" s="1000"/>
      <c r="B304" s="1000"/>
      <c r="C304" s="1000"/>
      <c r="D304" s="1000"/>
      <c r="E304" s="984"/>
      <c r="F304" s="985"/>
      <c r="G304" s="985"/>
      <c r="H304" s="985"/>
      <c r="I304" s="986"/>
      <c r="J304" s="1000"/>
      <c r="K304" s="1000"/>
      <c r="L304" s="984" t="s">
        <v>729</v>
      </c>
      <c r="M304" s="985"/>
      <c r="N304" s="985"/>
      <c r="O304" s="986"/>
    </row>
    <row r="305" spans="1:15" x14ac:dyDescent="0.25">
      <c r="A305" s="1000"/>
      <c r="B305" s="1000"/>
      <c r="C305" s="1000"/>
      <c r="D305" s="1000"/>
      <c r="E305" s="984"/>
      <c r="F305" s="985"/>
      <c r="G305" s="985"/>
      <c r="H305" s="985"/>
      <c r="I305" s="986"/>
      <c r="J305" s="1000"/>
      <c r="K305" s="1000"/>
      <c r="L305" s="984" t="s">
        <v>730</v>
      </c>
      <c r="M305" s="985"/>
      <c r="N305" s="985"/>
      <c r="O305" s="986"/>
    </row>
    <row r="306" spans="1:15" x14ac:dyDescent="0.25">
      <c r="A306" s="1000"/>
      <c r="B306" s="1000"/>
      <c r="C306" s="1000"/>
      <c r="D306" s="1000"/>
      <c r="E306" s="984"/>
      <c r="F306" s="985"/>
      <c r="G306" s="985"/>
      <c r="H306" s="985"/>
      <c r="I306" s="986"/>
      <c r="J306" s="1000"/>
      <c r="K306" s="1000"/>
      <c r="L306" s="984" t="s">
        <v>731</v>
      </c>
      <c r="M306" s="985"/>
      <c r="N306" s="985"/>
      <c r="O306" s="986"/>
    </row>
    <row r="307" spans="1:15" x14ac:dyDescent="0.25">
      <c r="A307" s="1000"/>
      <c r="B307" s="1000"/>
      <c r="C307" s="1000"/>
      <c r="D307" s="1000"/>
      <c r="E307" s="984"/>
      <c r="F307" s="985"/>
      <c r="G307" s="985"/>
      <c r="H307" s="985"/>
      <c r="I307" s="986"/>
      <c r="J307" s="1000"/>
      <c r="K307" s="1000"/>
      <c r="L307" s="984"/>
      <c r="M307" s="985"/>
      <c r="N307" s="985"/>
      <c r="O307" s="986"/>
    </row>
    <row r="308" spans="1:15" x14ac:dyDescent="0.25">
      <c r="A308" s="1000"/>
      <c r="B308" s="1000"/>
      <c r="C308" s="1000"/>
      <c r="D308" s="1000"/>
      <c r="E308" s="984"/>
      <c r="F308" s="985"/>
      <c r="G308" s="985"/>
      <c r="H308" s="985"/>
      <c r="I308" s="986"/>
      <c r="J308" s="1000"/>
      <c r="K308" s="1000"/>
      <c r="L308" s="984"/>
      <c r="M308" s="985"/>
      <c r="N308" s="985"/>
      <c r="O308" s="986"/>
    </row>
    <row r="309" spans="1:15" x14ac:dyDescent="0.25">
      <c r="A309" s="1000"/>
      <c r="B309" s="1000"/>
      <c r="C309" s="1000"/>
      <c r="D309" s="1000"/>
      <c r="E309" s="984"/>
      <c r="F309" s="985"/>
      <c r="G309" s="985"/>
      <c r="H309" s="985"/>
      <c r="I309" s="986"/>
      <c r="J309" s="1000"/>
      <c r="K309" s="1000"/>
      <c r="L309" s="984"/>
      <c r="M309" s="985"/>
      <c r="N309" s="985"/>
      <c r="O309" s="986"/>
    </row>
    <row r="310" spans="1:15" ht="15.75" x14ac:dyDescent="0.25">
      <c r="A310" s="205"/>
      <c r="B310" s="206"/>
      <c r="C310" s="207"/>
      <c r="D310" s="207"/>
      <c r="E310" s="207"/>
      <c r="F310" s="207"/>
      <c r="G310" s="207"/>
      <c r="H310" s="207"/>
      <c r="I310" s="207"/>
      <c r="J310" s="207"/>
      <c r="K310" s="207"/>
      <c r="L310" s="207"/>
      <c r="M310" s="207"/>
      <c r="N310" s="207"/>
      <c r="O310" s="205"/>
    </row>
    <row r="311" spans="1:15" ht="63" x14ac:dyDescent="0.25">
      <c r="A311" s="72" t="s">
        <v>23</v>
      </c>
      <c r="B311" s="73" t="s">
        <v>24</v>
      </c>
      <c r="C311" s="72" t="s">
        <v>25</v>
      </c>
      <c r="D311" s="72" t="s">
        <v>26</v>
      </c>
      <c r="E311" s="72" t="s">
        <v>592</v>
      </c>
      <c r="F311" s="764" t="s">
        <v>28</v>
      </c>
      <c r="G311" s="764"/>
      <c r="H311" s="764" t="s">
        <v>29</v>
      </c>
      <c r="I311" s="764"/>
      <c r="J311" s="73" t="s">
        <v>30</v>
      </c>
      <c r="K311" s="764" t="s">
        <v>31</v>
      </c>
      <c r="L311" s="764"/>
      <c r="M311" s="765" t="s">
        <v>32</v>
      </c>
      <c r="N311" s="766"/>
      <c r="O311" s="767"/>
    </row>
    <row r="312" spans="1:15" ht="47.25" x14ac:dyDescent="0.25">
      <c r="A312" s="75" t="s">
        <v>33</v>
      </c>
      <c r="B312" s="76">
        <v>100</v>
      </c>
      <c r="C312" s="77" t="s">
        <v>732</v>
      </c>
      <c r="D312" s="77" t="s">
        <v>35</v>
      </c>
      <c r="E312" s="77" t="s">
        <v>249</v>
      </c>
      <c r="F312" s="768" t="s">
        <v>733</v>
      </c>
      <c r="G312" s="768"/>
      <c r="H312" s="782" t="s">
        <v>734</v>
      </c>
      <c r="I312" s="759"/>
      <c r="J312" s="79">
        <v>8</v>
      </c>
      <c r="K312" s="771" t="s">
        <v>109</v>
      </c>
      <c r="L312" s="771"/>
      <c r="M312" s="772" t="s">
        <v>735</v>
      </c>
      <c r="N312" s="772"/>
      <c r="O312" s="772"/>
    </row>
    <row r="313" spans="1:15" ht="15.75" x14ac:dyDescent="0.25">
      <c r="A313" s="752" t="s">
        <v>40</v>
      </c>
      <c r="B313" s="753"/>
      <c r="C313" s="754" t="s">
        <v>736</v>
      </c>
      <c r="D313" s="742"/>
      <c r="E313" s="742"/>
      <c r="F313" s="742"/>
      <c r="G313" s="743"/>
      <c r="H313" s="755" t="s">
        <v>42</v>
      </c>
      <c r="I313" s="756"/>
      <c r="J313" s="757"/>
      <c r="K313" s="798" t="s">
        <v>737</v>
      </c>
      <c r="L313" s="758"/>
      <c r="M313" s="758"/>
      <c r="N313" s="758"/>
      <c r="O313" s="759"/>
    </row>
    <row r="314" spans="1:15" ht="15.75" x14ac:dyDescent="0.25">
      <c r="A314" s="1020" t="s">
        <v>44</v>
      </c>
      <c r="B314" s="1021"/>
      <c r="C314" s="1021"/>
      <c r="D314" s="1021"/>
      <c r="E314" s="1021"/>
      <c r="F314" s="1029"/>
      <c r="G314" s="1022" t="s">
        <v>45</v>
      </c>
      <c r="H314" s="1022"/>
      <c r="I314" s="1022"/>
      <c r="J314" s="1022"/>
      <c r="K314" s="1022"/>
      <c r="L314" s="1022"/>
      <c r="M314" s="1022"/>
      <c r="N314" s="1022"/>
      <c r="O314" s="1022"/>
    </row>
    <row r="315" spans="1:15" x14ac:dyDescent="0.25">
      <c r="A315" s="1183" t="s">
        <v>707</v>
      </c>
      <c r="B315" s="1184"/>
      <c r="C315" s="1184"/>
      <c r="D315" s="1184"/>
      <c r="E315" s="1184"/>
      <c r="F315" s="1184"/>
      <c r="G315" s="1187" t="s">
        <v>738</v>
      </c>
      <c r="H315" s="1187"/>
      <c r="I315" s="1187"/>
      <c r="J315" s="1187"/>
      <c r="K315" s="1187"/>
      <c r="L315" s="1187"/>
      <c r="M315" s="1187"/>
      <c r="N315" s="1187"/>
      <c r="O315" s="1187"/>
    </row>
    <row r="316" spans="1:15" x14ac:dyDescent="0.25">
      <c r="A316" s="1185"/>
      <c r="B316" s="1186"/>
      <c r="C316" s="1186"/>
      <c r="D316" s="1186"/>
      <c r="E316" s="1186"/>
      <c r="F316" s="1186"/>
      <c r="G316" s="1187"/>
      <c r="H316" s="1187"/>
      <c r="I316" s="1187"/>
      <c r="J316" s="1187"/>
      <c r="K316" s="1187"/>
      <c r="L316" s="1187"/>
      <c r="M316" s="1187"/>
      <c r="N316" s="1187"/>
      <c r="O316" s="1187"/>
    </row>
    <row r="317" spans="1:15" x14ac:dyDescent="0.25">
      <c r="A317" s="1188" t="s">
        <v>48</v>
      </c>
      <c r="B317" s="1189"/>
      <c r="C317" s="1189"/>
      <c r="D317" s="1189"/>
      <c r="E317" s="1189"/>
      <c r="F317" s="1189"/>
      <c r="G317" s="1190" t="s">
        <v>49</v>
      </c>
      <c r="H317" s="1190"/>
      <c r="I317" s="1190"/>
      <c r="J317" s="1190"/>
      <c r="K317" s="1190"/>
      <c r="L317" s="1190"/>
      <c r="M317" s="1190"/>
      <c r="N317" s="1190"/>
      <c r="O317" s="1190"/>
    </row>
    <row r="318" spans="1:15" x14ac:dyDescent="0.25">
      <c r="A318" s="1191" t="s">
        <v>739</v>
      </c>
      <c r="B318" s="1191"/>
      <c r="C318" s="1191"/>
      <c r="D318" s="1191"/>
      <c r="E318" s="1191"/>
      <c r="F318" s="1191"/>
      <c r="G318" s="1187" t="s">
        <v>705</v>
      </c>
      <c r="H318" s="1187"/>
      <c r="I318" s="1187"/>
      <c r="J318" s="1187"/>
      <c r="K318" s="1187"/>
      <c r="L318" s="1187"/>
      <c r="M318" s="1187"/>
      <c r="N318" s="1187"/>
      <c r="O318" s="1187"/>
    </row>
    <row r="319" spans="1:15" x14ac:dyDescent="0.25">
      <c r="A319" s="1191"/>
      <c r="B319" s="1191"/>
      <c r="C319" s="1191"/>
      <c r="D319" s="1191"/>
      <c r="E319" s="1191"/>
      <c r="F319" s="1191"/>
      <c r="G319" s="1187"/>
      <c r="H319" s="1187"/>
      <c r="I319" s="1187"/>
      <c r="J319" s="1187"/>
      <c r="K319" s="1187"/>
      <c r="L319" s="1187"/>
      <c r="M319" s="1187"/>
      <c r="N319" s="1187"/>
      <c r="O319" s="1187"/>
    </row>
    <row r="320" spans="1:15" ht="15.75" x14ac:dyDescent="0.25">
      <c r="A320" s="70"/>
      <c r="B320" s="70"/>
      <c r="C320" s="63"/>
      <c r="D320" s="752" t="s">
        <v>52</v>
      </c>
      <c r="E320" s="773"/>
      <c r="F320" s="773"/>
      <c r="G320" s="773"/>
      <c r="H320" s="773"/>
      <c r="I320" s="773"/>
      <c r="J320" s="773"/>
      <c r="K320" s="773"/>
      <c r="L320" s="773"/>
      <c r="M320" s="773"/>
      <c r="N320" s="773"/>
      <c r="O320" s="753"/>
    </row>
    <row r="321" spans="1:15" ht="15.75" x14ac:dyDescent="0.25">
      <c r="A321" s="63"/>
      <c r="B321" s="64"/>
      <c r="C321" s="70"/>
      <c r="D321" s="73" t="s">
        <v>53</v>
      </c>
      <c r="E321" s="73" t="s">
        <v>54</v>
      </c>
      <c r="F321" s="73" t="s">
        <v>55</v>
      </c>
      <c r="G321" s="73" t="s">
        <v>56</v>
      </c>
      <c r="H321" s="73" t="s">
        <v>57</v>
      </c>
      <c r="I321" s="73" t="s">
        <v>58</v>
      </c>
      <c r="J321" s="73" t="s">
        <v>59</v>
      </c>
      <c r="K321" s="73" t="s">
        <v>60</v>
      </c>
      <c r="L321" s="73" t="s">
        <v>61</v>
      </c>
      <c r="M321" s="73" t="s">
        <v>62</v>
      </c>
      <c r="N321" s="73" t="s">
        <v>63</v>
      </c>
      <c r="O321" s="73" t="s">
        <v>64</v>
      </c>
    </row>
    <row r="322" spans="1:15" ht="15.75" x14ac:dyDescent="0.25">
      <c r="A322" s="954" t="s">
        <v>65</v>
      </c>
      <c r="B322" s="954"/>
      <c r="C322" s="954"/>
      <c r="D322" s="179"/>
      <c r="E322" s="179"/>
      <c r="F322" s="179"/>
      <c r="G322" s="179"/>
      <c r="H322" s="179"/>
      <c r="I322" s="179"/>
      <c r="J322" s="179" t="s">
        <v>608</v>
      </c>
      <c r="K322" s="179"/>
      <c r="L322" s="179"/>
      <c r="M322" s="179"/>
      <c r="N322" s="179"/>
      <c r="O322" s="179">
        <v>1</v>
      </c>
    </row>
    <row r="323" spans="1:15" ht="15.75" x14ac:dyDescent="0.25">
      <c r="A323" s="955" t="s">
        <v>66</v>
      </c>
      <c r="B323" s="955"/>
      <c r="C323" s="955"/>
      <c r="D323" s="181"/>
      <c r="E323" s="181"/>
      <c r="F323" s="181"/>
      <c r="G323" s="181"/>
      <c r="H323" s="181"/>
      <c r="I323" s="181"/>
      <c r="J323" s="181"/>
      <c r="K323" s="181"/>
      <c r="L323" s="181"/>
      <c r="M323" s="181"/>
      <c r="N323" s="181"/>
      <c r="O323" s="181"/>
    </row>
    <row r="324" spans="1:15" ht="15.75" x14ac:dyDescent="0.25">
      <c r="A324" s="63"/>
      <c r="B324" s="64"/>
      <c r="C324" s="65"/>
      <c r="D324" s="65"/>
      <c r="E324" s="65"/>
      <c r="F324" s="65"/>
      <c r="G324" s="65"/>
      <c r="H324" s="65"/>
      <c r="I324" s="65"/>
      <c r="J324" s="65"/>
      <c r="K324" s="65"/>
      <c r="L324" s="66"/>
      <c r="M324" s="66"/>
      <c r="N324" s="66"/>
      <c r="O324" s="63"/>
    </row>
    <row r="325" spans="1:15" ht="47.25" x14ac:dyDescent="0.25">
      <c r="A325" s="72" t="s">
        <v>23</v>
      </c>
      <c r="B325" s="73" t="s">
        <v>24</v>
      </c>
      <c r="C325" s="764" t="s">
        <v>25</v>
      </c>
      <c r="D325" s="764"/>
      <c r="E325" s="764"/>
      <c r="F325" s="764" t="s">
        <v>28</v>
      </c>
      <c r="G325" s="764"/>
      <c r="H325" s="764" t="s">
        <v>29</v>
      </c>
      <c r="I325" s="764"/>
      <c r="J325" s="73" t="s">
        <v>30</v>
      </c>
      <c r="K325" s="764" t="s">
        <v>31</v>
      </c>
      <c r="L325" s="764"/>
      <c r="M325" s="765" t="s">
        <v>32</v>
      </c>
      <c r="N325" s="766"/>
      <c r="O325" s="767"/>
    </row>
    <row r="326" spans="1:15" ht="63" x14ac:dyDescent="0.25">
      <c r="A326" s="75" t="s">
        <v>67</v>
      </c>
      <c r="B326" s="76">
        <v>100</v>
      </c>
      <c r="C326" s="754" t="s">
        <v>678</v>
      </c>
      <c r="D326" s="742"/>
      <c r="E326" s="743"/>
      <c r="F326" s="1094" t="s">
        <v>679</v>
      </c>
      <c r="G326" s="743"/>
      <c r="H326" s="782" t="s">
        <v>256</v>
      </c>
      <c r="I326" s="759"/>
      <c r="J326" s="112">
        <v>1</v>
      </c>
      <c r="K326" s="771" t="s">
        <v>39</v>
      </c>
      <c r="L326" s="771"/>
      <c r="M326" s="772" t="s">
        <v>735</v>
      </c>
      <c r="N326" s="772"/>
      <c r="O326" s="772"/>
    </row>
    <row r="327" spans="1:15" ht="15.75" x14ac:dyDescent="0.25">
      <c r="A327" s="752" t="s">
        <v>40</v>
      </c>
      <c r="B327" s="753"/>
      <c r="C327" s="1094" t="s">
        <v>680</v>
      </c>
      <c r="D327" s="742"/>
      <c r="E327" s="742"/>
      <c r="F327" s="742"/>
      <c r="G327" s="743"/>
      <c r="H327" s="783" t="s">
        <v>72</v>
      </c>
      <c r="I327" s="756"/>
      <c r="J327" s="757"/>
      <c r="K327" s="798" t="s">
        <v>681</v>
      </c>
      <c r="L327" s="758"/>
      <c r="M327" s="758"/>
      <c r="N327" s="758"/>
      <c r="O327" s="759"/>
    </row>
    <row r="328" spans="1:15" ht="15.75" x14ac:dyDescent="0.25">
      <c r="A328" s="256"/>
      <c r="B328" s="257"/>
      <c r="C328" s="258"/>
      <c r="D328" s="259"/>
      <c r="E328" s="259"/>
      <c r="F328" s="259"/>
      <c r="G328" s="260"/>
      <c r="H328" s="261"/>
      <c r="I328" s="262"/>
      <c r="J328" s="263"/>
      <c r="K328" s="264"/>
      <c r="L328" s="265"/>
      <c r="M328" s="265"/>
      <c r="N328" s="265"/>
      <c r="O328" s="266"/>
    </row>
    <row r="329" spans="1:15" ht="15.75" x14ac:dyDescent="0.25">
      <c r="A329" s="256"/>
      <c r="B329" s="257"/>
      <c r="C329" s="258"/>
      <c r="D329" s="259"/>
      <c r="E329" s="259"/>
      <c r="F329" s="259"/>
      <c r="G329" s="260"/>
      <c r="H329" s="261"/>
      <c r="I329" s="262"/>
      <c r="J329" s="263"/>
      <c r="K329" s="264"/>
      <c r="L329" s="265"/>
      <c r="M329" s="265"/>
      <c r="N329" s="265"/>
      <c r="O329" s="266"/>
    </row>
    <row r="330" spans="1:15" ht="15.75" x14ac:dyDescent="0.25">
      <c r="A330" s="1020" t="s">
        <v>44</v>
      </c>
      <c r="B330" s="1021"/>
      <c r="C330" s="1021"/>
      <c r="D330" s="1021"/>
      <c r="E330" s="1021"/>
      <c r="F330" s="1029"/>
      <c r="G330" s="1022" t="s">
        <v>45</v>
      </c>
      <c r="H330" s="1022"/>
      <c r="I330" s="1022"/>
      <c r="J330" s="1022"/>
      <c r="K330" s="1022"/>
      <c r="L330" s="1022"/>
      <c r="M330" s="1022"/>
      <c r="N330" s="1022"/>
      <c r="O330" s="1022"/>
    </row>
    <row r="331" spans="1:15" x14ac:dyDescent="0.25">
      <c r="A331" s="1183" t="s">
        <v>707</v>
      </c>
      <c r="B331" s="1184"/>
      <c r="C331" s="1184"/>
      <c r="D331" s="1184"/>
      <c r="E331" s="1184"/>
      <c r="F331" s="1184"/>
      <c r="G331" s="1187" t="s">
        <v>740</v>
      </c>
      <c r="H331" s="1187"/>
      <c r="I331" s="1187"/>
      <c r="J331" s="1187"/>
      <c r="K331" s="1187"/>
      <c r="L331" s="1187"/>
      <c r="M331" s="1187"/>
      <c r="N331" s="1187"/>
      <c r="O331" s="1187"/>
    </row>
    <row r="332" spans="1:15" x14ac:dyDescent="0.25">
      <c r="A332" s="1185"/>
      <c r="B332" s="1186"/>
      <c r="C332" s="1186"/>
      <c r="D332" s="1186"/>
      <c r="E332" s="1186"/>
      <c r="F332" s="1186"/>
      <c r="G332" s="1187"/>
      <c r="H332" s="1187"/>
      <c r="I332" s="1187"/>
      <c r="J332" s="1187"/>
      <c r="K332" s="1187"/>
      <c r="L332" s="1187"/>
      <c r="M332" s="1187"/>
      <c r="N332" s="1187"/>
      <c r="O332" s="1187"/>
    </row>
    <row r="333" spans="1:15" ht="15.75" x14ac:dyDescent="0.25">
      <c r="A333" s="1020" t="s">
        <v>48</v>
      </c>
      <c r="B333" s="1021"/>
      <c r="C333" s="1021"/>
      <c r="D333" s="1021"/>
      <c r="E333" s="1021"/>
      <c r="F333" s="1021"/>
      <c r="G333" s="1022" t="s">
        <v>49</v>
      </c>
      <c r="H333" s="1022"/>
      <c r="I333" s="1022"/>
      <c r="J333" s="1022"/>
      <c r="K333" s="1022"/>
      <c r="L333" s="1022"/>
      <c r="M333" s="1022"/>
      <c r="N333" s="1022"/>
      <c r="O333" s="1022"/>
    </row>
    <row r="334" spans="1:15" x14ac:dyDescent="0.25">
      <c r="A334" s="1023" t="s">
        <v>599</v>
      </c>
      <c r="B334" s="1023"/>
      <c r="C334" s="1023"/>
      <c r="D334" s="1023"/>
      <c r="E334" s="1023"/>
      <c r="F334" s="1023"/>
      <c r="G334" s="1023" t="s">
        <v>600</v>
      </c>
      <c r="H334" s="1023"/>
      <c r="I334" s="1023"/>
      <c r="J334" s="1023"/>
      <c r="K334" s="1023"/>
      <c r="L334" s="1023"/>
      <c r="M334" s="1023"/>
      <c r="N334" s="1023"/>
      <c r="O334" s="1023"/>
    </row>
    <row r="335" spans="1:15" x14ac:dyDescent="0.25">
      <c r="A335" s="1023"/>
      <c r="B335" s="1023"/>
      <c r="C335" s="1023"/>
      <c r="D335" s="1023"/>
      <c r="E335" s="1023"/>
      <c r="F335" s="1023"/>
      <c r="G335" s="1023"/>
      <c r="H335" s="1023"/>
      <c r="I335" s="1023"/>
      <c r="J335" s="1023"/>
      <c r="K335" s="1023"/>
      <c r="L335" s="1023"/>
      <c r="M335" s="1023"/>
      <c r="N335" s="1023"/>
      <c r="O335" s="1023"/>
    </row>
    <row r="336" spans="1:15" ht="18" x14ac:dyDescent="0.25">
      <c r="A336" s="1192" t="s">
        <v>741</v>
      </c>
      <c r="B336" s="1193"/>
      <c r="C336" s="1193"/>
      <c r="D336" s="1193"/>
      <c r="E336" s="1193"/>
      <c r="F336" s="1193"/>
      <c r="G336" s="1193"/>
      <c r="H336" s="1193"/>
      <c r="I336" s="1193"/>
      <c r="J336" s="1193"/>
      <c r="K336" s="1193"/>
      <c r="L336" s="1193"/>
      <c r="M336" s="1193"/>
      <c r="N336" s="1193"/>
      <c r="O336" s="1193"/>
    </row>
    <row r="337" spans="1:15" ht="15.75" x14ac:dyDescent="0.25">
      <c r="A337" s="86" t="s">
        <v>76</v>
      </c>
      <c r="B337" s="86" t="s">
        <v>24</v>
      </c>
      <c r="C337" s="87"/>
      <c r="D337" s="73" t="s">
        <v>53</v>
      </c>
      <c r="E337" s="73" t="s">
        <v>54</v>
      </c>
      <c r="F337" s="73" t="s">
        <v>55</v>
      </c>
      <c r="G337" s="73" t="s">
        <v>56</v>
      </c>
      <c r="H337" s="73" t="s">
        <v>57</v>
      </c>
      <c r="I337" s="73" t="s">
        <v>58</v>
      </c>
      <c r="J337" s="73" t="s">
        <v>59</v>
      </c>
      <c r="K337" s="73" t="s">
        <v>60</v>
      </c>
      <c r="L337" s="73" t="s">
        <v>61</v>
      </c>
      <c r="M337" s="73" t="s">
        <v>62</v>
      </c>
      <c r="N337" s="73" t="s">
        <v>63</v>
      </c>
      <c r="O337" s="73" t="s">
        <v>64</v>
      </c>
    </row>
    <row r="338" spans="1:15" ht="31.5" x14ac:dyDescent="0.25">
      <c r="A338" s="784" t="s">
        <v>517</v>
      </c>
      <c r="B338" s="772">
        <v>15</v>
      </c>
      <c r="C338" s="179" t="s">
        <v>65</v>
      </c>
      <c r="D338" s="267"/>
      <c r="E338" s="267">
        <v>10</v>
      </c>
      <c r="F338" s="267">
        <v>20</v>
      </c>
      <c r="G338" s="267">
        <v>35</v>
      </c>
      <c r="H338" s="267">
        <v>45</v>
      </c>
      <c r="I338" s="267">
        <v>50</v>
      </c>
      <c r="J338" s="267">
        <v>60</v>
      </c>
      <c r="K338" s="267">
        <v>70</v>
      </c>
      <c r="L338" s="267">
        <v>80</v>
      </c>
      <c r="M338" s="267">
        <v>90</v>
      </c>
      <c r="N338" s="267">
        <v>95</v>
      </c>
      <c r="O338" s="267">
        <v>100</v>
      </c>
    </row>
    <row r="339" spans="1:15" x14ac:dyDescent="0.25">
      <c r="A339" s="785"/>
      <c r="B339" s="772"/>
      <c r="C339" s="181" t="s">
        <v>66</v>
      </c>
      <c r="D339" s="268"/>
      <c r="E339" s="268">
        <v>10</v>
      </c>
      <c r="F339" s="268">
        <v>15</v>
      </c>
      <c r="G339" s="268">
        <v>30</v>
      </c>
      <c r="H339" s="268">
        <v>35</v>
      </c>
      <c r="I339" s="268">
        <v>45</v>
      </c>
      <c r="J339" s="268">
        <v>50</v>
      </c>
      <c r="K339" s="268">
        <v>55</v>
      </c>
      <c r="L339" s="268">
        <v>60</v>
      </c>
      <c r="M339" s="268"/>
      <c r="N339" s="268"/>
      <c r="O339" s="268"/>
    </row>
    <row r="340" spans="1:15" ht="31.5" x14ac:dyDescent="0.25">
      <c r="A340" s="784" t="s">
        <v>518</v>
      </c>
      <c r="B340" s="772">
        <v>3</v>
      </c>
      <c r="C340" s="179" t="s">
        <v>65</v>
      </c>
      <c r="D340" s="267"/>
      <c r="E340" s="267">
        <v>15</v>
      </c>
      <c r="F340" s="267">
        <v>65</v>
      </c>
      <c r="G340" s="267"/>
      <c r="H340" s="267"/>
      <c r="I340" s="267">
        <v>85</v>
      </c>
      <c r="J340" s="267"/>
      <c r="K340" s="267"/>
      <c r="L340" s="267"/>
      <c r="M340" s="267">
        <v>100</v>
      </c>
      <c r="N340" s="267"/>
      <c r="O340" s="267"/>
    </row>
    <row r="341" spans="1:15" x14ac:dyDescent="0.25">
      <c r="A341" s="785"/>
      <c r="B341" s="772"/>
      <c r="C341" s="181" t="s">
        <v>66</v>
      </c>
      <c r="D341" s="268"/>
      <c r="E341" s="268">
        <v>5</v>
      </c>
      <c r="F341" s="268">
        <v>25</v>
      </c>
      <c r="G341" s="268"/>
      <c r="H341" s="268">
        <v>65</v>
      </c>
      <c r="I341" s="268">
        <v>85</v>
      </c>
      <c r="J341" s="268"/>
      <c r="K341" s="268"/>
      <c r="L341" s="268"/>
      <c r="M341" s="268"/>
      <c r="N341" s="268"/>
      <c r="O341" s="268"/>
    </row>
    <row r="342" spans="1:15" ht="31.5" x14ac:dyDescent="0.25">
      <c r="A342" s="784" t="s">
        <v>519</v>
      </c>
      <c r="B342" s="772">
        <v>20</v>
      </c>
      <c r="C342" s="179" t="s">
        <v>65</v>
      </c>
      <c r="D342" s="267"/>
      <c r="E342" s="267">
        <v>5</v>
      </c>
      <c r="F342" s="267">
        <v>35</v>
      </c>
      <c r="G342" s="267">
        <v>50</v>
      </c>
      <c r="H342" s="267">
        <v>55</v>
      </c>
      <c r="I342" s="267"/>
      <c r="J342" s="267">
        <v>65</v>
      </c>
      <c r="K342" s="267">
        <v>75</v>
      </c>
      <c r="L342" s="267">
        <v>100</v>
      </c>
      <c r="M342" s="267"/>
      <c r="N342" s="267"/>
      <c r="O342" s="267"/>
    </row>
    <row r="343" spans="1:15" x14ac:dyDescent="0.25">
      <c r="A343" s="785"/>
      <c r="B343" s="772"/>
      <c r="C343" s="181" t="s">
        <v>66</v>
      </c>
      <c r="D343" s="268"/>
      <c r="E343" s="268">
        <v>2</v>
      </c>
      <c r="F343" s="268">
        <v>15</v>
      </c>
      <c r="G343" s="268">
        <v>30</v>
      </c>
      <c r="H343" s="268">
        <v>35</v>
      </c>
      <c r="I343" s="268">
        <v>40</v>
      </c>
      <c r="J343" s="268">
        <v>45</v>
      </c>
      <c r="K343" s="268">
        <v>50</v>
      </c>
      <c r="L343" s="268">
        <v>55</v>
      </c>
      <c r="M343" s="268"/>
      <c r="N343" s="268"/>
      <c r="O343" s="268"/>
    </row>
    <row r="344" spans="1:15" ht="31.5" x14ac:dyDescent="0.25">
      <c r="A344" s="784" t="s">
        <v>520</v>
      </c>
      <c r="B344" s="772">
        <v>20</v>
      </c>
      <c r="C344" s="179" t="s">
        <v>65</v>
      </c>
      <c r="D344" s="267"/>
      <c r="E344" s="267"/>
      <c r="F344" s="267"/>
      <c r="G344" s="267"/>
      <c r="H344" s="267"/>
      <c r="I344" s="267">
        <v>50</v>
      </c>
      <c r="J344" s="267">
        <v>65</v>
      </c>
      <c r="K344" s="267"/>
      <c r="L344" s="267"/>
      <c r="M344" s="267">
        <v>95</v>
      </c>
      <c r="N344" s="267">
        <v>100</v>
      </c>
      <c r="O344" s="267"/>
    </row>
    <row r="345" spans="1:15" x14ac:dyDescent="0.25">
      <c r="A345" s="785"/>
      <c r="B345" s="772"/>
      <c r="C345" s="181" t="s">
        <v>66</v>
      </c>
      <c r="D345" s="268"/>
      <c r="E345" s="268"/>
      <c r="F345" s="268"/>
      <c r="G345" s="268"/>
      <c r="H345" s="268"/>
      <c r="I345" s="268">
        <v>5</v>
      </c>
      <c r="J345" s="268">
        <v>60</v>
      </c>
      <c r="K345" s="268">
        <v>65</v>
      </c>
      <c r="L345" s="268"/>
      <c r="M345" s="268"/>
      <c r="N345" s="268"/>
      <c r="O345" s="268"/>
    </row>
    <row r="346" spans="1:15" ht="31.5" x14ac:dyDescent="0.25">
      <c r="A346" s="784" t="s">
        <v>521</v>
      </c>
      <c r="B346" s="772">
        <v>15</v>
      </c>
      <c r="C346" s="179" t="s">
        <v>65</v>
      </c>
      <c r="D346" s="267"/>
      <c r="E346" s="267"/>
      <c r="F346" s="267"/>
      <c r="G346" s="267"/>
      <c r="H346" s="267"/>
      <c r="I346" s="267"/>
      <c r="J346" s="267">
        <v>45</v>
      </c>
      <c r="K346" s="267">
        <v>60</v>
      </c>
      <c r="L346" s="267">
        <v>70</v>
      </c>
      <c r="M346" s="267"/>
      <c r="N346" s="267">
        <v>100</v>
      </c>
      <c r="O346" s="267"/>
    </row>
    <row r="347" spans="1:15" x14ac:dyDescent="0.25">
      <c r="A347" s="785"/>
      <c r="B347" s="772"/>
      <c r="C347" s="181" t="s">
        <v>66</v>
      </c>
      <c r="D347" s="268"/>
      <c r="E347" s="268"/>
      <c r="F347" s="268"/>
      <c r="G347" s="268"/>
      <c r="H347" s="268"/>
      <c r="I347" s="268"/>
      <c r="J347" s="268">
        <v>10</v>
      </c>
      <c r="K347" s="268">
        <v>50</v>
      </c>
      <c r="L347" s="268">
        <v>55</v>
      </c>
      <c r="M347" s="268"/>
      <c r="N347" s="268"/>
      <c r="O347" s="268"/>
    </row>
    <row r="348" spans="1:15" ht="31.5" x14ac:dyDescent="0.25">
      <c r="A348" s="784" t="s">
        <v>522</v>
      </c>
      <c r="B348" s="772">
        <v>10</v>
      </c>
      <c r="C348" s="179" t="s">
        <v>65</v>
      </c>
      <c r="D348" s="267"/>
      <c r="E348" s="267"/>
      <c r="F348" s="267"/>
      <c r="G348" s="267"/>
      <c r="H348" s="267"/>
      <c r="I348" s="267"/>
      <c r="J348" s="267">
        <v>25</v>
      </c>
      <c r="K348" s="267">
        <v>50</v>
      </c>
      <c r="L348" s="267">
        <v>85</v>
      </c>
      <c r="M348" s="267"/>
      <c r="N348" s="267">
        <v>100</v>
      </c>
      <c r="O348" s="267"/>
    </row>
    <row r="349" spans="1:15" x14ac:dyDescent="0.25">
      <c r="A349" s="785"/>
      <c r="B349" s="772"/>
      <c r="C349" s="181" t="s">
        <v>66</v>
      </c>
      <c r="D349" s="268"/>
      <c r="E349" s="268"/>
      <c r="F349" s="268"/>
      <c r="G349" s="268"/>
      <c r="H349" s="268"/>
      <c r="I349" s="268"/>
      <c r="J349" s="268">
        <v>15</v>
      </c>
      <c r="K349" s="268">
        <v>35</v>
      </c>
      <c r="L349" s="268">
        <v>45</v>
      </c>
      <c r="M349" s="268"/>
      <c r="N349" s="268"/>
      <c r="O349" s="268"/>
    </row>
    <row r="350" spans="1:15" ht="31.5" x14ac:dyDescent="0.25">
      <c r="A350" s="784" t="s">
        <v>523</v>
      </c>
      <c r="B350" s="772">
        <v>10</v>
      </c>
      <c r="C350" s="179" t="s">
        <v>65</v>
      </c>
      <c r="D350" s="267"/>
      <c r="E350" s="267">
        <v>5</v>
      </c>
      <c r="F350" s="267">
        <v>15</v>
      </c>
      <c r="G350" s="267">
        <v>25</v>
      </c>
      <c r="H350" s="267">
        <v>35</v>
      </c>
      <c r="I350" s="267">
        <v>45</v>
      </c>
      <c r="J350" s="267">
        <v>55</v>
      </c>
      <c r="K350" s="267">
        <v>65</v>
      </c>
      <c r="L350" s="267">
        <v>75</v>
      </c>
      <c r="M350" s="267">
        <v>85</v>
      </c>
      <c r="N350" s="267">
        <v>95</v>
      </c>
      <c r="O350" s="267">
        <v>100</v>
      </c>
    </row>
    <row r="351" spans="1:15" x14ac:dyDescent="0.25">
      <c r="A351" s="785"/>
      <c r="B351" s="772"/>
      <c r="C351" s="181" t="s">
        <v>66</v>
      </c>
      <c r="D351" s="268"/>
      <c r="E351" s="268">
        <v>2</v>
      </c>
      <c r="F351" s="268">
        <v>10</v>
      </c>
      <c r="G351" s="268">
        <v>20</v>
      </c>
      <c r="H351" s="268">
        <v>30</v>
      </c>
      <c r="I351" s="268">
        <v>35</v>
      </c>
      <c r="J351" s="268">
        <v>40</v>
      </c>
      <c r="K351" s="268">
        <v>45</v>
      </c>
      <c r="L351" s="268">
        <v>50</v>
      </c>
      <c r="M351" s="268"/>
      <c r="N351" s="268"/>
      <c r="O351" s="268"/>
    </row>
    <row r="352" spans="1:15" ht="31.5" x14ac:dyDescent="0.25">
      <c r="A352" s="784" t="s">
        <v>524</v>
      </c>
      <c r="B352" s="772">
        <v>3</v>
      </c>
      <c r="C352" s="179" t="s">
        <v>65</v>
      </c>
      <c r="D352" s="267"/>
      <c r="E352" s="267">
        <v>5</v>
      </c>
      <c r="F352" s="267">
        <v>15</v>
      </c>
      <c r="G352" s="267">
        <v>25</v>
      </c>
      <c r="H352" s="267">
        <v>35</v>
      </c>
      <c r="I352" s="267">
        <v>45</v>
      </c>
      <c r="J352" s="267">
        <v>55</v>
      </c>
      <c r="K352" s="267">
        <v>65</v>
      </c>
      <c r="L352" s="267">
        <v>75</v>
      </c>
      <c r="M352" s="267">
        <v>85</v>
      </c>
      <c r="N352" s="267">
        <v>95</v>
      </c>
      <c r="O352" s="267">
        <v>100</v>
      </c>
    </row>
    <row r="353" spans="1:15" x14ac:dyDescent="0.25">
      <c r="A353" s="785"/>
      <c r="B353" s="772"/>
      <c r="C353" s="181" t="s">
        <v>66</v>
      </c>
      <c r="D353" s="268"/>
      <c r="E353" s="268">
        <v>5</v>
      </c>
      <c r="F353" s="268">
        <v>15</v>
      </c>
      <c r="G353" s="268">
        <v>25</v>
      </c>
      <c r="H353" s="268">
        <v>35</v>
      </c>
      <c r="I353" s="268">
        <v>45</v>
      </c>
      <c r="J353" s="268">
        <v>50</v>
      </c>
      <c r="K353" s="268">
        <v>55</v>
      </c>
      <c r="L353" s="268">
        <v>60</v>
      </c>
      <c r="M353" s="268"/>
      <c r="N353" s="268"/>
      <c r="O353" s="268"/>
    </row>
    <row r="354" spans="1:15" ht="31.5" x14ac:dyDescent="0.25">
      <c r="A354" s="784" t="s">
        <v>525</v>
      </c>
      <c r="B354" s="772">
        <v>2</v>
      </c>
      <c r="C354" s="179" t="s">
        <v>65</v>
      </c>
      <c r="D354" s="267"/>
      <c r="E354" s="267"/>
      <c r="F354" s="267"/>
      <c r="G354" s="267"/>
      <c r="H354" s="267"/>
      <c r="I354" s="267"/>
      <c r="J354" s="267"/>
      <c r="K354" s="267"/>
      <c r="L354" s="267"/>
      <c r="M354" s="267"/>
      <c r="N354" s="267">
        <v>40</v>
      </c>
      <c r="O354" s="267">
        <v>100</v>
      </c>
    </row>
    <row r="355" spans="1:15" x14ac:dyDescent="0.25">
      <c r="A355" s="785"/>
      <c r="B355" s="772"/>
      <c r="C355" s="181" t="s">
        <v>66</v>
      </c>
      <c r="D355" s="268"/>
      <c r="E355" s="268"/>
      <c r="F355" s="268"/>
      <c r="G355" s="268"/>
      <c r="H355" s="268"/>
      <c r="I355" s="268"/>
      <c r="J355" s="268"/>
      <c r="K355" s="268"/>
      <c r="L355" s="268"/>
      <c r="M355" s="268"/>
      <c r="N355" s="268"/>
      <c r="O355" s="268"/>
    </row>
    <row r="356" spans="1:15" ht="31.5" x14ac:dyDescent="0.25">
      <c r="A356" s="784" t="s">
        <v>526</v>
      </c>
      <c r="B356" s="772">
        <v>2</v>
      </c>
      <c r="C356" s="179" t="s">
        <v>65</v>
      </c>
      <c r="D356" s="267"/>
      <c r="E356" s="267"/>
      <c r="F356" s="267"/>
      <c r="G356" s="267"/>
      <c r="H356" s="267"/>
      <c r="I356" s="267"/>
      <c r="J356" s="267"/>
      <c r="K356" s="267"/>
      <c r="L356" s="267"/>
      <c r="M356" s="267"/>
      <c r="N356" s="267"/>
      <c r="O356" s="267">
        <v>100</v>
      </c>
    </row>
    <row r="357" spans="1:15" x14ac:dyDescent="0.25">
      <c r="A357" s="785"/>
      <c r="B357" s="772"/>
      <c r="C357" s="181" t="s">
        <v>66</v>
      </c>
      <c r="D357" s="268"/>
      <c r="E357" s="268"/>
      <c r="F357" s="268"/>
      <c r="G357" s="268"/>
      <c r="H357" s="268"/>
      <c r="I357" s="268"/>
      <c r="J357" s="268"/>
      <c r="K357" s="268"/>
      <c r="L357" s="268"/>
      <c r="M357" s="268"/>
      <c r="N357" s="268"/>
      <c r="O357" s="268"/>
    </row>
    <row r="358" spans="1:15" x14ac:dyDescent="0.25">
      <c r="A358" s="88"/>
      <c r="B358" s="88"/>
      <c r="C358" s="183"/>
      <c r="D358" s="183"/>
      <c r="E358" s="183"/>
      <c r="F358" s="183"/>
      <c r="G358" s="183"/>
      <c r="H358" s="183"/>
      <c r="I358" s="183"/>
      <c r="J358" s="183"/>
      <c r="K358" s="183"/>
      <c r="L358" s="183"/>
      <c r="M358" s="183"/>
      <c r="N358" s="183"/>
      <c r="O358" s="183"/>
    </row>
    <row r="359" spans="1:15" x14ac:dyDescent="0.25">
      <c r="A359" s="1194" t="s">
        <v>683</v>
      </c>
      <c r="B359" s="1195"/>
      <c r="C359" s="1195"/>
      <c r="D359" s="1195"/>
      <c r="E359" s="1195"/>
      <c r="F359" s="1195"/>
      <c r="G359" s="1195"/>
      <c r="H359" s="1195"/>
      <c r="I359" s="1195"/>
      <c r="J359" s="1195"/>
      <c r="K359" s="1195"/>
      <c r="L359" s="1195"/>
      <c r="M359" s="1195"/>
      <c r="N359" s="1195"/>
      <c r="O359" s="1196"/>
    </row>
    <row r="360" spans="1:15" x14ac:dyDescent="0.25">
      <c r="A360" s="269"/>
      <c r="B360" s="270"/>
      <c r="C360" s="270"/>
      <c r="D360" s="270"/>
      <c r="E360" s="270"/>
      <c r="F360" s="270"/>
      <c r="G360" s="270"/>
      <c r="H360" s="270"/>
      <c r="I360" s="270"/>
      <c r="J360" s="270"/>
      <c r="K360" s="270"/>
      <c r="L360" s="270"/>
      <c r="M360" s="270"/>
      <c r="N360" s="270"/>
      <c r="O360" s="270"/>
    </row>
    <row r="361" spans="1:15" ht="15.75" thickBot="1" x14ac:dyDescent="0.3">
      <c r="A361" s="269"/>
      <c r="B361" s="270"/>
      <c r="C361" s="270"/>
      <c r="D361" s="270"/>
      <c r="E361" s="270"/>
      <c r="F361" s="270"/>
      <c r="G361" s="270"/>
      <c r="H361" s="270"/>
      <c r="I361" s="270"/>
      <c r="J361" s="270"/>
      <c r="K361" s="270"/>
      <c r="L361" s="270"/>
      <c r="M361" s="270"/>
      <c r="N361" s="270"/>
      <c r="O361" s="270"/>
    </row>
    <row r="362" spans="1:15" ht="16.5" thickBot="1" x14ac:dyDescent="0.3">
      <c r="A362" s="1110" t="s">
        <v>612</v>
      </c>
      <c r="B362" s="1111"/>
      <c r="C362" s="1111"/>
      <c r="D362" s="1111"/>
      <c r="E362" s="1111"/>
      <c r="F362" s="1111"/>
      <c r="G362" s="1111"/>
      <c r="H362" s="1111"/>
      <c r="I362" s="1111"/>
      <c r="J362" s="1111"/>
      <c r="K362" s="1111"/>
      <c r="L362" s="1111"/>
      <c r="M362" s="1111"/>
      <c r="N362" s="1111"/>
      <c r="O362" s="1112"/>
    </row>
    <row r="363" spans="1:15" x14ac:dyDescent="0.25">
      <c r="A363" s="1099" t="s">
        <v>742</v>
      </c>
      <c r="B363" s="1100"/>
      <c r="C363" s="1100"/>
      <c r="D363" s="1100"/>
      <c r="E363" s="1100"/>
      <c r="F363" s="1100"/>
      <c r="G363" s="1100"/>
      <c r="H363" s="1100"/>
      <c r="I363" s="1100"/>
      <c r="J363" s="1100"/>
      <c r="K363" s="1100"/>
      <c r="L363" s="1100"/>
      <c r="M363" s="1100"/>
      <c r="N363" s="1100"/>
      <c r="O363" s="1101"/>
    </row>
    <row r="364" spans="1:15" x14ac:dyDescent="0.25">
      <c r="A364" s="1102" t="s">
        <v>743</v>
      </c>
      <c r="B364" s="1103"/>
      <c r="C364" s="1103"/>
      <c r="D364" s="1103"/>
      <c r="E364" s="1103"/>
      <c r="F364" s="1103"/>
      <c r="G364" s="1103"/>
      <c r="H364" s="1103"/>
      <c r="I364" s="1103"/>
      <c r="J364" s="1103"/>
      <c r="K364" s="1103"/>
      <c r="L364" s="1103"/>
      <c r="M364" s="1103"/>
      <c r="N364" s="1103"/>
      <c r="O364" s="1104"/>
    </row>
    <row r="365" spans="1:15" x14ac:dyDescent="0.25">
      <c r="A365" s="1105" t="s">
        <v>744</v>
      </c>
      <c r="B365" s="1103"/>
      <c r="C365" s="1103"/>
      <c r="D365" s="1103"/>
      <c r="E365" s="1103"/>
      <c r="F365" s="1103"/>
      <c r="G365" s="1103"/>
      <c r="H365" s="1103"/>
      <c r="I365" s="1103"/>
      <c r="J365" s="1103"/>
      <c r="K365" s="1103"/>
      <c r="L365" s="1103"/>
      <c r="M365" s="1103"/>
      <c r="N365" s="1103"/>
      <c r="O365" s="1104"/>
    </row>
    <row r="366" spans="1:15" x14ac:dyDescent="0.25">
      <c r="A366" s="1105" t="s">
        <v>745</v>
      </c>
      <c r="B366" s="1103"/>
      <c r="C366" s="1103"/>
      <c r="D366" s="1103"/>
      <c r="E366" s="1103"/>
      <c r="F366" s="1103"/>
      <c r="G366" s="1103"/>
      <c r="H366" s="1103"/>
      <c r="I366" s="1103"/>
      <c r="J366" s="1103"/>
      <c r="K366" s="1103"/>
      <c r="L366" s="1103"/>
      <c r="M366" s="1103"/>
      <c r="N366" s="1103"/>
      <c r="O366" s="1104"/>
    </row>
    <row r="367" spans="1:15" ht="15.75" thickBot="1" x14ac:dyDescent="0.3">
      <c r="A367" s="1038" t="s">
        <v>746</v>
      </c>
      <c r="B367" s="1039"/>
      <c r="C367" s="1039"/>
      <c r="D367" s="1039"/>
      <c r="E367" s="1039"/>
      <c r="F367" s="1039"/>
      <c r="G367" s="1039"/>
      <c r="H367" s="1039"/>
      <c r="I367" s="1039"/>
      <c r="J367" s="1039"/>
      <c r="K367" s="1039"/>
      <c r="L367" s="1039"/>
      <c r="M367" s="1039"/>
      <c r="N367" s="1039"/>
      <c r="O367" s="1040"/>
    </row>
    <row r="368" spans="1:15" ht="15.75" thickBot="1" x14ac:dyDescent="0.3">
      <c r="A368" s="1041" t="s">
        <v>747</v>
      </c>
      <c r="B368" s="1042"/>
      <c r="C368" s="1042"/>
      <c r="D368" s="1042"/>
      <c r="E368" s="1042"/>
      <c r="F368" s="1042"/>
      <c r="G368" s="1042"/>
      <c r="H368" s="1042"/>
      <c r="I368" s="1042"/>
      <c r="J368" s="1042"/>
      <c r="K368" s="1042"/>
      <c r="L368" s="1042"/>
      <c r="M368" s="1042"/>
      <c r="N368" s="1042"/>
      <c r="O368" s="1043"/>
    </row>
    <row r="369" spans="1:15" ht="15.75" thickBot="1" x14ac:dyDescent="0.3">
      <c r="A369" s="1041" t="s">
        <v>748</v>
      </c>
      <c r="B369" s="1042"/>
      <c r="C369" s="1042"/>
      <c r="D369" s="1042"/>
      <c r="E369" s="1042"/>
      <c r="F369" s="1042"/>
      <c r="G369" s="1042"/>
      <c r="H369" s="1042"/>
      <c r="I369" s="1042"/>
      <c r="J369" s="1042"/>
      <c r="K369" s="1042"/>
      <c r="L369" s="1042"/>
      <c r="M369" s="1042"/>
      <c r="N369" s="1042"/>
      <c r="O369" s="1043"/>
    </row>
    <row r="370" spans="1:15" ht="15.75" thickBot="1" x14ac:dyDescent="0.3">
      <c r="A370" s="1033" t="s">
        <v>620</v>
      </c>
      <c r="B370" s="1042"/>
      <c r="C370" s="1042"/>
      <c r="D370" s="1042"/>
      <c r="E370" s="1042"/>
      <c r="F370" s="1042"/>
      <c r="G370" s="1042"/>
      <c r="H370" s="1042"/>
      <c r="I370" s="1042"/>
      <c r="J370" s="1042"/>
      <c r="K370" s="1042"/>
      <c r="L370" s="1042"/>
      <c r="M370" s="1042"/>
      <c r="N370" s="1042"/>
      <c r="O370" s="1043"/>
    </row>
    <row r="371" spans="1:15" ht="16.5" thickBot="1" x14ac:dyDescent="0.3">
      <c r="A371" s="1033" t="s">
        <v>621</v>
      </c>
      <c r="B371" s="1034"/>
      <c r="C371" s="1034"/>
      <c r="D371" s="1034"/>
      <c r="E371" s="1034"/>
      <c r="F371" s="1034"/>
      <c r="G371" s="1034"/>
      <c r="H371" s="1034"/>
      <c r="I371" s="1034"/>
      <c r="J371" s="1034"/>
      <c r="K371" s="1034"/>
      <c r="L371" s="1034"/>
      <c r="M371" s="1034"/>
      <c r="N371" s="1034"/>
      <c r="O371" s="1035"/>
    </row>
    <row r="372" spans="1:15" ht="16.5" thickBot="1" x14ac:dyDescent="0.3">
      <c r="A372" s="1033" t="s">
        <v>622</v>
      </c>
      <c r="B372" s="1034"/>
      <c r="C372" s="1034"/>
      <c r="D372" s="1034"/>
      <c r="E372" s="1034"/>
      <c r="F372" s="1034"/>
      <c r="G372" s="1034"/>
      <c r="H372" s="1034"/>
      <c r="I372" s="1034"/>
      <c r="J372" s="1034"/>
      <c r="K372" s="1034"/>
      <c r="L372" s="1034"/>
      <c r="M372" s="1034"/>
      <c r="N372" s="1034"/>
      <c r="O372" s="1035"/>
    </row>
    <row r="373" spans="1:15" x14ac:dyDescent="0.25">
      <c r="A373" s="218"/>
      <c r="B373" s="218"/>
      <c r="C373" s="218"/>
      <c r="D373" s="218"/>
      <c r="E373" s="218"/>
      <c r="F373" s="218"/>
      <c r="G373" s="218"/>
      <c r="H373" s="218"/>
      <c r="I373" s="218"/>
      <c r="J373" s="218"/>
      <c r="K373" s="218"/>
      <c r="L373" s="218"/>
      <c r="M373" s="218"/>
      <c r="N373" s="218"/>
      <c r="O373" s="218"/>
    </row>
    <row r="374" spans="1:15" x14ac:dyDescent="0.25">
      <c r="A374" s="218"/>
      <c r="B374" s="218"/>
      <c r="C374" s="218"/>
      <c r="D374" s="218"/>
      <c r="E374" s="218"/>
      <c r="F374" s="218"/>
      <c r="G374" s="218"/>
      <c r="H374" s="218"/>
      <c r="I374" s="218"/>
      <c r="J374" s="218"/>
      <c r="K374" s="218"/>
      <c r="L374" s="218"/>
      <c r="M374" s="218"/>
      <c r="N374" s="218"/>
      <c r="O374" s="218"/>
    </row>
    <row r="375" spans="1:15" x14ac:dyDescent="0.25">
      <c r="A375" s="218"/>
      <c r="B375" s="218"/>
      <c r="C375" s="218"/>
      <c r="D375" s="218"/>
      <c r="E375" s="218"/>
      <c r="F375" s="218"/>
      <c r="G375" s="218"/>
      <c r="H375" s="218"/>
      <c r="I375" s="218"/>
      <c r="J375" s="218"/>
      <c r="K375" s="218"/>
      <c r="L375" s="218"/>
      <c r="M375" s="218"/>
      <c r="N375" s="218"/>
      <c r="O375" s="218"/>
    </row>
    <row r="376" spans="1:15" x14ac:dyDescent="0.25">
      <c r="A376" s="218"/>
      <c r="B376" s="218"/>
      <c r="C376" s="218"/>
      <c r="D376" s="218"/>
      <c r="E376" s="218"/>
      <c r="F376" s="218"/>
      <c r="G376" s="218"/>
      <c r="H376" s="218"/>
      <c r="I376" s="218"/>
      <c r="J376" s="218"/>
      <c r="K376" s="218"/>
      <c r="L376" s="218"/>
      <c r="M376" s="218"/>
      <c r="N376" s="218"/>
      <c r="O376" s="218"/>
    </row>
    <row r="377" spans="1:15" x14ac:dyDescent="0.25">
      <c r="A377" s="218"/>
      <c r="B377" s="218"/>
      <c r="C377" s="218"/>
      <c r="D377" s="218"/>
      <c r="E377" s="218"/>
      <c r="F377" s="218"/>
      <c r="G377" s="218"/>
      <c r="H377" s="218"/>
      <c r="I377" s="218"/>
      <c r="J377" s="218"/>
      <c r="K377" s="218"/>
      <c r="L377" s="218"/>
      <c r="M377" s="218"/>
      <c r="N377" s="218"/>
      <c r="O377" s="218"/>
    </row>
    <row r="378" spans="1:15" x14ac:dyDescent="0.25">
      <c r="A378" s="218"/>
      <c r="B378" s="218"/>
      <c r="C378" s="218"/>
      <c r="D378" s="218"/>
      <c r="E378" s="218"/>
      <c r="F378" s="218"/>
      <c r="G378" s="218"/>
      <c r="H378" s="218"/>
      <c r="I378" s="218"/>
      <c r="J378" s="218"/>
      <c r="K378" s="218"/>
      <c r="L378" s="218"/>
      <c r="M378" s="218"/>
      <c r="N378" s="218"/>
      <c r="O378" s="218"/>
    </row>
    <row r="379" spans="1:15" ht="31.5" x14ac:dyDescent="0.25">
      <c r="A379" s="204" t="s">
        <v>749</v>
      </c>
      <c r="B379" s="981" t="s">
        <v>750</v>
      </c>
      <c r="C379" s="982"/>
      <c r="D379" s="982"/>
      <c r="E379" s="982"/>
      <c r="F379" s="982"/>
      <c r="G379" s="982"/>
      <c r="H379" s="982"/>
      <c r="I379" s="982"/>
      <c r="J379" s="983"/>
      <c r="K379" s="999" t="s">
        <v>659</v>
      </c>
      <c r="L379" s="999"/>
      <c r="M379" s="999"/>
      <c r="N379" s="999"/>
      <c r="O379" s="226">
        <v>0.1</v>
      </c>
    </row>
    <row r="380" spans="1:15" ht="31.5" x14ac:dyDescent="0.25">
      <c r="A380" s="234" t="s">
        <v>11</v>
      </c>
      <c r="B380" s="981" t="s">
        <v>751</v>
      </c>
      <c r="C380" s="982"/>
      <c r="D380" s="982"/>
      <c r="E380" s="982"/>
      <c r="F380" s="982"/>
      <c r="G380" s="982"/>
      <c r="H380" s="982"/>
      <c r="I380" s="982"/>
      <c r="J380" s="983"/>
      <c r="K380" s="1096" t="s">
        <v>752</v>
      </c>
      <c r="L380" s="1097"/>
      <c r="M380" s="1097"/>
      <c r="N380" s="1098"/>
      <c r="O380" s="103">
        <v>1</v>
      </c>
    </row>
    <row r="381" spans="1:15" ht="15.75" x14ac:dyDescent="0.25">
      <c r="A381" s="205"/>
      <c r="B381" s="206"/>
      <c r="C381" s="207"/>
      <c r="D381" s="207"/>
      <c r="E381" s="207"/>
      <c r="F381" s="207"/>
      <c r="G381" s="207"/>
      <c r="H381" s="207"/>
      <c r="I381" s="207"/>
      <c r="J381" s="207"/>
      <c r="K381" s="207"/>
      <c r="L381" s="207"/>
      <c r="M381" s="207"/>
      <c r="N381" s="207"/>
      <c r="O381" s="205"/>
    </row>
    <row r="382" spans="1:15" ht="15.75" x14ac:dyDescent="0.25">
      <c r="A382" s="205"/>
      <c r="B382" s="206"/>
      <c r="C382" s="207"/>
      <c r="D382" s="207"/>
      <c r="E382" s="207"/>
      <c r="F382" s="207"/>
      <c r="G382" s="207"/>
      <c r="H382" s="207"/>
      <c r="I382" s="207"/>
      <c r="J382" s="207"/>
      <c r="K382" s="207"/>
      <c r="L382" s="207"/>
      <c r="M382" s="207"/>
      <c r="N382" s="207"/>
      <c r="O382" s="205"/>
    </row>
    <row r="383" spans="1:15" x14ac:dyDescent="0.25">
      <c r="A383" s="1200" t="s">
        <v>15</v>
      </c>
      <c r="B383" s="1201"/>
      <c r="C383" s="1201"/>
      <c r="D383" s="1202"/>
      <c r="E383" s="984" t="s">
        <v>753</v>
      </c>
      <c r="F383" s="985"/>
      <c r="G383" s="985"/>
      <c r="H383" s="985"/>
      <c r="I383" s="986"/>
      <c r="J383" s="1200" t="s">
        <v>17</v>
      </c>
      <c r="K383" s="1202"/>
      <c r="L383" s="984" t="s">
        <v>754</v>
      </c>
      <c r="M383" s="985"/>
      <c r="N383" s="985"/>
      <c r="O383" s="986"/>
    </row>
    <row r="384" spans="1:15" x14ac:dyDescent="0.25">
      <c r="A384" s="1203"/>
      <c r="B384" s="1204"/>
      <c r="C384" s="1204"/>
      <c r="D384" s="1205"/>
      <c r="E384" s="984" t="s">
        <v>755</v>
      </c>
      <c r="F384" s="985"/>
      <c r="G384" s="985"/>
      <c r="H384" s="985"/>
      <c r="I384" s="986"/>
      <c r="J384" s="1203"/>
      <c r="K384" s="1205"/>
      <c r="L384" s="984" t="s">
        <v>756</v>
      </c>
      <c r="M384" s="985"/>
      <c r="N384" s="985"/>
      <c r="O384" s="986"/>
    </row>
    <row r="385" spans="1:15" x14ac:dyDescent="0.25">
      <c r="A385" s="1203"/>
      <c r="B385" s="1204"/>
      <c r="C385" s="1204"/>
      <c r="D385" s="1205"/>
      <c r="E385" s="984" t="s">
        <v>757</v>
      </c>
      <c r="F385" s="985"/>
      <c r="G385" s="985"/>
      <c r="H385" s="985"/>
      <c r="I385" s="986"/>
      <c r="J385" s="1203"/>
      <c r="K385" s="1205"/>
      <c r="L385" s="984"/>
      <c r="M385" s="985"/>
      <c r="N385" s="985"/>
      <c r="O385" s="986"/>
    </row>
    <row r="386" spans="1:15" x14ac:dyDescent="0.25">
      <c r="A386" s="1203"/>
      <c r="B386" s="1204"/>
      <c r="C386" s="1204"/>
      <c r="D386" s="1205"/>
      <c r="E386" s="984" t="s">
        <v>758</v>
      </c>
      <c r="F386" s="985"/>
      <c r="G386" s="985"/>
      <c r="H386" s="985"/>
      <c r="I386" s="986"/>
      <c r="J386" s="1203"/>
      <c r="K386" s="1205"/>
      <c r="L386" s="984"/>
      <c r="M386" s="985"/>
      <c r="N386" s="985"/>
      <c r="O386" s="986"/>
    </row>
    <row r="387" spans="1:15" x14ac:dyDescent="0.25">
      <c r="A387" s="1203"/>
      <c r="B387" s="1204"/>
      <c r="C387" s="1204"/>
      <c r="D387" s="1205"/>
      <c r="E387" s="984" t="s">
        <v>759</v>
      </c>
      <c r="F387" s="985"/>
      <c r="G387" s="985"/>
      <c r="H387" s="985"/>
      <c r="I387" s="986"/>
      <c r="J387" s="1203"/>
      <c r="K387" s="1205"/>
      <c r="L387" s="984"/>
      <c r="M387" s="985"/>
      <c r="N387" s="985"/>
      <c r="O387" s="986"/>
    </row>
    <row r="388" spans="1:15" x14ac:dyDescent="0.25">
      <c r="A388" s="1203"/>
      <c r="B388" s="1204"/>
      <c r="C388" s="1204"/>
      <c r="D388" s="1205"/>
      <c r="E388" s="984" t="s">
        <v>760</v>
      </c>
      <c r="F388" s="985"/>
      <c r="G388" s="985"/>
      <c r="H388" s="985"/>
      <c r="I388" s="986"/>
      <c r="J388" s="1203"/>
      <c r="K388" s="1205"/>
      <c r="L388" s="984"/>
      <c r="M388" s="985"/>
      <c r="N388" s="985"/>
      <c r="O388" s="986"/>
    </row>
    <row r="389" spans="1:15" x14ac:dyDescent="0.25">
      <c r="A389" s="1203"/>
      <c r="B389" s="1204"/>
      <c r="C389" s="1204"/>
      <c r="D389" s="1205"/>
      <c r="E389" s="1197"/>
      <c r="F389" s="1198"/>
      <c r="G389" s="1198"/>
      <c r="H389" s="1198"/>
      <c r="I389" s="1199"/>
      <c r="J389" s="1203"/>
      <c r="K389" s="1205"/>
      <c r="L389" s="984"/>
      <c r="M389" s="985"/>
      <c r="N389" s="985"/>
      <c r="O389" s="986"/>
    </row>
    <row r="390" spans="1:15" x14ac:dyDescent="0.25">
      <c r="A390" s="1206"/>
      <c r="B390" s="1207"/>
      <c r="C390" s="1207"/>
      <c r="D390" s="1208"/>
      <c r="E390" s="984"/>
      <c r="F390" s="985"/>
      <c r="G390" s="985"/>
      <c r="H390" s="985"/>
      <c r="I390" s="986"/>
      <c r="J390" s="1206"/>
      <c r="K390" s="1208"/>
      <c r="L390" s="984"/>
      <c r="M390" s="985"/>
      <c r="N390" s="985"/>
      <c r="O390" s="986"/>
    </row>
    <row r="391" spans="1:15" ht="15.75" x14ac:dyDescent="0.25">
      <c r="A391" s="205"/>
      <c r="B391" s="206"/>
      <c r="C391" s="207"/>
      <c r="D391" s="207"/>
      <c r="E391" s="207"/>
      <c r="F391" s="207"/>
      <c r="G391" s="207"/>
      <c r="H391" s="207"/>
      <c r="I391" s="207"/>
      <c r="J391" s="207"/>
      <c r="K391" s="207"/>
      <c r="L391" s="207"/>
      <c r="M391" s="207"/>
      <c r="N391" s="207"/>
      <c r="O391" s="205"/>
    </row>
    <row r="392" spans="1:15" ht="15.75" x14ac:dyDescent="0.25">
      <c r="A392" s="205"/>
      <c r="B392" s="206"/>
      <c r="C392" s="207"/>
      <c r="D392" s="207"/>
      <c r="E392" s="207"/>
      <c r="F392" s="207"/>
      <c r="G392" s="207"/>
      <c r="H392" s="207"/>
      <c r="I392" s="207"/>
      <c r="J392" s="207"/>
      <c r="K392" s="207"/>
      <c r="L392" s="207"/>
      <c r="M392" s="207"/>
      <c r="N392" s="207"/>
      <c r="O392" s="205"/>
    </row>
    <row r="393" spans="1:15" ht="63" x14ac:dyDescent="0.25">
      <c r="A393" s="104" t="s">
        <v>23</v>
      </c>
      <c r="B393" s="105" t="s">
        <v>24</v>
      </c>
      <c r="C393" s="104" t="s">
        <v>25</v>
      </c>
      <c r="D393" s="104" t="s">
        <v>26</v>
      </c>
      <c r="E393" s="104" t="s">
        <v>592</v>
      </c>
      <c r="F393" s="752" t="s">
        <v>28</v>
      </c>
      <c r="G393" s="753"/>
      <c r="H393" s="752" t="s">
        <v>29</v>
      </c>
      <c r="I393" s="753"/>
      <c r="J393" s="105" t="s">
        <v>30</v>
      </c>
      <c r="K393" s="752" t="s">
        <v>31</v>
      </c>
      <c r="L393" s="753"/>
      <c r="M393" s="765" t="s">
        <v>32</v>
      </c>
      <c r="N393" s="766"/>
      <c r="O393" s="767"/>
    </row>
    <row r="394" spans="1:15" ht="60" x14ac:dyDescent="0.25">
      <c r="A394" s="75" t="s">
        <v>33</v>
      </c>
      <c r="B394" s="76">
        <v>50</v>
      </c>
      <c r="C394" s="77" t="s">
        <v>761</v>
      </c>
      <c r="D394" s="77" t="s">
        <v>35</v>
      </c>
      <c r="E394" s="77" t="s">
        <v>249</v>
      </c>
      <c r="F394" s="754" t="s">
        <v>762</v>
      </c>
      <c r="G394" s="743"/>
      <c r="H394" s="782" t="s">
        <v>763</v>
      </c>
      <c r="I394" s="759"/>
      <c r="J394" s="79">
        <v>3</v>
      </c>
      <c r="K394" s="782" t="s">
        <v>698</v>
      </c>
      <c r="L394" s="759"/>
      <c r="M394" s="797" t="s">
        <v>753</v>
      </c>
      <c r="N394" s="798"/>
      <c r="O394" s="799"/>
    </row>
    <row r="395" spans="1:15" ht="15.75" x14ac:dyDescent="0.25">
      <c r="A395" s="752" t="s">
        <v>40</v>
      </c>
      <c r="B395" s="753"/>
      <c r="C395" s="754" t="s">
        <v>764</v>
      </c>
      <c r="D395" s="742"/>
      <c r="E395" s="742"/>
      <c r="F395" s="742"/>
      <c r="G395" s="743"/>
      <c r="H395" s="755" t="s">
        <v>42</v>
      </c>
      <c r="I395" s="857"/>
      <c r="J395" s="858"/>
      <c r="K395" s="782" t="s">
        <v>765</v>
      </c>
      <c r="L395" s="758"/>
      <c r="M395" s="758"/>
      <c r="N395" s="758"/>
      <c r="O395" s="759"/>
    </row>
    <row r="396" spans="1:15" ht="15.75" x14ac:dyDescent="0.25">
      <c r="A396" s="1081" t="s">
        <v>44</v>
      </c>
      <c r="B396" s="1082"/>
      <c r="C396" s="1082"/>
      <c r="D396" s="1082"/>
      <c r="E396" s="1082"/>
      <c r="F396" s="1083"/>
      <c r="G396" s="1081" t="s">
        <v>45</v>
      </c>
      <c r="H396" s="1082"/>
      <c r="I396" s="1082"/>
      <c r="J396" s="1082"/>
      <c r="K396" s="1082"/>
      <c r="L396" s="1082"/>
      <c r="M396" s="1082"/>
      <c r="N396" s="1082"/>
      <c r="O396" s="1083"/>
    </row>
    <row r="397" spans="1:15" x14ac:dyDescent="0.25">
      <c r="A397" s="1221" t="s">
        <v>766</v>
      </c>
      <c r="B397" s="1222"/>
      <c r="C397" s="1222"/>
      <c r="D397" s="1222"/>
      <c r="E397" s="1222"/>
      <c r="F397" s="1223"/>
      <c r="G397" s="1227" t="s">
        <v>767</v>
      </c>
      <c r="H397" s="1228"/>
      <c r="I397" s="1228"/>
      <c r="J397" s="1228"/>
      <c r="K397" s="1228"/>
      <c r="L397" s="1228"/>
      <c r="M397" s="1228"/>
      <c r="N397" s="1228"/>
      <c r="O397" s="1229"/>
    </row>
    <row r="398" spans="1:15" x14ac:dyDescent="0.25">
      <c r="A398" s="1224"/>
      <c r="B398" s="1225"/>
      <c r="C398" s="1225"/>
      <c r="D398" s="1225"/>
      <c r="E398" s="1225"/>
      <c r="F398" s="1226"/>
      <c r="G398" s="1230"/>
      <c r="H398" s="1231"/>
      <c r="I398" s="1231"/>
      <c r="J398" s="1231"/>
      <c r="K398" s="1231"/>
      <c r="L398" s="1231"/>
      <c r="M398" s="1231"/>
      <c r="N398" s="1231"/>
      <c r="O398" s="1232"/>
    </row>
    <row r="399" spans="1:15" ht="15.75" x14ac:dyDescent="0.25">
      <c r="A399" s="1081" t="s">
        <v>48</v>
      </c>
      <c r="B399" s="1082"/>
      <c r="C399" s="1082"/>
      <c r="D399" s="1082"/>
      <c r="E399" s="1082"/>
      <c r="F399" s="1083"/>
      <c r="G399" s="1081" t="s">
        <v>49</v>
      </c>
      <c r="H399" s="1082"/>
      <c r="I399" s="1082"/>
      <c r="J399" s="1082"/>
      <c r="K399" s="1082"/>
      <c r="L399" s="1082"/>
      <c r="M399" s="1082"/>
      <c r="N399" s="1082"/>
      <c r="O399" s="1083"/>
    </row>
    <row r="400" spans="1:15" x14ac:dyDescent="0.25">
      <c r="A400" s="1209" t="s">
        <v>753</v>
      </c>
      <c r="B400" s="1210"/>
      <c r="C400" s="1210"/>
      <c r="D400" s="1210"/>
      <c r="E400" s="1210"/>
      <c r="F400" s="1211"/>
      <c r="G400" s="1209" t="s">
        <v>705</v>
      </c>
      <c r="H400" s="1210"/>
      <c r="I400" s="1210"/>
      <c r="J400" s="1210"/>
      <c r="K400" s="1210"/>
      <c r="L400" s="1210"/>
      <c r="M400" s="1210"/>
      <c r="N400" s="1210"/>
      <c r="O400" s="1211"/>
    </row>
    <row r="401" spans="1:15" x14ac:dyDescent="0.25">
      <c r="A401" s="1212"/>
      <c r="B401" s="1213"/>
      <c r="C401" s="1213"/>
      <c r="D401" s="1213"/>
      <c r="E401" s="1213"/>
      <c r="F401" s="1214"/>
      <c r="G401" s="1212"/>
      <c r="H401" s="1213"/>
      <c r="I401" s="1213"/>
      <c r="J401" s="1213"/>
      <c r="K401" s="1213"/>
      <c r="L401" s="1213"/>
      <c r="M401" s="1213"/>
      <c r="N401" s="1213"/>
      <c r="O401" s="1214"/>
    </row>
    <row r="402" spans="1:15" ht="15.75" x14ac:dyDescent="0.25">
      <c r="A402" s="63"/>
      <c r="B402" s="64"/>
      <c r="C402" s="70"/>
      <c r="D402" s="70"/>
      <c r="E402" s="70"/>
      <c r="F402" s="70"/>
      <c r="G402" s="70"/>
      <c r="H402" s="70"/>
      <c r="I402" s="70"/>
      <c r="J402" s="70"/>
      <c r="K402" s="70"/>
      <c r="L402" s="70"/>
      <c r="M402" s="70"/>
      <c r="N402" s="70"/>
      <c r="O402" s="63"/>
    </row>
    <row r="403" spans="1:15" ht="15.75" x14ac:dyDescent="0.25">
      <c r="A403" s="70"/>
      <c r="B403" s="70"/>
      <c r="C403" s="63"/>
      <c r="D403" s="752" t="s">
        <v>52</v>
      </c>
      <c r="E403" s="773"/>
      <c r="F403" s="773"/>
      <c r="G403" s="773"/>
      <c r="H403" s="773"/>
      <c r="I403" s="773"/>
      <c r="J403" s="773"/>
      <c r="K403" s="773"/>
      <c r="L403" s="773"/>
      <c r="M403" s="773"/>
      <c r="N403" s="773"/>
      <c r="O403" s="753"/>
    </row>
    <row r="404" spans="1:15" ht="15.75" x14ac:dyDescent="0.25">
      <c r="A404" s="63"/>
      <c r="B404" s="64"/>
      <c r="C404" s="70"/>
      <c r="D404" s="105" t="s">
        <v>53</v>
      </c>
      <c r="E404" s="105" t="s">
        <v>54</v>
      </c>
      <c r="F404" s="105" t="s">
        <v>55</v>
      </c>
      <c r="G404" s="105" t="s">
        <v>56</v>
      </c>
      <c r="H404" s="105" t="s">
        <v>57</v>
      </c>
      <c r="I404" s="105" t="s">
        <v>58</v>
      </c>
      <c r="J404" s="105" t="s">
        <v>59</v>
      </c>
      <c r="K404" s="105" t="s">
        <v>60</v>
      </c>
      <c r="L404" s="105" t="s">
        <v>61</v>
      </c>
      <c r="M404" s="105" t="s">
        <v>62</v>
      </c>
      <c r="N404" s="105" t="s">
        <v>63</v>
      </c>
      <c r="O404" s="105" t="s">
        <v>64</v>
      </c>
    </row>
    <row r="405" spans="1:15" ht="15.75" x14ac:dyDescent="0.25">
      <c r="A405" s="1215" t="s">
        <v>65</v>
      </c>
      <c r="B405" s="1216"/>
      <c r="C405" s="1217"/>
      <c r="D405" s="271">
        <v>0.15000000000000002</v>
      </c>
      <c r="E405" s="271">
        <v>0.30000000000000004</v>
      </c>
      <c r="F405" s="271">
        <v>0.44999999999999996</v>
      </c>
      <c r="G405" s="271">
        <v>0.60000000000000009</v>
      </c>
      <c r="H405" s="271">
        <v>0.89999999999999991</v>
      </c>
      <c r="I405" s="271">
        <v>1.2000000000000002</v>
      </c>
      <c r="J405" s="271">
        <v>1.5</v>
      </c>
      <c r="K405" s="271">
        <v>1.7999999999999998</v>
      </c>
      <c r="L405" s="271">
        <v>2.0999999999999996</v>
      </c>
      <c r="M405" s="271">
        <v>2.4000000000000004</v>
      </c>
      <c r="N405" s="271">
        <v>2.7</v>
      </c>
      <c r="O405" s="271">
        <v>3</v>
      </c>
    </row>
    <row r="406" spans="1:15" ht="15.75" x14ac:dyDescent="0.25">
      <c r="A406" s="1218" t="s">
        <v>66</v>
      </c>
      <c r="B406" s="1219"/>
      <c r="C406" s="1220"/>
      <c r="D406" s="272">
        <v>1.5E-3</v>
      </c>
      <c r="E406" s="272">
        <v>3.0000000000000001E-3</v>
      </c>
      <c r="F406" s="272">
        <v>4.4999999999999997E-3</v>
      </c>
      <c r="G406" s="273">
        <v>6.0000000000000001E-3</v>
      </c>
      <c r="H406" s="273">
        <v>1.0999999999999999E-2</v>
      </c>
      <c r="I406" s="273">
        <v>1.2999999999999999E-2</v>
      </c>
      <c r="J406" s="273">
        <v>1.4999999999999999E-2</v>
      </c>
      <c r="K406" s="273">
        <v>2.3E-2</v>
      </c>
      <c r="L406" s="273">
        <v>2.5000000000000001E-2</v>
      </c>
      <c r="M406" s="273"/>
      <c r="N406" s="273"/>
      <c r="O406" s="273"/>
    </row>
    <row r="407" spans="1:15" ht="15.75" x14ac:dyDescent="0.25">
      <c r="A407" s="63"/>
      <c r="B407" s="64"/>
      <c r="C407" s="65"/>
      <c r="D407" s="65"/>
      <c r="E407" s="65"/>
      <c r="F407" s="65"/>
      <c r="G407" s="65"/>
      <c r="H407" s="65"/>
      <c r="I407" s="65"/>
      <c r="J407" s="65"/>
      <c r="K407" s="65"/>
      <c r="L407" s="65"/>
      <c r="M407" s="65"/>
      <c r="N407" s="65"/>
      <c r="O407" s="65"/>
    </row>
    <row r="408" spans="1:15" ht="15.75" x14ac:dyDescent="0.25">
      <c r="A408" s="63"/>
      <c r="B408" s="64"/>
      <c r="C408" s="65"/>
      <c r="D408" s="65"/>
      <c r="E408" s="65"/>
      <c r="F408" s="65"/>
      <c r="G408" s="65"/>
      <c r="H408" s="65"/>
      <c r="I408" s="65"/>
      <c r="J408" s="65"/>
      <c r="K408" s="65"/>
      <c r="L408" s="66"/>
      <c r="M408" s="66"/>
      <c r="N408" s="66"/>
      <c r="O408" s="63"/>
    </row>
    <row r="409" spans="1:15" ht="15.75" x14ac:dyDescent="0.25">
      <c r="A409" s="97"/>
      <c r="B409" s="98"/>
      <c r="C409" s="65"/>
      <c r="D409" s="65"/>
      <c r="E409" s="65"/>
      <c r="F409" s="97"/>
      <c r="G409" s="97"/>
      <c r="H409" s="97"/>
      <c r="I409" s="97"/>
      <c r="J409" s="97"/>
      <c r="K409" s="97"/>
      <c r="L409" s="97"/>
      <c r="M409" s="98"/>
      <c r="N409" s="98"/>
      <c r="O409" s="97"/>
    </row>
    <row r="410" spans="1:15" ht="15.75" x14ac:dyDescent="0.25">
      <c r="A410" s="63"/>
      <c r="B410" s="64"/>
      <c r="C410" s="65"/>
      <c r="D410" s="65"/>
      <c r="E410" s="65"/>
      <c r="F410" s="65"/>
      <c r="G410" s="65"/>
      <c r="H410" s="65"/>
      <c r="I410" s="65"/>
      <c r="J410" s="65"/>
      <c r="K410" s="65"/>
      <c r="L410" s="66"/>
      <c r="M410" s="66"/>
      <c r="N410" s="66"/>
      <c r="O410" s="63"/>
    </row>
    <row r="411" spans="1:15" ht="63" x14ac:dyDescent="0.25">
      <c r="A411" s="104" t="s">
        <v>23</v>
      </c>
      <c r="B411" s="105" t="s">
        <v>24</v>
      </c>
      <c r="C411" s="104" t="s">
        <v>25</v>
      </c>
      <c r="D411" s="104" t="s">
        <v>26</v>
      </c>
      <c r="E411" s="104" t="s">
        <v>592</v>
      </c>
      <c r="F411" s="752" t="s">
        <v>28</v>
      </c>
      <c r="G411" s="753"/>
      <c r="H411" s="752" t="s">
        <v>29</v>
      </c>
      <c r="I411" s="753"/>
      <c r="J411" s="105" t="s">
        <v>30</v>
      </c>
      <c r="K411" s="752" t="s">
        <v>31</v>
      </c>
      <c r="L411" s="753"/>
      <c r="M411" s="765" t="s">
        <v>32</v>
      </c>
      <c r="N411" s="766"/>
      <c r="O411" s="767"/>
    </row>
    <row r="412" spans="1:15" ht="63" x14ac:dyDescent="0.25">
      <c r="A412" s="75" t="s">
        <v>67</v>
      </c>
      <c r="B412" s="76">
        <v>50</v>
      </c>
      <c r="C412" s="77" t="s">
        <v>106</v>
      </c>
      <c r="D412" s="77" t="s">
        <v>35</v>
      </c>
      <c r="E412" s="77" t="s">
        <v>249</v>
      </c>
      <c r="F412" s="754" t="s">
        <v>768</v>
      </c>
      <c r="G412" s="743"/>
      <c r="H412" s="782" t="s">
        <v>38</v>
      </c>
      <c r="I412" s="759"/>
      <c r="J412" s="79">
        <v>100</v>
      </c>
      <c r="K412" s="782" t="s">
        <v>698</v>
      </c>
      <c r="L412" s="759"/>
      <c r="M412" s="797" t="s">
        <v>753</v>
      </c>
      <c r="N412" s="798"/>
      <c r="O412" s="799"/>
    </row>
    <row r="413" spans="1:15" ht="15.75" x14ac:dyDescent="0.25">
      <c r="A413" s="752" t="s">
        <v>40</v>
      </c>
      <c r="B413" s="753"/>
      <c r="C413" s="754" t="s">
        <v>769</v>
      </c>
      <c r="D413" s="742"/>
      <c r="E413" s="742"/>
      <c r="F413" s="742"/>
      <c r="G413" s="743"/>
      <c r="H413" s="783" t="s">
        <v>72</v>
      </c>
      <c r="I413" s="756"/>
      <c r="J413" s="757"/>
      <c r="K413" s="797" t="s">
        <v>770</v>
      </c>
      <c r="L413" s="798"/>
      <c r="M413" s="798"/>
      <c r="N413" s="798"/>
      <c r="O413" s="799"/>
    </row>
    <row r="414" spans="1:15" ht="15.75" x14ac:dyDescent="0.25">
      <c r="A414" s="1081" t="s">
        <v>44</v>
      </c>
      <c r="B414" s="1082"/>
      <c r="C414" s="1082"/>
      <c r="D414" s="1082"/>
      <c r="E414" s="1082"/>
      <c r="F414" s="1083"/>
      <c r="G414" s="1081" t="s">
        <v>45</v>
      </c>
      <c r="H414" s="1082"/>
      <c r="I414" s="1082"/>
      <c r="J414" s="1082"/>
      <c r="K414" s="1082"/>
      <c r="L414" s="1082"/>
      <c r="M414" s="1082"/>
      <c r="N414" s="1082"/>
      <c r="O414" s="1083"/>
    </row>
    <row r="415" spans="1:15" x14ac:dyDescent="0.25">
      <c r="A415" s="1239" t="s">
        <v>771</v>
      </c>
      <c r="B415" s="1240"/>
      <c r="C415" s="1240"/>
      <c r="D415" s="1240"/>
      <c r="E415" s="1240"/>
      <c r="F415" s="1241"/>
      <c r="G415" s="1227" t="s">
        <v>767</v>
      </c>
      <c r="H415" s="1228"/>
      <c r="I415" s="1228"/>
      <c r="J415" s="1228"/>
      <c r="K415" s="1228"/>
      <c r="L415" s="1228"/>
      <c r="M415" s="1228"/>
      <c r="N415" s="1228"/>
      <c r="O415" s="1229"/>
    </row>
    <row r="416" spans="1:15" x14ac:dyDescent="0.25">
      <c r="A416" s="1242"/>
      <c r="B416" s="1243"/>
      <c r="C416" s="1243"/>
      <c r="D416" s="1243"/>
      <c r="E416" s="1243"/>
      <c r="F416" s="1244"/>
      <c r="G416" s="1230"/>
      <c r="H416" s="1231"/>
      <c r="I416" s="1231"/>
      <c r="J416" s="1231"/>
      <c r="K416" s="1231"/>
      <c r="L416" s="1231"/>
      <c r="M416" s="1231"/>
      <c r="N416" s="1231"/>
      <c r="O416" s="1232"/>
    </row>
    <row r="417" spans="1:15" ht="15.75" x14ac:dyDescent="0.25">
      <c r="A417" s="1081" t="s">
        <v>48</v>
      </c>
      <c r="B417" s="1082"/>
      <c r="C417" s="1082"/>
      <c r="D417" s="1082"/>
      <c r="E417" s="1082"/>
      <c r="F417" s="1083"/>
      <c r="G417" s="1081" t="s">
        <v>49</v>
      </c>
      <c r="H417" s="1082"/>
      <c r="I417" s="1082"/>
      <c r="J417" s="1082"/>
      <c r="K417" s="1082"/>
      <c r="L417" s="1082"/>
      <c r="M417" s="1082"/>
      <c r="N417" s="1082"/>
      <c r="O417" s="1083"/>
    </row>
    <row r="418" spans="1:15" x14ac:dyDescent="0.25">
      <c r="A418" s="1233" t="s">
        <v>753</v>
      </c>
      <c r="B418" s="1234"/>
      <c r="C418" s="1234"/>
      <c r="D418" s="1234"/>
      <c r="E418" s="1234"/>
      <c r="F418" s="1235"/>
      <c r="G418" s="1239" t="s">
        <v>705</v>
      </c>
      <c r="H418" s="1240"/>
      <c r="I418" s="1240"/>
      <c r="J418" s="1240"/>
      <c r="K418" s="1240"/>
      <c r="L418" s="1240"/>
      <c r="M418" s="1240"/>
      <c r="N418" s="1240"/>
      <c r="O418" s="1241"/>
    </row>
    <row r="419" spans="1:15" x14ac:dyDescent="0.25">
      <c r="A419" s="1236"/>
      <c r="B419" s="1237"/>
      <c r="C419" s="1237"/>
      <c r="D419" s="1237"/>
      <c r="E419" s="1237"/>
      <c r="F419" s="1238"/>
      <c r="G419" s="1242"/>
      <c r="H419" s="1243"/>
      <c r="I419" s="1243"/>
      <c r="J419" s="1243"/>
      <c r="K419" s="1243"/>
      <c r="L419" s="1243"/>
      <c r="M419" s="1243"/>
      <c r="N419" s="1243"/>
      <c r="O419" s="1244"/>
    </row>
    <row r="420" spans="1:15" ht="15.75" x14ac:dyDescent="0.25">
      <c r="A420" s="63"/>
      <c r="B420" s="64"/>
      <c r="C420" s="70"/>
      <c r="D420" s="70"/>
      <c r="E420" s="70"/>
      <c r="F420" s="70"/>
      <c r="G420" s="70"/>
      <c r="H420" s="70"/>
      <c r="I420" s="70"/>
      <c r="J420" s="70"/>
      <c r="K420" s="70"/>
      <c r="L420" s="70"/>
      <c r="M420" s="70"/>
      <c r="N420" s="70"/>
      <c r="O420" s="63"/>
    </row>
    <row r="421" spans="1:15" ht="15.75" x14ac:dyDescent="0.25">
      <c r="A421" s="63"/>
      <c r="B421" s="64"/>
      <c r="C421" s="70"/>
      <c r="D421" s="70"/>
      <c r="E421" s="70"/>
      <c r="F421" s="70"/>
      <c r="G421" s="70"/>
      <c r="H421" s="70"/>
      <c r="I421" s="70"/>
      <c r="J421" s="70"/>
      <c r="K421" s="70"/>
      <c r="L421" s="70"/>
      <c r="M421" s="70"/>
      <c r="N421" s="70"/>
      <c r="O421" s="63"/>
    </row>
    <row r="422" spans="1:15" ht="15.75" x14ac:dyDescent="0.25">
      <c r="A422" s="86" t="s">
        <v>76</v>
      </c>
      <c r="B422" s="86" t="s">
        <v>24</v>
      </c>
      <c r="C422" s="113"/>
      <c r="D422" s="105" t="s">
        <v>53</v>
      </c>
      <c r="E422" s="105" t="s">
        <v>54</v>
      </c>
      <c r="F422" s="105" t="s">
        <v>55</v>
      </c>
      <c r="G422" s="105" t="s">
        <v>56</v>
      </c>
      <c r="H422" s="105" t="s">
        <v>57</v>
      </c>
      <c r="I422" s="105" t="s">
        <v>58</v>
      </c>
      <c r="J422" s="105" t="s">
        <v>59</v>
      </c>
      <c r="K422" s="105" t="s">
        <v>60</v>
      </c>
      <c r="L422" s="105" t="s">
        <v>61</v>
      </c>
      <c r="M422" s="105" t="s">
        <v>62</v>
      </c>
      <c r="N422" s="105" t="s">
        <v>63</v>
      </c>
      <c r="O422" s="105" t="s">
        <v>64</v>
      </c>
    </row>
    <row r="423" spans="1:15" ht="31.5" x14ac:dyDescent="0.25">
      <c r="A423" s="784" t="s">
        <v>517</v>
      </c>
      <c r="B423" s="956">
        <v>10</v>
      </c>
      <c r="C423" s="214" t="s">
        <v>65</v>
      </c>
      <c r="D423" s="274">
        <v>60</v>
      </c>
      <c r="E423" s="274">
        <v>70</v>
      </c>
      <c r="F423" s="274">
        <v>80</v>
      </c>
      <c r="G423" s="274">
        <v>100</v>
      </c>
      <c r="H423" s="275"/>
      <c r="I423" s="275"/>
      <c r="J423" s="275"/>
      <c r="K423" s="275"/>
      <c r="L423" s="275"/>
      <c r="M423" s="275"/>
      <c r="N423" s="275"/>
      <c r="O423" s="276"/>
    </row>
    <row r="424" spans="1:15" x14ac:dyDescent="0.25">
      <c r="A424" s="785"/>
      <c r="B424" s="957"/>
      <c r="C424" s="215" t="s">
        <v>66</v>
      </c>
      <c r="D424" s="277">
        <v>60</v>
      </c>
      <c r="E424" s="277">
        <v>70</v>
      </c>
      <c r="F424" s="277">
        <v>80</v>
      </c>
      <c r="G424" s="277">
        <v>90</v>
      </c>
      <c r="H424" s="215">
        <v>100</v>
      </c>
      <c r="I424" s="215"/>
      <c r="J424" s="215"/>
      <c r="K424" s="215"/>
      <c r="L424" s="215"/>
      <c r="M424" s="215"/>
      <c r="N424" s="215"/>
      <c r="O424" s="215"/>
    </row>
    <row r="425" spans="1:15" ht="31.5" x14ac:dyDescent="0.25">
      <c r="A425" s="784" t="s">
        <v>518</v>
      </c>
      <c r="B425" s="956">
        <v>10</v>
      </c>
      <c r="C425" s="214" t="s">
        <v>65</v>
      </c>
      <c r="D425" s="274">
        <v>60</v>
      </c>
      <c r="E425" s="274">
        <v>70</v>
      </c>
      <c r="F425" s="274">
        <v>80</v>
      </c>
      <c r="G425" s="274">
        <v>90</v>
      </c>
      <c r="H425" s="278">
        <v>100</v>
      </c>
      <c r="I425" s="276"/>
      <c r="J425" s="276"/>
      <c r="K425" s="276"/>
      <c r="L425" s="276"/>
      <c r="M425" s="276"/>
      <c r="N425" s="276"/>
      <c r="O425" s="276"/>
    </row>
    <row r="426" spans="1:15" x14ac:dyDescent="0.25">
      <c r="A426" s="785"/>
      <c r="B426" s="957"/>
      <c r="C426" s="215" t="s">
        <v>66</v>
      </c>
      <c r="D426" s="277">
        <v>60</v>
      </c>
      <c r="E426" s="277">
        <v>70</v>
      </c>
      <c r="F426" s="277">
        <v>80</v>
      </c>
      <c r="G426" s="277">
        <v>90</v>
      </c>
      <c r="H426" s="215">
        <v>100</v>
      </c>
      <c r="I426" s="215"/>
      <c r="J426" s="215"/>
      <c r="K426" s="215"/>
      <c r="L426" s="215"/>
      <c r="M426" s="215"/>
      <c r="N426" s="215"/>
      <c r="O426" s="215"/>
    </row>
    <row r="427" spans="1:15" ht="31.5" x14ac:dyDescent="0.25">
      <c r="A427" s="784" t="s">
        <v>519</v>
      </c>
      <c r="B427" s="956">
        <v>10</v>
      </c>
      <c r="C427" s="214" t="s">
        <v>65</v>
      </c>
      <c r="D427" s="274">
        <v>60</v>
      </c>
      <c r="E427" s="274">
        <v>70</v>
      </c>
      <c r="F427" s="274">
        <v>80</v>
      </c>
      <c r="G427" s="274">
        <v>90</v>
      </c>
      <c r="H427" s="278">
        <v>100</v>
      </c>
      <c r="I427" s="276"/>
      <c r="J427" s="276"/>
      <c r="K427" s="276"/>
      <c r="L427" s="276"/>
      <c r="M427" s="276"/>
      <c r="N427" s="276"/>
      <c r="O427" s="276"/>
    </row>
    <row r="428" spans="1:15" x14ac:dyDescent="0.25">
      <c r="A428" s="785"/>
      <c r="B428" s="957"/>
      <c r="C428" s="215" t="s">
        <v>66</v>
      </c>
      <c r="D428" s="277">
        <v>60</v>
      </c>
      <c r="E428" s="277">
        <v>70</v>
      </c>
      <c r="F428" s="277">
        <v>80</v>
      </c>
      <c r="G428" s="277">
        <v>90</v>
      </c>
      <c r="H428" s="215">
        <v>100</v>
      </c>
      <c r="I428" s="215"/>
      <c r="J428" s="215"/>
      <c r="K428" s="215"/>
      <c r="L428" s="215"/>
      <c r="M428" s="215"/>
      <c r="N428" s="215"/>
      <c r="O428" s="215"/>
    </row>
    <row r="429" spans="1:15" ht="31.5" x14ac:dyDescent="0.25">
      <c r="A429" s="784" t="s">
        <v>520</v>
      </c>
      <c r="B429" s="956">
        <v>25</v>
      </c>
      <c r="C429" s="214" t="s">
        <v>65</v>
      </c>
      <c r="D429" s="275"/>
      <c r="E429" s="279"/>
      <c r="F429" s="280">
        <v>10</v>
      </c>
      <c r="G429" s="280">
        <v>20</v>
      </c>
      <c r="H429" s="278">
        <v>30</v>
      </c>
      <c r="I429" s="278">
        <v>40</v>
      </c>
      <c r="J429" s="278">
        <v>50</v>
      </c>
      <c r="K429" s="278">
        <v>60</v>
      </c>
      <c r="L429" s="278">
        <v>70</v>
      </c>
      <c r="M429" s="278">
        <v>80</v>
      </c>
      <c r="N429" s="278" t="s">
        <v>772</v>
      </c>
      <c r="O429" s="276"/>
    </row>
    <row r="430" spans="1:15" x14ac:dyDescent="0.25">
      <c r="A430" s="785"/>
      <c r="B430" s="957"/>
      <c r="C430" s="215" t="s">
        <v>66</v>
      </c>
      <c r="D430" s="279"/>
      <c r="E430" s="279"/>
      <c r="F430" s="279">
        <v>10</v>
      </c>
      <c r="G430" s="279">
        <v>20</v>
      </c>
      <c r="H430" s="215">
        <v>30</v>
      </c>
      <c r="I430" s="215">
        <v>40</v>
      </c>
      <c r="J430" s="215">
        <v>50</v>
      </c>
      <c r="K430" s="215">
        <v>70</v>
      </c>
      <c r="L430" s="215">
        <v>80</v>
      </c>
      <c r="M430" s="215"/>
      <c r="N430" s="215"/>
      <c r="O430" s="215"/>
    </row>
    <row r="431" spans="1:15" ht="31.5" x14ac:dyDescent="0.25">
      <c r="A431" s="784" t="s">
        <v>521</v>
      </c>
      <c r="B431" s="956">
        <v>10</v>
      </c>
      <c r="C431" s="214" t="s">
        <v>65</v>
      </c>
      <c r="D431" s="279"/>
      <c r="E431" s="279"/>
      <c r="F431" s="280">
        <v>10</v>
      </c>
      <c r="G431" s="280">
        <v>20</v>
      </c>
      <c r="H431" s="278">
        <v>30</v>
      </c>
      <c r="I431" s="278">
        <v>40</v>
      </c>
      <c r="J431" s="278">
        <v>50</v>
      </c>
      <c r="K431" s="278">
        <v>60</v>
      </c>
      <c r="L431" s="278">
        <v>70</v>
      </c>
      <c r="M431" s="278">
        <v>80</v>
      </c>
      <c r="N431" s="278" t="s">
        <v>772</v>
      </c>
      <c r="O431" s="276"/>
    </row>
    <row r="432" spans="1:15" x14ac:dyDescent="0.25">
      <c r="A432" s="785"/>
      <c r="B432" s="957"/>
      <c r="C432" s="215" t="s">
        <v>66</v>
      </c>
      <c r="D432" s="277"/>
      <c r="E432" s="277"/>
      <c r="F432" s="277">
        <v>10</v>
      </c>
      <c r="G432" s="277">
        <v>20</v>
      </c>
      <c r="H432" s="215">
        <v>30</v>
      </c>
      <c r="I432" s="215">
        <v>40</v>
      </c>
      <c r="J432" s="215">
        <v>50</v>
      </c>
      <c r="K432" s="215">
        <v>60</v>
      </c>
      <c r="L432" s="215">
        <v>75</v>
      </c>
      <c r="M432" s="215"/>
      <c r="N432" s="215"/>
      <c r="O432" s="215"/>
    </row>
    <row r="433" spans="1:15" ht="31.5" x14ac:dyDescent="0.25">
      <c r="A433" s="784" t="s">
        <v>522</v>
      </c>
      <c r="B433" s="956">
        <v>5</v>
      </c>
      <c r="C433" s="214" t="s">
        <v>65</v>
      </c>
      <c r="D433" s="276"/>
      <c r="E433" s="276"/>
      <c r="F433" s="278">
        <v>10</v>
      </c>
      <c r="G433" s="278">
        <v>40</v>
      </c>
      <c r="H433" s="278">
        <v>50</v>
      </c>
      <c r="I433" s="278">
        <v>60</v>
      </c>
      <c r="J433" s="278">
        <v>80</v>
      </c>
      <c r="K433" s="278">
        <v>100</v>
      </c>
      <c r="L433" s="276"/>
      <c r="M433" s="276"/>
      <c r="N433" s="276"/>
      <c r="O433" s="276"/>
    </row>
    <row r="434" spans="1:15" x14ac:dyDescent="0.25">
      <c r="A434" s="785"/>
      <c r="B434" s="957"/>
      <c r="C434" s="215" t="s">
        <v>66</v>
      </c>
      <c r="D434" s="277"/>
      <c r="E434" s="277"/>
      <c r="F434" s="277">
        <v>10</v>
      </c>
      <c r="G434" s="277">
        <v>40</v>
      </c>
      <c r="H434" s="215">
        <v>50</v>
      </c>
      <c r="I434" s="215">
        <v>60</v>
      </c>
      <c r="J434" s="215">
        <v>80</v>
      </c>
      <c r="K434" s="215">
        <v>90</v>
      </c>
      <c r="L434" s="215">
        <v>100</v>
      </c>
      <c r="M434" s="215"/>
      <c r="N434" s="215"/>
      <c r="O434" s="215"/>
    </row>
    <row r="435" spans="1:15" ht="31.5" x14ac:dyDescent="0.25">
      <c r="A435" s="784" t="s">
        <v>523</v>
      </c>
      <c r="B435" s="956">
        <v>25</v>
      </c>
      <c r="C435" s="214" t="s">
        <v>65</v>
      </c>
      <c r="D435" s="277"/>
      <c r="E435" s="277"/>
      <c r="F435" s="274">
        <v>10</v>
      </c>
      <c r="G435" s="274">
        <v>20</v>
      </c>
      <c r="H435" s="278">
        <v>30</v>
      </c>
      <c r="I435" s="278">
        <v>40</v>
      </c>
      <c r="J435" s="278">
        <v>50</v>
      </c>
      <c r="K435" s="278">
        <v>60</v>
      </c>
      <c r="L435" s="278">
        <v>70</v>
      </c>
      <c r="M435" s="278">
        <v>80</v>
      </c>
      <c r="N435" s="278">
        <v>90</v>
      </c>
      <c r="O435" s="278">
        <v>100</v>
      </c>
    </row>
    <row r="436" spans="1:15" x14ac:dyDescent="0.25">
      <c r="A436" s="785"/>
      <c r="B436" s="957"/>
      <c r="C436" s="215" t="s">
        <v>66</v>
      </c>
      <c r="D436" s="277"/>
      <c r="E436" s="277"/>
      <c r="F436" s="277">
        <v>10</v>
      </c>
      <c r="G436" s="277">
        <v>20</v>
      </c>
      <c r="H436" s="215">
        <v>30</v>
      </c>
      <c r="I436" s="215">
        <v>40</v>
      </c>
      <c r="J436" s="215">
        <v>60</v>
      </c>
      <c r="K436" s="215">
        <v>70</v>
      </c>
      <c r="L436" s="215">
        <v>75</v>
      </c>
      <c r="M436" s="215"/>
      <c r="N436" s="215"/>
      <c r="O436" s="215"/>
    </row>
    <row r="437" spans="1:15" ht="31.5" x14ac:dyDescent="0.25">
      <c r="A437" s="784" t="s">
        <v>524</v>
      </c>
      <c r="B437" s="956">
        <v>5</v>
      </c>
      <c r="C437" s="214" t="s">
        <v>65</v>
      </c>
      <c r="D437" s="277"/>
      <c r="E437" s="277"/>
      <c r="F437" s="277"/>
      <c r="G437" s="281"/>
      <c r="H437" s="275"/>
      <c r="I437" s="275"/>
      <c r="J437" s="275"/>
      <c r="K437" s="275"/>
      <c r="L437" s="275"/>
      <c r="M437" s="275"/>
      <c r="N437" s="275"/>
      <c r="O437" s="278">
        <v>100</v>
      </c>
    </row>
    <row r="438" spans="1:15" x14ac:dyDescent="0.25">
      <c r="A438" s="785"/>
      <c r="B438" s="957"/>
      <c r="C438" s="215" t="s">
        <v>66</v>
      </c>
      <c r="D438" s="277"/>
      <c r="E438" s="277"/>
      <c r="F438" s="277"/>
      <c r="G438" s="277">
        <v>20</v>
      </c>
      <c r="H438" s="215"/>
      <c r="I438" s="215"/>
      <c r="J438" s="215">
        <v>50</v>
      </c>
      <c r="K438" s="215"/>
      <c r="L438" s="215"/>
      <c r="M438" s="215"/>
      <c r="N438" s="215"/>
      <c r="O438" s="215"/>
    </row>
    <row r="439" spans="1:15" ht="31.5" x14ac:dyDescent="0.25">
      <c r="A439" s="784" t="s">
        <v>525</v>
      </c>
      <c r="B439" s="956"/>
      <c r="C439" s="214" t="s">
        <v>65</v>
      </c>
      <c r="D439" s="279"/>
      <c r="E439" s="279"/>
      <c r="F439" s="279"/>
      <c r="G439" s="279">
        <v>20</v>
      </c>
      <c r="H439" s="276"/>
      <c r="I439" s="276"/>
      <c r="J439" s="276"/>
      <c r="K439" s="276"/>
      <c r="L439" s="276"/>
      <c r="M439" s="276"/>
      <c r="N439" s="276"/>
      <c r="O439" s="276"/>
    </row>
    <row r="440" spans="1:15" x14ac:dyDescent="0.25">
      <c r="A440" s="785"/>
      <c r="B440" s="957"/>
      <c r="C440" s="215" t="s">
        <v>66</v>
      </c>
      <c r="D440" s="215"/>
      <c r="E440" s="215"/>
      <c r="F440" s="215"/>
      <c r="G440" s="215">
        <v>20</v>
      </c>
      <c r="H440" s="215"/>
      <c r="I440" s="215"/>
      <c r="J440" s="215"/>
      <c r="K440" s="215">
        <v>66</v>
      </c>
      <c r="L440" s="215">
        <v>70</v>
      </c>
      <c r="M440" s="215"/>
      <c r="N440" s="215"/>
      <c r="O440" s="215"/>
    </row>
    <row r="441" spans="1:15" ht="31.5" x14ac:dyDescent="0.25">
      <c r="A441" s="784" t="s">
        <v>526</v>
      </c>
      <c r="B441" s="956"/>
      <c r="C441" s="214" t="s">
        <v>65</v>
      </c>
      <c r="D441" s="276"/>
      <c r="E441" s="276"/>
      <c r="F441" s="276"/>
      <c r="G441" s="276">
        <v>20</v>
      </c>
      <c r="H441" s="276"/>
      <c r="I441" s="276"/>
      <c r="J441" s="276"/>
      <c r="K441" s="276"/>
      <c r="L441" s="276"/>
      <c r="M441" s="276"/>
      <c r="N441" s="276"/>
      <c r="O441" s="276"/>
    </row>
    <row r="442" spans="1:15" x14ac:dyDescent="0.25">
      <c r="A442" s="785"/>
      <c r="B442" s="957"/>
      <c r="C442" s="215" t="s">
        <v>66</v>
      </c>
      <c r="D442" s="215"/>
      <c r="E442" s="215"/>
      <c r="F442" s="215"/>
      <c r="G442" s="215">
        <v>20</v>
      </c>
      <c r="H442" s="215"/>
      <c r="I442" s="215"/>
      <c r="J442" s="215"/>
      <c r="K442" s="215"/>
      <c r="L442" s="215"/>
      <c r="M442" s="215"/>
      <c r="N442" s="215"/>
      <c r="O442" s="215"/>
    </row>
    <row r="443" spans="1:15" x14ac:dyDescent="0.25">
      <c r="A443" s="88"/>
      <c r="B443" s="88"/>
      <c r="C443" s="229"/>
      <c r="D443" s="229"/>
      <c r="E443" s="229"/>
      <c r="F443" s="229"/>
      <c r="G443" s="229"/>
      <c r="H443" s="229"/>
      <c r="I443" s="229"/>
      <c r="J443" s="229"/>
      <c r="K443" s="229"/>
      <c r="L443" s="229"/>
      <c r="M443" s="229"/>
      <c r="N443" s="229"/>
      <c r="O443" s="229"/>
    </row>
    <row r="444" spans="1:15" x14ac:dyDescent="0.25">
      <c r="A444" s="1245" t="s">
        <v>683</v>
      </c>
      <c r="B444" s="1246"/>
      <c r="C444" s="1246"/>
      <c r="D444" s="1246"/>
      <c r="E444" s="1246"/>
      <c r="F444" s="1246"/>
      <c r="G444" s="1246"/>
      <c r="H444" s="1246"/>
      <c r="I444" s="1246"/>
      <c r="J444" s="1246"/>
      <c r="K444" s="1246"/>
      <c r="L444" s="1246"/>
      <c r="M444" s="1246"/>
      <c r="N444" s="1246"/>
      <c r="O444" s="1247"/>
    </row>
    <row r="445" spans="1:15" ht="15.75" x14ac:dyDescent="0.25">
      <c r="A445" s="97"/>
      <c r="B445" s="98"/>
      <c r="C445" s="97"/>
      <c r="D445" s="97"/>
      <c r="E445" s="97"/>
      <c r="F445" s="97"/>
      <c r="G445" s="97"/>
      <c r="H445" s="97"/>
      <c r="I445" s="97"/>
      <c r="J445" s="97"/>
      <c r="K445" s="97"/>
      <c r="L445" s="97"/>
      <c r="M445" s="98"/>
      <c r="N445" s="98"/>
      <c r="O445" s="97"/>
    </row>
    <row r="446" spans="1:15" ht="16.5" thickBot="1" x14ac:dyDescent="0.3">
      <c r="A446" s="97"/>
      <c r="B446" s="98"/>
      <c r="C446" s="97"/>
      <c r="D446" s="97"/>
      <c r="E446" s="97"/>
      <c r="F446" s="97"/>
      <c r="G446" s="97"/>
      <c r="H446" s="97"/>
      <c r="I446" s="97"/>
      <c r="J446" s="97"/>
      <c r="K446" s="97"/>
      <c r="L446" s="97"/>
      <c r="M446" s="98"/>
      <c r="N446" s="98"/>
      <c r="O446" s="97"/>
    </row>
    <row r="447" spans="1:15" ht="16.5" thickBot="1" x14ac:dyDescent="0.3">
      <c r="A447" s="1110" t="s">
        <v>612</v>
      </c>
      <c r="B447" s="1111"/>
      <c r="C447" s="1111"/>
      <c r="D447" s="1111"/>
      <c r="E447" s="1111"/>
      <c r="F447" s="1111"/>
      <c r="G447" s="1111"/>
      <c r="H447" s="1111"/>
      <c r="I447" s="1111"/>
      <c r="J447" s="1111"/>
      <c r="K447" s="1111"/>
      <c r="L447" s="1111"/>
      <c r="M447" s="1111"/>
      <c r="N447" s="1111"/>
      <c r="O447" s="1112"/>
    </row>
    <row r="448" spans="1:15" x14ac:dyDescent="0.25">
      <c r="A448" s="1099" t="s">
        <v>773</v>
      </c>
      <c r="B448" s="1100"/>
      <c r="C448" s="1100"/>
      <c r="D448" s="1100"/>
      <c r="E448" s="1100"/>
      <c r="F448" s="1100"/>
      <c r="G448" s="1100"/>
      <c r="H448" s="1100"/>
      <c r="I448" s="1100"/>
      <c r="J448" s="1100"/>
      <c r="K448" s="1100"/>
      <c r="L448" s="1100"/>
      <c r="M448" s="1100"/>
      <c r="N448" s="1100"/>
      <c r="O448" s="1101"/>
    </row>
    <row r="449" spans="1:15" x14ac:dyDescent="0.25">
      <c r="A449" s="1102" t="s">
        <v>774</v>
      </c>
      <c r="B449" s="1103"/>
      <c r="C449" s="1103"/>
      <c r="D449" s="1103"/>
      <c r="E449" s="1103"/>
      <c r="F449" s="1103"/>
      <c r="G449" s="1103"/>
      <c r="H449" s="1103"/>
      <c r="I449" s="1103"/>
      <c r="J449" s="1103"/>
      <c r="K449" s="1103"/>
      <c r="L449" s="1103"/>
      <c r="M449" s="1103"/>
      <c r="N449" s="1103"/>
      <c r="O449" s="1104"/>
    </row>
    <row r="450" spans="1:15" x14ac:dyDescent="0.25">
      <c r="A450" s="1105" t="s">
        <v>775</v>
      </c>
      <c r="B450" s="1103"/>
      <c r="C450" s="1103"/>
      <c r="D450" s="1103"/>
      <c r="E450" s="1103"/>
      <c r="F450" s="1103"/>
      <c r="G450" s="1103"/>
      <c r="H450" s="1103"/>
      <c r="I450" s="1103"/>
      <c r="J450" s="1103"/>
      <c r="K450" s="1103"/>
      <c r="L450" s="1103"/>
      <c r="M450" s="1103"/>
      <c r="N450" s="1103"/>
      <c r="O450" s="1104"/>
    </row>
    <row r="451" spans="1:15" x14ac:dyDescent="0.25">
      <c r="A451" s="1105" t="s">
        <v>776</v>
      </c>
      <c r="B451" s="1103"/>
      <c r="C451" s="1103"/>
      <c r="D451" s="1103"/>
      <c r="E451" s="1103"/>
      <c r="F451" s="1103"/>
      <c r="G451" s="1103"/>
      <c r="H451" s="1103"/>
      <c r="I451" s="1103"/>
      <c r="J451" s="1103"/>
      <c r="K451" s="1103"/>
      <c r="L451" s="1103"/>
      <c r="M451" s="1103"/>
      <c r="N451" s="1103"/>
      <c r="O451" s="1104"/>
    </row>
    <row r="452" spans="1:15" ht="15.75" thickBot="1" x14ac:dyDescent="0.3">
      <c r="A452" s="1038" t="s">
        <v>777</v>
      </c>
      <c r="B452" s="1039"/>
      <c r="C452" s="1039"/>
      <c r="D452" s="1039"/>
      <c r="E452" s="1039"/>
      <c r="F452" s="1039"/>
      <c r="G452" s="1039"/>
      <c r="H452" s="1039"/>
      <c r="I452" s="1039"/>
      <c r="J452" s="1039"/>
      <c r="K452" s="1039"/>
      <c r="L452" s="1039"/>
      <c r="M452" s="1039"/>
      <c r="N452" s="1039"/>
      <c r="O452" s="1040"/>
    </row>
    <row r="453" spans="1:15" ht="15.75" thickBot="1" x14ac:dyDescent="0.3">
      <c r="A453" s="1041" t="s">
        <v>778</v>
      </c>
      <c r="B453" s="1042"/>
      <c r="C453" s="1042"/>
      <c r="D453" s="1042"/>
      <c r="E453" s="1042"/>
      <c r="F453" s="1042"/>
      <c r="G453" s="1042"/>
      <c r="H453" s="1042"/>
      <c r="I453" s="1042"/>
      <c r="J453" s="1042"/>
      <c r="K453" s="1042"/>
      <c r="L453" s="1042"/>
      <c r="M453" s="1042"/>
      <c r="N453" s="1042"/>
      <c r="O453" s="1043"/>
    </row>
    <row r="454" spans="1:15" ht="15.75" thickBot="1" x14ac:dyDescent="0.3">
      <c r="A454" s="1041" t="s">
        <v>779</v>
      </c>
      <c r="B454" s="1042"/>
      <c r="C454" s="1042"/>
      <c r="D454" s="1042"/>
      <c r="E454" s="1042"/>
      <c r="F454" s="1042"/>
      <c r="G454" s="1042"/>
      <c r="H454" s="1042"/>
      <c r="I454" s="1042"/>
      <c r="J454" s="1042"/>
      <c r="K454" s="1042"/>
      <c r="L454" s="1042"/>
      <c r="M454" s="1042"/>
      <c r="N454" s="1042"/>
      <c r="O454" s="1043"/>
    </row>
    <row r="455" spans="1:15" ht="15.75" thickBot="1" x14ac:dyDescent="0.3">
      <c r="A455" s="1033" t="s">
        <v>620</v>
      </c>
      <c r="B455" s="1042"/>
      <c r="C455" s="1042"/>
      <c r="D455" s="1042"/>
      <c r="E455" s="1042"/>
      <c r="F455" s="1042"/>
      <c r="G455" s="1042"/>
      <c r="H455" s="1042"/>
      <c r="I455" s="1042"/>
      <c r="J455" s="1042"/>
      <c r="K455" s="1042"/>
      <c r="L455" s="1042"/>
      <c r="M455" s="1042"/>
      <c r="N455" s="1042"/>
      <c r="O455" s="1043"/>
    </row>
    <row r="456" spans="1:15" ht="16.5" thickBot="1" x14ac:dyDescent="0.3">
      <c r="A456" s="1033" t="s">
        <v>621</v>
      </c>
      <c r="B456" s="1034"/>
      <c r="C456" s="1034"/>
      <c r="D456" s="1034"/>
      <c r="E456" s="1034"/>
      <c r="F456" s="1034"/>
      <c r="G456" s="1034"/>
      <c r="H456" s="1034"/>
      <c r="I456" s="1034"/>
      <c r="J456" s="1034"/>
      <c r="K456" s="1034"/>
      <c r="L456" s="1034"/>
      <c r="M456" s="1034"/>
      <c r="N456" s="1034"/>
      <c r="O456" s="1035"/>
    </row>
    <row r="457" spans="1:15" ht="16.5" thickBot="1" x14ac:dyDescent="0.3">
      <c r="A457" s="1033" t="s">
        <v>622</v>
      </c>
      <c r="B457" s="1034"/>
      <c r="C457" s="1034"/>
      <c r="D457" s="1034"/>
      <c r="E457" s="1034"/>
      <c r="F457" s="1034"/>
      <c r="G457" s="1034"/>
      <c r="H457" s="1034"/>
      <c r="I457" s="1034"/>
      <c r="J457" s="1034"/>
      <c r="K457" s="1034"/>
      <c r="L457" s="1034"/>
      <c r="M457" s="1034"/>
      <c r="N457" s="1034"/>
      <c r="O457" s="1035"/>
    </row>
    <row r="458" spans="1:15" x14ac:dyDescent="0.25">
      <c r="A458" s="218"/>
      <c r="B458" s="218"/>
      <c r="C458" s="218"/>
      <c r="D458" s="218"/>
      <c r="E458" s="218"/>
      <c r="F458" s="218"/>
      <c r="G458" s="218"/>
      <c r="H458" s="218"/>
      <c r="I458" s="218"/>
      <c r="J458" s="218"/>
      <c r="K458" s="218"/>
      <c r="L458" s="218"/>
      <c r="M458" s="218"/>
      <c r="N458" s="218"/>
      <c r="O458" s="218"/>
    </row>
    <row r="459" spans="1:15" x14ac:dyDescent="0.25">
      <c r="A459" s="218"/>
      <c r="B459" s="218"/>
      <c r="C459" s="218"/>
      <c r="D459" s="218"/>
      <c r="E459" s="218"/>
      <c r="F459" s="218"/>
      <c r="G459" s="218"/>
      <c r="H459" s="218"/>
      <c r="I459" s="218"/>
      <c r="J459" s="218"/>
      <c r="K459" s="218"/>
      <c r="L459" s="218"/>
      <c r="M459" s="218"/>
      <c r="N459" s="218"/>
      <c r="O459" s="218"/>
    </row>
    <row r="460" spans="1:15" x14ac:dyDescent="0.25">
      <c r="A460" s="218"/>
      <c r="B460" s="218"/>
      <c r="C460" s="218"/>
      <c r="D460" s="218"/>
      <c r="E460" s="218"/>
      <c r="F460" s="218"/>
      <c r="G460" s="218"/>
      <c r="H460" s="218"/>
      <c r="I460" s="218"/>
      <c r="J460" s="218"/>
      <c r="K460" s="218"/>
      <c r="L460" s="218"/>
      <c r="M460" s="218"/>
      <c r="N460" s="218"/>
      <c r="O460" s="218"/>
    </row>
    <row r="461" spans="1:15" ht="31.5" x14ac:dyDescent="0.25">
      <c r="A461" s="204" t="s">
        <v>780</v>
      </c>
      <c r="B461" s="981" t="s">
        <v>781</v>
      </c>
      <c r="C461" s="982"/>
      <c r="D461" s="982"/>
      <c r="E461" s="982"/>
      <c r="F461" s="982"/>
      <c r="G461" s="982"/>
      <c r="H461" s="982"/>
      <c r="I461" s="982"/>
      <c r="J461" s="983"/>
      <c r="K461" s="1248" t="s">
        <v>13</v>
      </c>
      <c r="L461" s="1249"/>
      <c r="M461" s="1249"/>
      <c r="N461" s="1250"/>
      <c r="O461" s="282">
        <v>0.1</v>
      </c>
    </row>
    <row r="462" spans="1:15" ht="15.75" x14ac:dyDescent="0.25">
      <c r="A462" s="205"/>
      <c r="B462" s="283"/>
      <c r="C462" s="284"/>
      <c r="D462" s="284"/>
      <c r="E462" s="284"/>
      <c r="F462" s="284"/>
      <c r="G462" s="284"/>
      <c r="H462" s="284"/>
      <c r="I462" s="284"/>
      <c r="J462" s="284"/>
      <c r="K462" s="284"/>
      <c r="L462" s="284"/>
      <c r="M462" s="284"/>
      <c r="N462" s="284"/>
      <c r="O462" s="283"/>
    </row>
    <row r="463" spans="1:15" ht="31.5" x14ac:dyDescent="0.25">
      <c r="A463" s="204" t="s">
        <v>11</v>
      </c>
      <c r="B463" s="981" t="s">
        <v>782</v>
      </c>
      <c r="C463" s="982"/>
      <c r="D463" s="982"/>
      <c r="E463" s="982"/>
      <c r="F463" s="982"/>
      <c r="G463" s="982"/>
      <c r="H463" s="982"/>
      <c r="I463" s="982"/>
      <c r="J463" s="983"/>
      <c r="K463" s="1096" t="s">
        <v>752</v>
      </c>
      <c r="L463" s="1097"/>
      <c r="M463" s="1097"/>
      <c r="N463" s="1098"/>
      <c r="O463" s="103">
        <v>0.35</v>
      </c>
    </row>
    <row r="464" spans="1:15" ht="15.75" x14ac:dyDescent="0.25">
      <c r="A464" s="205"/>
      <c r="B464" s="206"/>
      <c r="C464" s="207"/>
      <c r="D464" s="207"/>
      <c r="E464" s="207"/>
      <c r="F464" s="207"/>
      <c r="G464" s="207"/>
      <c r="H464" s="207"/>
      <c r="I464" s="207"/>
      <c r="J464" s="207"/>
      <c r="K464" s="207"/>
      <c r="L464" s="207"/>
      <c r="M464" s="207"/>
      <c r="N464" s="207"/>
      <c r="O464" s="205"/>
    </row>
    <row r="465" spans="1:15" x14ac:dyDescent="0.25">
      <c r="A465" s="1200" t="s">
        <v>15</v>
      </c>
      <c r="B465" s="1201"/>
      <c r="C465" s="1201"/>
      <c r="D465" s="1202"/>
      <c r="E465" s="984" t="s">
        <v>783</v>
      </c>
      <c r="F465" s="985"/>
      <c r="G465" s="985"/>
      <c r="H465" s="985"/>
      <c r="I465" s="986"/>
      <c r="J465" s="1200" t="s">
        <v>17</v>
      </c>
      <c r="K465" s="1202"/>
      <c r="L465" s="984" t="s">
        <v>784</v>
      </c>
      <c r="M465" s="985"/>
      <c r="N465" s="985"/>
      <c r="O465" s="986"/>
    </row>
    <row r="466" spans="1:15" x14ac:dyDescent="0.25">
      <c r="A466" s="1203"/>
      <c r="B466" s="1204"/>
      <c r="C466" s="1204"/>
      <c r="D466" s="1205"/>
      <c r="E466" s="984" t="s">
        <v>785</v>
      </c>
      <c r="F466" s="985"/>
      <c r="G466" s="985"/>
      <c r="H466" s="985"/>
      <c r="I466" s="986"/>
      <c r="J466" s="1203"/>
      <c r="K466" s="1205"/>
      <c r="L466" s="984" t="s">
        <v>786</v>
      </c>
      <c r="M466" s="985"/>
      <c r="N466" s="985"/>
      <c r="O466" s="986"/>
    </row>
    <row r="467" spans="1:15" x14ac:dyDescent="0.25">
      <c r="A467" s="1203"/>
      <c r="B467" s="1204"/>
      <c r="C467" s="1204"/>
      <c r="D467" s="1205"/>
      <c r="E467" s="984"/>
      <c r="F467" s="985"/>
      <c r="G467" s="985"/>
      <c r="H467" s="985"/>
      <c r="I467" s="986"/>
      <c r="J467" s="1203"/>
      <c r="K467" s="1205"/>
      <c r="L467" s="984" t="s">
        <v>787</v>
      </c>
      <c r="M467" s="985"/>
      <c r="N467" s="985"/>
      <c r="O467" s="986"/>
    </row>
    <row r="468" spans="1:15" x14ac:dyDescent="0.25">
      <c r="A468" s="1206"/>
      <c r="B468" s="1207"/>
      <c r="C468" s="1207"/>
      <c r="D468" s="1208"/>
      <c r="E468" s="984"/>
      <c r="F468" s="985"/>
      <c r="G468" s="985"/>
      <c r="H468" s="985"/>
      <c r="I468" s="986"/>
      <c r="J468" s="1206"/>
      <c r="K468" s="1208"/>
      <c r="L468" s="984"/>
      <c r="M468" s="985"/>
      <c r="N468" s="985"/>
      <c r="O468" s="986"/>
    </row>
    <row r="469" spans="1:15" ht="15.75" x14ac:dyDescent="0.25">
      <c r="A469" s="205"/>
      <c r="B469" s="206"/>
      <c r="C469" s="207"/>
      <c r="D469" s="207"/>
      <c r="E469" s="207"/>
      <c r="F469" s="207"/>
      <c r="G469" s="207"/>
      <c r="H469" s="207"/>
      <c r="I469" s="207"/>
      <c r="J469" s="207"/>
      <c r="K469" s="207"/>
      <c r="L469" s="207"/>
      <c r="M469" s="207"/>
      <c r="N469" s="207"/>
      <c r="O469" s="205"/>
    </row>
    <row r="470" spans="1:15" ht="15.75" x14ac:dyDescent="0.25">
      <c r="A470" s="205"/>
      <c r="B470" s="206"/>
      <c r="C470" s="207"/>
      <c r="D470" s="207"/>
      <c r="E470" s="207"/>
      <c r="F470" s="207"/>
      <c r="G470" s="207"/>
      <c r="H470" s="207"/>
      <c r="I470" s="207"/>
      <c r="J470" s="207"/>
      <c r="K470" s="207"/>
      <c r="L470" s="207"/>
      <c r="M470" s="207"/>
      <c r="N470" s="207"/>
      <c r="O470" s="205"/>
    </row>
    <row r="471" spans="1:15" ht="63" x14ac:dyDescent="0.25">
      <c r="A471" s="104" t="s">
        <v>788</v>
      </c>
      <c r="B471" s="105" t="s">
        <v>24</v>
      </c>
      <c r="C471" s="104" t="s">
        <v>25</v>
      </c>
      <c r="D471" s="104" t="s">
        <v>26</v>
      </c>
      <c r="E471" s="104" t="s">
        <v>592</v>
      </c>
      <c r="F471" s="752" t="s">
        <v>28</v>
      </c>
      <c r="G471" s="753"/>
      <c r="H471" s="752" t="s">
        <v>29</v>
      </c>
      <c r="I471" s="753"/>
      <c r="J471" s="105" t="s">
        <v>30</v>
      </c>
      <c r="K471" s="752" t="s">
        <v>31</v>
      </c>
      <c r="L471" s="753"/>
      <c r="M471" s="765" t="s">
        <v>32</v>
      </c>
      <c r="N471" s="766"/>
      <c r="O471" s="767"/>
    </row>
    <row r="472" spans="1:15" ht="90" x14ac:dyDescent="0.25">
      <c r="A472" s="75" t="s">
        <v>33</v>
      </c>
      <c r="B472" s="76">
        <v>100</v>
      </c>
      <c r="C472" s="77" t="s">
        <v>789</v>
      </c>
      <c r="D472" s="77" t="s">
        <v>35</v>
      </c>
      <c r="E472" s="77" t="s">
        <v>249</v>
      </c>
      <c r="F472" s="754" t="s">
        <v>790</v>
      </c>
      <c r="G472" s="743"/>
      <c r="H472" s="782" t="s">
        <v>38</v>
      </c>
      <c r="I472" s="759"/>
      <c r="J472" s="79">
        <v>100</v>
      </c>
      <c r="K472" s="782" t="s">
        <v>147</v>
      </c>
      <c r="L472" s="759"/>
      <c r="M472" s="797" t="s">
        <v>783</v>
      </c>
      <c r="N472" s="798"/>
      <c r="O472" s="799"/>
    </row>
    <row r="473" spans="1:15" ht="15.75" x14ac:dyDescent="0.25">
      <c r="A473" s="752" t="s">
        <v>40</v>
      </c>
      <c r="B473" s="753"/>
      <c r="C473" s="754" t="s">
        <v>791</v>
      </c>
      <c r="D473" s="742"/>
      <c r="E473" s="742"/>
      <c r="F473" s="742"/>
      <c r="G473" s="743"/>
      <c r="H473" s="755" t="s">
        <v>42</v>
      </c>
      <c r="I473" s="857"/>
      <c r="J473" s="858"/>
      <c r="K473" s="797" t="s">
        <v>792</v>
      </c>
      <c r="L473" s="798"/>
      <c r="M473" s="798"/>
      <c r="N473" s="798"/>
      <c r="O473" s="799"/>
    </row>
    <row r="474" spans="1:15" ht="15.75" x14ac:dyDescent="0.25">
      <c r="A474" s="1081" t="s">
        <v>44</v>
      </c>
      <c r="B474" s="1082"/>
      <c r="C474" s="1082"/>
      <c r="D474" s="1082"/>
      <c r="E474" s="1082"/>
      <c r="F474" s="1083"/>
      <c r="G474" s="1081" t="s">
        <v>45</v>
      </c>
      <c r="H474" s="1082"/>
      <c r="I474" s="1082"/>
      <c r="J474" s="1082"/>
      <c r="K474" s="1082"/>
      <c r="L474" s="1082"/>
      <c r="M474" s="1082"/>
      <c r="N474" s="1082"/>
      <c r="O474" s="1083"/>
    </row>
    <row r="475" spans="1:15" x14ac:dyDescent="0.25">
      <c r="A475" s="1239" t="s">
        <v>793</v>
      </c>
      <c r="B475" s="1240"/>
      <c r="C475" s="1240"/>
      <c r="D475" s="1240"/>
      <c r="E475" s="1240"/>
      <c r="F475" s="1241"/>
      <c r="G475" s="1239" t="s">
        <v>794</v>
      </c>
      <c r="H475" s="1240"/>
      <c r="I475" s="1240"/>
      <c r="J475" s="1240"/>
      <c r="K475" s="1240"/>
      <c r="L475" s="1240"/>
      <c r="M475" s="1240"/>
      <c r="N475" s="1240"/>
      <c r="O475" s="1241"/>
    </row>
    <row r="476" spans="1:15" x14ac:dyDescent="0.25">
      <c r="A476" s="1242"/>
      <c r="B476" s="1243"/>
      <c r="C476" s="1243"/>
      <c r="D476" s="1243"/>
      <c r="E476" s="1243"/>
      <c r="F476" s="1244"/>
      <c r="G476" s="1242"/>
      <c r="H476" s="1243"/>
      <c r="I476" s="1243"/>
      <c r="J476" s="1243"/>
      <c r="K476" s="1243"/>
      <c r="L476" s="1243"/>
      <c r="M476" s="1243"/>
      <c r="N476" s="1243"/>
      <c r="O476" s="1244"/>
    </row>
    <row r="477" spans="1:15" ht="15.75" x14ac:dyDescent="0.25">
      <c r="A477" s="1081" t="s">
        <v>48</v>
      </c>
      <c r="B477" s="1082"/>
      <c r="C477" s="1082"/>
      <c r="D477" s="1082"/>
      <c r="E477" s="1082"/>
      <c r="F477" s="1083"/>
      <c r="G477" s="1081" t="s">
        <v>49</v>
      </c>
      <c r="H477" s="1082"/>
      <c r="I477" s="1082"/>
      <c r="J477" s="1082"/>
      <c r="K477" s="1082"/>
      <c r="L477" s="1082"/>
      <c r="M477" s="1082"/>
      <c r="N477" s="1082"/>
      <c r="O477" s="1083"/>
    </row>
    <row r="478" spans="1:15" x14ac:dyDescent="0.25">
      <c r="A478" s="1233" t="s">
        <v>739</v>
      </c>
      <c r="B478" s="1234"/>
      <c r="C478" s="1234"/>
      <c r="D478" s="1234"/>
      <c r="E478" s="1234"/>
      <c r="F478" s="1235"/>
      <c r="G478" s="1253" t="s">
        <v>739</v>
      </c>
      <c r="H478" s="1254"/>
      <c r="I478" s="1254"/>
      <c r="J478" s="1254"/>
      <c r="K478" s="1254"/>
      <c r="L478" s="1254"/>
      <c r="M478" s="1254"/>
      <c r="N478" s="1254"/>
      <c r="O478" s="1255"/>
    </row>
    <row r="479" spans="1:15" x14ac:dyDescent="0.25">
      <c r="A479" s="1236"/>
      <c r="B479" s="1237"/>
      <c r="C479" s="1237"/>
      <c r="D479" s="1237"/>
      <c r="E479" s="1237"/>
      <c r="F479" s="1238"/>
      <c r="G479" s="1256"/>
      <c r="H479" s="1257"/>
      <c r="I479" s="1257"/>
      <c r="J479" s="1257"/>
      <c r="K479" s="1257"/>
      <c r="L479" s="1257"/>
      <c r="M479" s="1257"/>
      <c r="N479" s="1257"/>
      <c r="O479" s="1258"/>
    </row>
    <row r="480" spans="1:15" ht="15.75" x14ac:dyDescent="0.25">
      <c r="A480" s="63"/>
      <c r="B480" s="64"/>
      <c r="C480" s="70"/>
      <c r="D480" s="70"/>
      <c r="E480" s="70"/>
      <c r="F480" s="70"/>
      <c r="G480" s="70"/>
      <c r="H480" s="70"/>
      <c r="I480" s="70"/>
      <c r="J480" s="70"/>
      <c r="K480" s="70"/>
      <c r="L480" s="70"/>
      <c r="M480" s="70"/>
      <c r="N480" s="70"/>
      <c r="O480" s="63"/>
    </row>
    <row r="481" spans="1:15" ht="15.75" x14ac:dyDescent="0.25">
      <c r="A481" s="70"/>
      <c r="B481" s="70"/>
      <c r="C481" s="63"/>
      <c r="D481" s="752" t="s">
        <v>52</v>
      </c>
      <c r="E481" s="773"/>
      <c r="F481" s="773"/>
      <c r="G481" s="773"/>
      <c r="H481" s="773"/>
      <c r="I481" s="773"/>
      <c r="J481" s="773"/>
      <c r="K481" s="773"/>
      <c r="L481" s="773"/>
      <c r="M481" s="773"/>
      <c r="N481" s="773"/>
      <c r="O481" s="753"/>
    </row>
    <row r="482" spans="1:15" ht="15.75" x14ac:dyDescent="0.25">
      <c r="A482" s="63"/>
      <c r="B482" s="64"/>
      <c r="C482" s="70"/>
      <c r="D482" s="105" t="s">
        <v>53</v>
      </c>
      <c r="E482" s="105" t="s">
        <v>54</v>
      </c>
      <c r="F482" s="105" t="s">
        <v>55</v>
      </c>
      <c r="G482" s="105" t="s">
        <v>56</v>
      </c>
      <c r="H482" s="105" t="s">
        <v>57</v>
      </c>
      <c r="I482" s="105" t="s">
        <v>58</v>
      </c>
      <c r="J482" s="105" t="s">
        <v>59</v>
      </c>
      <c r="K482" s="105" t="s">
        <v>60</v>
      </c>
      <c r="L482" s="105" t="s">
        <v>61</v>
      </c>
      <c r="M482" s="105" t="s">
        <v>62</v>
      </c>
      <c r="N482" s="105" t="s">
        <v>63</v>
      </c>
      <c r="O482" s="105" t="s">
        <v>64</v>
      </c>
    </row>
    <row r="483" spans="1:15" ht="15.75" x14ac:dyDescent="0.25">
      <c r="A483" s="1215" t="s">
        <v>65</v>
      </c>
      <c r="B483" s="1216"/>
      <c r="C483" s="1217"/>
      <c r="D483" s="214"/>
      <c r="E483" s="214"/>
      <c r="F483" s="214"/>
      <c r="G483" s="214"/>
      <c r="H483" s="214"/>
      <c r="I483" s="214"/>
      <c r="J483" s="214"/>
      <c r="K483" s="214"/>
      <c r="L483" s="214"/>
      <c r="M483" s="214"/>
      <c r="N483" s="214"/>
      <c r="O483" s="214">
        <v>100</v>
      </c>
    </row>
    <row r="484" spans="1:15" ht="15.75" x14ac:dyDescent="0.25">
      <c r="A484" s="1218" t="s">
        <v>66</v>
      </c>
      <c r="B484" s="1219"/>
      <c r="C484" s="1220"/>
      <c r="D484" s="215"/>
      <c r="E484" s="215"/>
      <c r="F484" s="215"/>
      <c r="G484" s="215"/>
      <c r="H484" s="215"/>
      <c r="I484" s="215"/>
      <c r="J484" s="215"/>
      <c r="K484" s="215"/>
      <c r="L484" s="215"/>
      <c r="M484" s="215"/>
      <c r="N484" s="215"/>
      <c r="O484" s="215"/>
    </row>
    <row r="485" spans="1:15" ht="15.75" x14ac:dyDescent="0.25">
      <c r="A485" s="63"/>
      <c r="B485" s="64"/>
      <c r="C485" s="65"/>
      <c r="D485" s="65"/>
      <c r="E485" s="65"/>
      <c r="F485" s="65"/>
      <c r="G485" s="65"/>
      <c r="H485" s="65"/>
      <c r="I485" s="65"/>
      <c r="J485" s="65"/>
      <c r="K485" s="65"/>
      <c r="L485" s="66"/>
      <c r="M485" s="66"/>
      <c r="N485" s="66"/>
      <c r="O485" s="63"/>
    </row>
    <row r="486" spans="1:15" ht="15.75" x14ac:dyDescent="0.25">
      <c r="A486" s="63"/>
      <c r="B486" s="64"/>
      <c r="C486" s="70"/>
      <c r="D486" s="70"/>
      <c r="E486" s="70"/>
      <c r="F486" s="70"/>
      <c r="G486" s="70"/>
      <c r="H486" s="70"/>
      <c r="I486" s="70"/>
      <c r="J486" s="70"/>
      <c r="K486" s="70"/>
      <c r="L486" s="70"/>
      <c r="M486" s="70"/>
      <c r="N486" s="70"/>
      <c r="O486" s="63"/>
    </row>
    <row r="487" spans="1:15" ht="15.75" x14ac:dyDescent="0.25">
      <c r="A487" s="86" t="s">
        <v>76</v>
      </c>
      <c r="B487" s="86" t="s">
        <v>24</v>
      </c>
      <c r="C487" s="113"/>
      <c r="D487" s="105" t="s">
        <v>53</v>
      </c>
      <c r="E487" s="105" t="s">
        <v>54</v>
      </c>
      <c r="F487" s="105" t="s">
        <v>55</v>
      </c>
      <c r="G487" s="105" t="s">
        <v>56</v>
      </c>
      <c r="H487" s="105" t="s">
        <v>57</v>
      </c>
      <c r="I487" s="105" t="s">
        <v>58</v>
      </c>
      <c r="J487" s="105" t="s">
        <v>59</v>
      </c>
      <c r="K487" s="105" t="s">
        <v>60</v>
      </c>
      <c r="L487" s="105" t="s">
        <v>61</v>
      </c>
      <c r="M487" s="105" t="s">
        <v>62</v>
      </c>
      <c r="N487" s="105" t="s">
        <v>63</v>
      </c>
      <c r="O487" s="105" t="s">
        <v>64</v>
      </c>
    </row>
    <row r="488" spans="1:15" ht="31.5" x14ac:dyDescent="0.25">
      <c r="A488" s="784" t="s">
        <v>795</v>
      </c>
      <c r="B488" s="1251">
        <v>0.4</v>
      </c>
      <c r="C488" s="285" t="s">
        <v>65</v>
      </c>
      <c r="D488" s="285">
        <v>5</v>
      </c>
      <c r="E488" s="285">
        <v>10</v>
      </c>
      <c r="F488" s="285">
        <v>15</v>
      </c>
      <c r="G488" s="285">
        <v>20</v>
      </c>
      <c r="H488" s="285">
        <v>30</v>
      </c>
      <c r="I488" s="285">
        <v>40</v>
      </c>
      <c r="J488" s="285">
        <v>50</v>
      </c>
      <c r="K488" s="285">
        <v>60</v>
      </c>
      <c r="L488" s="285">
        <v>70</v>
      </c>
      <c r="M488" s="285">
        <v>80</v>
      </c>
      <c r="N488" s="285">
        <v>90</v>
      </c>
      <c r="O488" s="285">
        <v>100</v>
      </c>
    </row>
    <row r="489" spans="1:15" x14ac:dyDescent="0.25">
      <c r="A489" s="785"/>
      <c r="B489" s="1252"/>
      <c r="C489" s="286" t="s">
        <v>66</v>
      </c>
      <c r="D489" s="286">
        <v>0</v>
      </c>
      <c r="E489" s="286">
        <v>0</v>
      </c>
      <c r="F489" s="286">
        <v>0</v>
      </c>
      <c r="G489" s="286">
        <v>10</v>
      </c>
      <c r="H489" s="286">
        <v>30</v>
      </c>
      <c r="I489" s="286">
        <v>40</v>
      </c>
      <c r="J489" s="286">
        <v>50</v>
      </c>
      <c r="K489" s="286">
        <v>60</v>
      </c>
      <c r="L489" s="286">
        <v>70</v>
      </c>
      <c r="M489" s="286"/>
      <c r="N489" s="286"/>
      <c r="O489" s="286"/>
    </row>
    <row r="490" spans="1:15" ht="31.5" x14ac:dyDescent="0.25">
      <c r="A490" s="784" t="s">
        <v>796</v>
      </c>
      <c r="B490" s="1251">
        <v>0.3</v>
      </c>
      <c r="C490" s="285" t="s">
        <v>65</v>
      </c>
      <c r="D490" s="285">
        <v>5</v>
      </c>
      <c r="E490" s="285">
        <v>10</v>
      </c>
      <c r="F490" s="285">
        <v>40</v>
      </c>
      <c r="G490" s="285">
        <v>60</v>
      </c>
      <c r="H490" s="285">
        <v>80</v>
      </c>
      <c r="I490" s="285">
        <v>100</v>
      </c>
      <c r="J490" s="285"/>
      <c r="K490" s="285"/>
      <c r="L490" s="285"/>
      <c r="M490" s="285"/>
      <c r="N490" s="285"/>
      <c r="O490" s="285"/>
    </row>
    <row r="491" spans="1:15" x14ac:dyDescent="0.25">
      <c r="A491" s="785"/>
      <c r="B491" s="1252"/>
      <c r="C491" s="286" t="s">
        <v>66</v>
      </c>
      <c r="D491" s="286">
        <v>5</v>
      </c>
      <c r="E491" s="286">
        <v>10</v>
      </c>
      <c r="F491" s="286">
        <v>30</v>
      </c>
      <c r="G491" s="286">
        <v>60</v>
      </c>
      <c r="H491" s="286">
        <v>70</v>
      </c>
      <c r="I491" s="286">
        <v>80</v>
      </c>
      <c r="J491" s="286">
        <v>90</v>
      </c>
      <c r="K491" s="286">
        <v>95</v>
      </c>
      <c r="L491" s="286"/>
      <c r="M491" s="286"/>
      <c r="N491" s="286"/>
      <c r="O491" s="286"/>
    </row>
    <row r="492" spans="1:15" ht="31.5" x14ac:dyDescent="0.25">
      <c r="A492" s="784" t="s">
        <v>797</v>
      </c>
      <c r="B492" s="1251">
        <v>0.2</v>
      </c>
      <c r="C492" s="285" t="s">
        <v>65</v>
      </c>
      <c r="D492" s="285">
        <v>5</v>
      </c>
      <c r="E492" s="285">
        <v>10</v>
      </c>
      <c r="F492" s="285">
        <v>30</v>
      </c>
      <c r="G492" s="285">
        <v>50</v>
      </c>
      <c r="H492" s="285">
        <v>70</v>
      </c>
      <c r="I492" s="285">
        <v>80</v>
      </c>
      <c r="J492" s="285">
        <v>90</v>
      </c>
      <c r="K492" s="285">
        <v>100</v>
      </c>
      <c r="L492" s="285"/>
      <c r="M492" s="285"/>
      <c r="N492" s="285"/>
      <c r="O492" s="285"/>
    </row>
    <row r="493" spans="1:15" x14ac:dyDescent="0.25">
      <c r="A493" s="785"/>
      <c r="B493" s="1252"/>
      <c r="C493" s="286" t="s">
        <v>66</v>
      </c>
      <c r="D493" s="286">
        <v>5</v>
      </c>
      <c r="E493" s="286">
        <v>10</v>
      </c>
      <c r="F493" s="286">
        <v>30</v>
      </c>
      <c r="G493" s="286">
        <v>50</v>
      </c>
      <c r="H493" s="286">
        <v>70</v>
      </c>
      <c r="I493" s="286">
        <v>80</v>
      </c>
      <c r="J493" s="286">
        <v>90</v>
      </c>
      <c r="K493" s="286">
        <v>95</v>
      </c>
      <c r="L493" s="286"/>
      <c r="M493" s="286"/>
      <c r="N493" s="286"/>
      <c r="O493" s="286"/>
    </row>
    <row r="494" spans="1:15" ht="31.5" x14ac:dyDescent="0.25">
      <c r="A494" s="784" t="s">
        <v>798</v>
      </c>
      <c r="B494" s="1251">
        <v>0.1</v>
      </c>
      <c r="C494" s="285" t="s">
        <v>65</v>
      </c>
      <c r="D494" s="285"/>
      <c r="E494" s="285"/>
      <c r="F494" s="285"/>
      <c r="G494" s="285"/>
      <c r="H494" s="285"/>
      <c r="I494" s="285"/>
      <c r="J494" s="285"/>
      <c r="K494" s="285"/>
      <c r="L494" s="285">
        <v>100</v>
      </c>
      <c r="M494" s="285"/>
      <c r="N494" s="285"/>
      <c r="O494" s="285"/>
    </row>
    <row r="495" spans="1:15" x14ac:dyDescent="0.25">
      <c r="A495" s="785"/>
      <c r="B495" s="1252"/>
      <c r="C495" s="286" t="s">
        <v>66</v>
      </c>
      <c r="D495" s="286"/>
      <c r="E495" s="286"/>
      <c r="F495" s="286"/>
      <c r="G495" s="286"/>
      <c r="H495" s="286"/>
      <c r="I495" s="286"/>
      <c r="J495" s="286"/>
      <c r="K495" s="286"/>
      <c r="L495" s="286"/>
      <c r="M495" s="286"/>
      <c r="N495" s="286"/>
      <c r="O495" s="286"/>
    </row>
    <row r="496" spans="1:15" ht="15.75" thickBot="1" x14ac:dyDescent="0.3">
      <c r="A496" s="287"/>
      <c r="B496" s="287"/>
      <c r="C496" s="287"/>
      <c r="D496" s="287"/>
      <c r="E496" s="287"/>
      <c r="F496" s="287"/>
      <c r="G496" s="287"/>
      <c r="H496" s="287"/>
      <c r="I496" s="287"/>
      <c r="J496" s="287"/>
      <c r="K496" s="287"/>
      <c r="L496" s="287"/>
      <c r="M496" s="287"/>
      <c r="N496" s="287"/>
      <c r="O496" s="287"/>
    </row>
    <row r="497" spans="1:15" ht="16.5" thickBot="1" x14ac:dyDescent="0.3">
      <c r="A497" s="1110" t="s">
        <v>612</v>
      </c>
      <c r="B497" s="1111"/>
      <c r="C497" s="1111"/>
      <c r="D497" s="1111"/>
      <c r="E497" s="1111"/>
      <c r="F497" s="1111"/>
      <c r="G497" s="1111"/>
      <c r="H497" s="1111"/>
      <c r="I497" s="1111"/>
      <c r="J497" s="1111"/>
      <c r="K497" s="1111"/>
      <c r="L497" s="1111"/>
      <c r="M497" s="1111"/>
      <c r="N497" s="1111"/>
      <c r="O497" s="1112"/>
    </row>
    <row r="498" spans="1:15" x14ac:dyDescent="0.25">
      <c r="A498" s="1099" t="s">
        <v>684</v>
      </c>
      <c r="B498" s="1100"/>
      <c r="C498" s="1100"/>
      <c r="D498" s="1100"/>
      <c r="E498" s="1100"/>
      <c r="F498" s="1100"/>
      <c r="G498" s="1100"/>
      <c r="H498" s="1100"/>
      <c r="I498" s="1100"/>
      <c r="J498" s="1100"/>
      <c r="K498" s="1100"/>
      <c r="L498" s="1100"/>
      <c r="M498" s="1100"/>
      <c r="N498" s="1100"/>
      <c r="O498" s="1101"/>
    </row>
    <row r="499" spans="1:15" x14ac:dyDescent="0.25">
      <c r="A499" s="1102" t="s">
        <v>799</v>
      </c>
      <c r="B499" s="1103"/>
      <c r="C499" s="1103"/>
      <c r="D499" s="1103"/>
      <c r="E499" s="1103"/>
      <c r="F499" s="1103"/>
      <c r="G499" s="1103"/>
      <c r="H499" s="1103"/>
      <c r="I499" s="1103"/>
      <c r="J499" s="1103"/>
      <c r="K499" s="1103"/>
      <c r="L499" s="1103"/>
      <c r="M499" s="1103"/>
      <c r="N499" s="1103"/>
      <c r="O499" s="1104"/>
    </row>
    <row r="500" spans="1:15" x14ac:dyDescent="0.25">
      <c r="A500" s="1105" t="s">
        <v>800</v>
      </c>
      <c r="B500" s="1103"/>
      <c r="C500" s="1103"/>
      <c r="D500" s="1103"/>
      <c r="E500" s="1103"/>
      <c r="F500" s="1103"/>
      <c r="G500" s="1103"/>
      <c r="H500" s="1103"/>
      <c r="I500" s="1103"/>
      <c r="J500" s="1103"/>
      <c r="K500" s="1103"/>
      <c r="L500" s="1103"/>
      <c r="M500" s="1103"/>
      <c r="N500" s="1103"/>
      <c r="O500" s="1104"/>
    </row>
    <row r="501" spans="1:15" x14ac:dyDescent="0.25">
      <c r="A501" s="1105" t="s">
        <v>801</v>
      </c>
      <c r="B501" s="1103"/>
      <c r="C501" s="1103"/>
      <c r="D501" s="1103"/>
      <c r="E501" s="1103"/>
      <c r="F501" s="1103"/>
      <c r="G501" s="1103"/>
      <c r="H501" s="1103"/>
      <c r="I501" s="1103"/>
      <c r="J501" s="1103"/>
      <c r="K501" s="1103"/>
      <c r="L501" s="1103"/>
      <c r="M501" s="1103"/>
      <c r="N501" s="1103"/>
      <c r="O501" s="1104"/>
    </row>
    <row r="502" spans="1:15" ht="15.75" thickBot="1" x14ac:dyDescent="0.3">
      <c r="A502" s="1045" t="s">
        <v>802</v>
      </c>
      <c r="B502" s="1039"/>
      <c r="C502" s="1039"/>
      <c r="D502" s="1039"/>
      <c r="E502" s="1039"/>
      <c r="F502" s="1039"/>
      <c r="G502" s="1039"/>
      <c r="H502" s="1039"/>
      <c r="I502" s="1039"/>
      <c r="J502" s="1039"/>
      <c r="K502" s="1039"/>
      <c r="L502" s="1039"/>
      <c r="M502" s="1039"/>
      <c r="N502" s="1039"/>
      <c r="O502" s="1040"/>
    </row>
    <row r="503" spans="1:15" ht="15.75" thickBot="1" x14ac:dyDescent="0.3">
      <c r="A503" s="1041" t="s">
        <v>803</v>
      </c>
      <c r="B503" s="1042"/>
      <c r="C503" s="1042"/>
      <c r="D503" s="1042"/>
      <c r="E503" s="1042"/>
      <c r="F503" s="1042"/>
      <c r="G503" s="1042"/>
      <c r="H503" s="1042"/>
      <c r="I503" s="1042"/>
      <c r="J503" s="1042"/>
      <c r="K503" s="1042"/>
      <c r="L503" s="1042"/>
      <c r="M503" s="1042"/>
      <c r="N503" s="1042"/>
      <c r="O503" s="1043"/>
    </row>
    <row r="504" spans="1:15" ht="15.75" thickBot="1" x14ac:dyDescent="0.3">
      <c r="A504" s="1041" t="s">
        <v>804</v>
      </c>
      <c r="B504" s="1042"/>
      <c r="C504" s="1042"/>
      <c r="D504" s="1042"/>
      <c r="E504" s="1042"/>
      <c r="F504" s="1042"/>
      <c r="G504" s="1042"/>
      <c r="H504" s="1042"/>
      <c r="I504" s="1042"/>
      <c r="J504" s="1042"/>
      <c r="K504" s="1042"/>
      <c r="L504" s="1042"/>
      <c r="M504" s="1042"/>
      <c r="N504" s="1042"/>
      <c r="O504" s="1043"/>
    </row>
    <row r="505" spans="1:15" ht="15.75" thickBot="1" x14ac:dyDescent="0.3">
      <c r="A505" s="1033" t="s">
        <v>620</v>
      </c>
      <c r="B505" s="1042"/>
      <c r="C505" s="1042"/>
      <c r="D505" s="1042"/>
      <c r="E505" s="1042"/>
      <c r="F505" s="1042"/>
      <c r="G505" s="1042"/>
      <c r="H505" s="1042"/>
      <c r="I505" s="1042"/>
      <c r="J505" s="1042"/>
      <c r="K505" s="1042"/>
      <c r="L505" s="1042"/>
      <c r="M505" s="1042"/>
      <c r="N505" s="1042"/>
      <c r="O505" s="1043"/>
    </row>
    <row r="506" spans="1:15" ht="16.5" thickBot="1" x14ac:dyDescent="0.3">
      <c r="A506" s="1033" t="s">
        <v>621</v>
      </c>
      <c r="B506" s="1034"/>
      <c r="C506" s="1034"/>
      <c r="D506" s="1034"/>
      <c r="E506" s="1034"/>
      <c r="F506" s="1034"/>
      <c r="G506" s="1034"/>
      <c r="H506" s="1034"/>
      <c r="I506" s="1034"/>
      <c r="J506" s="1034"/>
      <c r="K506" s="1034"/>
      <c r="L506" s="1034"/>
      <c r="M506" s="1034"/>
      <c r="N506" s="1034"/>
      <c r="O506" s="1035"/>
    </row>
    <row r="507" spans="1:15" ht="16.5" thickBot="1" x14ac:dyDescent="0.3">
      <c r="A507" s="1033" t="s">
        <v>622</v>
      </c>
      <c r="B507" s="1034"/>
      <c r="C507" s="1034"/>
      <c r="D507" s="1034"/>
      <c r="E507" s="1034"/>
      <c r="F507" s="1034"/>
      <c r="G507" s="1034"/>
      <c r="H507" s="1034"/>
      <c r="I507" s="1034"/>
      <c r="J507" s="1034"/>
      <c r="K507" s="1034"/>
      <c r="L507" s="1034"/>
      <c r="M507" s="1034"/>
      <c r="N507" s="1034"/>
      <c r="O507" s="1035"/>
    </row>
    <row r="508" spans="1:15" ht="15.75" x14ac:dyDescent="0.25">
      <c r="A508" s="230"/>
      <c r="B508" s="230"/>
      <c r="C508" s="231"/>
      <c r="D508" s="231"/>
      <c r="E508" s="231"/>
      <c r="F508" s="231"/>
      <c r="G508" s="231"/>
      <c r="H508" s="231"/>
      <c r="I508" s="232"/>
      <c r="J508" s="231"/>
      <c r="K508" s="231"/>
      <c r="L508" s="231"/>
      <c r="M508" s="231"/>
      <c r="N508" s="231"/>
      <c r="O508" s="231"/>
    </row>
    <row r="509" spans="1:15" ht="15.75" x14ac:dyDescent="0.25">
      <c r="A509" s="232"/>
      <c r="B509" s="288"/>
      <c r="C509" s="232"/>
      <c r="D509" s="232"/>
      <c r="E509" s="232"/>
      <c r="F509" s="232"/>
      <c r="G509" s="232"/>
      <c r="H509" s="232"/>
      <c r="I509" s="232"/>
      <c r="J509" s="232"/>
      <c r="K509" s="232"/>
      <c r="L509" s="232"/>
      <c r="M509" s="288"/>
      <c r="N509" s="288"/>
      <c r="O509" s="232"/>
    </row>
    <row r="510" spans="1:15" ht="15.75" x14ac:dyDescent="0.25">
      <c r="A510" s="232"/>
      <c r="B510" s="288"/>
      <c r="C510" s="232"/>
      <c r="D510" s="232"/>
      <c r="E510" s="232"/>
      <c r="F510" s="232"/>
      <c r="G510" s="232"/>
      <c r="H510" s="232"/>
      <c r="I510" s="232"/>
      <c r="J510" s="232"/>
      <c r="K510" s="232"/>
      <c r="L510" s="232"/>
      <c r="M510" s="288"/>
      <c r="N510" s="288"/>
      <c r="O510" s="232"/>
    </row>
    <row r="511" spans="1:15" ht="15.75" x14ac:dyDescent="0.25">
      <c r="A511" s="232"/>
      <c r="B511" s="288"/>
      <c r="C511" s="232"/>
      <c r="D511" s="232"/>
      <c r="E511" s="232"/>
      <c r="F511" s="232"/>
      <c r="G511" s="232"/>
      <c r="H511" s="232"/>
      <c r="I511" s="232"/>
      <c r="J511" s="232"/>
      <c r="K511" s="232"/>
      <c r="L511" s="232"/>
      <c r="M511" s="288"/>
      <c r="N511" s="288"/>
      <c r="O511" s="232"/>
    </row>
    <row r="512" spans="1:15" ht="31.5" x14ac:dyDescent="0.25">
      <c r="A512" s="204" t="s">
        <v>780</v>
      </c>
      <c r="B512" s="981" t="s">
        <v>781</v>
      </c>
      <c r="C512" s="982"/>
      <c r="D512" s="982"/>
      <c r="E512" s="982"/>
      <c r="F512" s="982"/>
      <c r="G512" s="982"/>
      <c r="H512" s="982"/>
      <c r="I512" s="982"/>
      <c r="J512" s="983"/>
      <c r="K512" s="1248" t="s">
        <v>13</v>
      </c>
      <c r="L512" s="1249"/>
      <c r="M512" s="1249"/>
      <c r="N512" s="1250"/>
      <c r="O512" s="103"/>
    </row>
    <row r="513" spans="1:15" ht="15.75" x14ac:dyDescent="0.25">
      <c r="A513" s="289"/>
      <c r="B513" s="290"/>
      <c r="C513" s="291"/>
      <c r="D513" s="291"/>
      <c r="E513" s="291"/>
      <c r="F513" s="291"/>
      <c r="G513" s="291"/>
      <c r="H513" s="291"/>
      <c r="I513" s="291"/>
      <c r="J513" s="291"/>
      <c r="K513" s="292"/>
      <c r="L513" s="292"/>
      <c r="M513" s="292"/>
      <c r="N513" s="292"/>
      <c r="O513" s="293"/>
    </row>
    <row r="514" spans="1:15" ht="31.5" x14ac:dyDescent="0.25">
      <c r="A514" s="204" t="s">
        <v>97</v>
      </c>
      <c r="B514" s="981" t="s">
        <v>805</v>
      </c>
      <c r="C514" s="982"/>
      <c r="D514" s="982"/>
      <c r="E514" s="982"/>
      <c r="F514" s="982"/>
      <c r="G514" s="982"/>
      <c r="H514" s="982"/>
      <c r="I514" s="982"/>
      <c r="J514" s="983"/>
      <c r="K514" s="1096" t="s">
        <v>752</v>
      </c>
      <c r="L514" s="1097"/>
      <c r="M514" s="1097"/>
      <c r="N514" s="1098"/>
      <c r="O514" s="103">
        <v>0.3</v>
      </c>
    </row>
    <row r="515" spans="1:15" ht="15.75" x14ac:dyDescent="0.25">
      <c r="A515" s="205"/>
      <c r="B515" s="206"/>
      <c r="C515" s="207"/>
      <c r="D515" s="207"/>
      <c r="E515" s="207"/>
      <c r="F515" s="207"/>
      <c r="G515" s="207"/>
      <c r="H515" s="207"/>
      <c r="I515" s="207"/>
      <c r="J515" s="207"/>
      <c r="K515" s="207"/>
      <c r="L515" s="207"/>
      <c r="M515" s="207"/>
      <c r="N515" s="207"/>
      <c r="O515" s="205"/>
    </row>
    <row r="516" spans="1:15" x14ac:dyDescent="0.25">
      <c r="A516" s="1200" t="s">
        <v>15</v>
      </c>
      <c r="B516" s="1201"/>
      <c r="C516" s="1201"/>
      <c r="D516" s="1202"/>
      <c r="E516" s="984" t="s">
        <v>783</v>
      </c>
      <c r="F516" s="985"/>
      <c r="G516" s="985"/>
      <c r="H516" s="985"/>
      <c r="I516" s="986"/>
      <c r="J516" s="1200" t="s">
        <v>17</v>
      </c>
      <c r="K516" s="1202"/>
      <c r="L516" s="984" t="s">
        <v>784</v>
      </c>
      <c r="M516" s="985"/>
      <c r="N516" s="985"/>
      <c r="O516" s="986"/>
    </row>
    <row r="517" spans="1:15" x14ac:dyDescent="0.25">
      <c r="A517" s="1203"/>
      <c r="B517" s="1204"/>
      <c r="C517" s="1204"/>
      <c r="D517" s="1205"/>
      <c r="E517" s="984" t="s">
        <v>785</v>
      </c>
      <c r="F517" s="985"/>
      <c r="G517" s="985"/>
      <c r="H517" s="985"/>
      <c r="I517" s="986"/>
      <c r="J517" s="1203"/>
      <c r="K517" s="1205"/>
      <c r="L517" s="984" t="s">
        <v>806</v>
      </c>
      <c r="M517" s="985"/>
      <c r="N517" s="985"/>
      <c r="O517" s="986"/>
    </row>
    <row r="518" spans="1:15" x14ac:dyDescent="0.25">
      <c r="A518" s="1203"/>
      <c r="B518" s="1204"/>
      <c r="C518" s="1204"/>
      <c r="D518" s="1205"/>
      <c r="E518" s="984"/>
      <c r="F518" s="985"/>
      <c r="G518" s="985"/>
      <c r="H518" s="985"/>
      <c r="I518" s="986"/>
      <c r="J518" s="1203"/>
      <c r="K518" s="1205"/>
      <c r="L518" s="984"/>
      <c r="M518" s="985"/>
      <c r="N518" s="985"/>
      <c r="O518" s="986"/>
    </row>
    <row r="519" spans="1:15" x14ac:dyDescent="0.25">
      <c r="A519" s="1206"/>
      <c r="B519" s="1207"/>
      <c r="C519" s="1207"/>
      <c r="D519" s="1208"/>
      <c r="E519" s="984"/>
      <c r="F519" s="985"/>
      <c r="G519" s="985"/>
      <c r="H519" s="985"/>
      <c r="I519" s="986"/>
      <c r="J519" s="1206"/>
      <c r="K519" s="1208"/>
      <c r="L519" s="984"/>
      <c r="M519" s="985"/>
      <c r="N519" s="985"/>
      <c r="O519" s="986"/>
    </row>
    <row r="520" spans="1:15" ht="15.75" x14ac:dyDescent="0.25">
      <c r="A520" s="205"/>
      <c r="B520" s="206"/>
      <c r="C520" s="207"/>
      <c r="D520" s="207"/>
      <c r="E520" s="207"/>
      <c r="F520" s="207"/>
      <c r="G520" s="207"/>
      <c r="H520" s="207"/>
      <c r="I520" s="207"/>
      <c r="J520" s="207"/>
      <c r="K520" s="207"/>
      <c r="L520" s="207"/>
      <c r="M520" s="207"/>
      <c r="N520" s="207"/>
      <c r="O520" s="205"/>
    </row>
    <row r="521" spans="1:15" ht="15.75" x14ac:dyDescent="0.25">
      <c r="A521" s="205"/>
      <c r="B521" s="206"/>
      <c r="C521" s="207"/>
      <c r="D521" s="207"/>
      <c r="E521" s="207"/>
      <c r="F521" s="207"/>
      <c r="G521" s="207"/>
      <c r="H521" s="207"/>
      <c r="I521" s="207"/>
      <c r="J521" s="207"/>
      <c r="K521" s="207"/>
      <c r="L521" s="207"/>
      <c r="M521" s="207"/>
      <c r="N521" s="207"/>
      <c r="O521" s="205"/>
    </row>
    <row r="522" spans="1:15" ht="63" x14ac:dyDescent="0.25">
      <c r="A522" s="104" t="s">
        <v>788</v>
      </c>
      <c r="B522" s="105" t="s">
        <v>24</v>
      </c>
      <c r="C522" s="104" t="s">
        <v>25</v>
      </c>
      <c r="D522" s="104" t="s">
        <v>26</v>
      </c>
      <c r="E522" s="104" t="s">
        <v>592</v>
      </c>
      <c r="F522" s="752" t="s">
        <v>28</v>
      </c>
      <c r="G522" s="753"/>
      <c r="H522" s="752" t="s">
        <v>29</v>
      </c>
      <c r="I522" s="753"/>
      <c r="J522" s="105" t="s">
        <v>30</v>
      </c>
      <c r="K522" s="752" t="s">
        <v>31</v>
      </c>
      <c r="L522" s="753"/>
      <c r="M522" s="765" t="s">
        <v>32</v>
      </c>
      <c r="N522" s="766"/>
      <c r="O522" s="767"/>
    </row>
    <row r="523" spans="1:15" ht="90" x14ac:dyDescent="0.25">
      <c r="A523" s="75" t="s">
        <v>33</v>
      </c>
      <c r="B523" s="76">
        <v>100</v>
      </c>
      <c r="C523" s="77" t="s">
        <v>789</v>
      </c>
      <c r="D523" s="77" t="s">
        <v>35</v>
      </c>
      <c r="E523" s="77" t="s">
        <v>249</v>
      </c>
      <c r="F523" s="754" t="s">
        <v>790</v>
      </c>
      <c r="G523" s="743"/>
      <c r="H523" s="782" t="s">
        <v>38</v>
      </c>
      <c r="I523" s="759"/>
      <c r="J523" s="79">
        <v>100</v>
      </c>
      <c r="K523" s="782" t="s">
        <v>147</v>
      </c>
      <c r="L523" s="759"/>
      <c r="M523" s="797" t="s">
        <v>783</v>
      </c>
      <c r="N523" s="798"/>
      <c r="O523" s="799"/>
    </row>
    <row r="524" spans="1:15" ht="15.75" x14ac:dyDescent="0.25">
      <c r="A524" s="752" t="s">
        <v>40</v>
      </c>
      <c r="B524" s="753"/>
      <c r="C524" s="754" t="s">
        <v>807</v>
      </c>
      <c r="D524" s="742"/>
      <c r="E524" s="742"/>
      <c r="F524" s="742"/>
      <c r="G524" s="743"/>
      <c r="H524" s="755" t="s">
        <v>42</v>
      </c>
      <c r="I524" s="857"/>
      <c r="J524" s="858"/>
      <c r="K524" s="797" t="s">
        <v>792</v>
      </c>
      <c r="L524" s="798"/>
      <c r="M524" s="798"/>
      <c r="N524" s="798"/>
      <c r="O524" s="799"/>
    </row>
    <row r="525" spans="1:15" ht="15.75" x14ac:dyDescent="0.25">
      <c r="A525" s="1081" t="s">
        <v>44</v>
      </c>
      <c r="B525" s="1082"/>
      <c r="C525" s="1082"/>
      <c r="D525" s="1082"/>
      <c r="E525" s="1082"/>
      <c r="F525" s="1083"/>
      <c r="G525" s="1081" t="s">
        <v>45</v>
      </c>
      <c r="H525" s="1082"/>
      <c r="I525" s="1082"/>
      <c r="J525" s="1082"/>
      <c r="K525" s="1082"/>
      <c r="L525" s="1082"/>
      <c r="M525" s="1082"/>
      <c r="N525" s="1082"/>
      <c r="O525" s="1083"/>
    </row>
    <row r="526" spans="1:15" x14ac:dyDescent="0.25">
      <c r="A526" s="1239" t="s">
        <v>793</v>
      </c>
      <c r="B526" s="1240"/>
      <c r="C526" s="1240"/>
      <c r="D526" s="1240"/>
      <c r="E526" s="1240"/>
      <c r="F526" s="1241"/>
      <c r="G526" s="1239" t="s">
        <v>808</v>
      </c>
      <c r="H526" s="1240"/>
      <c r="I526" s="1240"/>
      <c r="J526" s="1240"/>
      <c r="K526" s="1240"/>
      <c r="L526" s="1240"/>
      <c r="M526" s="1240"/>
      <c r="N526" s="1240"/>
      <c r="O526" s="1241"/>
    </row>
    <row r="527" spans="1:15" x14ac:dyDescent="0.25">
      <c r="A527" s="1242"/>
      <c r="B527" s="1243"/>
      <c r="C527" s="1243"/>
      <c r="D527" s="1243"/>
      <c r="E527" s="1243"/>
      <c r="F527" s="1244"/>
      <c r="G527" s="1242"/>
      <c r="H527" s="1243"/>
      <c r="I527" s="1243"/>
      <c r="J527" s="1243"/>
      <c r="K527" s="1243"/>
      <c r="L527" s="1243"/>
      <c r="M527" s="1243"/>
      <c r="N527" s="1243"/>
      <c r="O527" s="1244"/>
    </row>
    <row r="528" spans="1:15" ht="15.75" x14ac:dyDescent="0.25">
      <c r="A528" s="1081" t="s">
        <v>48</v>
      </c>
      <c r="B528" s="1082"/>
      <c r="C528" s="1082"/>
      <c r="D528" s="1082"/>
      <c r="E528" s="1082"/>
      <c r="F528" s="1083"/>
      <c r="G528" s="1081" t="s">
        <v>49</v>
      </c>
      <c r="H528" s="1082"/>
      <c r="I528" s="1082"/>
      <c r="J528" s="1082"/>
      <c r="K528" s="1082"/>
      <c r="L528" s="1082"/>
      <c r="M528" s="1082"/>
      <c r="N528" s="1082"/>
      <c r="O528" s="1083"/>
    </row>
    <row r="529" spans="1:15" x14ac:dyDescent="0.25">
      <c r="A529" s="1233" t="s">
        <v>783</v>
      </c>
      <c r="B529" s="1234"/>
      <c r="C529" s="1234"/>
      <c r="D529" s="1234"/>
      <c r="E529" s="1234"/>
      <c r="F529" s="1235"/>
      <c r="G529" s="1253" t="s">
        <v>783</v>
      </c>
      <c r="H529" s="1254"/>
      <c r="I529" s="1254"/>
      <c r="J529" s="1254"/>
      <c r="K529" s="1254"/>
      <c r="L529" s="1254"/>
      <c r="M529" s="1254"/>
      <c r="N529" s="1254"/>
      <c r="O529" s="1255"/>
    </row>
    <row r="530" spans="1:15" x14ac:dyDescent="0.25">
      <c r="A530" s="1236"/>
      <c r="B530" s="1237"/>
      <c r="C530" s="1237"/>
      <c r="D530" s="1237"/>
      <c r="E530" s="1237"/>
      <c r="F530" s="1238"/>
      <c r="G530" s="1256"/>
      <c r="H530" s="1257"/>
      <c r="I530" s="1257"/>
      <c r="J530" s="1257"/>
      <c r="K530" s="1257"/>
      <c r="L530" s="1257"/>
      <c r="M530" s="1257"/>
      <c r="N530" s="1257"/>
      <c r="O530" s="1258"/>
    </row>
    <row r="531" spans="1:15" ht="15.75" x14ac:dyDescent="0.25">
      <c r="A531" s="63"/>
      <c r="B531" s="64"/>
      <c r="C531" s="70"/>
      <c r="D531" s="70"/>
      <c r="E531" s="70"/>
      <c r="F531" s="70"/>
      <c r="G531" s="70"/>
      <c r="H531" s="70"/>
      <c r="I531" s="70"/>
      <c r="J531" s="70"/>
      <c r="K531" s="70"/>
      <c r="L531" s="70"/>
      <c r="M531" s="70"/>
      <c r="N531" s="70"/>
      <c r="O531" s="63"/>
    </row>
    <row r="532" spans="1:15" ht="15.75" x14ac:dyDescent="0.25">
      <c r="A532" s="70"/>
      <c r="B532" s="70"/>
      <c r="C532" s="63"/>
      <c r="D532" s="752" t="s">
        <v>52</v>
      </c>
      <c r="E532" s="773"/>
      <c r="F532" s="773"/>
      <c r="G532" s="773"/>
      <c r="H532" s="773"/>
      <c r="I532" s="773"/>
      <c r="J532" s="773"/>
      <c r="K532" s="773"/>
      <c r="L532" s="773"/>
      <c r="M532" s="773"/>
      <c r="N532" s="773"/>
      <c r="O532" s="753"/>
    </row>
    <row r="533" spans="1:15" ht="15.75" x14ac:dyDescent="0.25">
      <c r="A533" s="63"/>
      <c r="B533" s="64"/>
      <c r="C533" s="70"/>
      <c r="D533" s="105" t="s">
        <v>53</v>
      </c>
      <c r="E533" s="105" t="s">
        <v>54</v>
      </c>
      <c r="F533" s="105" t="s">
        <v>55</v>
      </c>
      <c r="G533" s="105" t="s">
        <v>56</v>
      </c>
      <c r="H533" s="105" t="s">
        <v>57</v>
      </c>
      <c r="I533" s="105" t="s">
        <v>58</v>
      </c>
      <c r="J533" s="105" t="s">
        <v>59</v>
      </c>
      <c r="K533" s="105" t="s">
        <v>60</v>
      </c>
      <c r="L533" s="105" t="s">
        <v>61</v>
      </c>
      <c r="M533" s="105" t="s">
        <v>62</v>
      </c>
      <c r="N533" s="105" t="s">
        <v>63</v>
      </c>
      <c r="O533" s="105" t="s">
        <v>64</v>
      </c>
    </row>
    <row r="534" spans="1:15" ht="15.75" x14ac:dyDescent="0.25">
      <c r="A534" s="1215" t="s">
        <v>65</v>
      </c>
      <c r="B534" s="1216"/>
      <c r="C534" s="1217"/>
      <c r="D534" s="214"/>
      <c r="E534" s="214"/>
      <c r="F534" s="214"/>
      <c r="G534" s="214"/>
      <c r="H534" s="214"/>
      <c r="I534" s="214"/>
      <c r="J534" s="214"/>
      <c r="K534" s="214"/>
      <c r="L534" s="214"/>
      <c r="M534" s="214"/>
      <c r="N534" s="214"/>
      <c r="O534" s="214"/>
    </row>
    <row r="535" spans="1:15" ht="15.75" x14ac:dyDescent="0.25">
      <c r="A535" s="1218" t="s">
        <v>66</v>
      </c>
      <c r="B535" s="1219"/>
      <c r="C535" s="1220"/>
      <c r="D535" s="215"/>
      <c r="E535" s="215"/>
      <c r="F535" s="215"/>
      <c r="G535" s="215"/>
      <c r="H535" s="215"/>
      <c r="I535" s="215"/>
      <c r="J535" s="215"/>
      <c r="K535" s="215"/>
      <c r="L535" s="215"/>
      <c r="M535" s="215"/>
      <c r="N535" s="215"/>
      <c r="O535" s="215">
        <v>100</v>
      </c>
    </row>
    <row r="536" spans="1:15" ht="15.75" x14ac:dyDescent="0.25">
      <c r="A536" s="63"/>
      <c r="B536" s="64"/>
      <c r="C536" s="65"/>
      <c r="D536" s="65"/>
      <c r="E536" s="65"/>
      <c r="F536" s="65"/>
      <c r="G536" s="65"/>
      <c r="H536" s="65"/>
      <c r="I536" s="65"/>
      <c r="J536" s="65"/>
      <c r="K536" s="65"/>
      <c r="L536" s="66"/>
      <c r="M536" s="66"/>
      <c r="N536" s="66"/>
      <c r="O536" s="63"/>
    </row>
    <row r="537" spans="1:15" ht="15.75" x14ac:dyDescent="0.25">
      <c r="A537" s="63"/>
      <c r="B537" s="64"/>
      <c r="C537" s="70"/>
      <c r="D537" s="70"/>
      <c r="E537" s="70"/>
      <c r="F537" s="70"/>
      <c r="G537" s="70"/>
      <c r="H537" s="70"/>
      <c r="I537" s="70"/>
      <c r="J537" s="70"/>
      <c r="K537" s="70"/>
      <c r="L537" s="70"/>
      <c r="M537" s="70"/>
      <c r="N537" s="70"/>
      <c r="O537" s="63"/>
    </row>
    <row r="538" spans="1:15" ht="15.75" x14ac:dyDescent="0.25">
      <c r="A538" s="86" t="s">
        <v>76</v>
      </c>
      <c r="B538" s="86" t="s">
        <v>24</v>
      </c>
      <c r="C538" s="113"/>
      <c r="D538" s="105" t="s">
        <v>53</v>
      </c>
      <c r="E538" s="105" t="s">
        <v>54</v>
      </c>
      <c r="F538" s="105" t="s">
        <v>55</v>
      </c>
      <c r="G538" s="105" t="s">
        <v>56</v>
      </c>
      <c r="H538" s="105" t="s">
        <v>57</v>
      </c>
      <c r="I538" s="105" t="s">
        <v>58</v>
      </c>
      <c r="J538" s="105" t="s">
        <v>59</v>
      </c>
      <c r="K538" s="105" t="s">
        <v>60</v>
      </c>
      <c r="L538" s="105" t="s">
        <v>61</v>
      </c>
      <c r="M538" s="105" t="s">
        <v>62</v>
      </c>
      <c r="N538" s="105" t="s">
        <v>63</v>
      </c>
      <c r="O538" s="105" t="s">
        <v>64</v>
      </c>
    </row>
    <row r="539" spans="1:15" ht="31.5" x14ac:dyDescent="0.25">
      <c r="A539" s="784" t="s">
        <v>809</v>
      </c>
      <c r="B539" s="1251">
        <v>0.5</v>
      </c>
      <c r="C539" s="285" t="s">
        <v>65</v>
      </c>
      <c r="D539" s="285">
        <v>5</v>
      </c>
      <c r="E539" s="285">
        <v>10</v>
      </c>
      <c r="F539" s="285">
        <v>15</v>
      </c>
      <c r="G539" s="285">
        <v>20</v>
      </c>
      <c r="H539" s="285">
        <v>30</v>
      </c>
      <c r="I539" s="285">
        <v>40</v>
      </c>
      <c r="J539" s="285">
        <v>50</v>
      </c>
      <c r="K539" s="285">
        <v>60</v>
      </c>
      <c r="L539" s="285">
        <v>70</v>
      </c>
      <c r="M539" s="285">
        <v>80</v>
      </c>
      <c r="N539" s="285">
        <v>90</v>
      </c>
      <c r="O539" s="285">
        <v>100</v>
      </c>
    </row>
    <row r="540" spans="1:15" x14ac:dyDescent="0.25">
      <c r="A540" s="785"/>
      <c r="B540" s="1252"/>
      <c r="C540" s="286" t="s">
        <v>66</v>
      </c>
      <c r="D540" s="286">
        <v>0</v>
      </c>
      <c r="E540" s="286">
        <v>0</v>
      </c>
      <c r="F540" s="286">
        <v>5</v>
      </c>
      <c r="G540" s="286">
        <v>5</v>
      </c>
      <c r="H540" s="286">
        <v>5</v>
      </c>
      <c r="I540" s="286">
        <v>10</v>
      </c>
      <c r="J540" s="286">
        <v>15</v>
      </c>
      <c r="K540" s="286">
        <v>15</v>
      </c>
      <c r="L540" s="286">
        <v>15</v>
      </c>
      <c r="M540" s="286"/>
      <c r="N540" s="286"/>
      <c r="O540" s="286"/>
    </row>
    <row r="541" spans="1:15" ht="31.5" x14ac:dyDescent="0.25">
      <c r="A541" s="784" t="s">
        <v>810</v>
      </c>
      <c r="B541" s="1251">
        <v>0.5</v>
      </c>
      <c r="C541" s="285" t="s">
        <v>65</v>
      </c>
      <c r="D541" s="285"/>
      <c r="E541" s="285"/>
      <c r="F541" s="285"/>
      <c r="G541" s="285"/>
      <c r="H541" s="285"/>
      <c r="I541" s="285"/>
      <c r="J541" s="285"/>
      <c r="K541" s="285"/>
      <c r="L541" s="285"/>
      <c r="M541" s="285">
        <v>30</v>
      </c>
      <c r="N541" s="285">
        <v>60</v>
      </c>
      <c r="O541" s="285">
        <v>100</v>
      </c>
    </row>
    <row r="542" spans="1:15" x14ac:dyDescent="0.25">
      <c r="A542" s="785"/>
      <c r="B542" s="1252"/>
      <c r="C542" s="286" t="s">
        <v>66</v>
      </c>
      <c r="D542" s="286"/>
      <c r="E542" s="286"/>
      <c r="F542" s="286"/>
      <c r="G542" s="286"/>
      <c r="H542" s="286"/>
      <c r="I542" s="286"/>
      <c r="J542" s="286"/>
      <c r="K542" s="286"/>
      <c r="L542" s="286"/>
      <c r="M542" s="286"/>
      <c r="N542" s="286"/>
      <c r="O542" s="286"/>
    </row>
    <row r="543" spans="1:15" ht="15.75" x14ac:dyDescent="0.25">
      <c r="A543" s="1218" t="s">
        <v>66</v>
      </c>
      <c r="B543" s="1219"/>
      <c r="C543" s="1220"/>
      <c r="D543" s="215"/>
      <c r="E543" s="215"/>
      <c r="F543" s="215"/>
      <c r="G543" s="215"/>
      <c r="H543" s="215"/>
      <c r="I543" s="215"/>
      <c r="J543" s="215"/>
      <c r="K543" s="215"/>
      <c r="L543" s="215"/>
      <c r="M543" s="215"/>
      <c r="N543" s="215"/>
      <c r="O543" s="215"/>
    </row>
    <row r="544" spans="1:15" ht="16.5" thickBot="1" x14ac:dyDescent="0.3">
      <c r="A544" s="97"/>
      <c r="B544" s="98"/>
      <c r="C544" s="97"/>
      <c r="D544" s="97"/>
      <c r="E544" s="97"/>
      <c r="F544" s="97"/>
      <c r="G544" s="97"/>
      <c r="H544" s="97"/>
      <c r="I544" s="97"/>
      <c r="J544" s="97"/>
      <c r="K544" s="97"/>
      <c r="L544" s="97"/>
      <c r="M544" s="98"/>
      <c r="N544" s="98"/>
      <c r="O544" s="97"/>
    </row>
    <row r="545" spans="1:15" ht="16.5" thickBot="1" x14ac:dyDescent="0.3">
      <c r="A545" s="1110" t="s">
        <v>612</v>
      </c>
      <c r="B545" s="1111"/>
      <c r="C545" s="1111"/>
      <c r="D545" s="1111"/>
      <c r="E545" s="1111"/>
      <c r="F545" s="1111"/>
      <c r="G545" s="1111"/>
      <c r="H545" s="1111"/>
      <c r="I545" s="1111"/>
      <c r="J545" s="1111"/>
      <c r="K545" s="1111"/>
      <c r="L545" s="1111"/>
      <c r="M545" s="1111"/>
      <c r="N545" s="1111"/>
      <c r="O545" s="1112"/>
    </row>
    <row r="546" spans="1:15" x14ac:dyDescent="0.25">
      <c r="A546" s="1099" t="s">
        <v>684</v>
      </c>
      <c r="B546" s="1100"/>
      <c r="C546" s="1100"/>
      <c r="D546" s="1100"/>
      <c r="E546" s="1100"/>
      <c r="F546" s="1100"/>
      <c r="G546" s="1100"/>
      <c r="H546" s="1100"/>
      <c r="I546" s="1100"/>
      <c r="J546" s="1100"/>
      <c r="K546" s="1100"/>
      <c r="L546" s="1100"/>
      <c r="M546" s="1100"/>
      <c r="N546" s="1100"/>
      <c r="O546" s="1101"/>
    </row>
    <row r="547" spans="1:15" x14ac:dyDescent="0.25">
      <c r="A547" s="1102" t="s">
        <v>811</v>
      </c>
      <c r="B547" s="1103"/>
      <c r="C547" s="1103"/>
      <c r="D547" s="1103"/>
      <c r="E547" s="1103"/>
      <c r="F547" s="1103"/>
      <c r="G547" s="1103"/>
      <c r="H547" s="1103"/>
      <c r="I547" s="1103"/>
      <c r="J547" s="1103"/>
      <c r="K547" s="1103"/>
      <c r="L547" s="1103"/>
      <c r="M547" s="1103"/>
      <c r="N547" s="1103"/>
      <c r="O547" s="1104"/>
    </row>
    <row r="548" spans="1:15" x14ac:dyDescent="0.25">
      <c r="A548" s="1105" t="s">
        <v>812</v>
      </c>
      <c r="B548" s="1103"/>
      <c r="C548" s="1103"/>
      <c r="D548" s="1103"/>
      <c r="E548" s="1103"/>
      <c r="F548" s="1103"/>
      <c r="G548" s="1103"/>
      <c r="H548" s="1103"/>
      <c r="I548" s="1103"/>
      <c r="J548" s="1103"/>
      <c r="K548" s="1103"/>
      <c r="L548" s="1103"/>
      <c r="M548" s="1103"/>
      <c r="N548" s="1103"/>
      <c r="O548" s="1104"/>
    </row>
    <row r="549" spans="1:15" x14ac:dyDescent="0.25">
      <c r="A549" s="1106" t="s">
        <v>813</v>
      </c>
      <c r="B549" s="1103"/>
      <c r="C549" s="1103"/>
      <c r="D549" s="1103"/>
      <c r="E549" s="1103"/>
      <c r="F549" s="1103"/>
      <c r="G549" s="1103"/>
      <c r="H549" s="1103"/>
      <c r="I549" s="1103"/>
      <c r="J549" s="1103"/>
      <c r="K549" s="1103"/>
      <c r="L549" s="1103"/>
      <c r="M549" s="1103"/>
      <c r="N549" s="1103"/>
      <c r="O549" s="1104"/>
    </row>
    <row r="550" spans="1:15" ht="15.75" thickBot="1" x14ac:dyDescent="0.3">
      <c r="A550" s="1106" t="s">
        <v>814</v>
      </c>
      <c r="B550" s="1103"/>
      <c r="C550" s="1103"/>
      <c r="D550" s="1103"/>
      <c r="E550" s="1103"/>
      <c r="F550" s="1103"/>
      <c r="G550" s="1103"/>
      <c r="H550" s="1103"/>
      <c r="I550" s="1103"/>
      <c r="J550" s="1103"/>
      <c r="K550" s="1103"/>
      <c r="L550" s="1103"/>
      <c r="M550" s="1103"/>
      <c r="N550" s="1103"/>
      <c r="O550" s="1104"/>
    </row>
    <row r="551" spans="1:15" ht="15.75" thickBot="1" x14ac:dyDescent="0.3">
      <c r="A551" s="1041" t="s">
        <v>815</v>
      </c>
      <c r="B551" s="1042"/>
      <c r="C551" s="1042"/>
      <c r="D551" s="1042"/>
      <c r="E551" s="1042"/>
      <c r="F551" s="1042"/>
      <c r="G551" s="1042"/>
      <c r="H551" s="1042"/>
      <c r="I551" s="1042"/>
      <c r="J551" s="1042"/>
      <c r="K551" s="1042"/>
      <c r="L551" s="1042"/>
      <c r="M551" s="1042"/>
      <c r="N551" s="1042"/>
      <c r="O551" s="1043"/>
    </row>
    <row r="552" spans="1:15" ht="15.75" thickBot="1" x14ac:dyDescent="0.3">
      <c r="A552" s="1041" t="s">
        <v>816</v>
      </c>
      <c r="B552" s="1042"/>
      <c r="C552" s="1042"/>
      <c r="D552" s="1042"/>
      <c r="E552" s="1042"/>
      <c r="F552" s="1042"/>
      <c r="G552" s="1042"/>
      <c r="H552" s="1042"/>
      <c r="I552" s="1042"/>
      <c r="J552" s="1042"/>
      <c r="K552" s="1042"/>
      <c r="L552" s="1042"/>
      <c r="M552" s="1042"/>
      <c r="N552" s="1042"/>
      <c r="O552" s="1043"/>
    </row>
    <row r="553" spans="1:15" ht="15.75" thickBot="1" x14ac:dyDescent="0.3">
      <c r="A553" s="1033" t="s">
        <v>620</v>
      </c>
      <c r="B553" s="1042"/>
      <c r="C553" s="1042"/>
      <c r="D553" s="1042"/>
      <c r="E553" s="1042"/>
      <c r="F553" s="1042"/>
      <c r="G553" s="1042"/>
      <c r="H553" s="1042"/>
      <c r="I553" s="1042"/>
      <c r="J553" s="1042"/>
      <c r="K553" s="1042"/>
      <c r="L553" s="1042"/>
      <c r="M553" s="1042"/>
      <c r="N553" s="1042"/>
      <c r="O553" s="1043"/>
    </row>
    <row r="554" spans="1:15" ht="16.5" thickBot="1" x14ac:dyDescent="0.3">
      <c r="A554" s="1033" t="s">
        <v>621</v>
      </c>
      <c r="B554" s="1034"/>
      <c r="C554" s="1034"/>
      <c r="D554" s="1034"/>
      <c r="E554" s="1034"/>
      <c r="F554" s="1034"/>
      <c r="G554" s="1034"/>
      <c r="H554" s="1034"/>
      <c r="I554" s="1034"/>
      <c r="J554" s="1034"/>
      <c r="K554" s="1034"/>
      <c r="L554" s="1034"/>
      <c r="M554" s="1034"/>
      <c r="N554" s="1034"/>
      <c r="O554" s="1035"/>
    </row>
    <row r="555" spans="1:15" ht="16.5" thickBot="1" x14ac:dyDescent="0.3">
      <c r="A555" s="1033" t="s">
        <v>622</v>
      </c>
      <c r="B555" s="1034"/>
      <c r="C555" s="1034"/>
      <c r="D555" s="1034"/>
      <c r="E555" s="1034"/>
      <c r="F555" s="1034"/>
      <c r="G555" s="1034"/>
      <c r="H555" s="1034"/>
      <c r="I555" s="1034"/>
      <c r="J555" s="1034"/>
      <c r="K555" s="1034"/>
      <c r="L555" s="1034"/>
      <c r="M555" s="1034"/>
      <c r="N555" s="1034"/>
      <c r="O555" s="1035"/>
    </row>
    <row r="556" spans="1:15" x14ac:dyDescent="0.25">
      <c r="A556" s="218"/>
      <c r="B556" s="218"/>
      <c r="C556" s="218"/>
      <c r="D556" s="218"/>
      <c r="E556" s="218"/>
      <c r="F556" s="218"/>
      <c r="G556" s="218"/>
      <c r="H556" s="218"/>
      <c r="I556" s="218"/>
      <c r="J556" s="218"/>
      <c r="K556" s="218"/>
      <c r="L556" s="218"/>
      <c r="M556" s="218"/>
      <c r="N556" s="218"/>
      <c r="O556" s="218"/>
    </row>
    <row r="557" spans="1:15" x14ac:dyDescent="0.25">
      <c r="A557" s="218"/>
      <c r="B557" s="218"/>
      <c r="C557" s="218"/>
      <c r="D557" s="218"/>
      <c r="E557" s="218"/>
      <c r="F557" s="218"/>
      <c r="G557" s="218"/>
      <c r="H557" s="218"/>
      <c r="I557" s="218"/>
      <c r="J557" s="218"/>
      <c r="K557" s="218"/>
      <c r="L557" s="218"/>
      <c r="M557" s="218"/>
      <c r="N557" s="218"/>
      <c r="O557" s="218"/>
    </row>
    <row r="558" spans="1:15" ht="15.75" x14ac:dyDescent="0.25">
      <c r="A558" s="232"/>
      <c r="B558" s="288"/>
      <c r="C558" s="232"/>
      <c r="D558" s="232"/>
      <c r="E558" s="232"/>
      <c r="F558" s="232"/>
      <c r="G558" s="232"/>
      <c r="H558" s="232"/>
      <c r="I558" s="232"/>
      <c r="J558" s="232"/>
      <c r="K558" s="232"/>
      <c r="L558" s="232"/>
      <c r="M558" s="288"/>
      <c r="N558" s="288"/>
      <c r="O558" s="232"/>
    </row>
    <row r="559" spans="1:15" ht="31.5" x14ac:dyDescent="0.25">
      <c r="A559" s="204" t="s">
        <v>780</v>
      </c>
      <c r="B559" s="981" t="s">
        <v>817</v>
      </c>
      <c r="C559" s="982"/>
      <c r="D559" s="982"/>
      <c r="E559" s="982"/>
      <c r="F559" s="982"/>
      <c r="G559" s="982"/>
      <c r="H559" s="982"/>
      <c r="I559" s="982"/>
      <c r="J559" s="983"/>
      <c r="K559" s="1096"/>
      <c r="L559" s="1097"/>
      <c r="M559" s="1097"/>
      <c r="N559" s="1098"/>
      <c r="O559" s="103"/>
    </row>
    <row r="560" spans="1:15" ht="15.75" x14ac:dyDescent="0.25">
      <c r="A560" s="205"/>
      <c r="B560" s="206"/>
      <c r="C560" s="207"/>
      <c r="D560" s="207"/>
      <c r="E560" s="207"/>
      <c r="F560" s="207"/>
      <c r="G560" s="207"/>
      <c r="H560" s="207"/>
      <c r="I560" s="207"/>
      <c r="J560" s="207"/>
      <c r="K560" s="207"/>
      <c r="L560" s="207"/>
      <c r="M560" s="207"/>
      <c r="N560" s="207"/>
      <c r="O560" s="205"/>
    </row>
    <row r="561" spans="1:15" ht="31.5" x14ac:dyDescent="0.25">
      <c r="A561" s="204" t="s">
        <v>818</v>
      </c>
      <c r="B561" s="981" t="s">
        <v>819</v>
      </c>
      <c r="C561" s="982"/>
      <c r="D561" s="982"/>
      <c r="E561" s="982"/>
      <c r="F561" s="982"/>
      <c r="G561" s="982"/>
      <c r="H561" s="982"/>
      <c r="I561" s="982"/>
      <c r="J561" s="983"/>
      <c r="K561" s="1096" t="s">
        <v>752</v>
      </c>
      <c r="L561" s="1097"/>
      <c r="M561" s="1097"/>
      <c r="N561" s="1098"/>
      <c r="O561" s="103">
        <v>0.35</v>
      </c>
    </row>
    <row r="562" spans="1:15" ht="15.75" x14ac:dyDescent="0.25">
      <c r="A562" s="205"/>
      <c r="B562" s="206"/>
      <c r="C562" s="207"/>
      <c r="D562" s="207"/>
      <c r="E562" s="207"/>
      <c r="F562" s="207"/>
      <c r="G562" s="207"/>
      <c r="H562" s="207"/>
      <c r="I562" s="207"/>
      <c r="J562" s="207"/>
      <c r="K562" s="207"/>
      <c r="L562" s="207"/>
      <c r="M562" s="207"/>
      <c r="N562" s="207"/>
      <c r="O562" s="205"/>
    </row>
    <row r="563" spans="1:15" x14ac:dyDescent="0.25">
      <c r="A563" s="1200" t="s">
        <v>15</v>
      </c>
      <c r="B563" s="1201"/>
      <c r="C563" s="1201"/>
      <c r="D563" s="1202"/>
      <c r="E563" s="984" t="s">
        <v>820</v>
      </c>
      <c r="F563" s="985"/>
      <c r="G563" s="985"/>
      <c r="H563" s="985"/>
      <c r="I563" s="986"/>
      <c r="J563" s="1200" t="s">
        <v>17</v>
      </c>
      <c r="K563" s="1202"/>
      <c r="L563" s="984" t="s">
        <v>821</v>
      </c>
      <c r="M563" s="985"/>
      <c r="N563" s="985"/>
      <c r="O563" s="986"/>
    </row>
    <row r="564" spans="1:15" x14ac:dyDescent="0.25">
      <c r="A564" s="1203"/>
      <c r="B564" s="1204"/>
      <c r="C564" s="1204"/>
      <c r="D564" s="1205"/>
      <c r="E564" s="984"/>
      <c r="F564" s="985"/>
      <c r="G564" s="985"/>
      <c r="H564" s="985"/>
      <c r="I564" s="986"/>
      <c r="J564" s="1203"/>
      <c r="K564" s="1205"/>
      <c r="L564" s="984" t="s">
        <v>822</v>
      </c>
      <c r="M564" s="985"/>
      <c r="N564" s="985"/>
      <c r="O564" s="986"/>
    </row>
    <row r="565" spans="1:15" x14ac:dyDescent="0.25">
      <c r="A565" s="1203"/>
      <c r="B565" s="1204"/>
      <c r="C565" s="1204"/>
      <c r="D565" s="1205"/>
      <c r="E565" s="984"/>
      <c r="F565" s="985"/>
      <c r="G565" s="985"/>
      <c r="H565" s="985"/>
      <c r="I565" s="986"/>
      <c r="J565" s="1203"/>
      <c r="K565" s="1205"/>
      <c r="L565" s="984" t="s">
        <v>822</v>
      </c>
      <c r="M565" s="985"/>
      <c r="N565" s="985"/>
      <c r="O565" s="986"/>
    </row>
    <row r="566" spans="1:15" x14ac:dyDescent="0.25">
      <c r="A566" s="1203"/>
      <c r="B566" s="1204"/>
      <c r="C566" s="1204"/>
      <c r="D566" s="1205"/>
      <c r="E566" s="984"/>
      <c r="F566" s="985"/>
      <c r="G566" s="985"/>
      <c r="H566" s="985"/>
      <c r="I566" s="986"/>
      <c r="J566" s="1203"/>
      <c r="K566" s="1205"/>
      <c r="L566" s="984"/>
      <c r="M566" s="985"/>
      <c r="N566" s="985"/>
      <c r="O566" s="986"/>
    </row>
    <row r="567" spans="1:15" x14ac:dyDescent="0.25">
      <c r="A567" s="1206"/>
      <c r="B567" s="1207"/>
      <c r="C567" s="1207"/>
      <c r="D567" s="1208"/>
      <c r="E567" s="984"/>
      <c r="F567" s="985"/>
      <c r="G567" s="985"/>
      <c r="H567" s="985"/>
      <c r="I567" s="986"/>
      <c r="J567" s="1206"/>
      <c r="K567" s="1208"/>
      <c r="L567" s="984"/>
      <c r="M567" s="985"/>
      <c r="N567" s="985"/>
      <c r="O567" s="986"/>
    </row>
    <row r="568" spans="1:15" ht="15.75" x14ac:dyDescent="0.25">
      <c r="A568" s="205"/>
      <c r="B568" s="206"/>
      <c r="C568" s="207"/>
      <c r="D568" s="207"/>
      <c r="E568" s="207"/>
      <c r="F568" s="207"/>
      <c r="G568" s="207"/>
      <c r="H568" s="207"/>
      <c r="I568" s="207"/>
      <c r="J568" s="207"/>
      <c r="K568" s="207"/>
      <c r="L568" s="207"/>
      <c r="M568" s="207"/>
      <c r="N568" s="207"/>
      <c r="O568" s="205"/>
    </row>
    <row r="569" spans="1:15" ht="15.75" x14ac:dyDescent="0.25">
      <c r="A569" s="205"/>
      <c r="B569" s="206"/>
      <c r="C569" s="207"/>
      <c r="D569" s="207"/>
      <c r="E569" s="207"/>
      <c r="F569" s="207"/>
      <c r="G569" s="207"/>
      <c r="H569" s="207"/>
      <c r="I569" s="207"/>
      <c r="J569" s="207"/>
      <c r="K569" s="207"/>
      <c r="L569" s="207"/>
      <c r="M569" s="207"/>
      <c r="N569" s="207"/>
      <c r="O569" s="205"/>
    </row>
    <row r="570" spans="1:15" ht="63" x14ac:dyDescent="0.25">
      <c r="A570" s="104" t="s">
        <v>23</v>
      </c>
      <c r="B570" s="105" t="s">
        <v>24</v>
      </c>
      <c r="C570" s="104" t="s">
        <v>25</v>
      </c>
      <c r="D570" s="104" t="s">
        <v>26</v>
      </c>
      <c r="E570" s="104" t="s">
        <v>592</v>
      </c>
      <c r="F570" s="752" t="s">
        <v>28</v>
      </c>
      <c r="G570" s="753"/>
      <c r="H570" s="752" t="s">
        <v>29</v>
      </c>
      <c r="I570" s="753"/>
      <c r="J570" s="105" t="s">
        <v>30</v>
      </c>
      <c r="K570" s="752" t="s">
        <v>31</v>
      </c>
      <c r="L570" s="753"/>
      <c r="M570" s="765" t="s">
        <v>32</v>
      </c>
      <c r="N570" s="766"/>
      <c r="O570" s="767"/>
    </row>
    <row r="571" spans="1:15" ht="180" x14ac:dyDescent="0.25">
      <c r="A571" s="75" t="s">
        <v>33</v>
      </c>
      <c r="B571" s="129">
        <v>0.5</v>
      </c>
      <c r="C571" s="294" t="s">
        <v>823</v>
      </c>
      <c r="D571" s="77" t="s">
        <v>35</v>
      </c>
      <c r="E571" s="77" t="s">
        <v>249</v>
      </c>
      <c r="F571" s="754" t="s">
        <v>824</v>
      </c>
      <c r="G571" s="743"/>
      <c r="H571" s="782" t="s">
        <v>825</v>
      </c>
      <c r="I571" s="759"/>
      <c r="J571" s="79">
        <v>1</v>
      </c>
      <c r="K571" s="782" t="s">
        <v>147</v>
      </c>
      <c r="L571" s="759"/>
      <c r="M571" s="797" t="s">
        <v>820</v>
      </c>
      <c r="N571" s="798"/>
      <c r="O571" s="799"/>
    </row>
    <row r="572" spans="1:15" ht="15.75" x14ac:dyDescent="0.25">
      <c r="A572" s="752" t="s">
        <v>40</v>
      </c>
      <c r="B572" s="753"/>
      <c r="C572" s="754" t="s">
        <v>826</v>
      </c>
      <c r="D572" s="742"/>
      <c r="E572" s="742"/>
      <c r="F572" s="742"/>
      <c r="G572" s="743"/>
      <c r="H572" s="755" t="s">
        <v>42</v>
      </c>
      <c r="I572" s="857"/>
      <c r="J572" s="858"/>
      <c r="K572" s="754" t="s">
        <v>827</v>
      </c>
      <c r="L572" s="742"/>
      <c r="M572" s="742"/>
      <c r="N572" s="742"/>
      <c r="O572" s="743"/>
    </row>
    <row r="573" spans="1:15" ht="15.75" x14ac:dyDescent="0.25">
      <c r="A573" s="1081" t="s">
        <v>44</v>
      </c>
      <c r="B573" s="1082"/>
      <c r="C573" s="1082"/>
      <c r="D573" s="1082"/>
      <c r="E573" s="1082"/>
      <c r="F573" s="1083"/>
      <c r="G573" s="1081" t="s">
        <v>45</v>
      </c>
      <c r="H573" s="1082"/>
      <c r="I573" s="1082"/>
      <c r="J573" s="1082"/>
      <c r="K573" s="1082"/>
      <c r="L573" s="1082"/>
      <c r="M573" s="1082"/>
      <c r="N573" s="1082"/>
      <c r="O573" s="1083"/>
    </row>
    <row r="574" spans="1:15" x14ac:dyDescent="0.25">
      <c r="A574" s="1239" t="s">
        <v>597</v>
      </c>
      <c r="B574" s="1240"/>
      <c r="C574" s="1240"/>
      <c r="D574" s="1240"/>
      <c r="E574" s="1240"/>
      <c r="F574" s="1241"/>
      <c r="G574" s="1239" t="s">
        <v>828</v>
      </c>
      <c r="H574" s="1240"/>
      <c r="I574" s="1240"/>
      <c r="J574" s="1240"/>
      <c r="K574" s="1240"/>
      <c r="L574" s="1240"/>
      <c r="M574" s="1240"/>
      <c r="N574" s="1240"/>
      <c r="O574" s="1241"/>
    </row>
    <row r="575" spans="1:15" x14ac:dyDescent="0.25">
      <c r="A575" s="1242"/>
      <c r="B575" s="1243"/>
      <c r="C575" s="1243"/>
      <c r="D575" s="1243"/>
      <c r="E575" s="1243"/>
      <c r="F575" s="1244"/>
      <c r="G575" s="1242"/>
      <c r="H575" s="1243"/>
      <c r="I575" s="1243"/>
      <c r="J575" s="1243"/>
      <c r="K575" s="1243"/>
      <c r="L575" s="1243"/>
      <c r="M575" s="1243"/>
      <c r="N575" s="1243"/>
      <c r="O575" s="1244"/>
    </row>
    <row r="576" spans="1:15" ht="15.75" x14ac:dyDescent="0.25">
      <c r="A576" s="1081" t="s">
        <v>48</v>
      </c>
      <c r="B576" s="1082"/>
      <c r="C576" s="1082"/>
      <c r="D576" s="1082"/>
      <c r="E576" s="1082"/>
      <c r="F576" s="1083"/>
      <c r="G576" s="1081" t="s">
        <v>49</v>
      </c>
      <c r="H576" s="1082"/>
      <c r="I576" s="1082"/>
      <c r="J576" s="1082"/>
      <c r="K576" s="1082"/>
      <c r="L576" s="1082"/>
      <c r="M576" s="1082"/>
      <c r="N576" s="1082"/>
      <c r="O576" s="1083"/>
    </row>
    <row r="577" spans="1:15" x14ac:dyDescent="0.25">
      <c r="A577" s="1233" t="s">
        <v>820</v>
      </c>
      <c r="B577" s="1234"/>
      <c r="C577" s="1234"/>
      <c r="D577" s="1234"/>
      <c r="E577" s="1234"/>
      <c r="F577" s="1235"/>
      <c r="G577" s="1233" t="s">
        <v>820</v>
      </c>
      <c r="H577" s="1234"/>
      <c r="I577" s="1234"/>
      <c r="J577" s="1234"/>
      <c r="K577" s="1234"/>
      <c r="L577" s="1234"/>
      <c r="M577" s="1234"/>
      <c r="N577" s="1234"/>
      <c r="O577" s="1235"/>
    </row>
    <row r="578" spans="1:15" x14ac:dyDescent="0.25">
      <c r="A578" s="1236"/>
      <c r="B578" s="1237"/>
      <c r="C578" s="1237"/>
      <c r="D578" s="1237"/>
      <c r="E578" s="1237"/>
      <c r="F578" s="1238"/>
      <c r="G578" s="1236"/>
      <c r="H578" s="1237"/>
      <c r="I578" s="1237"/>
      <c r="J578" s="1237"/>
      <c r="K578" s="1237"/>
      <c r="L578" s="1237"/>
      <c r="M578" s="1237"/>
      <c r="N578" s="1237"/>
      <c r="O578" s="1238"/>
    </row>
    <row r="579" spans="1:15" ht="15.75" x14ac:dyDescent="0.25">
      <c r="A579" s="63"/>
      <c r="B579" s="64"/>
      <c r="C579" s="70"/>
      <c r="D579" s="70"/>
      <c r="E579" s="70"/>
      <c r="F579" s="70"/>
      <c r="G579" s="70"/>
      <c r="H579" s="70"/>
      <c r="I579" s="70"/>
      <c r="J579" s="70"/>
      <c r="K579" s="70"/>
      <c r="L579" s="70"/>
      <c r="M579" s="70"/>
      <c r="N579" s="70"/>
      <c r="O579" s="63"/>
    </row>
    <row r="580" spans="1:15" ht="15.75" x14ac:dyDescent="0.25">
      <c r="A580" s="70"/>
      <c r="B580" s="70"/>
      <c r="C580" s="63"/>
      <c r="D580" s="752" t="s">
        <v>52</v>
      </c>
      <c r="E580" s="773"/>
      <c r="F580" s="773"/>
      <c r="G580" s="773"/>
      <c r="H580" s="773"/>
      <c r="I580" s="773"/>
      <c r="J580" s="773"/>
      <c r="K580" s="773"/>
      <c r="L580" s="773"/>
      <c r="M580" s="773"/>
      <c r="N580" s="773"/>
      <c r="O580" s="753"/>
    </row>
    <row r="581" spans="1:15" ht="15.75" x14ac:dyDescent="0.25">
      <c r="A581" s="63"/>
      <c r="B581" s="64"/>
      <c r="C581" s="70"/>
      <c r="D581" s="105" t="s">
        <v>53</v>
      </c>
      <c r="E581" s="105" t="s">
        <v>54</v>
      </c>
      <c r="F581" s="105" t="s">
        <v>55</v>
      </c>
      <c r="G581" s="105" t="s">
        <v>56</v>
      </c>
      <c r="H581" s="105" t="s">
        <v>57</v>
      </c>
      <c r="I581" s="105" t="s">
        <v>58</v>
      </c>
      <c r="J581" s="105" t="s">
        <v>59</v>
      </c>
      <c r="K581" s="105" t="s">
        <v>60</v>
      </c>
      <c r="L581" s="105" t="s">
        <v>61</v>
      </c>
      <c r="M581" s="105" t="s">
        <v>62</v>
      </c>
      <c r="N581" s="105" t="s">
        <v>63</v>
      </c>
      <c r="O581" s="105" t="s">
        <v>64</v>
      </c>
    </row>
    <row r="582" spans="1:15" ht="15.75" x14ac:dyDescent="0.25">
      <c r="A582" s="1215" t="s">
        <v>65</v>
      </c>
      <c r="B582" s="1216"/>
      <c r="C582" s="1217"/>
      <c r="D582" s="214"/>
      <c r="E582" s="214"/>
      <c r="F582" s="214"/>
      <c r="G582" s="214"/>
      <c r="H582" s="214"/>
      <c r="I582" s="214"/>
      <c r="J582" s="214"/>
      <c r="K582" s="214"/>
      <c r="L582" s="214"/>
      <c r="M582" s="214"/>
      <c r="N582" s="214"/>
      <c r="O582" s="214">
        <v>1</v>
      </c>
    </row>
    <row r="583" spans="1:15" ht="15.75" x14ac:dyDescent="0.25">
      <c r="A583" s="1218" t="s">
        <v>66</v>
      </c>
      <c r="B583" s="1219"/>
      <c r="C583" s="1220"/>
      <c r="D583" s="215"/>
      <c r="E583" s="215"/>
      <c r="F583" s="215"/>
      <c r="G583" s="215"/>
      <c r="H583" s="215"/>
      <c r="I583" s="215"/>
      <c r="J583" s="215"/>
      <c r="K583" s="215"/>
      <c r="L583" s="215"/>
      <c r="M583" s="215"/>
      <c r="N583" s="215"/>
      <c r="O583" s="215"/>
    </row>
    <row r="584" spans="1:15" ht="15.75" x14ac:dyDescent="0.25">
      <c r="A584" s="63"/>
      <c r="B584" s="64"/>
      <c r="C584" s="65"/>
      <c r="D584" s="65"/>
      <c r="E584" s="65"/>
      <c r="F584" s="65"/>
      <c r="G584" s="65"/>
      <c r="H584" s="65"/>
      <c r="I584" s="65"/>
      <c r="J584" s="65"/>
      <c r="K584" s="65"/>
      <c r="L584" s="66"/>
      <c r="M584" s="66"/>
      <c r="N584" s="66"/>
      <c r="O584" s="63"/>
    </row>
    <row r="585" spans="1:15" ht="15.75" x14ac:dyDescent="0.25">
      <c r="A585" s="63"/>
      <c r="B585" s="64"/>
      <c r="C585" s="65"/>
      <c r="D585" s="65"/>
      <c r="E585" s="65"/>
      <c r="F585" s="65"/>
      <c r="G585" s="65"/>
      <c r="H585" s="65"/>
      <c r="I585" s="65"/>
      <c r="J585" s="65"/>
      <c r="K585" s="65"/>
      <c r="L585" s="66"/>
      <c r="M585" s="66"/>
      <c r="N585" s="66"/>
      <c r="O585" s="63"/>
    </row>
    <row r="586" spans="1:15" ht="15.75" x14ac:dyDescent="0.25">
      <c r="A586" s="97"/>
      <c r="B586" s="98"/>
      <c r="C586" s="97"/>
      <c r="D586" s="97"/>
      <c r="E586" s="97"/>
      <c r="F586" s="97"/>
      <c r="G586" s="97"/>
      <c r="H586" s="97"/>
      <c r="I586" s="97"/>
      <c r="J586" s="97"/>
      <c r="K586" s="97"/>
      <c r="L586" s="97"/>
      <c r="M586" s="98"/>
      <c r="N586" s="98"/>
      <c r="O586" s="97"/>
    </row>
    <row r="587" spans="1:15" ht="15.75" x14ac:dyDescent="0.25">
      <c r="A587" s="63"/>
      <c r="B587" s="64"/>
      <c r="C587" s="65"/>
      <c r="D587" s="65"/>
      <c r="E587" s="65"/>
      <c r="F587" s="65"/>
      <c r="G587" s="65"/>
      <c r="H587" s="65"/>
      <c r="I587" s="65"/>
      <c r="J587" s="65"/>
      <c r="K587" s="65"/>
      <c r="L587" s="66"/>
      <c r="M587" s="66"/>
      <c r="N587" s="66"/>
      <c r="O587" s="63"/>
    </row>
    <row r="588" spans="1:15" ht="47.25" x14ac:dyDescent="0.25">
      <c r="A588" s="104" t="s">
        <v>23</v>
      </c>
      <c r="B588" s="105" t="s">
        <v>24</v>
      </c>
      <c r="C588" s="752" t="s">
        <v>25</v>
      </c>
      <c r="D588" s="773"/>
      <c r="E588" s="753"/>
      <c r="F588" s="752" t="s">
        <v>28</v>
      </c>
      <c r="G588" s="753"/>
      <c r="H588" s="752" t="s">
        <v>29</v>
      </c>
      <c r="I588" s="753"/>
      <c r="J588" s="105" t="s">
        <v>30</v>
      </c>
      <c r="K588" s="752" t="s">
        <v>31</v>
      </c>
      <c r="L588" s="753"/>
      <c r="M588" s="765" t="s">
        <v>32</v>
      </c>
      <c r="N588" s="766"/>
      <c r="O588" s="767"/>
    </row>
    <row r="589" spans="1:15" ht="63" x14ac:dyDescent="0.25">
      <c r="A589" s="75" t="s">
        <v>67</v>
      </c>
      <c r="B589" s="129">
        <v>0.5</v>
      </c>
      <c r="C589" s="754" t="s">
        <v>829</v>
      </c>
      <c r="D589" s="742"/>
      <c r="E589" s="743"/>
      <c r="F589" s="754" t="s">
        <v>830</v>
      </c>
      <c r="G589" s="743"/>
      <c r="H589" s="782" t="s">
        <v>831</v>
      </c>
      <c r="I589" s="759"/>
      <c r="J589" s="112">
        <v>1</v>
      </c>
      <c r="K589" s="782" t="s">
        <v>534</v>
      </c>
      <c r="L589" s="759"/>
      <c r="M589" s="797" t="s">
        <v>832</v>
      </c>
      <c r="N589" s="798"/>
      <c r="O589" s="799"/>
    </row>
    <row r="590" spans="1:15" ht="15.75" x14ac:dyDescent="0.25">
      <c r="A590" s="752" t="s">
        <v>40</v>
      </c>
      <c r="B590" s="753"/>
      <c r="C590" s="754" t="s">
        <v>833</v>
      </c>
      <c r="D590" s="742"/>
      <c r="E590" s="742"/>
      <c r="F590" s="742"/>
      <c r="G590" s="743"/>
      <c r="H590" s="783" t="s">
        <v>72</v>
      </c>
      <c r="I590" s="756"/>
      <c r="J590" s="757"/>
      <c r="K590" s="754" t="s">
        <v>834</v>
      </c>
      <c r="L590" s="742"/>
      <c r="M590" s="742"/>
      <c r="N590" s="742"/>
      <c r="O590" s="743"/>
    </row>
    <row r="591" spans="1:15" ht="15.75" x14ac:dyDescent="0.25">
      <c r="A591" s="1081" t="s">
        <v>44</v>
      </c>
      <c r="B591" s="1082"/>
      <c r="C591" s="1082"/>
      <c r="D591" s="1082"/>
      <c r="E591" s="1082"/>
      <c r="F591" s="1083"/>
      <c r="G591" s="1081" t="s">
        <v>45</v>
      </c>
      <c r="H591" s="1082"/>
      <c r="I591" s="1082"/>
      <c r="J591" s="1082"/>
      <c r="K591" s="1082"/>
      <c r="L591" s="1082"/>
      <c r="M591" s="1082"/>
      <c r="N591" s="1082"/>
      <c r="O591" s="1083"/>
    </row>
    <row r="592" spans="1:15" x14ac:dyDescent="0.25">
      <c r="A592" s="1239" t="s">
        <v>597</v>
      </c>
      <c r="B592" s="1240"/>
      <c r="C592" s="1240"/>
      <c r="D592" s="1240"/>
      <c r="E592" s="1240"/>
      <c r="F592" s="1241"/>
      <c r="G592" s="1239" t="s">
        <v>598</v>
      </c>
      <c r="H592" s="1240"/>
      <c r="I592" s="1240"/>
      <c r="J592" s="1240"/>
      <c r="K592" s="1240"/>
      <c r="L592" s="1240"/>
      <c r="M592" s="1240"/>
      <c r="N592" s="1240"/>
      <c r="O592" s="1241"/>
    </row>
    <row r="593" spans="1:15" x14ac:dyDescent="0.25">
      <c r="A593" s="1242"/>
      <c r="B593" s="1243"/>
      <c r="C593" s="1243"/>
      <c r="D593" s="1243"/>
      <c r="E593" s="1243"/>
      <c r="F593" s="1244"/>
      <c r="G593" s="1242"/>
      <c r="H593" s="1243"/>
      <c r="I593" s="1243"/>
      <c r="J593" s="1243"/>
      <c r="K593" s="1243"/>
      <c r="L593" s="1243"/>
      <c r="M593" s="1243"/>
      <c r="N593" s="1243"/>
      <c r="O593" s="1244"/>
    </row>
    <row r="594" spans="1:15" ht="15.75" x14ac:dyDescent="0.25">
      <c r="A594" s="1081" t="s">
        <v>48</v>
      </c>
      <c r="B594" s="1082"/>
      <c r="C594" s="1082"/>
      <c r="D594" s="1082"/>
      <c r="E594" s="1082"/>
      <c r="F594" s="1083"/>
      <c r="G594" s="1081" t="s">
        <v>49</v>
      </c>
      <c r="H594" s="1082"/>
      <c r="I594" s="1082"/>
      <c r="J594" s="1082"/>
      <c r="K594" s="1082"/>
      <c r="L594" s="1082"/>
      <c r="M594" s="1082"/>
      <c r="N594" s="1082"/>
      <c r="O594" s="1083"/>
    </row>
    <row r="595" spans="1:15" x14ac:dyDescent="0.25">
      <c r="A595" s="1233" t="s">
        <v>820</v>
      </c>
      <c r="B595" s="1234"/>
      <c r="C595" s="1234"/>
      <c r="D595" s="1234"/>
      <c r="E595" s="1234"/>
      <c r="F595" s="1235"/>
      <c r="G595" s="1233" t="s">
        <v>820</v>
      </c>
      <c r="H595" s="1234"/>
      <c r="I595" s="1234"/>
      <c r="J595" s="1234"/>
      <c r="K595" s="1234"/>
      <c r="L595" s="1234"/>
      <c r="M595" s="1234"/>
      <c r="N595" s="1234"/>
      <c r="O595" s="1235"/>
    </row>
    <row r="596" spans="1:15" x14ac:dyDescent="0.25">
      <c r="A596" s="1236"/>
      <c r="B596" s="1237"/>
      <c r="C596" s="1237"/>
      <c r="D596" s="1237"/>
      <c r="E596" s="1237"/>
      <c r="F596" s="1238"/>
      <c r="G596" s="1236"/>
      <c r="H596" s="1237"/>
      <c r="I596" s="1237"/>
      <c r="J596" s="1237"/>
      <c r="K596" s="1237"/>
      <c r="L596" s="1237"/>
      <c r="M596" s="1237"/>
      <c r="N596" s="1237"/>
      <c r="O596" s="1238"/>
    </row>
    <row r="597" spans="1:15" ht="15.75" x14ac:dyDescent="0.25">
      <c r="A597" s="63"/>
      <c r="B597" s="64"/>
      <c r="C597" s="70"/>
      <c r="D597" s="70"/>
      <c r="E597" s="70"/>
      <c r="F597" s="70"/>
      <c r="G597" s="70"/>
      <c r="H597" s="70"/>
      <c r="I597" s="70"/>
      <c r="J597" s="70"/>
      <c r="K597" s="70"/>
      <c r="L597" s="70"/>
      <c r="M597" s="70"/>
      <c r="N597" s="70"/>
      <c r="O597" s="63"/>
    </row>
    <row r="598" spans="1:15" ht="15.75" x14ac:dyDescent="0.25">
      <c r="A598" s="86" t="s">
        <v>76</v>
      </c>
      <c r="B598" s="86" t="s">
        <v>24</v>
      </c>
      <c r="C598" s="113"/>
      <c r="D598" s="105" t="s">
        <v>53</v>
      </c>
      <c r="E598" s="105" t="s">
        <v>54</v>
      </c>
      <c r="F598" s="105" t="s">
        <v>55</v>
      </c>
      <c r="G598" s="105" t="s">
        <v>56</v>
      </c>
      <c r="H598" s="105" t="s">
        <v>57</v>
      </c>
      <c r="I598" s="105" t="s">
        <v>58</v>
      </c>
      <c r="J598" s="105" t="s">
        <v>59</v>
      </c>
      <c r="K598" s="105" t="s">
        <v>60</v>
      </c>
      <c r="L598" s="105" t="s">
        <v>61</v>
      </c>
      <c r="M598" s="105" t="s">
        <v>62</v>
      </c>
      <c r="N598" s="105" t="s">
        <v>63</v>
      </c>
      <c r="O598" s="105" t="s">
        <v>64</v>
      </c>
    </row>
    <row r="599" spans="1:15" ht="31.5" x14ac:dyDescent="0.25">
      <c r="A599" s="784" t="s">
        <v>835</v>
      </c>
      <c r="B599" s="956">
        <v>1</v>
      </c>
      <c r="C599" s="214" t="s">
        <v>65</v>
      </c>
      <c r="D599" s="214"/>
      <c r="E599" s="214">
        <v>20</v>
      </c>
      <c r="F599" s="214">
        <v>40</v>
      </c>
      <c r="G599" s="214">
        <v>60</v>
      </c>
      <c r="H599" s="214">
        <v>80</v>
      </c>
      <c r="I599" s="214">
        <v>100</v>
      </c>
      <c r="J599" s="214"/>
      <c r="K599" s="214"/>
      <c r="L599" s="214"/>
      <c r="M599" s="214"/>
      <c r="N599" s="214"/>
      <c r="O599" s="214"/>
    </row>
    <row r="600" spans="1:15" x14ac:dyDescent="0.25">
      <c r="A600" s="785"/>
      <c r="B600" s="957"/>
      <c r="C600" s="215" t="s">
        <v>66</v>
      </c>
      <c r="D600" s="215"/>
      <c r="E600" s="215">
        <v>20</v>
      </c>
      <c r="F600" s="215">
        <v>40</v>
      </c>
      <c r="G600" s="215">
        <v>50</v>
      </c>
      <c r="H600" s="215"/>
      <c r="I600" s="215"/>
      <c r="J600" s="215"/>
      <c r="K600" s="215"/>
      <c r="L600" s="215"/>
      <c r="M600" s="215"/>
      <c r="N600" s="215"/>
      <c r="O600" s="215"/>
    </row>
    <row r="601" spans="1:15" ht="31.5" x14ac:dyDescent="0.25">
      <c r="A601" s="784" t="s">
        <v>836</v>
      </c>
      <c r="B601" s="956">
        <v>1</v>
      </c>
      <c r="C601" s="214" t="s">
        <v>65</v>
      </c>
      <c r="D601" s="214"/>
      <c r="E601" s="214">
        <v>35</v>
      </c>
      <c r="F601" s="214">
        <v>70</v>
      </c>
      <c r="G601" s="214">
        <v>100</v>
      </c>
      <c r="H601" s="214"/>
      <c r="I601" s="214"/>
      <c r="J601" s="214"/>
      <c r="K601" s="214"/>
      <c r="L601" s="214"/>
      <c r="M601" s="214"/>
      <c r="N601" s="214"/>
      <c r="O601" s="214"/>
    </row>
    <row r="602" spans="1:15" x14ac:dyDescent="0.25">
      <c r="A602" s="785"/>
      <c r="B602" s="957"/>
      <c r="C602" s="215" t="s">
        <v>66</v>
      </c>
      <c r="D602" s="215"/>
      <c r="E602" s="215">
        <v>0</v>
      </c>
      <c r="F602" s="215">
        <v>0</v>
      </c>
      <c r="G602" s="215">
        <v>0</v>
      </c>
      <c r="H602" s="215"/>
      <c r="I602" s="215"/>
      <c r="J602" s="215"/>
      <c r="K602" s="215"/>
      <c r="L602" s="215"/>
      <c r="M602" s="215"/>
      <c r="N602" s="215"/>
      <c r="O602" s="215"/>
    </row>
    <row r="603" spans="1:15" ht="31.5" x14ac:dyDescent="0.25">
      <c r="A603" s="784" t="s">
        <v>837</v>
      </c>
      <c r="B603" s="956">
        <v>10</v>
      </c>
      <c r="C603" s="214" t="s">
        <v>65</v>
      </c>
      <c r="D603" s="214"/>
      <c r="E603" s="214"/>
      <c r="F603" s="214">
        <v>15</v>
      </c>
      <c r="G603" s="214">
        <v>30</v>
      </c>
      <c r="H603" s="214"/>
      <c r="I603" s="214"/>
      <c r="J603" s="214"/>
      <c r="K603" s="214"/>
      <c r="L603" s="214"/>
      <c r="M603" s="214"/>
      <c r="N603" s="214"/>
      <c r="O603" s="214"/>
    </row>
    <row r="604" spans="1:15" x14ac:dyDescent="0.25">
      <c r="A604" s="785"/>
      <c r="B604" s="957"/>
      <c r="C604" s="215" t="s">
        <v>66</v>
      </c>
      <c r="D604" s="215"/>
      <c r="E604" s="215"/>
      <c r="F604" s="215">
        <v>0</v>
      </c>
      <c r="G604" s="215">
        <v>0</v>
      </c>
      <c r="H604" s="215"/>
      <c r="I604" s="215"/>
      <c r="J604" s="215"/>
      <c r="K604" s="215"/>
      <c r="L604" s="215"/>
      <c r="M604" s="215"/>
      <c r="N604" s="215"/>
      <c r="O604" s="215"/>
    </row>
    <row r="605" spans="1:15" ht="31.5" x14ac:dyDescent="0.25">
      <c r="A605" s="784" t="s">
        <v>838</v>
      </c>
      <c r="B605" s="956">
        <v>20</v>
      </c>
      <c r="C605" s="214" t="s">
        <v>65</v>
      </c>
      <c r="D605" s="214"/>
      <c r="E605" s="214"/>
      <c r="F605" s="214">
        <v>25</v>
      </c>
      <c r="G605" s="214">
        <v>50</v>
      </c>
      <c r="H605" s="214"/>
      <c r="I605" s="214"/>
      <c r="J605" s="214">
        <v>60</v>
      </c>
      <c r="K605" s="214"/>
      <c r="L605" s="214">
        <v>80</v>
      </c>
      <c r="M605" s="214">
        <v>100</v>
      </c>
      <c r="N605" s="214"/>
      <c r="O605" s="214"/>
    </row>
    <row r="606" spans="1:15" x14ac:dyDescent="0.25">
      <c r="A606" s="785"/>
      <c r="B606" s="957"/>
      <c r="C606" s="215" t="s">
        <v>66</v>
      </c>
      <c r="D606" s="215"/>
      <c r="E606" s="215"/>
      <c r="F606" s="215">
        <v>25</v>
      </c>
      <c r="G606" s="215">
        <v>30</v>
      </c>
      <c r="H606" s="215"/>
      <c r="I606" s="215"/>
      <c r="J606" s="215"/>
      <c r="K606" s="215"/>
      <c r="L606" s="215">
        <v>80</v>
      </c>
      <c r="M606" s="215"/>
      <c r="N606" s="215"/>
      <c r="O606" s="215"/>
    </row>
    <row r="607" spans="1:15" ht="31.5" x14ac:dyDescent="0.25">
      <c r="A607" s="784" t="s">
        <v>839</v>
      </c>
      <c r="B607" s="956">
        <v>14</v>
      </c>
      <c r="C607" s="214" t="s">
        <v>65</v>
      </c>
      <c r="D607" s="214"/>
      <c r="E607" s="214"/>
      <c r="F607" s="214"/>
      <c r="G607" s="214"/>
      <c r="H607" s="214">
        <v>20</v>
      </c>
      <c r="I607" s="214">
        <v>40</v>
      </c>
      <c r="J607" s="214"/>
      <c r="K607" s="214">
        <v>60</v>
      </c>
      <c r="L607" s="214"/>
      <c r="M607" s="214"/>
      <c r="N607" s="214"/>
      <c r="O607" s="214"/>
    </row>
    <row r="608" spans="1:15" x14ac:dyDescent="0.25">
      <c r="A608" s="785"/>
      <c r="B608" s="957"/>
      <c r="C608" s="215" t="s">
        <v>66</v>
      </c>
      <c r="D608" s="215"/>
      <c r="E608" s="215"/>
      <c r="F608" s="215"/>
      <c r="G608" s="215"/>
      <c r="H608" s="215">
        <v>20</v>
      </c>
      <c r="I608" s="215">
        <v>40</v>
      </c>
      <c r="J608" s="215"/>
      <c r="K608" s="215"/>
      <c r="L608" s="215">
        <v>60</v>
      </c>
      <c r="M608" s="215"/>
      <c r="N608" s="215"/>
      <c r="O608" s="215"/>
    </row>
    <row r="609" spans="1:15" ht="31.5" x14ac:dyDescent="0.25">
      <c r="A609" s="784" t="s">
        <v>840</v>
      </c>
      <c r="B609" s="956">
        <v>14</v>
      </c>
      <c r="C609" s="214" t="s">
        <v>65</v>
      </c>
      <c r="D609" s="214"/>
      <c r="E609" s="214"/>
      <c r="F609" s="214"/>
      <c r="G609" s="214"/>
      <c r="H609" s="214">
        <v>35</v>
      </c>
      <c r="I609" s="214"/>
      <c r="J609" s="214">
        <v>70</v>
      </c>
      <c r="K609" s="214"/>
      <c r="L609" s="214">
        <v>100</v>
      </c>
      <c r="M609" s="214"/>
      <c r="N609" s="214"/>
      <c r="O609" s="214"/>
    </row>
    <row r="610" spans="1:15" x14ac:dyDescent="0.25">
      <c r="A610" s="785"/>
      <c r="B610" s="957"/>
      <c r="C610" s="215" t="s">
        <v>66</v>
      </c>
      <c r="D610" s="215"/>
      <c r="E610" s="215"/>
      <c r="F610" s="215"/>
      <c r="G610" s="215"/>
      <c r="H610" s="215">
        <v>35</v>
      </c>
      <c r="I610" s="215"/>
      <c r="J610" s="215">
        <v>70</v>
      </c>
      <c r="K610" s="215"/>
      <c r="L610" s="215"/>
      <c r="M610" s="215"/>
      <c r="N610" s="215"/>
      <c r="O610" s="215"/>
    </row>
    <row r="611" spans="1:15" ht="31.5" x14ac:dyDescent="0.25">
      <c r="A611" s="784" t="s">
        <v>841</v>
      </c>
      <c r="B611" s="956">
        <v>24</v>
      </c>
      <c r="C611" s="214" t="s">
        <v>65</v>
      </c>
      <c r="D611" s="214"/>
      <c r="E611" s="214"/>
      <c r="F611" s="214"/>
      <c r="G611" s="214"/>
      <c r="H611" s="214"/>
      <c r="I611" s="214">
        <v>35</v>
      </c>
      <c r="J611" s="214"/>
      <c r="K611" s="214">
        <v>70</v>
      </c>
      <c r="L611" s="214"/>
      <c r="M611" s="214">
        <v>100</v>
      </c>
      <c r="N611" s="214"/>
      <c r="O611" s="214"/>
    </row>
    <row r="612" spans="1:15" x14ac:dyDescent="0.25">
      <c r="A612" s="785"/>
      <c r="B612" s="957"/>
      <c r="C612" s="215" t="s">
        <v>66</v>
      </c>
      <c r="D612" s="215"/>
      <c r="E612" s="215"/>
      <c r="F612" s="215"/>
      <c r="G612" s="215"/>
      <c r="H612" s="215"/>
      <c r="I612" s="215">
        <v>5</v>
      </c>
      <c r="J612" s="215">
        <v>35</v>
      </c>
      <c r="K612" s="215">
        <v>50</v>
      </c>
      <c r="L612" s="215"/>
      <c r="M612" s="215">
        <v>100</v>
      </c>
      <c r="N612" s="215"/>
      <c r="O612" s="215"/>
    </row>
    <row r="613" spans="1:15" ht="31.5" x14ac:dyDescent="0.25">
      <c r="A613" s="784" t="s">
        <v>842</v>
      </c>
      <c r="B613" s="956">
        <v>10</v>
      </c>
      <c r="C613" s="214" t="s">
        <v>65</v>
      </c>
      <c r="D613" s="214"/>
      <c r="E613" s="214"/>
      <c r="F613" s="214"/>
      <c r="G613" s="214"/>
      <c r="H613" s="214"/>
      <c r="I613" s="214">
        <v>20</v>
      </c>
      <c r="J613" s="214"/>
      <c r="K613" s="214">
        <v>50</v>
      </c>
      <c r="L613" s="214"/>
      <c r="M613" s="214">
        <v>70</v>
      </c>
      <c r="N613" s="214">
        <v>100</v>
      </c>
      <c r="O613" s="214"/>
    </row>
    <row r="614" spans="1:15" x14ac:dyDescent="0.25">
      <c r="A614" s="785"/>
      <c r="B614" s="957"/>
      <c r="C614" s="215" t="s">
        <v>66</v>
      </c>
      <c r="D614" s="215"/>
      <c r="E614" s="215"/>
      <c r="F614" s="215"/>
      <c r="G614" s="215"/>
      <c r="H614" s="215"/>
      <c r="I614" s="215">
        <v>0</v>
      </c>
      <c r="J614" s="215"/>
      <c r="K614" s="215">
        <v>0</v>
      </c>
      <c r="L614" s="215"/>
      <c r="M614" s="215">
        <v>0</v>
      </c>
      <c r="N614" s="215"/>
      <c r="O614" s="215"/>
    </row>
    <row r="615" spans="1:15" ht="31.5" x14ac:dyDescent="0.25">
      <c r="A615" s="784" t="s">
        <v>843</v>
      </c>
      <c r="B615" s="956">
        <v>5</v>
      </c>
      <c r="C615" s="214" t="s">
        <v>65</v>
      </c>
      <c r="D615" s="214"/>
      <c r="E615" s="214"/>
      <c r="F615" s="214"/>
      <c r="G615" s="214"/>
      <c r="H615" s="214"/>
      <c r="I615" s="214">
        <v>10</v>
      </c>
      <c r="J615" s="214"/>
      <c r="K615" s="214">
        <v>30</v>
      </c>
      <c r="L615" s="214"/>
      <c r="M615" s="214">
        <v>70</v>
      </c>
      <c r="N615" s="214">
        <v>90</v>
      </c>
      <c r="O615" s="214">
        <v>100</v>
      </c>
    </row>
    <row r="616" spans="1:15" x14ac:dyDescent="0.25">
      <c r="A616" s="785"/>
      <c r="B616" s="957"/>
      <c r="C616" s="215" t="s">
        <v>66</v>
      </c>
      <c r="D616" s="215"/>
      <c r="E616" s="215"/>
      <c r="F616" s="215"/>
      <c r="G616" s="215"/>
      <c r="H616" s="215"/>
      <c r="I616" s="215"/>
      <c r="J616" s="215"/>
      <c r="K616" s="215">
        <v>0</v>
      </c>
      <c r="L616" s="215"/>
      <c r="M616" s="215">
        <v>40</v>
      </c>
      <c r="N616" s="215"/>
      <c r="O616" s="215"/>
    </row>
    <row r="617" spans="1:15" ht="31.5" x14ac:dyDescent="0.25">
      <c r="A617" s="784" t="s">
        <v>844</v>
      </c>
      <c r="B617" s="956">
        <v>1</v>
      </c>
      <c r="C617" s="214" t="s">
        <v>65</v>
      </c>
      <c r="D617" s="214"/>
      <c r="E617" s="214"/>
      <c r="F617" s="214"/>
      <c r="G617" s="214"/>
      <c r="H617" s="214"/>
      <c r="I617" s="214">
        <v>10</v>
      </c>
      <c r="J617" s="214"/>
      <c r="K617" s="214">
        <v>30</v>
      </c>
      <c r="L617" s="214"/>
      <c r="M617" s="214">
        <v>60</v>
      </c>
      <c r="N617" s="214">
        <v>80</v>
      </c>
      <c r="O617" s="214">
        <v>100</v>
      </c>
    </row>
    <row r="618" spans="1:15" x14ac:dyDescent="0.25">
      <c r="A618" s="785"/>
      <c r="B618" s="957"/>
      <c r="C618" s="215" t="s">
        <v>66</v>
      </c>
      <c r="D618" s="215"/>
      <c r="E618" s="215"/>
      <c r="F618" s="215"/>
      <c r="G618" s="215"/>
      <c r="H618" s="215"/>
      <c r="I618" s="215"/>
      <c r="J618" s="215"/>
      <c r="K618" s="215">
        <v>10</v>
      </c>
      <c r="L618" s="215"/>
      <c r="M618" s="215"/>
      <c r="N618" s="215"/>
      <c r="O618" s="215"/>
    </row>
    <row r="619" spans="1:15" x14ac:dyDescent="0.25">
      <c r="A619" s="88"/>
      <c r="B619" s="88"/>
      <c r="C619" s="229"/>
      <c r="D619" s="229"/>
      <c r="E619" s="229"/>
      <c r="F619" s="229"/>
      <c r="G619" s="229"/>
      <c r="H619" s="229"/>
      <c r="I619" s="229"/>
      <c r="J619" s="229"/>
      <c r="K619" s="229"/>
      <c r="L619" s="229"/>
      <c r="M619" s="229"/>
      <c r="N619" s="229"/>
      <c r="O619" s="229"/>
    </row>
    <row r="620" spans="1:15" x14ac:dyDescent="0.25">
      <c r="A620" s="1245" t="s">
        <v>683</v>
      </c>
      <c r="B620" s="1259"/>
      <c r="C620" s="1259"/>
      <c r="D620" s="1259"/>
      <c r="E620" s="1259"/>
      <c r="F620" s="1259"/>
      <c r="G620" s="1259"/>
      <c r="H620" s="1259"/>
      <c r="I620" s="1259"/>
      <c r="J620" s="1259"/>
      <c r="K620" s="1259"/>
      <c r="L620" s="1259"/>
      <c r="M620" s="1259"/>
      <c r="N620" s="1259"/>
      <c r="O620" s="1260"/>
    </row>
    <row r="621" spans="1:15" x14ac:dyDescent="0.25">
      <c r="A621" s="88"/>
      <c r="B621" s="88"/>
      <c r="C621" s="229"/>
      <c r="D621" s="229"/>
      <c r="E621" s="229"/>
      <c r="F621" s="229"/>
      <c r="G621" s="229"/>
      <c r="H621" s="229"/>
      <c r="I621" s="229"/>
      <c r="J621" s="229"/>
      <c r="K621" s="229"/>
      <c r="L621" s="229"/>
      <c r="M621" s="229"/>
      <c r="N621" s="229"/>
      <c r="O621" s="229"/>
    </row>
    <row r="622" spans="1:15" ht="15.75" thickBot="1" x14ac:dyDescent="0.3">
      <c r="A622" s="269"/>
      <c r="B622" s="270"/>
      <c r="C622" s="270"/>
      <c r="D622" s="270"/>
      <c r="E622" s="270"/>
      <c r="F622" s="270"/>
      <c r="G622" s="270"/>
      <c r="H622" s="270"/>
      <c r="I622" s="270"/>
      <c r="J622" s="270"/>
      <c r="K622" s="270"/>
      <c r="L622" s="270"/>
      <c r="M622" s="270"/>
      <c r="N622" s="270"/>
      <c r="O622" s="270"/>
    </row>
    <row r="623" spans="1:15" ht="16.5" thickBot="1" x14ac:dyDescent="0.3">
      <c r="A623" s="1110" t="s">
        <v>612</v>
      </c>
      <c r="B623" s="1111"/>
      <c r="C623" s="1111"/>
      <c r="D623" s="1111"/>
      <c r="E623" s="1111"/>
      <c r="F623" s="1111"/>
      <c r="G623" s="1111"/>
      <c r="H623" s="1111"/>
      <c r="I623" s="1111"/>
      <c r="J623" s="1111"/>
      <c r="K623" s="1111"/>
      <c r="L623" s="1111"/>
      <c r="M623" s="1111"/>
      <c r="N623" s="1111"/>
      <c r="O623" s="1112"/>
    </row>
    <row r="624" spans="1:15" x14ac:dyDescent="0.25">
      <c r="A624" s="1099" t="s">
        <v>845</v>
      </c>
      <c r="B624" s="1100"/>
      <c r="C624" s="1100"/>
      <c r="D624" s="1100"/>
      <c r="E624" s="1100"/>
      <c r="F624" s="1100"/>
      <c r="G624" s="1100"/>
      <c r="H624" s="1100"/>
      <c r="I624" s="1100"/>
      <c r="J624" s="1100"/>
      <c r="K624" s="1100"/>
      <c r="L624" s="1100"/>
      <c r="M624" s="1100"/>
      <c r="N624" s="1100"/>
      <c r="O624" s="1101"/>
    </row>
    <row r="625" spans="1:15" x14ac:dyDescent="0.25">
      <c r="A625" s="1102" t="s">
        <v>846</v>
      </c>
      <c r="B625" s="1103"/>
      <c r="C625" s="1103"/>
      <c r="D625" s="1103"/>
      <c r="E625" s="1103"/>
      <c r="F625" s="1103"/>
      <c r="G625" s="1103"/>
      <c r="H625" s="1103"/>
      <c r="I625" s="1103"/>
      <c r="J625" s="1103"/>
      <c r="K625" s="1103"/>
      <c r="L625" s="1103"/>
      <c r="M625" s="1103"/>
      <c r="N625" s="1103"/>
      <c r="O625" s="1104"/>
    </row>
    <row r="626" spans="1:15" x14ac:dyDescent="0.25">
      <c r="A626" s="1105" t="s">
        <v>847</v>
      </c>
      <c r="B626" s="1103"/>
      <c r="C626" s="1103"/>
      <c r="D626" s="1103"/>
      <c r="E626" s="1103"/>
      <c r="F626" s="1103"/>
      <c r="G626" s="1103"/>
      <c r="H626" s="1103"/>
      <c r="I626" s="1103"/>
      <c r="J626" s="1103"/>
      <c r="K626" s="1103"/>
      <c r="L626" s="1103"/>
      <c r="M626" s="1103"/>
      <c r="N626" s="1103"/>
      <c r="O626" s="1104"/>
    </row>
    <row r="627" spans="1:15" x14ac:dyDescent="0.25">
      <c r="A627" s="1106" t="s">
        <v>848</v>
      </c>
      <c r="B627" s="1103"/>
      <c r="C627" s="1103"/>
      <c r="D627" s="1103"/>
      <c r="E627" s="1103"/>
      <c r="F627" s="1103"/>
      <c r="G627" s="1103"/>
      <c r="H627" s="1103"/>
      <c r="I627" s="1103"/>
      <c r="J627" s="1103"/>
      <c r="K627" s="1103"/>
      <c r="L627" s="1103"/>
      <c r="M627" s="1103"/>
      <c r="N627" s="1103"/>
      <c r="O627" s="1104"/>
    </row>
    <row r="628" spans="1:15" ht="15.75" thickBot="1" x14ac:dyDescent="0.3">
      <c r="A628" s="1045" t="s">
        <v>849</v>
      </c>
      <c r="B628" s="1039"/>
      <c r="C628" s="1039"/>
      <c r="D628" s="1039"/>
      <c r="E628" s="1039"/>
      <c r="F628" s="1039"/>
      <c r="G628" s="1039"/>
      <c r="H628" s="1039"/>
      <c r="I628" s="1039"/>
      <c r="J628" s="1039"/>
      <c r="K628" s="1039"/>
      <c r="L628" s="1039"/>
      <c r="M628" s="1039"/>
      <c r="N628" s="1039"/>
      <c r="O628" s="1040"/>
    </row>
    <row r="629" spans="1:15" ht="15.75" thickBot="1" x14ac:dyDescent="0.3">
      <c r="A629" s="1041" t="s">
        <v>850</v>
      </c>
      <c r="B629" s="1042"/>
      <c r="C629" s="1042"/>
      <c r="D629" s="1042"/>
      <c r="E629" s="1042"/>
      <c r="F629" s="1042"/>
      <c r="G629" s="1042"/>
      <c r="H629" s="1042"/>
      <c r="I629" s="1042"/>
      <c r="J629" s="1042"/>
      <c r="K629" s="1042"/>
      <c r="L629" s="1042"/>
      <c r="M629" s="1042"/>
      <c r="N629" s="1042"/>
      <c r="O629" s="1043"/>
    </row>
    <row r="630" spans="1:15" ht="15.75" thickBot="1" x14ac:dyDescent="0.3">
      <c r="A630" s="1041" t="s">
        <v>851</v>
      </c>
      <c r="B630" s="1042"/>
      <c r="C630" s="1042"/>
      <c r="D630" s="1042"/>
      <c r="E630" s="1042"/>
      <c r="F630" s="1042"/>
      <c r="G630" s="1042"/>
      <c r="H630" s="1042"/>
      <c r="I630" s="1042"/>
      <c r="J630" s="1042"/>
      <c r="K630" s="1042"/>
      <c r="L630" s="1042"/>
      <c r="M630" s="1042"/>
      <c r="N630" s="1042"/>
      <c r="O630" s="1043"/>
    </row>
    <row r="631" spans="1:15" ht="15.75" thickBot="1" x14ac:dyDescent="0.3">
      <c r="A631" s="1033" t="s">
        <v>620</v>
      </c>
      <c r="B631" s="1042"/>
      <c r="C631" s="1042"/>
      <c r="D631" s="1042"/>
      <c r="E631" s="1042"/>
      <c r="F631" s="1042"/>
      <c r="G631" s="1042"/>
      <c r="H631" s="1042"/>
      <c r="I631" s="1042"/>
      <c r="J631" s="1042"/>
      <c r="K631" s="1042"/>
      <c r="L631" s="1042"/>
      <c r="M631" s="1042"/>
      <c r="N631" s="1042"/>
      <c r="O631" s="1043"/>
    </row>
    <row r="632" spans="1:15" ht="16.5" thickBot="1" x14ac:dyDescent="0.3">
      <c r="A632" s="1033" t="s">
        <v>621</v>
      </c>
      <c r="B632" s="1034"/>
      <c r="C632" s="1034"/>
      <c r="D632" s="1034"/>
      <c r="E632" s="1034"/>
      <c r="F632" s="1034"/>
      <c r="G632" s="1034"/>
      <c r="H632" s="1034"/>
      <c r="I632" s="1034"/>
      <c r="J632" s="1034"/>
      <c r="K632" s="1034"/>
      <c r="L632" s="1034"/>
      <c r="M632" s="1034"/>
      <c r="N632" s="1034"/>
      <c r="O632" s="1035"/>
    </row>
    <row r="633" spans="1:15" ht="16.5" thickBot="1" x14ac:dyDescent="0.3">
      <c r="A633" s="1033" t="s">
        <v>622</v>
      </c>
      <c r="B633" s="1034"/>
      <c r="C633" s="1034"/>
      <c r="D633" s="1034"/>
      <c r="E633" s="1034"/>
      <c r="F633" s="1034"/>
      <c r="G633" s="1034"/>
      <c r="H633" s="1034"/>
      <c r="I633" s="1034"/>
      <c r="J633" s="1034"/>
      <c r="K633" s="1034"/>
      <c r="L633" s="1034"/>
      <c r="M633" s="1034"/>
      <c r="N633" s="1034"/>
      <c r="O633" s="1035"/>
    </row>
    <row r="634" spans="1:15" ht="15.75" x14ac:dyDescent="0.25">
      <c r="A634" s="232"/>
      <c r="B634" s="288"/>
      <c r="C634" s="232"/>
      <c r="D634" s="232"/>
      <c r="E634" s="232"/>
      <c r="F634" s="232"/>
      <c r="G634" s="232"/>
      <c r="H634" s="232"/>
      <c r="I634" s="232"/>
      <c r="J634" s="232"/>
      <c r="K634" s="232"/>
      <c r="L634" s="232"/>
      <c r="M634" s="288"/>
      <c r="N634" s="288"/>
      <c r="O634" s="232"/>
    </row>
    <row r="635" spans="1:15" ht="16.5" thickBot="1" x14ac:dyDescent="0.3">
      <c r="A635" s="232"/>
      <c r="B635" s="288"/>
      <c r="C635" s="232"/>
      <c r="D635" s="232"/>
      <c r="E635" s="232"/>
      <c r="F635" s="232"/>
      <c r="G635" s="232"/>
      <c r="H635" s="232"/>
      <c r="I635" s="232"/>
      <c r="J635" s="232"/>
      <c r="K635" s="232"/>
      <c r="L635" s="232"/>
      <c r="M635" s="288"/>
      <c r="N635" s="288"/>
      <c r="O635" s="232"/>
    </row>
    <row r="636" spans="1:15" ht="32.25" thickBot="1" x14ac:dyDescent="0.3">
      <c r="A636" s="295" t="s">
        <v>852</v>
      </c>
      <c r="B636" s="1261" t="s">
        <v>853</v>
      </c>
      <c r="C636" s="1007"/>
      <c r="D636" s="1007"/>
      <c r="E636" s="1007"/>
      <c r="F636" s="1007"/>
      <c r="G636" s="1007"/>
      <c r="H636" s="1007"/>
      <c r="I636" s="1007"/>
      <c r="J636" s="1262"/>
      <c r="K636" s="1263" t="s">
        <v>13</v>
      </c>
      <c r="L636" s="1264"/>
      <c r="M636" s="1264"/>
      <c r="N636" s="1265"/>
      <c r="O636" s="296">
        <v>0.1</v>
      </c>
    </row>
    <row r="637" spans="1:15" ht="15.75" x14ac:dyDescent="0.25">
      <c r="A637" s="205"/>
      <c r="B637" s="206"/>
      <c r="C637" s="297"/>
      <c r="D637" s="297"/>
      <c r="E637" s="297"/>
      <c r="F637" s="297"/>
      <c r="G637" s="297"/>
      <c r="H637" s="297"/>
      <c r="I637" s="297"/>
      <c r="J637" s="297"/>
      <c r="K637" s="297"/>
      <c r="L637" s="297"/>
      <c r="M637" s="297"/>
      <c r="N637" s="297"/>
      <c r="O637" s="205"/>
    </row>
    <row r="638" spans="1:15" ht="31.5" x14ac:dyDescent="0.25">
      <c r="A638" s="234" t="s">
        <v>11</v>
      </c>
      <c r="B638" s="981" t="s">
        <v>854</v>
      </c>
      <c r="C638" s="982"/>
      <c r="D638" s="982"/>
      <c r="E638" s="982"/>
      <c r="F638" s="982"/>
      <c r="G638" s="982"/>
      <c r="H638" s="982"/>
      <c r="I638" s="982"/>
      <c r="J638" s="983"/>
      <c r="K638" s="1096" t="s">
        <v>752</v>
      </c>
      <c r="L638" s="1097"/>
      <c r="M638" s="1097"/>
      <c r="N638" s="1098"/>
      <c r="O638" s="103">
        <v>0.5</v>
      </c>
    </row>
    <row r="639" spans="1:15" ht="15.75" x14ac:dyDescent="0.25">
      <c r="A639" s="205"/>
      <c r="B639" s="206"/>
      <c r="C639" s="297"/>
      <c r="D639" s="297"/>
      <c r="E639" s="297"/>
      <c r="F639" s="297"/>
      <c r="G639" s="297"/>
      <c r="H639" s="297"/>
      <c r="I639" s="297"/>
      <c r="J639" s="297"/>
      <c r="K639" s="297"/>
      <c r="L639" s="297"/>
      <c r="M639" s="297"/>
      <c r="N639" s="297"/>
      <c r="O639" s="205"/>
    </row>
    <row r="640" spans="1:15" x14ac:dyDescent="0.25">
      <c r="A640" s="1200" t="s">
        <v>15</v>
      </c>
      <c r="B640" s="1201"/>
      <c r="C640" s="1201"/>
      <c r="D640" s="1202"/>
      <c r="E640" s="984" t="s">
        <v>855</v>
      </c>
      <c r="F640" s="985"/>
      <c r="G640" s="985"/>
      <c r="H640" s="985"/>
      <c r="I640" s="986"/>
      <c r="J640" s="1200" t="s">
        <v>17</v>
      </c>
      <c r="K640" s="1202"/>
      <c r="L640" s="984" t="s">
        <v>856</v>
      </c>
      <c r="M640" s="985"/>
      <c r="N640" s="985"/>
      <c r="O640" s="986"/>
    </row>
    <row r="641" spans="1:15" x14ac:dyDescent="0.25">
      <c r="A641" s="1203"/>
      <c r="B641" s="1204"/>
      <c r="C641" s="1204"/>
      <c r="D641" s="1205"/>
      <c r="E641" s="984"/>
      <c r="F641" s="985"/>
      <c r="G641" s="985"/>
      <c r="H641" s="985"/>
      <c r="I641" s="986"/>
      <c r="J641" s="1203"/>
      <c r="K641" s="1205"/>
      <c r="L641" s="984" t="s">
        <v>856</v>
      </c>
      <c r="M641" s="985"/>
      <c r="N641" s="985"/>
      <c r="O641" s="986"/>
    </row>
    <row r="642" spans="1:15" x14ac:dyDescent="0.25">
      <c r="A642" s="1203"/>
      <c r="B642" s="1204"/>
      <c r="C642" s="1204"/>
      <c r="D642" s="1205"/>
      <c r="E642" s="984"/>
      <c r="F642" s="985"/>
      <c r="G642" s="985"/>
      <c r="H642" s="985"/>
      <c r="I642" s="986"/>
      <c r="J642" s="1203"/>
      <c r="K642" s="1205"/>
      <c r="L642" s="984">
        <v>3</v>
      </c>
      <c r="M642" s="985"/>
      <c r="N642" s="985"/>
      <c r="O642" s="986"/>
    </row>
    <row r="643" spans="1:15" x14ac:dyDescent="0.25">
      <c r="A643" s="1203"/>
      <c r="B643" s="1204"/>
      <c r="C643" s="1204"/>
      <c r="D643" s="1205"/>
      <c r="E643" s="984"/>
      <c r="F643" s="985"/>
      <c r="G643" s="985"/>
      <c r="H643" s="985"/>
      <c r="I643" s="986"/>
      <c r="J643" s="1203"/>
      <c r="K643" s="1205"/>
      <c r="L643" s="984">
        <v>4</v>
      </c>
      <c r="M643" s="985"/>
      <c r="N643" s="985"/>
      <c r="O643" s="986"/>
    </row>
    <row r="644" spans="1:15" x14ac:dyDescent="0.25">
      <c r="A644" s="1206"/>
      <c r="B644" s="1207"/>
      <c r="C644" s="1207"/>
      <c r="D644" s="1208"/>
      <c r="E644" s="984"/>
      <c r="F644" s="985"/>
      <c r="G644" s="985"/>
      <c r="H644" s="985"/>
      <c r="I644" s="986"/>
      <c r="J644" s="1206"/>
      <c r="K644" s="1208"/>
      <c r="L644" s="984">
        <v>5</v>
      </c>
      <c r="M644" s="985"/>
      <c r="N644" s="985"/>
      <c r="O644" s="986"/>
    </row>
    <row r="645" spans="1:15" ht="15.75" x14ac:dyDescent="0.25">
      <c r="A645" s="205"/>
      <c r="B645" s="206"/>
      <c r="C645" s="297"/>
      <c r="D645" s="297"/>
      <c r="E645" s="297"/>
      <c r="F645" s="297"/>
      <c r="G645" s="297"/>
      <c r="H645" s="297"/>
      <c r="I645" s="297"/>
      <c r="J645" s="297"/>
      <c r="K645" s="297"/>
      <c r="L645" s="297"/>
      <c r="M645" s="297"/>
      <c r="N645" s="297"/>
      <c r="O645" s="298"/>
    </row>
    <row r="646" spans="1:15" ht="15.75" x14ac:dyDescent="0.25">
      <c r="A646" s="205"/>
      <c r="B646" s="206"/>
      <c r="C646" s="297"/>
      <c r="D646" s="297"/>
      <c r="E646" s="297"/>
      <c r="F646" s="297"/>
      <c r="G646" s="297"/>
      <c r="H646" s="297"/>
      <c r="I646" s="297"/>
      <c r="J646" s="297"/>
      <c r="K646" s="297"/>
      <c r="L646" s="297"/>
      <c r="M646" s="297"/>
      <c r="N646" s="297"/>
      <c r="O646" s="299"/>
    </row>
    <row r="647" spans="1:15" ht="63" x14ac:dyDescent="0.25">
      <c r="A647" s="300" t="s">
        <v>23</v>
      </c>
      <c r="B647" s="301" t="s">
        <v>24</v>
      </c>
      <c r="C647" s="300" t="s">
        <v>25</v>
      </c>
      <c r="D647" s="300" t="s">
        <v>26</v>
      </c>
      <c r="E647" s="300" t="s">
        <v>592</v>
      </c>
      <c r="F647" s="1001" t="s">
        <v>28</v>
      </c>
      <c r="G647" s="1003"/>
      <c r="H647" s="1001" t="s">
        <v>29</v>
      </c>
      <c r="I647" s="1003"/>
      <c r="J647" s="301" t="s">
        <v>30</v>
      </c>
      <c r="K647" s="1001" t="s">
        <v>31</v>
      </c>
      <c r="L647" s="1003"/>
      <c r="M647" s="988" t="s">
        <v>32</v>
      </c>
      <c r="N647" s="989"/>
      <c r="O647" s="990"/>
    </row>
    <row r="648" spans="1:15" ht="60" x14ac:dyDescent="0.25">
      <c r="A648" s="210" t="s">
        <v>33</v>
      </c>
      <c r="B648" s="302">
        <v>0.6</v>
      </c>
      <c r="C648" s="303" t="s">
        <v>857</v>
      </c>
      <c r="D648" s="303" t="s">
        <v>35</v>
      </c>
      <c r="E648" s="303" t="s">
        <v>249</v>
      </c>
      <c r="F648" s="978" t="s">
        <v>858</v>
      </c>
      <c r="G648" s="980"/>
      <c r="H648" s="1266" t="s">
        <v>859</v>
      </c>
      <c r="I648" s="1267"/>
      <c r="J648" s="304">
        <v>3</v>
      </c>
      <c r="K648" s="1266" t="s">
        <v>147</v>
      </c>
      <c r="L648" s="1267"/>
      <c r="M648" s="1268" t="s">
        <v>860</v>
      </c>
      <c r="N648" s="1269"/>
      <c r="O648" s="1270"/>
    </row>
    <row r="649" spans="1:15" ht="15.75" x14ac:dyDescent="0.25">
      <c r="A649" s="1001" t="s">
        <v>40</v>
      </c>
      <c r="B649" s="1003"/>
      <c r="C649" s="978" t="s">
        <v>861</v>
      </c>
      <c r="D649" s="979"/>
      <c r="E649" s="979"/>
      <c r="F649" s="979"/>
      <c r="G649" s="980"/>
      <c r="H649" s="1030" t="s">
        <v>42</v>
      </c>
      <c r="I649" s="1271"/>
      <c r="J649" s="1272"/>
      <c r="K649" s="978" t="s">
        <v>862</v>
      </c>
      <c r="L649" s="979"/>
      <c r="M649" s="979"/>
      <c r="N649" s="979"/>
      <c r="O649" s="980"/>
    </row>
    <row r="650" spans="1:15" ht="15.75" x14ac:dyDescent="0.25">
      <c r="A650" s="1081" t="s">
        <v>44</v>
      </c>
      <c r="B650" s="1082"/>
      <c r="C650" s="1082"/>
      <c r="D650" s="1082"/>
      <c r="E650" s="1082"/>
      <c r="F650" s="1083"/>
      <c r="G650" s="1081" t="s">
        <v>45</v>
      </c>
      <c r="H650" s="1082"/>
      <c r="I650" s="1082"/>
      <c r="J650" s="1082"/>
      <c r="K650" s="1082"/>
      <c r="L650" s="1082"/>
      <c r="M650" s="1082"/>
      <c r="N650" s="1082"/>
      <c r="O650" s="1083"/>
    </row>
    <row r="651" spans="1:15" x14ac:dyDescent="0.25">
      <c r="A651" s="1239" t="s">
        <v>863</v>
      </c>
      <c r="B651" s="1240"/>
      <c r="C651" s="1240"/>
      <c r="D651" s="1240"/>
      <c r="E651" s="1240"/>
      <c r="F651" s="1241"/>
      <c r="G651" s="1239" t="s">
        <v>864</v>
      </c>
      <c r="H651" s="1240"/>
      <c r="I651" s="1240"/>
      <c r="J651" s="1240"/>
      <c r="K651" s="1240"/>
      <c r="L651" s="1240"/>
      <c r="M651" s="1240"/>
      <c r="N651" s="1240"/>
      <c r="O651" s="1241"/>
    </row>
    <row r="652" spans="1:15" x14ac:dyDescent="0.25">
      <c r="A652" s="1242"/>
      <c r="B652" s="1243"/>
      <c r="C652" s="1243"/>
      <c r="D652" s="1243"/>
      <c r="E652" s="1243"/>
      <c r="F652" s="1244"/>
      <c r="G652" s="1242"/>
      <c r="H652" s="1243"/>
      <c r="I652" s="1243"/>
      <c r="J652" s="1243"/>
      <c r="K652" s="1243"/>
      <c r="L652" s="1243"/>
      <c r="M652" s="1243"/>
      <c r="N652" s="1243"/>
      <c r="O652" s="1244"/>
    </row>
    <row r="653" spans="1:15" ht="15.75" x14ac:dyDescent="0.25">
      <c r="A653" s="1081" t="s">
        <v>48</v>
      </c>
      <c r="B653" s="1082"/>
      <c r="C653" s="1082"/>
      <c r="D653" s="1082"/>
      <c r="E653" s="1082"/>
      <c r="F653" s="1083"/>
      <c r="G653" s="1081" t="s">
        <v>49</v>
      </c>
      <c r="H653" s="1082"/>
      <c r="I653" s="1082"/>
      <c r="J653" s="1082"/>
      <c r="K653" s="1082"/>
      <c r="L653" s="1082"/>
      <c r="M653" s="1082"/>
      <c r="N653" s="1082"/>
      <c r="O653" s="1083"/>
    </row>
    <row r="654" spans="1:15" x14ac:dyDescent="0.25">
      <c r="A654" s="1233" t="s">
        <v>860</v>
      </c>
      <c r="B654" s="1234"/>
      <c r="C654" s="1234"/>
      <c r="D654" s="1234"/>
      <c r="E654" s="1234"/>
      <c r="F654" s="1235"/>
      <c r="G654" s="1233" t="s">
        <v>860</v>
      </c>
      <c r="H654" s="1234"/>
      <c r="I654" s="1234"/>
      <c r="J654" s="1234"/>
      <c r="K654" s="1234"/>
      <c r="L654" s="1234"/>
      <c r="M654" s="1234"/>
      <c r="N654" s="1234"/>
      <c r="O654" s="1235"/>
    </row>
    <row r="655" spans="1:15" x14ac:dyDescent="0.25">
      <c r="A655" s="1236"/>
      <c r="B655" s="1237"/>
      <c r="C655" s="1237"/>
      <c r="D655" s="1237"/>
      <c r="E655" s="1237"/>
      <c r="F655" s="1238"/>
      <c r="G655" s="1236"/>
      <c r="H655" s="1237"/>
      <c r="I655" s="1237"/>
      <c r="J655" s="1237"/>
      <c r="K655" s="1237"/>
      <c r="L655" s="1237"/>
      <c r="M655" s="1237"/>
      <c r="N655" s="1237"/>
      <c r="O655" s="1238"/>
    </row>
    <row r="656" spans="1:15" ht="15.75" x14ac:dyDescent="0.25">
      <c r="A656" s="200"/>
      <c r="B656" s="201"/>
      <c r="C656" s="206"/>
      <c r="D656" s="206"/>
      <c r="E656" s="206"/>
      <c r="F656" s="206"/>
      <c r="G656" s="206"/>
      <c r="H656" s="206"/>
      <c r="I656" s="206"/>
      <c r="J656" s="206"/>
      <c r="K656" s="206"/>
      <c r="L656" s="206"/>
      <c r="M656" s="206"/>
      <c r="N656" s="206"/>
      <c r="O656" s="200"/>
    </row>
    <row r="657" spans="1:15" ht="15.75" x14ac:dyDescent="0.25">
      <c r="A657" s="70"/>
      <c r="B657" s="70"/>
      <c r="C657" s="63"/>
      <c r="D657" s="752" t="s">
        <v>52</v>
      </c>
      <c r="E657" s="773"/>
      <c r="F657" s="773"/>
      <c r="G657" s="773"/>
      <c r="H657" s="773"/>
      <c r="I657" s="773"/>
      <c r="J657" s="773"/>
      <c r="K657" s="773"/>
      <c r="L657" s="773"/>
      <c r="M657" s="773"/>
      <c r="N657" s="773"/>
      <c r="O657" s="753"/>
    </row>
    <row r="658" spans="1:15" ht="15.75" x14ac:dyDescent="0.25">
      <c r="A658" s="63"/>
      <c r="B658" s="64"/>
      <c r="C658" s="70"/>
      <c r="D658" s="73" t="s">
        <v>53</v>
      </c>
      <c r="E658" s="73" t="s">
        <v>54</v>
      </c>
      <c r="F658" s="73" t="s">
        <v>55</v>
      </c>
      <c r="G658" s="73" t="s">
        <v>56</v>
      </c>
      <c r="H658" s="73" t="s">
        <v>57</v>
      </c>
      <c r="I658" s="73" t="s">
        <v>58</v>
      </c>
      <c r="J658" s="73" t="s">
        <v>59</v>
      </c>
      <c r="K658" s="73" t="s">
        <v>60</v>
      </c>
      <c r="L658" s="73" t="s">
        <v>61</v>
      </c>
      <c r="M658" s="73" t="s">
        <v>62</v>
      </c>
      <c r="N658" s="73" t="s">
        <v>63</v>
      </c>
      <c r="O658" s="73" t="s">
        <v>64</v>
      </c>
    </row>
    <row r="659" spans="1:15" ht="15.75" x14ac:dyDescent="0.25">
      <c r="A659" s="1215" t="s">
        <v>65</v>
      </c>
      <c r="B659" s="1216"/>
      <c r="C659" s="1217"/>
      <c r="D659" s="267">
        <v>5</v>
      </c>
      <c r="E659" s="267">
        <v>10</v>
      </c>
      <c r="F659" s="267">
        <v>15</v>
      </c>
      <c r="G659" s="267">
        <v>25</v>
      </c>
      <c r="H659" s="267">
        <v>35</v>
      </c>
      <c r="I659" s="267">
        <v>45</v>
      </c>
      <c r="J659" s="267">
        <v>55</v>
      </c>
      <c r="K659" s="267">
        <v>65</v>
      </c>
      <c r="L659" s="267">
        <v>70</v>
      </c>
      <c r="M659" s="267">
        <v>80</v>
      </c>
      <c r="N659" s="267">
        <v>90</v>
      </c>
      <c r="O659" s="267">
        <v>100</v>
      </c>
    </row>
    <row r="660" spans="1:15" ht="15.75" x14ac:dyDescent="0.25">
      <c r="A660" s="1218" t="s">
        <v>66</v>
      </c>
      <c r="B660" s="1219"/>
      <c r="C660" s="1220"/>
      <c r="D660" s="268">
        <v>5</v>
      </c>
      <c r="E660" s="268">
        <v>10</v>
      </c>
      <c r="F660" s="268">
        <v>12</v>
      </c>
      <c r="G660" s="268">
        <v>15</v>
      </c>
      <c r="H660" s="268">
        <v>23</v>
      </c>
      <c r="I660" s="268">
        <v>33</v>
      </c>
      <c r="J660" s="268">
        <v>40</v>
      </c>
      <c r="K660" s="268">
        <v>48</v>
      </c>
      <c r="L660" s="305">
        <v>60</v>
      </c>
      <c r="M660" s="268"/>
      <c r="N660" s="268"/>
      <c r="O660" s="268"/>
    </row>
    <row r="661" spans="1:15" x14ac:dyDescent="0.25">
      <c r="A661" s="218"/>
      <c r="B661" s="218"/>
      <c r="C661" s="218"/>
      <c r="D661" s="218"/>
      <c r="E661" s="218"/>
      <c r="F661" s="218"/>
      <c r="G661" s="218"/>
      <c r="H661" s="218"/>
      <c r="I661" s="218"/>
      <c r="J661" s="218"/>
      <c r="K661" s="218"/>
      <c r="L661" s="218"/>
      <c r="M661" s="218"/>
      <c r="N661" s="218"/>
      <c r="O661" s="218"/>
    </row>
    <row r="662" spans="1:15" ht="47.25" x14ac:dyDescent="0.25">
      <c r="A662" s="300" t="s">
        <v>23</v>
      </c>
      <c r="B662" s="301" t="s">
        <v>24</v>
      </c>
      <c r="C662" s="1001" t="s">
        <v>25</v>
      </c>
      <c r="D662" s="1002"/>
      <c r="E662" s="1003"/>
      <c r="F662" s="1001" t="s">
        <v>28</v>
      </c>
      <c r="G662" s="1003"/>
      <c r="H662" s="1001" t="s">
        <v>29</v>
      </c>
      <c r="I662" s="1003"/>
      <c r="J662" s="301" t="s">
        <v>30</v>
      </c>
      <c r="K662" s="1001" t="s">
        <v>31</v>
      </c>
      <c r="L662" s="1003"/>
      <c r="M662" s="988" t="s">
        <v>32</v>
      </c>
      <c r="N662" s="989"/>
      <c r="O662" s="990"/>
    </row>
    <row r="663" spans="1:15" ht="63" x14ac:dyDescent="0.25">
      <c r="A663" s="210" t="s">
        <v>67</v>
      </c>
      <c r="B663" s="302">
        <v>0.4</v>
      </c>
      <c r="C663" s="978" t="s">
        <v>865</v>
      </c>
      <c r="D663" s="979"/>
      <c r="E663" s="980"/>
      <c r="F663" s="978" t="s">
        <v>866</v>
      </c>
      <c r="G663" s="980"/>
      <c r="H663" s="1266" t="s">
        <v>831</v>
      </c>
      <c r="I663" s="1267"/>
      <c r="J663" s="224">
        <v>1</v>
      </c>
      <c r="K663" s="1266" t="s">
        <v>534</v>
      </c>
      <c r="L663" s="1267"/>
      <c r="M663" s="1268" t="s">
        <v>860</v>
      </c>
      <c r="N663" s="1269"/>
      <c r="O663" s="1270"/>
    </row>
    <row r="664" spans="1:15" ht="15.75" x14ac:dyDescent="0.25">
      <c r="A664" s="1001" t="s">
        <v>40</v>
      </c>
      <c r="B664" s="1003"/>
      <c r="C664" s="978" t="s">
        <v>867</v>
      </c>
      <c r="D664" s="979"/>
      <c r="E664" s="979"/>
      <c r="F664" s="979"/>
      <c r="G664" s="980"/>
      <c r="H664" s="1273" t="s">
        <v>72</v>
      </c>
      <c r="I664" s="1031"/>
      <c r="J664" s="1032"/>
      <c r="K664" s="978" t="s">
        <v>868</v>
      </c>
      <c r="L664" s="979"/>
      <c r="M664" s="979"/>
      <c r="N664" s="979"/>
      <c r="O664" s="980"/>
    </row>
    <row r="665" spans="1:15" ht="15.75" x14ac:dyDescent="0.25">
      <c r="A665" s="1081" t="s">
        <v>44</v>
      </c>
      <c r="B665" s="1082"/>
      <c r="C665" s="1082"/>
      <c r="D665" s="1082"/>
      <c r="E665" s="1082"/>
      <c r="F665" s="1083"/>
      <c r="G665" s="1081" t="s">
        <v>45</v>
      </c>
      <c r="H665" s="1082"/>
      <c r="I665" s="1082"/>
      <c r="J665" s="1082"/>
      <c r="K665" s="1082"/>
      <c r="L665" s="1082"/>
      <c r="M665" s="1082"/>
      <c r="N665" s="1082"/>
      <c r="O665" s="1083"/>
    </row>
    <row r="666" spans="1:15" x14ac:dyDescent="0.25">
      <c r="A666" s="1239" t="s">
        <v>869</v>
      </c>
      <c r="B666" s="1240"/>
      <c r="C666" s="1240"/>
      <c r="D666" s="1240"/>
      <c r="E666" s="1240"/>
      <c r="F666" s="1241"/>
      <c r="G666" s="1239" t="s">
        <v>870</v>
      </c>
      <c r="H666" s="1240"/>
      <c r="I666" s="1240"/>
      <c r="J666" s="1240"/>
      <c r="K666" s="1240"/>
      <c r="L666" s="1240"/>
      <c r="M666" s="1240"/>
      <c r="N666" s="1240"/>
      <c r="O666" s="1241"/>
    </row>
    <row r="667" spans="1:15" x14ac:dyDescent="0.25">
      <c r="A667" s="1242"/>
      <c r="B667" s="1243"/>
      <c r="C667" s="1243"/>
      <c r="D667" s="1243"/>
      <c r="E667" s="1243"/>
      <c r="F667" s="1244"/>
      <c r="G667" s="1242"/>
      <c r="H667" s="1243"/>
      <c r="I667" s="1243"/>
      <c r="J667" s="1243"/>
      <c r="K667" s="1243"/>
      <c r="L667" s="1243"/>
      <c r="M667" s="1243"/>
      <c r="N667" s="1243"/>
      <c r="O667" s="1244"/>
    </row>
    <row r="668" spans="1:15" ht="15.75" x14ac:dyDescent="0.25">
      <c r="A668" s="1081" t="s">
        <v>48</v>
      </c>
      <c r="B668" s="1082"/>
      <c r="C668" s="1082"/>
      <c r="D668" s="1082"/>
      <c r="E668" s="1082"/>
      <c r="F668" s="1083"/>
      <c r="G668" s="1081" t="s">
        <v>49</v>
      </c>
      <c r="H668" s="1082"/>
      <c r="I668" s="1082"/>
      <c r="J668" s="1082"/>
      <c r="K668" s="1082"/>
      <c r="L668" s="1082"/>
      <c r="M668" s="1082"/>
      <c r="N668" s="1082"/>
      <c r="O668" s="1083"/>
    </row>
    <row r="669" spans="1:15" x14ac:dyDescent="0.25">
      <c r="A669" s="1233" t="s">
        <v>860</v>
      </c>
      <c r="B669" s="1234"/>
      <c r="C669" s="1234"/>
      <c r="D669" s="1234"/>
      <c r="E669" s="1234"/>
      <c r="F669" s="1235"/>
      <c r="G669" s="1233" t="s">
        <v>860</v>
      </c>
      <c r="H669" s="1234"/>
      <c r="I669" s="1234"/>
      <c r="J669" s="1234"/>
      <c r="K669" s="1234"/>
      <c r="L669" s="1234"/>
      <c r="M669" s="1234"/>
      <c r="N669" s="1234"/>
      <c r="O669" s="1235"/>
    </row>
    <row r="670" spans="1:15" x14ac:dyDescent="0.25">
      <c r="A670" s="1236"/>
      <c r="B670" s="1237"/>
      <c r="C670" s="1237"/>
      <c r="D670" s="1237"/>
      <c r="E670" s="1237"/>
      <c r="F670" s="1238"/>
      <c r="G670" s="1236"/>
      <c r="H670" s="1237"/>
      <c r="I670" s="1237"/>
      <c r="J670" s="1237"/>
      <c r="K670" s="1237"/>
      <c r="L670" s="1237"/>
      <c r="M670" s="1237"/>
      <c r="N670" s="1237"/>
      <c r="O670" s="1238"/>
    </row>
    <row r="671" spans="1:15" ht="15.75" x14ac:dyDescent="0.25">
      <c r="A671" s="200"/>
      <c r="B671" s="201"/>
      <c r="C671" s="206"/>
      <c r="D671" s="206"/>
      <c r="E671" s="206"/>
      <c r="F671" s="206"/>
      <c r="G671" s="206"/>
      <c r="H671" s="206"/>
      <c r="I671" s="206"/>
      <c r="J671" s="206"/>
      <c r="K671" s="206"/>
      <c r="L671" s="206"/>
      <c r="M671" s="206"/>
      <c r="N671" s="206"/>
      <c r="O671" s="200"/>
    </row>
    <row r="672" spans="1:15" ht="15.75" x14ac:dyDescent="0.25">
      <c r="A672" s="86" t="s">
        <v>76</v>
      </c>
      <c r="B672" s="86" t="s">
        <v>24</v>
      </c>
      <c r="C672" s="87"/>
      <c r="D672" s="73" t="s">
        <v>53</v>
      </c>
      <c r="E672" s="73" t="s">
        <v>54</v>
      </c>
      <c r="F672" s="73" t="s">
        <v>55</v>
      </c>
      <c r="G672" s="73" t="s">
        <v>56</v>
      </c>
      <c r="H672" s="73" t="s">
        <v>57</v>
      </c>
      <c r="I672" s="73" t="s">
        <v>58</v>
      </c>
      <c r="J672" s="73" t="s">
        <v>59</v>
      </c>
      <c r="K672" s="73" t="s">
        <v>60</v>
      </c>
      <c r="L672" s="73" t="s">
        <v>61</v>
      </c>
      <c r="M672" s="73" t="s">
        <v>62</v>
      </c>
      <c r="N672" s="73" t="s">
        <v>63</v>
      </c>
      <c r="O672" s="73" t="s">
        <v>64</v>
      </c>
    </row>
    <row r="673" spans="1:15" ht="31.5" x14ac:dyDescent="0.25">
      <c r="A673" s="1276" t="s">
        <v>517</v>
      </c>
      <c r="B673" s="956">
        <v>10</v>
      </c>
      <c r="C673" s="267" t="s">
        <v>65</v>
      </c>
      <c r="D673" s="267">
        <v>30</v>
      </c>
      <c r="E673" s="267">
        <v>60</v>
      </c>
      <c r="F673" s="267">
        <v>100</v>
      </c>
      <c r="G673" s="267"/>
      <c r="H673" s="267"/>
      <c r="I673" s="267"/>
      <c r="J673" s="267"/>
      <c r="K673" s="267"/>
      <c r="L673" s="267"/>
      <c r="M673" s="267"/>
      <c r="N673" s="267"/>
      <c r="O673" s="267"/>
    </row>
    <row r="674" spans="1:15" x14ac:dyDescent="0.25">
      <c r="A674" s="1277"/>
      <c r="B674" s="957"/>
      <c r="C674" s="268" t="s">
        <v>66</v>
      </c>
      <c r="D674" s="268">
        <v>20</v>
      </c>
      <c r="E674" s="268">
        <v>40</v>
      </c>
      <c r="F674" s="268">
        <v>50</v>
      </c>
      <c r="G674" s="268">
        <v>70</v>
      </c>
      <c r="H674" s="268">
        <v>80</v>
      </c>
      <c r="I674" s="268">
        <v>85</v>
      </c>
      <c r="J674" s="268">
        <v>90</v>
      </c>
      <c r="K674" s="268"/>
      <c r="L674" s="268"/>
      <c r="M674" s="268"/>
      <c r="N674" s="268"/>
      <c r="O674" s="268"/>
    </row>
    <row r="675" spans="1:15" ht="31.5" x14ac:dyDescent="0.25">
      <c r="A675" s="784" t="s">
        <v>518</v>
      </c>
      <c r="B675" s="956"/>
      <c r="C675" s="267" t="s">
        <v>65</v>
      </c>
      <c r="D675" s="267"/>
      <c r="E675" s="267"/>
      <c r="F675" s="267"/>
      <c r="G675" s="267"/>
      <c r="H675" s="267"/>
      <c r="I675" s="267"/>
      <c r="J675" s="267"/>
      <c r="K675" s="267"/>
      <c r="L675" s="267"/>
      <c r="M675" s="267"/>
      <c r="N675" s="267"/>
      <c r="O675" s="267"/>
    </row>
    <row r="676" spans="1:15" x14ac:dyDescent="0.25">
      <c r="A676" s="785"/>
      <c r="B676" s="957"/>
      <c r="C676" s="268" t="s">
        <v>66</v>
      </c>
      <c r="D676" s="268"/>
      <c r="E676" s="268"/>
      <c r="F676" s="268"/>
      <c r="G676" s="268"/>
      <c r="H676" s="268"/>
      <c r="I676" s="268"/>
      <c r="J676" s="268"/>
      <c r="K676" s="268"/>
      <c r="L676" s="268"/>
      <c r="M676" s="268"/>
      <c r="N676" s="268"/>
      <c r="O676" s="268"/>
    </row>
    <row r="677" spans="1:15" ht="31.5" x14ac:dyDescent="0.25">
      <c r="A677" s="1274" t="s">
        <v>519</v>
      </c>
      <c r="B677" s="956">
        <v>10</v>
      </c>
      <c r="C677" s="267" t="s">
        <v>65</v>
      </c>
      <c r="D677" s="267"/>
      <c r="E677" s="267"/>
      <c r="F677" s="267">
        <v>20</v>
      </c>
      <c r="G677" s="267">
        <v>70</v>
      </c>
      <c r="H677" s="267">
        <v>100</v>
      </c>
      <c r="I677" s="267"/>
      <c r="J677" s="267"/>
      <c r="K677" s="267"/>
      <c r="L677" s="267"/>
      <c r="M677" s="267"/>
      <c r="N677" s="267"/>
      <c r="O677" s="267"/>
    </row>
    <row r="678" spans="1:15" x14ac:dyDescent="0.25">
      <c r="A678" s="1275"/>
      <c r="B678" s="957"/>
      <c r="C678" s="268" t="s">
        <v>66</v>
      </c>
      <c r="D678" s="268"/>
      <c r="E678" s="268"/>
      <c r="F678" s="268">
        <v>10</v>
      </c>
      <c r="G678" s="268">
        <v>30</v>
      </c>
      <c r="H678" s="268">
        <v>50</v>
      </c>
      <c r="I678" s="268">
        <v>75</v>
      </c>
      <c r="J678" s="268">
        <v>90</v>
      </c>
      <c r="K678" s="268"/>
      <c r="L678" s="268"/>
      <c r="M678" s="268"/>
      <c r="N678" s="268"/>
      <c r="O678" s="268"/>
    </row>
    <row r="679" spans="1:15" ht="31.5" x14ac:dyDescent="0.25">
      <c r="A679" s="1276" t="s">
        <v>871</v>
      </c>
      <c r="B679" s="956">
        <v>20</v>
      </c>
      <c r="C679" s="267" t="s">
        <v>65</v>
      </c>
      <c r="D679" s="267"/>
      <c r="E679" s="267"/>
      <c r="F679" s="267"/>
      <c r="G679" s="267"/>
      <c r="H679" s="267">
        <v>30</v>
      </c>
      <c r="I679" s="267"/>
      <c r="J679" s="267">
        <v>70</v>
      </c>
      <c r="K679" s="267"/>
      <c r="L679" s="267">
        <v>100</v>
      </c>
      <c r="M679" s="267"/>
      <c r="N679" s="267"/>
      <c r="O679" s="267"/>
    </row>
    <row r="680" spans="1:15" x14ac:dyDescent="0.25">
      <c r="A680" s="1277"/>
      <c r="B680" s="957"/>
      <c r="C680" s="268" t="s">
        <v>66</v>
      </c>
      <c r="D680" s="268"/>
      <c r="E680" s="268"/>
      <c r="F680" s="268"/>
      <c r="G680" s="268"/>
      <c r="H680" s="268"/>
      <c r="I680" s="268">
        <v>25</v>
      </c>
      <c r="J680" s="268">
        <v>25</v>
      </c>
      <c r="K680" s="268"/>
      <c r="L680" s="268"/>
      <c r="M680" s="268"/>
      <c r="N680" s="268"/>
      <c r="O680" s="268"/>
    </row>
    <row r="681" spans="1:15" ht="31.5" x14ac:dyDescent="0.25">
      <c r="A681" s="1276" t="s">
        <v>872</v>
      </c>
      <c r="B681" s="956">
        <v>15</v>
      </c>
      <c r="C681" s="267" t="s">
        <v>65</v>
      </c>
      <c r="D681" s="267"/>
      <c r="E681" s="267">
        <v>10</v>
      </c>
      <c r="F681" s="267">
        <v>20</v>
      </c>
      <c r="G681" s="267">
        <v>30</v>
      </c>
      <c r="H681" s="267"/>
      <c r="I681" s="267">
        <v>50</v>
      </c>
      <c r="J681" s="267"/>
      <c r="K681" s="267">
        <v>70</v>
      </c>
      <c r="L681" s="267"/>
      <c r="M681" s="267">
        <v>90</v>
      </c>
      <c r="N681" s="267">
        <v>100</v>
      </c>
      <c r="O681" s="267"/>
    </row>
    <row r="682" spans="1:15" x14ac:dyDescent="0.25">
      <c r="A682" s="1277"/>
      <c r="B682" s="957"/>
      <c r="C682" s="268" t="s">
        <v>66</v>
      </c>
      <c r="D682" s="268"/>
      <c r="E682" s="268">
        <v>5</v>
      </c>
      <c r="F682" s="268">
        <v>10</v>
      </c>
      <c r="G682" s="268">
        <v>15</v>
      </c>
      <c r="H682" s="268">
        <v>25</v>
      </c>
      <c r="I682" s="268">
        <v>38</v>
      </c>
      <c r="J682" s="268">
        <v>45</v>
      </c>
      <c r="K682" s="268">
        <v>50</v>
      </c>
      <c r="L682" s="305">
        <v>65</v>
      </c>
      <c r="M682" s="268"/>
      <c r="N682" s="268"/>
      <c r="O682" s="268"/>
    </row>
    <row r="683" spans="1:15" ht="31.5" x14ac:dyDescent="0.25">
      <c r="A683" s="1274" t="s">
        <v>522</v>
      </c>
      <c r="B683" s="956">
        <v>10</v>
      </c>
      <c r="C683" s="267" t="s">
        <v>65</v>
      </c>
      <c r="D683" s="267"/>
      <c r="E683" s="267"/>
      <c r="F683" s="267"/>
      <c r="G683" s="267"/>
      <c r="H683" s="267">
        <v>20</v>
      </c>
      <c r="I683" s="267"/>
      <c r="J683" s="267">
        <v>50</v>
      </c>
      <c r="K683" s="267"/>
      <c r="L683" s="267">
        <v>100</v>
      </c>
      <c r="M683" s="267"/>
      <c r="N683" s="267"/>
      <c r="O683" s="267"/>
    </row>
    <row r="684" spans="1:15" x14ac:dyDescent="0.25">
      <c r="A684" s="1275"/>
      <c r="B684" s="957"/>
      <c r="C684" s="268" t="s">
        <v>66</v>
      </c>
      <c r="D684" s="268"/>
      <c r="E684" s="268"/>
      <c r="F684" s="268"/>
      <c r="G684" s="268"/>
      <c r="H684" s="268">
        <v>10</v>
      </c>
      <c r="I684" s="268">
        <v>30</v>
      </c>
      <c r="J684" s="268">
        <v>40</v>
      </c>
      <c r="K684" s="268">
        <v>45</v>
      </c>
      <c r="L684" s="305">
        <v>50</v>
      </c>
      <c r="M684" s="268"/>
      <c r="N684" s="268"/>
      <c r="O684" s="268"/>
    </row>
    <row r="685" spans="1:15" ht="31.5" x14ac:dyDescent="0.25">
      <c r="A685" s="1274" t="s">
        <v>523</v>
      </c>
      <c r="B685" s="956">
        <v>25</v>
      </c>
      <c r="C685" s="267" t="s">
        <v>65</v>
      </c>
      <c r="D685" s="267"/>
      <c r="E685" s="267"/>
      <c r="F685" s="267"/>
      <c r="G685" s="267"/>
      <c r="H685" s="267"/>
      <c r="I685" s="267">
        <v>10</v>
      </c>
      <c r="J685" s="267"/>
      <c r="K685" s="267">
        <v>20</v>
      </c>
      <c r="L685" s="267"/>
      <c r="M685" s="267">
        <v>50</v>
      </c>
      <c r="N685" s="267">
        <v>80</v>
      </c>
      <c r="O685" s="267">
        <v>100</v>
      </c>
    </row>
    <row r="686" spans="1:15" x14ac:dyDescent="0.25">
      <c r="A686" s="1275"/>
      <c r="B686" s="957"/>
      <c r="C686" s="268" t="s">
        <v>66</v>
      </c>
      <c r="D686" s="268"/>
      <c r="E686" s="268"/>
      <c r="F686" s="268"/>
      <c r="G686" s="268"/>
      <c r="H686" s="268"/>
      <c r="I686" s="268">
        <v>8</v>
      </c>
      <c r="J686" s="268">
        <v>10</v>
      </c>
      <c r="K686" s="268">
        <v>15</v>
      </c>
      <c r="L686" s="305">
        <v>20</v>
      </c>
      <c r="M686" s="268"/>
      <c r="N686" s="268"/>
      <c r="O686" s="268"/>
    </row>
    <row r="687" spans="1:15" ht="31.5" x14ac:dyDescent="0.25">
      <c r="A687" s="1274" t="s">
        <v>524</v>
      </c>
      <c r="B687" s="956">
        <v>10</v>
      </c>
      <c r="C687" s="267" t="s">
        <v>65</v>
      </c>
      <c r="D687" s="267"/>
      <c r="E687" s="267"/>
      <c r="F687" s="267"/>
      <c r="G687" s="267"/>
      <c r="H687" s="267"/>
      <c r="I687" s="267"/>
      <c r="J687" s="267"/>
      <c r="K687" s="267"/>
      <c r="L687" s="267">
        <v>30</v>
      </c>
      <c r="M687" s="267">
        <v>60</v>
      </c>
      <c r="N687" s="267">
        <v>80</v>
      </c>
      <c r="O687" s="267">
        <v>100</v>
      </c>
    </row>
    <row r="688" spans="1:15" x14ac:dyDescent="0.25">
      <c r="A688" s="1275"/>
      <c r="B688" s="957"/>
      <c r="C688" s="268" t="s">
        <v>66</v>
      </c>
      <c r="D688" s="268"/>
      <c r="E688" s="268"/>
      <c r="F688" s="268"/>
      <c r="G688" s="268"/>
      <c r="H688" s="268"/>
      <c r="I688" s="268"/>
      <c r="J688" s="268"/>
      <c r="K688" s="268"/>
      <c r="L688" s="268"/>
      <c r="M688" s="268"/>
      <c r="N688" s="268"/>
      <c r="O688" s="268"/>
    </row>
    <row r="689" spans="1:15" ht="31.5" x14ac:dyDescent="0.25">
      <c r="A689" s="1274" t="s">
        <v>525</v>
      </c>
      <c r="B689" s="956"/>
      <c r="C689" s="267" t="s">
        <v>65</v>
      </c>
      <c r="D689" s="267"/>
      <c r="E689" s="267"/>
      <c r="F689" s="267"/>
      <c r="G689" s="267"/>
      <c r="H689" s="267"/>
      <c r="I689" s="267"/>
      <c r="J689" s="267"/>
      <c r="K689" s="267"/>
      <c r="L689" s="267"/>
      <c r="M689" s="267"/>
      <c r="N689" s="267"/>
      <c r="O689" s="267"/>
    </row>
    <row r="690" spans="1:15" x14ac:dyDescent="0.25">
      <c r="A690" s="1275"/>
      <c r="B690" s="957"/>
      <c r="C690" s="268" t="s">
        <v>66</v>
      </c>
      <c r="D690" s="268"/>
      <c r="E690" s="268"/>
      <c r="F690" s="268"/>
      <c r="G690" s="268"/>
      <c r="H690" s="268"/>
      <c r="I690" s="268"/>
      <c r="J690" s="268"/>
      <c r="K690" s="268"/>
      <c r="L690" s="268"/>
      <c r="M690" s="268"/>
      <c r="N690" s="268"/>
      <c r="O690" s="268"/>
    </row>
    <row r="691" spans="1:15" ht="31.5" x14ac:dyDescent="0.25">
      <c r="A691" s="784" t="s">
        <v>526</v>
      </c>
      <c r="B691" s="956"/>
      <c r="C691" s="267" t="s">
        <v>65</v>
      </c>
      <c r="D691" s="267"/>
      <c r="E691" s="267"/>
      <c r="F691" s="267"/>
      <c r="G691" s="267"/>
      <c r="H691" s="267"/>
      <c r="I691" s="267"/>
      <c r="J691" s="267"/>
      <c r="K691" s="267"/>
      <c r="L691" s="267"/>
      <c r="M691" s="267"/>
      <c r="N691" s="267"/>
      <c r="O691" s="267"/>
    </row>
    <row r="692" spans="1:15" x14ac:dyDescent="0.25">
      <c r="A692" s="785"/>
      <c r="B692" s="957"/>
      <c r="C692" s="268" t="s">
        <v>66</v>
      </c>
      <c r="D692" s="268"/>
      <c r="E692" s="268"/>
      <c r="F692" s="268"/>
      <c r="G692" s="268"/>
      <c r="H692" s="268"/>
      <c r="I692" s="268"/>
      <c r="J692" s="268"/>
      <c r="K692" s="268"/>
      <c r="L692" s="268"/>
      <c r="M692" s="268"/>
      <c r="N692" s="268"/>
      <c r="O692" s="268"/>
    </row>
    <row r="693" spans="1:15" x14ac:dyDescent="0.25">
      <c r="A693" s="230"/>
      <c r="B693" s="230"/>
      <c r="C693" s="229"/>
      <c r="D693" s="229"/>
      <c r="E693" s="229"/>
      <c r="F693" s="229"/>
      <c r="G693" s="229"/>
      <c r="H693" s="229"/>
      <c r="I693" s="229"/>
      <c r="J693" s="229"/>
      <c r="K693" s="229"/>
      <c r="L693" s="229"/>
      <c r="M693" s="229"/>
      <c r="N693" s="229"/>
      <c r="O693" s="229"/>
    </row>
    <row r="694" spans="1:15" x14ac:dyDescent="0.25">
      <c r="A694" s="1281" t="s">
        <v>683</v>
      </c>
      <c r="B694" s="1282"/>
      <c r="C694" s="1282"/>
      <c r="D694" s="1282"/>
      <c r="E694" s="1282"/>
      <c r="F694" s="1282"/>
      <c r="G694" s="1282"/>
      <c r="H694" s="1282"/>
      <c r="I694" s="1282"/>
      <c r="J694" s="1282"/>
      <c r="K694" s="1282"/>
      <c r="L694" s="1282"/>
      <c r="M694" s="1282"/>
      <c r="N694" s="1282"/>
      <c r="O694" s="1283"/>
    </row>
    <row r="695" spans="1:15" ht="15.75" thickBot="1" x14ac:dyDescent="0.3">
      <c r="A695" s="230"/>
      <c r="B695" s="230"/>
      <c r="C695" s="229"/>
      <c r="D695" s="229"/>
      <c r="E695" s="229"/>
      <c r="F695" s="229"/>
      <c r="G695" s="229"/>
      <c r="H695" s="229"/>
      <c r="I695" s="229"/>
      <c r="J695" s="229"/>
      <c r="K695" s="229"/>
      <c r="L695" s="229"/>
      <c r="M695" s="229"/>
      <c r="N695" s="229"/>
      <c r="O695" s="229"/>
    </row>
    <row r="696" spans="1:15" ht="16.5" thickBot="1" x14ac:dyDescent="0.3">
      <c r="A696" s="1006" t="s">
        <v>612</v>
      </c>
      <c r="B696" s="1007"/>
      <c r="C696" s="1007"/>
      <c r="D696" s="1007"/>
      <c r="E696" s="1007"/>
      <c r="F696" s="1007"/>
      <c r="G696" s="1007"/>
      <c r="H696" s="1007"/>
      <c r="I696" s="1007"/>
      <c r="J696" s="1007"/>
      <c r="K696" s="1007"/>
      <c r="L696" s="1007"/>
      <c r="M696" s="1007"/>
      <c r="N696" s="1007"/>
      <c r="O696" s="1008"/>
    </row>
    <row r="697" spans="1:15" x14ac:dyDescent="0.25">
      <c r="A697" s="1009" t="s">
        <v>684</v>
      </c>
      <c r="B697" s="1010"/>
      <c r="C697" s="1010"/>
      <c r="D697" s="1010"/>
      <c r="E697" s="1010"/>
      <c r="F697" s="1010"/>
      <c r="G697" s="1010"/>
      <c r="H697" s="1010"/>
      <c r="I697" s="1010"/>
      <c r="J697" s="1010"/>
      <c r="K697" s="1010"/>
      <c r="L697" s="1010"/>
      <c r="M697" s="1010"/>
      <c r="N697" s="1010"/>
      <c r="O697" s="1011"/>
    </row>
    <row r="698" spans="1:15" x14ac:dyDescent="0.25">
      <c r="A698" s="1012" t="s">
        <v>873</v>
      </c>
      <c r="B698" s="1013"/>
      <c r="C698" s="1013"/>
      <c r="D698" s="1013"/>
      <c r="E698" s="1013"/>
      <c r="F698" s="1013"/>
      <c r="G698" s="1013"/>
      <c r="H698" s="1013"/>
      <c r="I698" s="1013"/>
      <c r="J698" s="1013"/>
      <c r="K698" s="1013"/>
      <c r="L698" s="1013"/>
      <c r="M698" s="1013"/>
      <c r="N698" s="1013"/>
      <c r="O698" s="1014"/>
    </row>
    <row r="699" spans="1:15" x14ac:dyDescent="0.25">
      <c r="A699" s="1037" t="s">
        <v>874</v>
      </c>
      <c r="B699" s="1013"/>
      <c r="C699" s="1013"/>
      <c r="D699" s="1013"/>
      <c r="E699" s="1013"/>
      <c r="F699" s="1013"/>
      <c r="G699" s="1013"/>
      <c r="H699" s="1013"/>
      <c r="I699" s="1013"/>
      <c r="J699" s="1013"/>
      <c r="K699" s="1013"/>
      <c r="L699" s="1013"/>
      <c r="M699" s="1013"/>
      <c r="N699" s="1013"/>
      <c r="O699" s="1014"/>
    </row>
    <row r="700" spans="1:15" x14ac:dyDescent="0.25">
      <c r="A700" s="1044" t="s">
        <v>875</v>
      </c>
      <c r="B700" s="1013"/>
      <c r="C700" s="1013"/>
      <c r="D700" s="1013"/>
      <c r="E700" s="1013"/>
      <c r="F700" s="1013"/>
      <c r="G700" s="1013"/>
      <c r="H700" s="1013"/>
      <c r="I700" s="1013"/>
      <c r="J700" s="1013"/>
      <c r="K700" s="1013"/>
      <c r="L700" s="1013"/>
      <c r="M700" s="1013"/>
      <c r="N700" s="1013"/>
      <c r="O700" s="1014"/>
    </row>
    <row r="701" spans="1:15" ht="15.75" thickBot="1" x14ac:dyDescent="0.3">
      <c r="A701" s="1038" t="s">
        <v>876</v>
      </c>
      <c r="B701" s="1039"/>
      <c r="C701" s="1039"/>
      <c r="D701" s="1039"/>
      <c r="E701" s="1039"/>
      <c r="F701" s="1039"/>
      <c r="G701" s="1039"/>
      <c r="H701" s="1039"/>
      <c r="I701" s="1039"/>
      <c r="J701" s="1039"/>
      <c r="K701" s="1039"/>
      <c r="L701" s="1039"/>
      <c r="M701" s="1039"/>
      <c r="N701" s="1039"/>
      <c r="O701" s="1040"/>
    </row>
    <row r="702" spans="1:15" ht="15.75" thickBot="1" x14ac:dyDescent="0.3">
      <c r="A702" s="1278" t="s">
        <v>877</v>
      </c>
      <c r="B702" s="1279"/>
      <c r="C702" s="1279"/>
      <c r="D702" s="1279"/>
      <c r="E702" s="1279"/>
      <c r="F702" s="1279"/>
      <c r="G702" s="1279"/>
      <c r="H702" s="1279"/>
      <c r="I702" s="1279"/>
      <c r="J702" s="1279"/>
      <c r="K702" s="1279"/>
      <c r="L702" s="1279"/>
      <c r="M702" s="1279"/>
      <c r="N702" s="1279"/>
      <c r="O702" s="1280"/>
    </row>
    <row r="703" spans="1:15" ht="15.75" thickBot="1" x14ac:dyDescent="0.3">
      <c r="A703" s="1278" t="s">
        <v>878</v>
      </c>
      <c r="B703" s="1279"/>
      <c r="C703" s="1279"/>
      <c r="D703" s="1279"/>
      <c r="E703" s="1279"/>
      <c r="F703" s="1279"/>
      <c r="G703" s="1279"/>
      <c r="H703" s="1279"/>
      <c r="I703" s="1279"/>
      <c r="J703" s="1279"/>
      <c r="K703" s="1279"/>
      <c r="L703" s="1279"/>
      <c r="M703" s="1279"/>
      <c r="N703" s="1279"/>
      <c r="O703" s="1280"/>
    </row>
    <row r="704" spans="1:15" ht="15.75" thickBot="1" x14ac:dyDescent="0.3">
      <c r="A704" s="1033" t="s">
        <v>620</v>
      </c>
      <c r="B704" s="1042"/>
      <c r="C704" s="1042"/>
      <c r="D704" s="1042"/>
      <c r="E704" s="1042"/>
      <c r="F704" s="1042"/>
      <c r="G704" s="1042"/>
      <c r="H704" s="1042"/>
      <c r="I704" s="1042"/>
      <c r="J704" s="1042"/>
      <c r="K704" s="1042"/>
      <c r="L704" s="1042"/>
      <c r="M704" s="1042"/>
      <c r="N704" s="1042"/>
      <c r="O704" s="1043"/>
    </row>
    <row r="705" spans="1:15" ht="16.5" thickBot="1" x14ac:dyDescent="0.3">
      <c r="A705" s="1033" t="s">
        <v>621</v>
      </c>
      <c r="B705" s="1034"/>
      <c r="C705" s="1034"/>
      <c r="D705" s="1034"/>
      <c r="E705" s="1034"/>
      <c r="F705" s="1034"/>
      <c r="G705" s="1034"/>
      <c r="H705" s="1034"/>
      <c r="I705" s="1034"/>
      <c r="J705" s="1034"/>
      <c r="K705" s="1034"/>
      <c r="L705" s="1034"/>
      <c r="M705" s="1034"/>
      <c r="N705" s="1034"/>
      <c r="O705" s="1035"/>
    </row>
    <row r="706" spans="1:15" ht="16.5" thickBot="1" x14ac:dyDescent="0.3">
      <c r="A706" s="1033" t="s">
        <v>622</v>
      </c>
      <c r="B706" s="1034"/>
      <c r="C706" s="1034"/>
      <c r="D706" s="1034"/>
      <c r="E706" s="1034"/>
      <c r="F706" s="1034"/>
      <c r="G706" s="1034"/>
      <c r="H706" s="1034"/>
      <c r="I706" s="1034"/>
      <c r="J706" s="1034"/>
      <c r="K706" s="1034"/>
      <c r="L706" s="1034"/>
      <c r="M706" s="1034"/>
      <c r="N706" s="1034"/>
      <c r="O706" s="1035"/>
    </row>
    <row r="707" spans="1:15" ht="15.75" x14ac:dyDescent="0.25">
      <c r="A707" s="230"/>
      <c r="B707" s="230"/>
      <c r="C707" s="231"/>
      <c r="D707" s="231"/>
      <c r="E707" s="231"/>
      <c r="F707" s="231"/>
      <c r="G707" s="231"/>
      <c r="H707" s="231"/>
      <c r="I707" s="232"/>
      <c r="J707" s="231"/>
      <c r="K707" s="231"/>
      <c r="L707" s="231"/>
      <c r="M707" s="231"/>
      <c r="N707" s="231"/>
      <c r="O707" s="231"/>
    </row>
    <row r="708" spans="1:15" ht="15.75" x14ac:dyDescent="0.25">
      <c r="A708" s="306"/>
      <c r="B708" s="306"/>
      <c r="C708" s="306"/>
      <c r="D708" s="306"/>
      <c r="E708" s="306"/>
      <c r="F708" s="306"/>
      <c r="G708" s="306"/>
      <c r="H708" s="306"/>
      <c r="I708" s="307"/>
      <c r="J708" s="232"/>
      <c r="K708" s="232"/>
      <c r="L708" s="232"/>
      <c r="M708" s="288"/>
      <c r="N708" s="288"/>
      <c r="O708" s="232"/>
    </row>
    <row r="709" spans="1:15" ht="15.75" x14ac:dyDescent="0.25">
      <c r="A709" s="306"/>
      <c r="B709" s="306"/>
      <c r="C709" s="306"/>
      <c r="D709" s="306"/>
      <c r="E709" s="306"/>
      <c r="F709" s="306"/>
      <c r="G709" s="306"/>
      <c r="H709" s="306"/>
      <c r="I709" s="307"/>
      <c r="J709" s="232"/>
      <c r="K709" s="232"/>
      <c r="L709" s="232"/>
      <c r="M709" s="288"/>
      <c r="N709" s="288"/>
      <c r="O709" s="232"/>
    </row>
    <row r="710" spans="1:15" ht="15.75" x14ac:dyDescent="0.25">
      <c r="A710" s="306"/>
      <c r="B710" s="306"/>
      <c r="C710" s="306"/>
      <c r="D710" s="306"/>
      <c r="E710" s="306"/>
      <c r="F710" s="306"/>
      <c r="G710" s="306"/>
      <c r="H710" s="306"/>
      <c r="I710" s="307"/>
      <c r="J710" s="232"/>
      <c r="K710" s="232"/>
      <c r="L710" s="232"/>
      <c r="M710" s="288"/>
      <c r="N710" s="288"/>
      <c r="O710" s="232"/>
    </row>
    <row r="711" spans="1:15" ht="15.75" x14ac:dyDescent="0.25">
      <c r="A711" s="200"/>
      <c r="B711" s="201"/>
      <c r="C711" s="206"/>
      <c r="D711" s="206"/>
      <c r="E711" s="206"/>
      <c r="F711" s="206"/>
      <c r="G711" s="206"/>
      <c r="H711" s="206"/>
      <c r="I711" s="206"/>
      <c r="J711" s="206"/>
      <c r="K711" s="206"/>
      <c r="L711" s="206"/>
      <c r="M711" s="206"/>
      <c r="N711" s="206"/>
      <c r="O711" s="200"/>
    </row>
    <row r="712" spans="1:15" ht="31.5" x14ac:dyDescent="0.25">
      <c r="A712" s="204" t="s">
        <v>852</v>
      </c>
      <c r="B712" s="981" t="s">
        <v>853</v>
      </c>
      <c r="C712" s="982"/>
      <c r="D712" s="982"/>
      <c r="E712" s="982"/>
      <c r="F712" s="982"/>
      <c r="G712" s="982"/>
      <c r="H712" s="982"/>
      <c r="I712" s="982"/>
      <c r="J712" s="983"/>
      <c r="K712" s="1096" t="s">
        <v>13</v>
      </c>
      <c r="L712" s="1097"/>
      <c r="M712" s="1097"/>
      <c r="N712" s="1098"/>
      <c r="O712" s="103">
        <v>0.1</v>
      </c>
    </row>
    <row r="713" spans="1:15" ht="15.75" x14ac:dyDescent="0.25">
      <c r="A713" s="205"/>
      <c r="B713" s="206"/>
      <c r="C713" s="297"/>
      <c r="D713" s="297"/>
      <c r="E713" s="297"/>
      <c r="F713" s="297"/>
      <c r="G713" s="297"/>
      <c r="H713" s="297"/>
      <c r="I713" s="297"/>
      <c r="J713" s="297"/>
      <c r="K713" s="297"/>
      <c r="L713" s="297"/>
      <c r="M713" s="297"/>
      <c r="N713" s="297"/>
      <c r="O713" s="205"/>
    </row>
    <row r="714" spans="1:15" ht="31.5" x14ac:dyDescent="0.25">
      <c r="A714" s="234" t="s">
        <v>97</v>
      </c>
      <c r="B714" s="981" t="s">
        <v>879</v>
      </c>
      <c r="C714" s="982"/>
      <c r="D714" s="982"/>
      <c r="E714" s="982"/>
      <c r="F714" s="982"/>
      <c r="G714" s="982"/>
      <c r="H714" s="982"/>
      <c r="I714" s="982"/>
      <c r="J714" s="983"/>
      <c r="K714" s="1096" t="s">
        <v>752</v>
      </c>
      <c r="L714" s="1097"/>
      <c r="M714" s="1097"/>
      <c r="N714" s="1098"/>
      <c r="O714" s="103">
        <v>0.5</v>
      </c>
    </row>
    <row r="715" spans="1:15" ht="15.75" x14ac:dyDescent="0.25">
      <c r="A715" s="205"/>
      <c r="B715" s="206"/>
      <c r="C715" s="297"/>
      <c r="D715" s="297"/>
      <c r="E715" s="297"/>
      <c r="F715" s="297"/>
      <c r="G715" s="297"/>
      <c r="H715" s="297"/>
      <c r="I715" s="297"/>
      <c r="J715" s="297"/>
      <c r="K715" s="297"/>
      <c r="L715" s="297"/>
      <c r="M715" s="297"/>
      <c r="N715" s="297"/>
      <c r="O715" s="205"/>
    </row>
    <row r="716" spans="1:15" x14ac:dyDescent="0.25">
      <c r="A716" s="1200" t="s">
        <v>15</v>
      </c>
      <c r="B716" s="1201"/>
      <c r="C716" s="1201"/>
      <c r="D716" s="1202"/>
      <c r="E716" s="984" t="s">
        <v>860</v>
      </c>
      <c r="F716" s="985"/>
      <c r="G716" s="985"/>
      <c r="H716" s="985"/>
      <c r="I716" s="986"/>
      <c r="J716" s="1200" t="s">
        <v>17</v>
      </c>
      <c r="K716" s="1202"/>
      <c r="L716" s="984" t="s">
        <v>880</v>
      </c>
      <c r="M716" s="985"/>
      <c r="N716" s="985"/>
      <c r="O716" s="986"/>
    </row>
    <row r="717" spans="1:15" x14ac:dyDescent="0.25">
      <c r="A717" s="1203"/>
      <c r="B717" s="1204"/>
      <c r="C717" s="1204"/>
      <c r="D717" s="1205"/>
      <c r="E717" s="984" t="s">
        <v>881</v>
      </c>
      <c r="F717" s="985"/>
      <c r="G717" s="985"/>
      <c r="H717" s="985"/>
      <c r="I717" s="986"/>
      <c r="J717" s="1203"/>
      <c r="K717" s="1205"/>
      <c r="L717" s="984" t="s">
        <v>882</v>
      </c>
      <c r="M717" s="985"/>
      <c r="N717" s="985"/>
      <c r="O717" s="986"/>
    </row>
    <row r="718" spans="1:15" x14ac:dyDescent="0.25">
      <c r="A718" s="1203"/>
      <c r="B718" s="1204"/>
      <c r="C718" s="1204"/>
      <c r="D718" s="1205"/>
      <c r="E718" s="984"/>
      <c r="F718" s="985"/>
      <c r="G718" s="985"/>
      <c r="H718" s="985"/>
      <c r="I718" s="986"/>
      <c r="J718" s="1203"/>
      <c r="K718" s="1205"/>
      <c r="L718" s="984">
        <v>3</v>
      </c>
      <c r="M718" s="985"/>
      <c r="N718" s="985"/>
      <c r="O718" s="986"/>
    </row>
    <row r="719" spans="1:15" x14ac:dyDescent="0.25">
      <c r="A719" s="1206"/>
      <c r="B719" s="1207"/>
      <c r="C719" s="1207"/>
      <c r="D719" s="1208"/>
      <c r="E719" s="984"/>
      <c r="F719" s="985"/>
      <c r="G719" s="985"/>
      <c r="H719" s="985"/>
      <c r="I719" s="986"/>
      <c r="J719" s="1206"/>
      <c r="K719" s="1208"/>
      <c r="L719" s="984">
        <v>4</v>
      </c>
      <c r="M719" s="985"/>
      <c r="N719" s="985"/>
      <c r="O719" s="986"/>
    </row>
    <row r="720" spans="1:15" ht="15.75" x14ac:dyDescent="0.25">
      <c r="A720" s="205"/>
      <c r="B720" s="206"/>
      <c r="C720" s="297"/>
      <c r="D720" s="297"/>
      <c r="E720" s="297"/>
      <c r="F720" s="297"/>
      <c r="G720" s="297"/>
      <c r="H720" s="297"/>
      <c r="I720" s="297"/>
      <c r="J720" s="297"/>
      <c r="K720" s="297"/>
      <c r="L720" s="297"/>
      <c r="M720" s="297"/>
      <c r="N720" s="297"/>
      <c r="O720" s="205"/>
    </row>
    <row r="721" spans="1:15" ht="15.75" x14ac:dyDescent="0.25">
      <c r="A721" s="205"/>
      <c r="B721" s="206"/>
      <c r="C721" s="297"/>
      <c r="D721" s="297"/>
      <c r="E721" s="297"/>
      <c r="F721" s="297"/>
      <c r="G721" s="297"/>
      <c r="H721" s="297"/>
      <c r="I721" s="297"/>
      <c r="J721" s="297"/>
      <c r="K721" s="297"/>
      <c r="L721" s="297"/>
      <c r="M721" s="297"/>
      <c r="N721" s="297"/>
      <c r="O721" s="205"/>
    </row>
    <row r="722" spans="1:15" ht="63" x14ac:dyDescent="0.25">
      <c r="A722" s="300" t="s">
        <v>23</v>
      </c>
      <c r="B722" s="301" t="s">
        <v>24</v>
      </c>
      <c r="C722" s="300" t="s">
        <v>25</v>
      </c>
      <c r="D722" s="300" t="s">
        <v>26</v>
      </c>
      <c r="E722" s="300" t="s">
        <v>592</v>
      </c>
      <c r="F722" s="1001" t="s">
        <v>28</v>
      </c>
      <c r="G722" s="1003"/>
      <c r="H722" s="1001" t="s">
        <v>29</v>
      </c>
      <c r="I722" s="1003"/>
      <c r="J722" s="301" t="s">
        <v>30</v>
      </c>
      <c r="K722" s="1001" t="s">
        <v>31</v>
      </c>
      <c r="L722" s="1003"/>
      <c r="M722" s="988" t="s">
        <v>32</v>
      </c>
      <c r="N722" s="989"/>
      <c r="O722" s="990"/>
    </row>
    <row r="723" spans="1:15" ht="120" x14ac:dyDescent="0.25">
      <c r="A723" s="210" t="s">
        <v>33</v>
      </c>
      <c r="B723" s="211">
        <v>50</v>
      </c>
      <c r="C723" s="303" t="s">
        <v>883</v>
      </c>
      <c r="D723" s="303" t="s">
        <v>35</v>
      </c>
      <c r="E723" s="303" t="s">
        <v>249</v>
      </c>
      <c r="F723" s="978" t="s">
        <v>884</v>
      </c>
      <c r="G723" s="980"/>
      <c r="H723" s="1266" t="s">
        <v>859</v>
      </c>
      <c r="I723" s="1267"/>
      <c r="J723" s="304">
        <v>1</v>
      </c>
      <c r="K723" s="1266" t="s">
        <v>147</v>
      </c>
      <c r="L723" s="1267"/>
      <c r="M723" s="1268" t="s">
        <v>860</v>
      </c>
      <c r="N723" s="1269"/>
      <c r="O723" s="1270"/>
    </row>
    <row r="724" spans="1:15" ht="15.75" x14ac:dyDescent="0.25">
      <c r="A724" s="1001" t="s">
        <v>40</v>
      </c>
      <c r="B724" s="1003"/>
      <c r="C724" s="978" t="s">
        <v>885</v>
      </c>
      <c r="D724" s="979"/>
      <c r="E724" s="979"/>
      <c r="F724" s="979"/>
      <c r="G724" s="980"/>
      <c r="H724" s="1030" t="s">
        <v>42</v>
      </c>
      <c r="I724" s="1271"/>
      <c r="J724" s="1272"/>
      <c r="K724" s="978" t="s">
        <v>868</v>
      </c>
      <c r="L724" s="979"/>
      <c r="M724" s="979"/>
      <c r="N724" s="979"/>
      <c r="O724" s="980"/>
    </row>
    <row r="725" spans="1:15" ht="15.75" x14ac:dyDescent="0.25">
      <c r="A725" s="1081" t="s">
        <v>44</v>
      </c>
      <c r="B725" s="1082"/>
      <c r="C725" s="1082"/>
      <c r="D725" s="1082"/>
      <c r="E725" s="1082"/>
      <c r="F725" s="1083"/>
      <c r="G725" s="1081" t="s">
        <v>45</v>
      </c>
      <c r="H725" s="1082"/>
      <c r="I725" s="1082"/>
      <c r="J725" s="1082"/>
      <c r="K725" s="1082"/>
      <c r="L725" s="1082"/>
      <c r="M725" s="1082"/>
      <c r="N725" s="1082"/>
      <c r="O725" s="1083"/>
    </row>
    <row r="726" spans="1:15" x14ac:dyDescent="0.25">
      <c r="A726" s="1239" t="s">
        <v>886</v>
      </c>
      <c r="B726" s="1240"/>
      <c r="C726" s="1240"/>
      <c r="D726" s="1240"/>
      <c r="E726" s="1240"/>
      <c r="F726" s="1241"/>
      <c r="G726" s="1239" t="s">
        <v>887</v>
      </c>
      <c r="H726" s="1240"/>
      <c r="I726" s="1240"/>
      <c r="J726" s="1240"/>
      <c r="K726" s="1240"/>
      <c r="L726" s="1240"/>
      <c r="M726" s="1240"/>
      <c r="N726" s="1240"/>
      <c r="O726" s="1241"/>
    </row>
    <row r="727" spans="1:15" x14ac:dyDescent="0.25">
      <c r="A727" s="1242"/>
      <c r="B727" s="1243"/>
      <c r="C727" s="1243"/>
      <c r="D727" s="1243"/>
      <c r="E727" s="1243"/>
      <c r="F727" s="1244"/>
      <c r="G727" s="1242"/>
      <c r="H727" s="1243"/>
      <c r="I727" s="1243"/>
      <c r="J727" s="1243"/>
      <c r="K727" s="1243"/>
      <c r="L727" s="1243"/>
      <c r="M727" s="1243"/>
      <c r="N727" s="1243"/>
      <c r="O727" s="1244"/>
    </row>
    <row r="728" spans="1:15" ht="15.75" x14ac:dyDescent="0.25">
      <c r="A728" s="1081" t="s">
        <v>48</v>
      </c>
      <c r="B728" s="1082"/>
      <c r="C728" s="1082"/>
      <c r="D728" s="1082"/>
      <c r="E728" s="1082"/>
      <c r="F728" s="1083"/>
      <c r="G728" s="1081" t="s">
        <v>49</v>
      </c>
      <c r="H728" s="1082"/>
      <c r="I728" s="1082"/>
      <c r="J728" s="1082"/>
      <c r="K728" s="1082"/>
      <c r="L728" s="1082"/>
      <c r="M728" s="1082"/>
      <c r="N728" s="1082"/>
      <c r="O728" s="1083"/>
    </row>
    <row r="729" spans="1:15" x14ac:dyDescent="0.25">
      <c r="A729" s="1233" t="s">
        <v>860</v>
      </c>
      <c r="B729" s="1234"/>
      <c r="C729" s="1234"/>
      <c r="D729" s="1234"/>
      <c r="E729" s="1234"/>
      <c r="F729" s="1235"/>
      <c r="G729" s="1233" t="s">
        <v>860</v>
      </c>
      <c r="H729" s="1234"/>
      <c r="I729" s="1234"/>
      <c r="J729" s="1234"/>
      <c r="K729" s="1234"/>
      <c r="L729" s="1234"/>
      <c r="M729" s="1234"/>
      <c r="N729" s="1234"/>
      <c r="O729" s="1235"/>
    </row>
    <row r="730" spans="1:15" x14ac:dyDescent="0.25">
      <c r="A730" s="1236"/>
      <c r="B730" s="1237"/>
      <c r="C730" s="1237"/>
      <c r="D730" s="1237"/>
      <c r="E730" s="1237"/>
      <c r="F730" s="1238"/>
      <c r="G730" s="1236"/>
      <c r="H730" s="1237"/>
      <c r="I730" s="1237"/>
      <c r="J730" s="1237"/>
      <c r="K730" s="1237"/>
      <c r="L730" s="1237"/>
      <c r="M730" s="1237"/>
      <c r="N730" s="1237"/>
      <c r="O730" s="1238"/>
    </row>
    <row r="731" spans="1:15" ht="15.75" x14ac:dyDescent="0.25">
      <c r="A731" s="200"/>
      <c r="B731" s="201"/>
      <c r="C731" s="206"/>
      <c r="D731" s="206"/>
      <c r="E731" s="206"/>
      <c r="F731" s="206"/>
      <c r="G731" s="206"/>
      <c r="H731" s="206"/>
      <c r="I731" s="206"/>
      <c r="J731" s="206"/>
      <c r="K731" s="206"/>
      <c r="L731" s="206"/>
      <c r="M731" s="206"/>
      <c r="N731" s="206"/>
      <c r="O731" s="200"/>
    </row>
    <row r="732" spans="1:15" ht="15.75" x14ac:dyDescent="0.25">
      <c r="A732" s="70"/>
      <c r="B732" s="70"/>
      <c r="C732" s="63"/>
      <c r="D732" s="752" t="s">
        <v>52</v>
      </c>
      <c r="E732" s="773"/>
      <c r="F732" s="773"/>
      <c r="G732" s="773"/>
      <c r="H732" s="773"/>
      <c r="I732" s="773"/>
      <c r="J732" s="773"/>
      <c r="K732" s="773"/>
      <c r="L732" s="773"/>
      <c r="M732" s="773"/>
      <c r="N732" s="773"/>
      <c r="O732" s="753"/>
    </row>
    <row r="733" spans="1:15" ht="15.75" x14ac:dyDescent="0.25">
      <c r="A733" s="63"/>
      <c r="B733" s="64"/>
      <c r="C733" s="70"/>
      <c r="D733" s="73" t="s">
        <v>53</v>
      </c>
      <c r="E733" s="73" t="s">
        <v>54</v>
      </c>
      <c r="F733" s="73" t="s">
        <v>55</v>
      </c>
      <c r="G733" s="73" t="s">
        <v>56</v>
      </c>
      <c r="H733" s="73" t="s">
        <v>57</v>
      </c>
      <c r="I733" s="73" t="s">
        <v>58</v>
      </c>
      <c r="J733" s="73" t="s">
        <v>59</v>
      </c>
      <c r="K733" s="73" t="s">
        <v>60</v>
      </c>
      <c r="L733" s="73" t="s">
        <v>61</v>
      </c>
      <c r="M733" s="73" t="s">
        <v>62</v>
      </c>
      <c r="N733" s="73" t="s">
        <v>63</v>
      </c>
      <c r="O733" s="73" t="s">
        <v>64</v>
      </c>
    </row>
    <row r="734" spans="1:15" ht="15.75" x14ac:dyDescent="0.25">
      <c r="A734" s="1215" t="s">
        <v>65</v>
      </c>
      <c r="B734" s="1216"/>
      <c r="C734" s="1217"/>
      <c r="D734" s="267">
        <v>5</v>
      </c>
      <c r="E734" s="267">
        <v>10</v>
      </c>
      <c r="F734" s="267">
        <v>15</v>
      </c>
      <c r="G734" s="267">
        <v>25</v>
      </c>
      <c r="H734" s="267">
        <v>35</v>
      </c>
      <c r="I734" s="267">
        <v>45</v>
      </c>
      <c r="J734" s="267">
        <v>55</v>
      </c>
      <c r="K734" s="267">
        <v>65</v>
      </c>
      <c r="L734" s="267">
        <v>70</v>
      </c>
      <c r="M734" s="267">
        <v>80</v>
      </c>
      <c r="N734" s="267">
        <v>90</v>
      </c>
      <c r="O734" s="267">
        <v>100</v>
      </c>
    </row>
    <row r="735" spans="1:15" ht="15.75" x14ac:dyDescent="0.25">
      <c r="A735" s="1218" t="s">
        <v>66</v>
      </c>
      <c r="B735" s="1219"/>
      <c r="C735" s="1220"/>
      <c r="D735" s="268">
        <v>5</v>
      </c>
      <c r="E735" s="268">
        <v>10</v>
      </c>
      <c r="F735" s="268">
        <v>12</v>
      </c>
      <c r="G735" s="268">
        <v>15</v>
      </c>
      <c r="H735" s="268">
        <v>25</v>
      </c>
      <c r="I735" s="268">
        <v>38</v>
      </c>
      <c r="J735" s="268">
        <v>45</v>
      </c>
      <c r="K735" s="268">
        <v>55</v>
      </c>
      <c r="L735" s="305">
        <v>60</v>
      </c>
      <c r="M735" s="268"/>
      <c r="N735" s="268"/>
      <c r="O735" s="268"/>
    </row>
    <row r="736" spans="1:15" ht="15.75" x14ac:dyDescent="0.25">
      <c r="A736" s="200"/>
      <c r="B736" s="201"/>
      <c r="C736" s="202"/>
      <c r="D736" s="202"/>
      <c r="E736" s="202"/>
      <c r="F736" s="202"/>
      <c r="G736" s="202"/>
      <c r="H736" s="202"/>
      <c r="I736" s="202"/>
      <c r="J736" s="202"/>
      <c r="K736" s="202"/>
      <c r="L736" s="203"/>
      <c r="M736" s="203"/>
      <c r="N736" s="203"/>
      <c r="O736" s="200"/>
    </row>
    <row r="737" spans="1:15" ht="15.75" x14ac:dyDescent="0.25">
      <c r="A737" s="200"/>
      <c r="B737" s="201"/>
      <c r="C737" s="202"/>
      <c r="D737" s="202"/>
      <c r="E737" s="202"/>
      <c r="F737" s="202"/>
      <c r="G737" s="202"/>
      <c r="H737" s="202"/>
      <c r="I737" s="202"/>
      <c r="J737" s="202"/>
      <c r="K737" s="202"/>
      <c r="L737" s="203"/>
      <c r="M737" s="203"/>
      <c r="N737" s="203"/>
      <c r="O737" s="200"/>
    </row>
    <row r="738" spans="1:15" x14ac:dyDescent="0.25">
      <c r="A738" s="218"/>
      <c r="B738" s="218"/>
      <c r="C738" s="218"/>
      <c r="D738" s="218"/>
      <c r="E738" s="218"/>
      <c r="F738" s="218"/>
      <c r="G738" s="218"/>
      <c r="H738" s="218"/>
      <c r="I738" s="218"/>
      <c r="J738" s="218"/>
      <c r="K738" s="218"/>
      <c r="L738" s="218"/>
      <c r="M738" s="218"/>
      <c r="N738" s="218"/>
      <c r="O738" s="218"/>
    </row>
    <row r="739" spans="1:15" ht="15.75" x14ac:dyDescent="0.25">
      <c r="A739" s="200"/>
      <c r="B739" s="201"/>
      <c r="C739" s="202"/>
      <c r="D739" s="202"/>
      <c r="E739" s="202"/>
      <c r="F739" s="202"/>
      <c r="G739" s="202"/>
      <c r="H739" s="202"/>
      <c r="I739" s="202"/>
      <c r="J739" s="202"/>
      <c r="K739" s="202"/>
      <c r="L739" s="203"/>
      <c r="M739" s="203"/>
      <c r="N739" s="203"/>
      <c r="O739" s="200"/>
    </row>
    <row r="740" spans="1:15" ht="47.25" x14ac:dyDescent="0.25">
      <c r="A740" s="300" t="s">
        <v>23</v>
      </c>
      <c r="B740" s="301" t="s">
        <v>24</v>
      </c>
      <c r="C740" s="1001" t="s">
        <v>25</v>
      </c>
      <c r="D740" s="1002"/>
      <c r="E740" s="1003"/>
      <c r="F740" s="1001" t="s">
        <v>28</v>
      </c>
      <c r="G740" s="1003"/>
      <c r="H740" s="1001" t="s">
        <v>29</v>
      </c>
      <c r="I740" s="1003"/>
      <c r="J740" s="301" t="s">
        <v>30</v>
      </c>
      <c r="K740" s="1001" t="s">
        <v>31</v>
      </c>
      <c r="L740" s="1003"/>
      <c r="M740" s="988" t="s">
        <v>32</v>
      </c>
      <c r="N740" s="989"/>
      <c r="O740" s="990"/>
    </row>
    <row r="741" spans="1:15" ht="63" x14ac:dyDescent="0.25">
      <c r="A741" s="210" t="s">
        <v>67</v>
      </c>
      <c r="B741" s="302">
        <v>0.5</v>
      </c>
      <c r="C741" s="978" t="s">
        <v>888</v>
      </c>
      <c r="D741" s="979"/>
      <c r="E741" s="980"/>
      <c r="F741" s="978" t="s">
        <v>884</v>
      </c>
      <c r="G741" s="980"/>
      <c r="H741" s="1266" t="s">
        <v>831</v>
      </c>
      <c r="I741" s="1267"/>
      <c r="J741" s="224">
        <v>1</v>
      </c>
      <c r="K741" s="1266" t="s">
        <v>534</v>
      </c>
      <c r="L741" s="1267"/>
      <c r="M741" s="1268" t="s">
        <v>860</v>
      </c>
      <c r="N741" s="1269"/>
      <c r="O741" s="1270"/>
    </row>
    <row r="742" spans="1:15" ht="15.75" x14ac:dyDescent="0.25">
      <c r="A742" s="1001" t="s">
        <v>40</v>
      </c>
      <c r="B742" s="1003"/>
      <c r="C742" s="978" t="s">
        <v>885</v>
      </c>
      <c r="D742" s="979"/>
      <c r="E742" s="979"/>
      <c r="F742" s="979"/>
      <c r="G742" s="980"/>
      <c r="H742" s="1273" t="s">
        <v>72</v>
      </c>
      <c r="I742" s="1031"/>
      <c r="J742" s="1032"/>
      <c r="K742" s="978" t="s">
        <v>868</v>
      </c>
      <c r="L742" s="979"/>
      <c r="M742" s="979"/>
      <c r="N742" s="979"/>
      <c r="O742" s="980"/>
    </row>
    <row r="743" spans="1:15" ht="15.75" x14ac:dyDescent="0.25">
      <c r="A743" s="1081" t="s">
        <v>44</v>
      </c>
      <c r="B743" s="1082"/>
      <c r="C743" s="1082"/>
      <c r="D743" s="1082"/>
      <c r="E743" s="1082"/>
      <c r="F743" s="1083"/>
      <c r="G743" s="1081" t="s">
        <v>45</v>
      </c>
      <c r="H743" s="1082"/>
      <c r="I743" s="1082"/>
      <c r="J743" s="1082"/>
      <c r="K743" s="1082"/>
      <c r="L743" s="1082"/>
      <c r="M743" s="1082"/>
      <c r="N743" s="1082"/>
      <c r="O743" s="1083"/>
    </row>
    <row r="744" spans="1:15" x14ac:dyDescent="0.25">
      <c r="A744" s="1239" t="s">
        <v>886</v>
      </c>
      <c r="B744" s="1240"/>
      <c r="C744" s="1240"/>
      <c r="D744" s="1240"/>
      <c r="E744" s="1240"/>
      <c r="F744" s="1241"/>
      <c r="G744" s="1239" t="s">
        <v>887</v>
      </c>
      <c r="H744" s="1240"/>
      <c r="I744" s="1240"/>
      <c r="J744" s="1240"/>
      <c r="K744" s="1240"/>
      <c r="L744" s="1240"/>
      <c r="M744" s="1240"/>
      <c r="N744" s="1240"/>
      <c r="O744" s="1241"/>
    </row>
    <row r="745" spans="1:15" x14ac:dyDescent="0.25">
      <c r="A745" s="1242"/>
      <c r="B745" s="1243"/>
      <c r="C745" s="1243"/>
      <c r="D745" s="1243"/>
      <c r="E745" s="1243"/>
      <c r="F745" s="1244"/>
      <c r="G745" s="1242"/>
      <c r="H745" s="1243"/>
      <c r="I745" s="1243"/>
      <c r="J745" s="1243"/>
      <c r="K745" s="1243"/>
      <c r="L745" s="1243"/>
      <c r="M745" s="1243"/>
      <c r="N745" s="1243"/>
      <c r="O745" s="1244"/>
    </row>
    <row r="746" spans="1:15" ht="15.75" x14ac:dyDescent="0.25">
      <c r="A746" s="1081" t="s">
        <v>48</v>
      </c>
      <c r="B746" s="1082"/>
      <c r="C746" s="1082"/>
      <c r="D746" s="1082"/>
      <c r="E746" s="1082"/>
      <c r="F746" s="1083"/>
      <c r="G746" s="1081" t="s">
        <v>49</v>
      </c>
      <c r="H746" s="1082"/>
      <c r="I746" s="1082"/>
      <c r="J746" s="1082"/>
      <c r="K746" s="1082"/>
      <c r="L746" s="1082"/>
      <c r="M746" s="1082"/>
      <c r="N746" s="1082"/>
      <c r="O746" s="1083"/>
    </row>
    <row r="747" spans="1:15" x14ac:dyDescent="0.25">
      <c r="A747" s="1233" t="s">
        <v>860</v>
      </c>
      <c r="B747" s="1234"/>
      <c r="C747" s="1234"/>
      <c r="D747" s="1234"/>
      <c r="E747" s="1234"/>
      <c r="F747" s="1235"/>
      <c r="G747" s="1233" t="s">
        <v>860</v>
      </c>
      <c r="H747" s="1234"/>
      <c r="I747" s="1234"/>
      <c r="J747" s="1234"/>
      <c r="K747" s="1234"/>
      <c r="L747" s="1234"/>
      <c r="M747" s="1234"/>
      <c r="N747" s="1234"/>
      <c r="O747" s="1235"/>
    </row>
    <row r="748" spans="1:15" x14ac:dyDescent="0.25">
      <c r="A748" s="1236"/>
      <c r="B748" s="1237"/>
      <c r="C748" s="1237"/>
      <c r="D748" s="1237"/>
      <c r="E748" s="1237"/>
      <c r="F748" s="1238"/>
      <c r="G748" s="1236"/>
      <c r="H748" s="1237"/>
      <c r="I748" s="1237"/>
      <c r="J748" s="1237"/>
      <c r="K748" s="1237"/>
      <c r="L748" s="1237"/>
      <c r="M748" s="1237"/>
      <c r="N748" s="1237"/>
      <c r="O748" s="1238"/>
    </row>
    <row r="749" spans="1:15" ht="15.75" x14ac:dyDescent="0.25">
      <c r="A749" s="200"/>
      <c r="B749" s="201"/>
      <c r="C749" s="206"/>
      <c r="D749" s="206"/>
      <c r="E749" s="206"/>
      <c r="F749" s="206"/>
      <c r="G749" s="206"/>
      <c r="H749" s="206"/>
      <c r="I749" s="206"/>
      <c r="J749" s="206"/>
      <c r="K749" s="206"/>
      <c r="L749" s="206"/>
      <c r="M749" s="206"/>
      <c r="N749" s="206"/>
      <c r="O749" s="200"/>
    </row>
    <row r="750" spans="1:15" ht="15.75" x14ac:dyDescent="0.25">
      <c r="A750" s="86" t="s">
        <v>76</v>
      </c>
      <c r="B750" s="86" t="s">
        <v>24</v>
      </c>
      <c r="C750" s="87"/>
      <c r="D750" s="73" t="s">
        <v>53</v>
      </c>
      <c r="E750" s="73" t="s">
        <v>54</v>
      </c>
      <c r="F750" s="73" t="s">
        <v>55</v>
      </c>
      <c r="G750" s="73" t="s">
        <v>56</v>
      </c>
      <c r="H750" s="73" t="s">
        <v>57</v>
      </c>
      <c r="I750" s="73" t="s">
        <v>58</v>
      </c>
      <c r="J750" s="73" t="s">
        <v>59</v>
      </c>
      <c r="K750" s="73" t="s">
        <v>60</v>
      </c>
      <c r="L750" s="73" t="s">
        <v>61</v>
      </c>
      <c r="M750" s="73" t="s">
        <v>62</v>
      </c>
      <c r="N750" s="73" t="s">
        <v>63</v>
      </c>
      <c r="O750" s="73" t="s">
        <v>64</v>
      </c>
    </row>
    <row r="751" spans="1:15" ht="31.5" x14ac:dyDescent="0.25">
      <c r="A751" s="1284" t="s">
        <v>517</v>
      </c>
      <c r="B751" s="956">
        <v>10</v>
      </c>
      <c r="C751" s="267" t="s">
        <v>65</v>
      </c>
      <c r="D751" s="267">
        <v>30</v>
      </c>
      <c r="E751" s="267">
        <v>60</v>
      </c>
      <c r="F751" s="267">
        <v>100</v>
      </c>
      <c r="G751" s="267"/>
      <c r="H751" s="267"/>
      <c r="I751" s="267"/>
      <c r="J751" s="267"/>
      <c r="K751" s="267"/>
      <c r="L751" s="267"/>
      <c r="M751" s="267"/>
      <c r="N751" s="267"/>
      <c r="O751" s="267"/>
    </row>
    <row r="752" spans="1:15" x14ac:dyDescent="0.25">
      <c r="A752" s="1285"/>
      <c r="B752" s="957"/>
      <c r="C752" s="268" t="s">
        <v>66</v>
      </c>
      <c r="D752" s="268">
        <v>20</v>
      </c>
      <c r="E752" s="268">
        <v>40</v>
      </c>
      <c r="F752" s="268">
        <v>50</v>
      </c>
      <c r="G752" s="268">
        <v>50</v>
      </c>
      <c r="H752" s="268">
        <v>60</v>
      </c>
      <c r="I752" s="268">
        <v>75</v>
      </c>
      <c r="J752" s="268">
        <v>85</v>
      </c>
      <c r="K752" s="268">
        <v>90</v>
      </c>
      <c r="L752" s="305">
        <v>95</v>
      </c>
      <c r="M752" s="268"/>
      <c r="N752" s="268"/>
      <c r="O752" s="268"/>
    </row>
    <row r="753" spans="1:15" ht="31.5" x14ac:dyDescent="0.25">
      <c r="A753" s="784" t="s">
        <v>518</v>
      </c>
      <c r="B753" s="956"/>
      <c r="C753" s="267" t="s">
        <v>65</v>
      </c>
      <c r="D753" s="267"/>
      <c r="E753" s="267"/>
      <c r="F753" s="267"/>
      <c r="G753" s="267"/>
      <c r="H753" s="267"/>
      <c r="I753" s="267"/>
      <c r="J753" s="267"/>
      <c r="K753" s="267"/>
      <c r="L753" s="267"/>
      <c r="M753" s="267"/>
      <c r="N753" s="267"/>
      <c r="O753" s="267"/>
    </row>
    <row r="754" spans="1:15" x14ac:dyDescent="0.25">
      <c r="A754" s="785"/>
      <c r="B754" s="957"/>
      <c r="C754" s="268" t="s">
        <v>66</v>
      </c>
      <c r="D754" s="268"/>
      <c r="E754" s="268"/>
      <c r="F754" s="268"/>
      <c r="G754" s="268"/>
      <c r="H754" s="268"/>
      <c r="I754" s="268"/>
      <c r="J754" s="268"/>
      <c r="K754" s="268"/>
      <c r="L754" s="268"/>
      <c r="M754" s="268"/>
      <c r="N754" s="268"/>
      <c r="O754" s="268"/>
    </row>
    <row r="755" spans="1:15" ht="31.5" x14ac:dyDescent="0.25">
      <c r="A755" s="784" t="s">
        <v>519</v>
      </c>
      <c r="B755" s="956">
        <v>15</v>
      </c>
      <c r="C755" s="267" t="s">
        <v>65</v>
      </c>
      <c r="D755" s="267"/>
      <c r="E755" s="267"/>
      <c r="F755" s="267">
        <v>20</v>
      </c>
      <c r="G755" s="267">
        <v>70</v>
      </c>
      <c r="H755" s="267">
        <v>100</v>
      </c>
      <c r="I755" s="267"/>
      <c r="J755" s="267"/>
      <c r="K755" s="267"/>
      <c r="L755" s="267"/>
      <c r="M755" s="267"/>
      <c r="N755" s="267"/>
      <c r="O755" s="267"/>
    </row>
    <row r="756" spans="1:15" x14ac:dyDescent="0.25">
      <c r="A756" s="785"/>
      <c r="B756" s="957"/>
      <c r="C756" s="268" t="s">
        <v>66</v>
      </c>
      <c r="D756" s="268"/>
      <c r="E756" s="268"/>
      <c r="F756" s="268">
        <v>10</v>
      </c>
      <c r="G756" s="268">
        <v>30</v>
      </c>
      <c r="H756" s="268">
        <v>40</v>
      </c>
      <c r="I756" s="268">
        <v>50</v>
      </c>
      <c r="J756" s="268">
        <v>70</v>
      </c>
      <c r="K756" s="268">
        <v>80</v>
      </c>
      <c r="L756" s="305">
        <v>90</v>
      </c>
      <c r="M756" s="268"/>
      <c r="N756" s="268"/>
      <c r="O756" s="268"/>
    </row>
    <row r="757" spans="1:15" ht="31.5" x14ac:dyDescent="0.25">
      <c r="A757" s="1276" t="s">
        <v>889</v>
      </c>
      <c r="B757" s="956">
        <v>10</v>
      </c>
      <c r="C757" s="267" t="s">
        <v>65</v>
      </c>
      <c r="D757" s="267"/>
      <c r="E757" s="267"/>
      <c r="F757" s="267"/>
      <c r="G757" s="267"/>
      <c r="H757" s="267"/>
      <c r="I757" s="267">
        <v>50</v>
      </c>
      <c r="J757" s="267"/>
      <c r="K757" s="267">
        <v>100</v>
      </c>
      <c r="L757" s="267"/>
      <c r="M757" s="267"/>
      <c r="N757" s="267"/>
      <c r="O757" s="267"/>
    </row>
    <row r="758" spans="1:15" x14ac:dyDescent="0.25">
      <c r="A758" s="1277"/>
      <c r="B758" s="957"/>
      <c r="C758" s="268" t="s">
        <v>66</v>
      </c>
      <c r="D758" s="268"/>
      <c r="E758" s="268"/>
      <c r="F758" s="268"/>
      <c r="G758" s="268"/>
      <c r="H758" s="268"/>
      <c r="I758" s="268">
        <v>0</v>
      </c>
      <c r="J758" s="268">
        <v>0</v>
      </c>
      <c r="K758" s="268">
        <v>15</v>
      </c>
      <c r="L758" s="305">
        <v>15</v>
      </c>
      <c r="M758" s="268"/>
      <c r="N758" s="268"/>
      <c r="O758" s="268"/>
    </row>
    <row r="759" spans="1:15" ht="31.5" x14ac:dyDescent="0.25">
      <c r="A759" s="1276" t="s">
        <v>890</v>
      </c>
      <c r="B759" s="956">
        <v>15</v>
      </c>
      <c r="C759" s="267" t="s">
        <v>65</v>
      </c>
      <c r="D759" s="267"/>
      <c r="E759" s="267"/>
      <c r="F759" s="267"/>
      <c r="G759" s="267">
        <v>20</v>
      </c>
      <c r="H759" s="267"/>
      <c r="I759" s="267">
        <v>40</v>
      </c>
      <c r="J759" s="267"/>
      <c r="K759" s="267">
        <v>70</v>
      </c>
      <c r="L759" s="267"/>
      <c r="M759" s="267">
        <v>90</v>
      </c>
      <c r="N759" s="267">
        <v>100</v>
      </c>
      <c r="O759" s="267"/>
    </row>
    <row r="760" spans="1:15" x14ac:dyDescent="0.25">
      <c r="A760" s="1277"/>
      <c r="B760" s="957"/>
      <c r="C760" s="268" t="s">
        <v>66</v>
      </c>
      <c r="D760" s="268"/>
      <c r="E760" s="268"/>
      <c r="F760" s="268"/>
      <c r="G760" s="268">
        <v>10</v>
      </c>
      <c r="H760" s="268">
        <v>20</v>
      </c>
      <c r="I760" s="268">
        <v>30</v>
      </c>
      <c r="J760" s="268">
        <v>40</v>
      </c>
      <c r="K760" s="268">
        <v>50</v>
      </c>
      <c r="L760" s="305">
        <v>55</v>
      </c>
      <c r="M760" s="268"/>
      <c r="N760" s="268"/>
      <c r="O760" s="268"/>
    </row>
    <row r="761" spans="1:15" ht="31.5" x14ac:dyDescent="0.25">
      <c r="A761" s="784" t="s">
        <v>522</v>
      </c>
      <c r="B761" s="956">
        <v>15</v>
      </c>
      <c r="C761" s="267" t="s">
        <v>65</v>
      </c>
      <c r="D761" s="267"/>
      <c r="E761" s="267"/>
      <c r="F761" s="267"/>
      <c r="G761" s="267"/>
      <c r="H761" s="267">
        <v>20</v>
      </c>
      <c r="I761" s="267"/>
      <c r="J761" s="267">
        <v>50</v>
      </c>
      <c r="K761" s="267"/>
      <c r="L761" s="267">
        <v>100</v>
      </c>
      <c r="M761" s="267"/>
      <c r="N761" s="267"/>
      <c r="O761" s="267"/>
    </row>
    <row r="762" spans="1:15" x14ac:dyDescent="0.25">
      <c r="A762" s="785"/>
      <c r="B762" s="957"/>
      <c r="C762" s="268" t="s">
        <v>66</v>
      </c>
      <c r="D762" s="268"/>
      <c r="E762" s="268"/>
      <c r="F762" s="268"/>
      <c r="G762" s="268"/>
      <c r="H762" s="268">
        <v>10</v>
      </c>
      <c r="I762" s="268">
        <v>25</v>
      </c>
      <c r="J762" s="268">
        <v>40</v>
      </c>
      <c r="K762" s="268">
        <v>45</v>
      </c>
      <c r="L762" s="305">
        <v>50</v>
      </c>
      <c r="M762" s="268"/>
      <c r="N762" s="268"/>
      <c r="O762" s="268"/>
    </row>
    <row r="763" spans="1:15" ht="31.5" x14ac:dyDescent="0.25">
      <c r="A763" s="784" t="s">
        <v>523</v>
      </c>
      <c r="B763" s="956">
        <v>15</v>
      </c>
      <c r="C763" s="267" t="s">
        <v>65</v>
      </c>
      <c r="D763" s="267"/>
      <c r="E763" s="267"/>
      <c r="F763" s="267"/>
      <c r="G763" s="267"/>
      <c r="H763" s="267"/>
      <c r="I763" s="267">
        <v>10</v>
      </c>
      <c r="J763" s="267"/>
      <c r="K763" s="267">
        <v>20</v>
      </c>
      <c r="L763" s="267"/>
      <c r="M763" s="267">
        <v>50</v>
      </c>
      <c r="N763" s="267">
        <v>80</v>
      </c>
      <c r="O763" s="267">
        <v>100</v>
      </c>
    </row>
    <row r="764" spans="1:15" x14ac:dyDescent="0.25">
      <c r="A764" s="785"/>
      <c r="B764" s="957"/>
      <c r="C764" s="268" t="s">
        <v>66</v>
      </c>
      <c r="D764" s="268"/>
      <c r="E764" s="268"/>
      <c r="F764" s="268"/>
      <c r="G764" s="268"/>
      <c r="H764" s="268"/>
      <c r="I764" s="268">
        <v>5</v>
      </c>
      <c r="J764" s="268">
        <v>10</v>
      </c>
      <c r="K764" s="268">
        <v>20</v>
      </c>
      <c r="L764" s="305">
        <v>20</v>
      </c>
      <c r="M764" s="268"/>
      <c r="N764" s="268"/>
      <c r="O764" s="268"/>
    </row>
    <row r="765" spans="1:15" ht="31.5" x14ac:dyDescent="0.25">
      <c r="A765" s="784" t="s">
        <v>524</v>
      </c>
      <c r="B765" s="956">
        <v>20</v>
      </c>
      <c r="C765" s="267" t="s">
        <v>65</v>
      </c>
      <c r="D765" s="267"/>
      <c r="E765" s="267"/>
      <c r="F765" s="267"/>
      <c r="G765" s="267"/>
      <c r="H765" s="267"/>
      <c r="I765" s="267"/>
      <c r="J765" s="267"/>
      <c r="K765" s="267"/>
      <c r="L765" s="267">
        <v>30</v>
      </c>
      <c r="M765" s="267">
        <v>60</v>
      </c>
      <c r="N765" s="267">
        <v>80</v>
      </c>
      <c r="O765" s="267">
        <v>100</v>
      </c>
    </row>
    <row r="766" spans="1:15" x14ac:dyDescent="0.25">
      <c r="A766" s="785"/>
      <c r="B766" s="957"/>
      <c r="C766" s="268" t="s">
        <v>66</v>
      </c>
      <c r="D766" s="268"/>
      <c r="E766" s="268"/>
      <c r="F766" s="268"/>
      <c r="G766" s="268"/>
      <c r="H766" s="268"/>
      <c r="I766" s="268"/>
      <c r="J766" s="268"/>
      <c r="K766" s="268"/>
      <c r="L766" s="268"/>
      <c r="M766" s="268"/>
      <c r="N766" s="268"/>
      <c r="O766" s="268"/>
    </row>
    <row r="767" spans="1:15" ht="31.5" x14ac:dyDescent="0.25">
      <c r="A767" s="784" t="s">
        <v>525</v>
      </c>
      <c r="B767" s="956"/>
      <c r="C767" s="267" t="s">
        <v>65</v>
      </c>
      <c r="D767" s="267"/>
      <c r="E767" s="267"/>
      <c r="F767" s="267"/>
      <c r="G767" s="267"/>
      <c r="H767" s="267"/>
      <c r="I767" s="267"/>
      <c r="J767" s="267"/>
      <c r="K767" s="267"/>
      <c r="L767" s="267"/>
      <c r="M767" s="267"/>
      <c r="N767" s="267"/>
      <c r="O767" s="267"/>
    </row>
    <row r="768" spans="1:15" x14ac:dyDescent="0.25">
      <c r="A768" s="785"/>
      <c r="B768" s="957"/>
      <c r="C768" s="268" t="s">
        <v>66</v>
      </c>
      <c r="D768" s="268"/>
      <c r="E768" s="268"/>
      <c r="F768" s="268"/>
      <c r="G768" s="268"/>
      <c r="H768" s="268"/>
      <c r="I768" s="268"/>
      <c r="J768" s="268"/>
      <c r="K768" s="268"/>
      <c r="L768" s="268"/>
      <c r="M768" s="268"/>
      <c r="N768" s="268"/>
      <c r="O768" s="268"/>
    </row>
    <row r="769" spans="1:15" ht="31.5" x14ac:dyDescent="0.25">
      <c r="A769" s="784" t="s">
        <v>526</v>
      </c>
      <c r="B769" s="956"/>
      <c r="C769" s="267" t="s">
        <v>65</v>
      </c>
      <c r="D769" s="267"/>
      <c r="E769" s="267"/>
      <c r="F769" s="267"/>
      <c r="G769" s="267"/>
      <c r="H769" s="267"/>
      <c r="I769" s="267"/>
      <c r="J769" s="267"/>
      <c r="K769" s="267"/>
      <c r="L769" s="267"/>
      <c r="M769" s="267"/>
      <c r="N769" s="267"/>
      <c r="O769" s="267"/>
    </row>
    <row r="770" spans="1:15" x14ac:dyDescent="0.25">
      <c r="A770" s="785"/>
      <c r="B770" s="957"/>
      <c r="C770" s="268" t="s">
        <v>66</v>
      </c>
      <c r="D770" s="268"/>
      <c r="E770" s="268"/>
      <c r="F770" s="268"/>
      <c r="G770" s="268"/>
      <c r="H770" s="268"/>
      <c r="I770" s="268"/>
      <c r="J770" s="268"/>
      <c r="K770" s="268"/>
      <c r="L770" s="268"/>
      <c r="M770" s="268"/>
      <c r="N770" s="268"/>
      <c r="O770" s="268"/>
    </row>
    <row r="771" spans="1:15" x14ac:dyDescent="0.25">
      <c r="A771" s="230"/>
      <c r="B771" s="230"/>
      <c r="C771" s="229"/>
      <c r="D771" s="229"/>
      <c r="E771" s="229"/>
      <c r="F771" s="229"/>
      <c r="G771" s="229"/>
      <c r="H771" s="229"/>
      <c r="I771" s="229"/>
      <c r="J771" s="229"/>
      <c r="K771" s="229"/>
      <c r="L771" s="229"/>
      <c r="M771" s="229"/>
      <c r="N771" s="229"/>
      <c r="O771" s="229"/>
    </row>
    <row r="772" spans="1:15" x14ac:dyDescent="0.25">
      <c r="A772" s="1281" t="s">
        <v>683</v>
      </c>
      <c r="B772" s="1282"/>
      <c r="C772" s="1282"/>
      <c r="D772" s="1282"/>
      <c r="E772" s="1282"/>
      <c r="F772" s="1282"/>
      <c r="G772" s="1282"/>
      <c r="H772" s="1282"/>
      <c r="I772" s="1282"/>
      <c r="J772" s="1282"/>
      <c r="K772" s="1282"/>
      <c r="L772" s="1282"/>
      <c r="M772" s="1282"/>
      <c r="N772" s="1282"/>
      <c r="O772" s="1283"/>
    </row>
    <row r="773" spans="1:15" x14ac:dyDescent="0.25">
      <c r="A773" s="230"/>
      <c r="B773" s="230"/>
      <c r="C773" s="229"/>
      <c r="D773" s="229"/>
      <c r="E773" s="229"/>
      <c r="F773" s="229"/>
      <c r="G773" s="229"/>
      <c r="H773" s="229"/>
      <c r="I773" s="229"/>
      <c r="J773" s="229"/>
      <c r="K773" s="229"/>
      <c r="L773" s="229"/>
      <c r="M773" s="229"/>
      <c r="N773" s="229"/>
      <c r="O773" s="229"/>
    </row>
    <row r="774" spans="1:15" x14ac:dyDescent="0.25">
      <c r="A774" s="308"/>
      <c r="B774" s="309"/>
      <c r="C774" s="217"/>
      <c r="D774" s="217"/>
      <c r="E774" s="310"/>
      <c r="F774" s="310"/>
      <c r="G774" s="310"/>
      <c r="H774" s="310"/>
      <c r="I774" s="310"/>
      <c r="J774" s="310"/>
      <c r="K774" s="310"/>
      <c r="L774" s="310"/>
      <c r="M774" s="310"/>
      <c r="N774" s="310"/>
      <c r="O774" s="310"/>
    </row>
    <row r="775" spans="1:15" ht="15.75" thickBot="1" x14ac:dyDescent="0.3">
      <c r="A775" s="311"/>
      <c r="B775" s="311"/>
      <c r="C775" s="217"/>
      <c r="D775" s="217"/>
      <c r="E775" s="217"/>
      <c r="F775" s="217"/>
      <c r="G775" s="217"/>
      <c r="H775" s="217"/>
      <c r="I775" s="217"/>
      <c r="J775" s="217"/>
      <c r="K775" s="217"/>
      <c r="L775" s="217"/>
      <c r="M775" s="217"/>
      <c r="N775" s="217"/>
      <c r="O775" s="217"/>
    </row>
    <row r="776" spans="1:15" ht="16.5" thickBot="1" x14ac:dyDescent="0.3">
      <c r="A776" s="1006" t="s">
        <v>612</v>
      </c>
      <c r="B776" s="1007"/>
      <c r="C776" s="1007"/>
      <c r="D776" s="1007"/>
      <c r="E776" s="1007"/>
      <c r="F776" s="1007"/>
      <c r="G776" s="1007"/>
      <c r="H776" s="1007"/>
      <c r="I776" s="1007"/>
      <c r="J776" s="1007"/>
      <c r="K776" s="1007"/>
      <c r="L776" s="1007"/>
      <c r="M776" s="1007"/>
      <c r="N776" s="1007"/>
      <c r="O776" s="1008"/>
    </row>
    <row r="777" spans="1:15" x14ac:dyDescent="0.25">
      <c r="A777" s="1009" t="s">
        <v>684</v>
      </c>
      <c r="B777" s="1010"/>
      <c r="C777" s="1010"/>
      <c r="D777" s="1010"/>
      <c r="E777" s="1010"/>
      <c r="F777" s="1010"/>
      <c r="G777" s="1010"/>
      <c r="H777" s="1010"/>
      <c r="I777" s="1010"/>
      <c r="J777" s="1010"/>
      <c r="K777" s="1010"/>
      <c r="L777" s="1010"/>
      <c r="M777" s="1010"/>
      <c r="N777" s="1010"/>
      <c r="O777" s="1011"/>
    </row>
    <row r="778" spans="1:15" x14ac:dyDescent="0.25">
      <c r="A778" s="1012" t="s">
        <v>891</v>
      </c>
      <c r="B778" s="1013"/>
      <c r="C778" s="1013"/>
      <c r="D778" s="1013"/>
      <c r="E778" s="1013"/>
      <c r="F778" s="1013"/>
      <c r="G778" s="1013"/>
      <c r="H778" s="1013"/>
      <c r="I778" s="1013"/>
      <c r="J778" s="1013"/>
      <c r="K778" s="1013"/>
      <c r="L778" s="1013"/>
      <c r="M778" s="1013"/>
      <c r="N778" s="1013"/>
      <c r="O778" s="1014"/>
    </row>
    <row r="779" spans="1:15" x14ac:dyDescent="0.25">
      <c r="A779" s="1037" t="s">
        <v>892</v>
      </c>
      <c r="B779" s="1013"/>
      <c r="C779" s="1013"/>
      <c r="D779" s="1013"/>
      <c r="E779" s="1013"/>
      <c r="F779" s="1013"/>
      <c r="G779" s="1013"/>
      <c r="H779" s="1013"/>
      <c r="I779" s="1013"/>
      <c r="J779" s="1013"/>
      <c r="K779" s="1013"/>
      <c r="L779" s="1013"/>
      <c r="M779" s="1013"/>
      <c r="N779" s="1013"/>
      <c r="O779" s="1014"/>
    </row>
    <row r="780" spans="1:15" x14ac:dyDescent="0.25">
      <c r="A780" s="1037" t="s">
        <v>893</v>
      </c>
      <c r="B780" s="1013"/>
      <c r="C780" s="1013"/>
      <c r="D780" s="1013"/>
      <c r="E780" s="1013"/>
      <c r="F780" s="1013"/>
      <c r="G780" s="1013"/>
      <c r="H780" s="1013"/>
      <c r="I780" s="1013"/>
      <c r="J780" s="1013"/>
      <c r="K780" s="1013"/>
      <c r="L780" s="1013"/>
      <c r="M780" s="1013"/>
      <c r="N780" s="1013"/>
      <c r="O780" s="1014"/>
    </row>
    <row r="781" spans="1:15" ht="15.75" thickBot="1" x14ac:dyDescent="0.3">
      <c r="A781" s="1038" t="s">
        <v>894</v>
      </c>
      <c r="B781" s="1039"/>
      <c r="C781" s="1039"/>
      <c r="D781" s="1039"/>
      <c r="E781" s="1039"/>
      <c r="F781" s="1039"/>
      <c r="G781" s="1039"/>
      <c r="H781" s="1039"/>
      <c r="I781" s="1039"/>
      <c r="J781" s="1039"/>
      <c r="K781" s="1039"/>
      <c r="L781" s="1039"/>
      <c r="M781" s="1039"/>
      <c r="N781" s="1039"/>
      <c r="O781" s="1040"/>
    </row>
    <row r="782" spans="1:15" ht="15.75" thickBot="1" x14ac:dyDescent="0.3">
      <c r="A782" s="1278" t="s">
        <v>895</v>
      </c>
      <c r="B782" s="1279"/>
      <c r="C782" s="1279"/>
      <c r="D782" s="1279"/>
      <c r="E782" s="1279"/>
      <c r="F782" s="1279"/>
      <c r="G782" s="1279"/>
      <c r="H782" s="1279"/>
      <c r="I782" s="1279"/>
      <c r="J782" s="1279"/>
      <c r="K782" s="1279"/>
      <c r="L782" s="1279"/>
      <c r="M782" s="1279"/>
      <c r="N782" s="1279"/>
      <c r="O782" s="1280"/>
    </row>
    <row r="783" spans="1:15" ht="15.75" thickBot="1" x14ac:dyDescent="0.3">
      <c r="A783" s="1041" t="s">
        <v>896</v>
      </c>
      <c r="B783" s="1042"/>
      <c r="C783" s="1042"/>
      <c r="D783" s="1042"/>
      <c r="E783" s="1042"/>
      <c r="F783" s="1042"/>
      <c r="G783" s="1042"/>
      <c r="H783" s="1042"/>
      <c r="I783" s="1042"/>
      <c r="J783" s="1042"/>
      <c r="K783" s="1042"/>
      <c r="L783" s="1042"/>
      <c r="M783" s="1042"/>
      <c r="N783" s="1042"/>
      <c r="O783" s="1043"/>
    </row>
    <row r="784" spans="1:15" ht="15.75" thickBot="1" x14ac:dyDescent="0.3">
      <c r="A784" s="1033" t="s">
        <v>620</v>
      </c>
      <c r="B784" s="1042"/>
      <c r="C784" s="1042"/>
      <c r="D784" s="1042"/>
      <c r="E784" s="1042"/>
      <c r="F784" s="1042"/>
      <c r="G784" s="1042"/>
      <c r="H784" s="1042"/>
      <c r="I784" s="1042"/>
      <c r="J784" s="1042"/>
      <c r="K784" s="1042"/>
      <c r="L784" s="1042"/>
      <c r="M784" s="1042"/>
      <c r="N784" s="1042"/>
      <c r="O784" s="1043"/>
    </row>
    <row r="785" spans="1:15" ht="16.5" thickBot="1" x14ac:dyDescent="0.3">
      <c r="A785" s="1033" t="s">
        <v>621</v>
      </c>
      <c r="B785" s="1034"/>
      <c r="C785" s="1034"/>
      <c r="D785" s="1034"/>
      <c r="E785" s="1034"/>
      <c r="F785" s="1034"/>
      <c r="G785" s="1034"/>
      <c r="H785" s="1034"/>
      <c r="I785" s="1034"/>
      <c r="J785" s="1034"/>
      <c r="K785" s="1034"/>
      <c r="L785" s="1034"/>
      <c r="M785" s="1034"/>
      <c r="N785" s="1034"/>
      <c r="O785" s="1035"/>
    </row>
    <row r="786" spans="1:15" ht="16.5" thickBot="1" x14ac:dyDescent="0.3">
      <c r="A786" s="1033" t="s">
        <v>622</v>
      </c>
      <c r="B786" s="1034"/>
      <c r="C786" s="1034"/>
      <c r="D786" s="1034"/>
      <c r="E786" s="1034"/>
      <c r="F786" s="1034"/>
      <c r="G786" s="1034"/>
      <c r="H786" s="1034"/>
      <c r="I786" s="1034"/>
      <c r="J786" s="1034"/>
      <c r="K786" s="1034"/>
      <c r="L786" s="1034"/>
      <c r="M786" s="1034"/>
      <c r="N786" s="1034"/>
      <c r="O786" s="1035"/>
    </row>
    <row r="787" spans="1:15" ht="15.75" x14ac:dyDescent="0.25">
      <c r="A787" s="230"/>
      <c r="B787" s="230"/>
      <c r="C787" s="231"/>
      <c r="D787" s="231"/>
      <c r="E787" s="231"/>
      <c r="F787" s="231"/>
      <c r="G787" s="231"/>
      <c r="H787" s="231"/>
      <c r="I787" s="232"/>
      <c r="J787" s="231"/>
      <c r="K787" s="231"/>
      <c r="L787" s="231"/>
      <c r="M787" s="231"/>
      <c r="N787" s="231"/>
      <c r="O787" s="231"/>
    </row>
    <row r="788" spans="1:15" x14ac:dyDescent="0.25">
      <c r="A788" s="218"/>
      <c r="B788" s="218"/>
      <c r="C788" s="218"/>
      <c r="D788" s="218"/>
      <c r="E788" s="218"/>
      <c r="F788" s="218"/>
      <c r="G788" s="218"/>
      <c r="H788" s="218"/>
      <c r="I788" s="218"/>
      <c r="J788" s="218"/>
      <c r="K788" s="218"/>
      <c r="L788" s="218"/>
      <c r="M788" s="218"/>
      <c r="N788" s="218"/>
      <c r="O788" s="218"/>
    </row>
    <row r="789" spans="1:15" x14ac:dyDescent="0.25">
      <c r="A789" s="218"/>
      <c r="B789" s="218"/>
      <c r="C789" s="218"/>
      <c r="D789" s="218"/>
      <c r="E789" s="218"/>
      <c r="F789" s="218"/>
      <c r="G789" s="218"/>
      <c r="H789" s="218"/>
      <c r="I789" s="218"/>
      <c r="J789" s="218"/>
      <c r="K789" s="218"/>
      <c r="L789" s="218"/>
      <c r="M789" s="218"/>
      <c r="N789" s="218"/>
      <c r="O789" s="218"/>
    </row>
    <row r="790" spans="1:15" ht="31.5" x14ac:dyDescent="0.25">
      <c r="A790" s="204" t="s">
        <v>897</v>
      </c>
      <c r="B790" s="981" t="s">
        <v>898</v>
      </c>
      <c r="C790" s="982"/>
      <c r="D790" s="982"/>
      <c r="E790" s="982"/>
      <c r="F790" s="982"/>
      <c r="G790" s="982"/>
      <c r="H790" s="982"/>
      <c r="I790" s="982"/>
      <c r="J790" s="983"/>
      <c r="K790" s="1096" t="s">
        <v>13</v>
      </c>
      <c r="L790" s="1097"/>
      <c r="M790" s="1097"/>
      <c r="N790" s="1098"/>
      <c r="O790" s="226">
        <v>0.1</v>
      </c>
    </row>
    <row r="791" spans="1:15" ht="15.75" x14ac:dyDescent="0.25">
      <c r="A791" s="205"/>
      <c r="B791" s="206"/>
      <c r="C791" s="207"/>
      <c r="D791" s="207"/>
      <c r="E791" s="207"/>
      <c r="F791" s="207"/>
      <c r="G791" s="207"/>
      <c r="H791" s="207"/>
      <c r="I791" s="207"/>
      <c r="J791" s="207"/>
      <c r="K791" s="207"/>
      <c r="L791" s="207"/>
      <c r="M791" s="207"/>
      <c r="N791" s="207"/>
      <c r="O791" s="205"/>
    </row>
    <row r="792" spans="1:15" ht="31.5" x14ac:dyDescent="0.25">
      <c r="A792" s="204" t="s">
        <v>899</v>
      </c>
      <c r="B792" s="981" t="s">
        <v>900</v>
      </c>
      <c r="C792" s="982"/>
      <c r="D792" s="982"/>
      <c r="E792" s="982"/>
      <c r="F792" s="982"/>
      <c r="G792" s="982"/>
      <c r="H792" s="982"/>
      <c r="I792" s="982"/>
      <c r="J792" s="983"/>
      <c r="K792" s="1096" t="s">
        <v>752</v>
      </c>
      <c r="L792" s="1097"/>
      <c r="M792" s="1097"/>
      <c r="N792" s="1098"/>
      <c r="O792" s="103">
        <v>1</v>
      </c>
    </row>
    <row r="793" spans="1:15" ht="15.75" x14ac:dyDescent="0.25">
      <c r="A793" s="205"/>
      <c r="B793" s="206"/>
      <c r="C793" s="207"/>
      <c r="D793" s="207"/>
      <c r="E793" s="207"/>
      <c r="F793" s="207"/>
      <c r="G793" s="207"/>
      <c r="H793" s="207"/>
      <c r="I793" s="207"/>
      <c r="J793" s="207"/>
      <c r="K793" s="207"/>
      <c r="L793" s="207"/>
      <c r="M793" s="207"/>
      <c r="N793" s="207"/>
      <c r="O793" s="205"/>
    </row>
    <row r="794" spans="1:15" x14ac:dyDescent="0.25">
      <c r="A794" s="1200" t="s">
        <v>15</v>
      </c>
      <c r="B794" s="1201"/>
      <c r="C794" s="1201"/>
      <c r="D794" s="1202"/>
      <c r="E794" s="984" t="s">
        <v>901</v>
      </c>
      <c r="F794" s="985"/>
      <c r="G794" s="985"/>
      <c r="H794" s="985"/>
      <c r="I794" s="986"/>
      <c r="J794" s="1200" t="s">
        <v>17</v>
      </c>
      <c r="K794" s="1202"/>
      <c r="L794" s="984" t="s">
        <v>902</v>
      </c>
      <c r="M794" s="985"/>
      <c r="N794" s="985"/>
      <c r="O794" s="986"/>
    </row>
    <row r="795" spans="1:15" x14ac:dyDescent="0.25">
      <c r="A795" s="1203"/>
      <c r="B795" s="1204"/>
      <c r="C795" s="1204"/>
      <c r="D795" s="1205"/>
      <c r="E795" s="984" t="s">
        <v>903</v>
      </c>
      <c r="F795" s="985"/>
      <c r="G795" s="985"/>
      <c r="H795" s="985"/>
      <c r="I795" s="986"/>
      <c r="J795" s="1203"/>
      <c r="K795" s="1205"/>
      <c r="L795" s="984" t="s">
        <v>904</v>
      </c>
      <c r="M795" s="985"/>
      <c r="N795" s="985"/>
      <c r="O795" s="986"/>
    </row>
    <row r="796" spans="1:15" x14ac:dyDescent="0.25">
      <c r="A796" s="1203"/>
      <c r="B796" s="1204"/>
      <c r="C796" s="1204"/>
      <c r="D796" s="1205"/>
      <c r="E796" s="984" t="s">
        <v>905</v>
      </c>
      <c r="F796" s="985"/>
      <c r="G796" s="985"/>
      <c r="H796" s="985"/>
      <c r="I796" s="986"/>
      <c r="J796" s="1203"/>
      <c r="K796" s="1205"/>
      <c r="L796" s="984" t="s">
        <v>906</v>
      </c>
      <c r="M796" s="985"/>
      <c r="N796" s="985"/>
      <c r="O796" s="986"/>
    </row>
    <row r="797" spans="1:15" x14ac:dyDescent="0.25">
      <c r="A797" s="1203"/>
      <c r="B797" s="1204"/>
      <c r="C797" s="1204"/>
      <c r="D797" s="1205"/>
      <c r="E797" s="984" t="s">
        <v>907</v>
      </c>
      <c r="F797" s="985"/>
      <c r="G797" s="985"/>
      <c r="H797" s="985"/>
      <c r="I797" s="986"/>
      <c r="J797" s="1203"/>
      <c r="K797" s="1205"/>
      <c r="L797" s="984" t="s">
        <v>908</v>
      </c>
      <c r="M797" s="985"/>
      <c r="N797" s="985"/>
      <c r="O797" s="986"/>
    </row>
    <row r="798" spans="1:15" x14ac:dyDescent="0.25">
      <c r="A798" s="1206"/>
      <c r="B798" s="1207"/>
      <c r="C798" s="1207"/>
      <c r="D798" s="1208"/>
      <c r="E798" s="984"/>
      <c r="F798" s="985"/>
      <c r="G798" s="985"/>
      <c r="H798" s="985"/>
      <c r="I798" s="986"/>
      <c r="J798" s="1206"/>
      <c r="K798" s="1208"/>
      <c r="L798" s="984"/>
      <c r="M798" s="985"/>
      <c r="N798" s="985"/>
      <c r="O798" s="986"/>
    </row>
    <row r="799" spans="1:15" ht="15.75" x14ac:dyDescent="0.25">
      <c r="A799" s="205"/>
      <c r="B799" s="206"/>
      <c r="C799" s="207"/>
      <c r="D799" s="207"/>
      <c r="E799" s="207"/>
      <c r="F799" s="207"/>
      <c r="G799" s="207"/>
      <c r="H799" s="207"/>
      <c r="I799" s="207"/>
      <c r="J799" s="207"/>
      <c r="K799" s="207"/>
      <c r="L799" s="232"/>
      <c r="M799" s="288"/>
      <c r="N799" s="288"/>
      <c r="O799" s="232"/>
    </row>
    <row r="800" spans="1:15" ht="15.75" x14ac:dyDescent="0.25">
      <c r="A800" s="205"/>
      <c r="B800" s="206"/>
      <c r="C800" s="207"/>
      <c r="D800" s="207"/>
      <c r="E800" s="207"/>
      <c r="F800" s="207"/>
      <c r="G800" s="207"/>
      <c r="H800" s="207"/>
      <c r="I800" s="207"/>
      <c r="J800" s="207"/>
      <c r="K800" s="207"/>
      <c r="L800" s="207"/>
      <c r="M800" s="207"/>
      <c r="N800" s="207"/>
      <c r="O800" s="205"/>
    </row>
    <row r="801" spans="1:15" ht="63" x14ac:dyDescent="0.25">
      <c r="A801" s="104" t="s">
        <v>23</v>
      </c>
      <c r="B801" s="105" t="s">
        <v>24</v>
      </c>
      <c r="C801" s="104" t="s">
        <v>25</v>
      </c>
      <c r="D801" s="104" t="s">
        <v>26</v>
      </c>
      <c r="E801" s="104" t="s">
        <v>592</v>
      </c>
      <c r="F801" s="752" t="s">
        <v>28</v>
      </c>
      <c r="G801" s="753"/>
      <c r="H801" s="752" t="s">
        <v>29</v>
      </c>
      <c r="I801" s="753"/>
      <c r="J801" s="105" t="s">
        <v>30</v>
      </c>
      <c r="K801" s="752" t="s">
        <v>31</v>
      </c>
      <c r="L801" s="753"/>
      <c r="M801" s="765" t="s">
        <v>32</v>
      </c>
      <c r="N801" s="766"/>
      <c r="O801" s="767"/>
    </row>
    <row r="802" spans="1:15" ht="105" x14ac:dyDescent="0.25">
      <c r="A802" s="75" t="s">
        <v>33</v>
      </c>
      <c r="B802" s="129">
        <v>0.5</v>
      </c>
      <c r="C802" s="294" t="s">
        <v>909</v>
      </c>
      <c r="D802" s="77" t="s">
        <v>35</v>
      </c>
      <c r="E802" s="77" t="s">
        <v>249</v>
      </c>
      <c r="F802" s="754" t="s">
        <v>824</v>
      </c>
      <c r="G802" s="743"/>
      <c r="H802" s="782" t="s">
        <v>825</v>
      </c>
      <c r="I802" s="759"/>
      <c r="J802" s="79">
        <v>1</v>
      </c>
      <c r="K802" s="782" t="s">
        <v>147</v>
      </c>
      <c r="L802" s="759"/>
      <c r="M802" s="797" t="s">
        <v>901</v>
      </c>
      <c r="N802" s="798"/>
      <c r="O802" s="799"/>
    </row>
    <row r="803" spans="1:15" ht="15.75" x14ac:dyDescent="0.25">
      <c r="A803" s="752" t="s">
        <v>40</v>
      </c>
      <c r="B803" s="753"/>
      <c r="C803" s="754" t="s">
        <v>910</v>
      </c>
      <c r="D803" s="742"/>
      <c r="E803" s="742"/>
      <c r="F803" s="742"/>
      <c r="G803" s="743"/>
      <c r="H803" s="755" t="s">
        <v>42</v>
      </c>
      <c r="I803" s="857"/>
      <c r="J803" s="858"/>
      <c r="K803" s="754" t="s">
        <v>911</v>
      </c>
      <c r="L803" s="742"/>
      <c r="M803" s="742"/>
      <c r="N803" s="742"/>
      <c r="O803" s="743"/>
    </row>
    <row r="804" spans="1:15" ht="15.75" x14ac:dyDescent="0.25">
      <c r="A804" s="1081" t="s">
        <v>44</v>
      </c>
      <c r="B804" s="1082"/>
      <c r="C804" s="1082"/>
      <c r="D804" s="1082"/>
      <c r="E804" s="1082"/>
      <c r="F804" s="1083"/>
      <c r="G804" s="1081" t="s">
        <v>45</v>
      </c>
      <c r="H804" s="1082"/>
      <c r="I804" s="1082"/>
      <c r="J804" s="1082"/>
      <c r="K804" s="1082"/>
      <c r="L804" s="1082"/>
      <c r="M804" s="1082"/>
      <c r="N804" s="1082"/>
      <c r="O804" s="1083"/>
    </row>
    <row r="805" spans="1:15" x14ac:dyDescent="0.25">
      <c r="A805" s="1239" t="s">
        <v>597</v>
      </c>
      <c r="B805" s="1240"/>
      <c r="C805" s="1240"/>
      <c r="D805" s="1240"/>
      <c r="E805" s="1240"/>
      <c r="F805" s="1241"/>
      <c r="G805" s="1239" t="s">
        <v>598</v>
      </c>
      <c r="H805" s="1240"/>
      <c r="I805" s="1240"/>
      <c r="J805" s="1240"/>
      <c r="K805" s="1240"/>
      <c r="L805" s="1240"/>
      <c r="M805" s="1240"/>
      <c r="N805" s="1240"/>
      <c r="O805" s="1241"/>
    </row>
    <row r="806" spans="1:15" x14ac:dyDescent="0.25">
      <c r="A806" s="1242"/>
      <c r="B806" s="1243"/>
      <c r="C806" s="1243"/>
      <c r="D806" s="1243"/>
      <c r="E806" s="1243"/>
      <c r="F806" s="1244"/>
      <c r="G806" s="1242"/>
      <c r="H806" s="1243"/>
      <c r="I806" s="1243"/>
      <c r="J806" s="1243"/>
      <c r="K806" s="1243"/>
      <c r="L806" s="1243"/>
      <c r="M806" s="1243"/>
      <c r="N806" s="1243"/>
      <c r="O806" s="1244"/>
    </row>
    <row r="807" spans="1:15" ht="15.75" x14ac:dyDescent="0.25">
      <c r="A807" s="1081" t="s">
        <v>48</v>
      </c>
      <c r="B807" s="1082"/>
      <c r="C807" s="1082"/>
      <c r="D807" s="1082"/>
      <c r="E807" s="1082"/>
      <c r="F807" s="1083"/>
      <c r="G807" s="1081" t="s">
        <v>49</v>
      </c>
      <c r="H807" s="1082"/>
      <c r="I807" s="1082"/>
      <c r="J807" s="1082"/>
      <c r="K807" s="1082"/>
      <c r="L807" s="1082"/>
      <c r="M807" s="1082"/>
      <c r="N807" s="1082"/>
      <c r="O807" s="1083"/>
    </row>
    <row r="808" spans="1:15" x14ac:dyDescent="0.25">
      <c r="A808" s="1233" t="s">
        <v>901</v>
      </c>
      <c r="B808" s="1234"/>
      <c r="C808" s="1234"/>
      <c r="D808" s="1234"/>
      <c r="E808" s="1234"/>
      <c r="F808" s="1235"/>
      <c r="G808" s="1233" t="s">
        <v>901</v>
      </c>
      <c r="H808" s="1234"/>
      <c r="I808" s="1234"/>
      <c r="J808" s="1234"/>
      <c r="K808" s="1234"/>
      <c r="L808" s="1234"/>
      <c r="M808" s="1234"/>
      <c r="N808" s="1234"/>
      <c r="O808" s="1235"/>
    </row>
    <row r="809" spans="1:15" x14ac:dyDescent="0.25">
      <c r="A809" s="1236"/>
      <c r="B809" s="1237"/>
      <c r="C809" s="1237"/>
      <c r="D809" s="1237"/>
      <c r="E809" s="1237"/>
      <c r="F809" s="1238"/>
      <c r="G809" s="1236"/>
      <c r="H809" s="1237"/>
      <c r="I809" s="1237"/>
      <c r="J809" s="1237"/>
      <c r="K809" s="1237"/>
      <c r="L809" s="1237"/>
      <c r="M809" s="1237"/>
      <c r="N809" s="1237"/>
      <c r="O809" s="1238"/>
    </row>
    <row r="810" spans="1:15" ht="15.75" x14ac:dyDescent="0.25">
      <c r="A810" s="63"/>
      <c r="B810" s="64"/>
      <c r="C810" s="70"/>
      <c r="D810" s="70"/>
      <c r="E810" s="70"/>
      <c r="F810" s="70"/>
      <c r="G810" s="70"/>
      <c r="H810" s="70"/>
      <c r="I810" s="70"/>
      <c r="J810" s="70"/>
      <c r="K810" s="70"/>
      <c r="L810" s="70"/>
      <c r="M810" s="70"/>
      <c r="N810" s="70"/>
      <c r="O810" s="63"/>
    </row>
    <row r="811" spans="1:15" ht="15.75" x14ac:dyDescent="0.25">
      <c r="A811" s="70"/>
      <c r="B811" s="70"/>
      <c r="C811" s="63"/>
      <c r="D811" s="752" t="s">
        <v>52</v>
      </c>
      <c r="E811" s="773"/>
      <c r="F811" s="773"/>
      <c r="G811" s="773"/>
      <c r="H811" s="773"/>
      <c r="I811" s="773"/>
      <c r="J811" s="773"/>
      <c r="K811" s="773"/>
      <c r="L811" s="773"/>
      <c r="M811" s="773"/>
      <c r="N811" s="773"/>
      <c r="O811" s="753"/>
    </row>
    <row r="812" spans="1:15" ht="15.75" x14ac:dyDescent="0.25">
      <c r="A812" s="63"/>
      <c r="B812" s="64"/>
      <c r="C812" s="70"/>
      <c r="D812" s="105" t="s">
        <v>53</v>
      </c>
      <c r="E812" s="105" t="s">
        <v>54</v>
      </c>
      <c r="F812" s="105" t="s">
        <v>55</v>
      </c>
      <c r="G812" s="105" t="s">
        <v>56</v>
      </c>
      <c r="H812" s="105" t="s">
        <v>57</v>
      </c>
      <c r="I812" s="105" t="s">
        <v>58</v>
      </c>
      <c r="J812" s="105" t="s">
        <v>59</v>
      </c>
      <c r="K812" s="105" t="s">
        <v>60</v>
      </c>
      <c r="L812" s="105" t="s">
        <v>61</v>
      </c>
      <c r="M812" s="105" t="s">
        <v>62</v>
      </c>
      <c r="N812" s="105" t="s">
        <v>63</v>
      </c>
      <c r="O812" s="105" t="s">
        <v>64</v>
      </c>
    </row>
    <row r="813" spans="1:15" ht="15.75" x14ac:dyDescent="0.25">
      <c r="A813" s="1215" t="s">
        <v>65</v>
      </c>
      <c r="B813" s="1216"/>
      <c r="C813" s="1217"/>
      <c r="D813" s="214"/>
      <c r="E813" s="214"/>
      <c r="F813" s="214"/>
      <c r="G813" s="214"/>
      <c r="H813" s="214"/>
      <c r="I813" s="214"/>
      <c r="J813" s="214"/>
      <c r="K813" s="214"/>
      <c r="L813" s="214"/>
      <c r="M813" s="214"/>
      <c r="N813" s="214"/>
      <c r="O813" s="214">
        <v>1</v>
      </c>
    </row>
    <row r="814" spans="1:15" ht="15.75" x14ac:dyDescent="0.25">
      <c r="A814" s="1218" t="s">
        <v>66</v>
      </c>
      <c r="B814" s="1219"/>
      <c r="C814" s="1220"/>
      <c r="D814" s="215"/>
      <c r="E814" s="215"/>
      <c r="F814" s="215"/>
      <c r="G814" s="215"/>
      <c r="H814" s="215"/>
      <c r="I814" s="215"/>
      <c r="J814" s="215"/>
      <c r="K814" s="215"/>
      <c r="L814" s="215"/>
      <c r="M814" s="215"/>
      <c r="N814" s="215"/>
      <c r="O814" s="215"/>
    </row>
    <row r="815" spans="1:15" ht="15.75" x14ac:dyDescent="0.25">
      <c r="A815" s="63"/>
      <c r="B815" s="64"/>
      <c r="C815" s="65"/>
      <c r="D815" s="65"/>
      <c r="E815" s="65"/>
      <c r="F815" s="65"/>
      <c r="G815" s="65"/>
      <c r="H815" s="65"/>
      <c r="I815" s="65"/>
      <c r="J815" s="65"/>
      <c r="K815" s="65"/>
      <c r="L815" s="66"/>
      <c r="M815" s="66"/>
      <c r="N815" s="66"/>
      <c r="O815" s="63"/>
    </row>
    <row r="816" spans="1:15" ht="15.75" x14ac:dyDescent="0.25">
      <c r="A816" s="63"/>
      <c r="B816" s="64"/>
      <c r="C816" s="65"/>
      <c r="D816" s="65"/>
      <c r="E816" s="65"/>
      <c r="F816" s="65"/>
      <c r="G816" s="65"/>
      <c r="H816" s="65"/>
      <c r="I816" s="65"/>
      <c r="J816" s="65"/>
      <c r="K816" s="65"/>
      <c r="L816" s="66"/>
      <c r="M816" s="66"/>
      <c r="N816" s="66"/>
      <c r="O816" s="63"/>
    </row>
    <row r="817" spans="1:15" ht="15.75" x14ac:dyDescent="0.25">
      <c r="A817" s="97"/>
      <c r="B817" s="98"/>
      <c r="C817" s="97"/>
      <c r="D817" s="97"/>
      <c r="E817" s="97"/>
      <c r="F817" s="97"/>
      <c r="G817" s="97"/>
      <c r="H817" s="97"/>
      <c r="I817" s="97"/>
      <c r="J817" s="97"/>
      <c r="K817" s="97"/>
      <c r="L817" s="97"/>
      <c r="M817" s="98"/>
      <c r="N817" s="98"/>
      <c r="O817" s="97"/>
    </row>
    <row r="818" spans="1:15" ht="15.75" x14ac:dyDescent="0.25">
      <c r="A818" s="63"/>
      <c r="B818" s="64"/>
      <c r="C818" s="65"/>
      <c r="D818" s="65"/>
      <c r="E818" s="65"/>
      <c r="F818" s="65"/>
      <c r="G818" s="65"/>
      <c r="H818" s="65"/>
      <c r="I818" s="65"/>
      <c r="J818" s="65"/>
      <c r="K818" s="65"/>
      <c r="L818" s="66"/>
      <c r="M818" s="66"/>
      <c r="N818" s="66"/>
      <c r="O818" s="63"/>
    </row>
    <row r="819" spans="1:15" ht="47.25" x14ac:dyDescent="0.25">
      <c r="A819" s="104" t="s">
        <v>23</v>
      </c>
      <c r="B819" s="105" t="s">
        <v>24</v>
      </c>
      <c r="C819" s="752" t="s">
        <v>25</v>
      </c>
      <c r="D819" s="773"/>
      <c r="E819" s="753"/>
      <c r="F819" s="752" t="s">
        <v>28</v>
      </c>
      <c r="G819" s="753"/>
      <c r="H819" s="752" t="s">
        <v>29</v>
      </c>
      <c r="I819" s="753"/>
      <c r="J819" s="105" t="s">
        <v>30</v>
      </c>
      <c r="K819" s="752" t="s">
        <v>31</v>
      </c>
      <c r="L819" s="753"/>
      <c r="M819" s="765" t="s">
        <v>32</v>
      </c>
      <c r="N819" s="766"/>
      <c r="O819" s="767"/>
    </row>
    <row r="820" spans="1:15" ht="63" x14ac:dyDescent="0.25">
      <c r="A820" s="75" t="s">
        <v>67</v>
      </c>
      <c r="B820" s="129">
        <v>0.5</v>
      </c>
      <c r="C820" s="754" t="s">
        <v>912</v>
      </c>
      <c r="D820" s="742"/>
      <c r="E820" s="743"/>
      <c r="F820" s="754" t="s">
        <v>913</v>
      </c>
      <c r="G820" s="743"/>
      <c r="H820" s="782" t="s">
        <v>831</v>
      </c>
      <c r="I820" s="759"/>
      <c r="J820" s="112">
        <v>1</v>
      </c>
      <c r="K820" s="782" t="s">
        <v>534</v>
      </c>
      <c r="L820" s="759"/>
      <c r="M820" s="797" t="s">
        <v>901</v>
      </c>
      <c r="N820" s="798"/>
      <c r="O820" s="799"/>
    </row>
    <row r="821" spans="1:15" ht="15.75" x14ac:dyDescent="0.25">
      <c r="A821" s="752" t="s">
        <v>40</v>
      </c>
      <c r="B821" s="753"/>
      <c r="C821" s="754" t="s">
        <v>910</v>
      </c>
      <c r="D821" s="742"/>
      <c r="E821" s="742"/>
      <c r="F821" s="742"/>
      <c r="G821" s="743"/>
      <c r="H821" s="783" t="s">
        <v>72</v>
      </c>
      <c r="I821" s="756"/>
      <c r="J821" s="757"/>
      <c r="K821" s="754" t="s">
        <v>834</v>
      </c>
      <c r="L821" s="742"/>
      <c r="M821" s="742"/>
      <c r="N821" s="742"/>
      <c r="O821" s="743"/>
    </row>
    <row r="822" spans="1:15" ht="15.75" x14ac:dyDescent="0.25">
      <c r="A822" s="1081" t="s">
        <v>44</v>
      </c>
      <c r="B822" s="1082"/>
      <c r="C822" s="1082"/>
      <c r="D822" s="1082"/>
      <c r="E822" s="1082"/>
      <c r="F822" s="1083"/>
      <c r="G822" s="1081" t="s">
        <v>45</v>
      </c>
      <c r="H822" s="1082"/>
      <c r="I822" s="1082"/>
      <c r="J822" s="1082"/>
      <c r="K822" s="1082"/>
      <c r="L822" s="1082"/>
      <c r="M822" s="1082"/>
      <c r="N822" s="1082"/>
      <c r="O822" s="1083"/>
    </row>
    <row r="823" spans="1:15" x14ac:dyDescent="0.25">
      <c r="A823" s="1239" t="s">
        <v>597</v>
      </c>
      <c r="B823" s="1240"/>
      <c r="C823" s="1240"/>
      <c r="D823" s="1240"/>
      <c r="E823" s="1240"/>
      <c r="F823" s="1241"/>
      <c r="G823" s="1239" t="s">
        <v>914</v>
      </c>
      <c r="H823" s="1240"/>
      <c r="I823" s="1240"/>
      <c r="J823" s="1240"/>
      <c r="K823" s="1240"/>
      <c r="L823" s="1240"/>
      <c r="M823" s="1240"/>
      <c r="N823" s="1240"/>
      <c r="O823" s="1241"/>
    </row>
    <row r="824" spans="1:15" x14ac:dyDescent="0.25">
      <c r="A824" s="1242"/>
      <c r="B824" s="1243"/>
      <c r="C824" s="1243"/>
      <c r="D824" s="1243"/>
      <c r="E824" s="1243"/>
      <c r="F824" s="1244"/>
      <c r="G824" s="1242"/>
      <c r="H824" s="1243"/>
      <c r="I824" s="1243"/>
      <c r="J824" s="1243"/>
      <c r="K824" s="1243"/>
      <c r="L824" s="1243"/>
      <c r="M824" s="1243"/>
      <c r="N824" s="1243"/>
      <c r="O824" s="1244"/>
    </row>
    <row r="825" spans="1:15" ht="15.75" x14ac:dyDescent="0.25">
      <c r="A825" s="1081" t="s">
        <v>48</v>
      </c>
      <c r="B825" s="1082"/>
      <c r="C825" s="1082"/>
      <c r="D825" s="1082"/>
      <c r="E825" s="1082"/>
      <c r="F825" s="1083"/>
      <c r="G825" s="1081" t="s">
        <v>49</v>
      </c>
      <c r="H825" s="1082"/>
      <c r="I825" s="1082"/>
      <c r="J825" s="1082"/>
      <c r="K825" s="1082"/>
      <c r="L825" s="1082"/>
      <c r="M825" s="1082"/>
      <c r="N825" s="1082"/>
      <c r="O825" s="1083"/>
    </row>
    <row r="826" spans="1:15" x14ac:dyDescent="0.25">
      <c r="A826" s="1233" t="s">
        <v>901</v>
      </c>
      <c r="B826" s="1234"/>
      <c r="C826" s="1234"/>
      <c r="D826" s="1234"/>
      <c r="E826" s="1234"/>
      <c r="F826" s="1235"/>
      <c r="G826" s="1233" t="s">
        <v>901</v>
      </c>
      <c r="H826" s="1234"/>
      <c r="I826" s="1234"/>
      <c r="J826" s="1234"/>
      <c r="K826" s="1234"/>
      <c r="L826" s="1234"/>
      <c r="M826" s="1234"/>
      <c r="N826" s="1234"/>
      <c r="O826" s="1235"/>
    </row>
    <row r="827" spans="1:15" x14ac:dyDescent="0.25">
      <c r="A827" s="1236"/>
      <c r="B827" s="1237"/>
      <c r="C827" s="1237"/>
      <c r="D827" s="1237"/>
      <c r="E827" s="1237"/>
      <c r="F827" s="1238"/>
      <c r="G827" s="1236"/>
      <c r="H827" s="1237"/>
      <c r="I827" s="1237"/>
      <c r="J827" s="1237"/>
      <c r="K827" s="1237"/>
      <c r="L827" s="1237"/>
      <c r="M827" s="1237"/>
      <c r="N827" s="1237"/>
      <c r="O827" s="1238"/>
    </row>
    <row r="828" spans="1:15" ht="15.75" x14ac:dyDescent="0.25">
      <c r="A828" s="63"/>
      <c r="B828" s="64"/>
      <c r="C828" s="70"/>
      <c r="D828" s="70"/>
      <c r="E828" s="70"/>
      <c r="F828" s="70"/>
      <c r="G828" s="70"/>
      <c r="H828" s="70"/>
      <c r="I828" s="70"/>
      <c r="J828" s="70"/>
      <c r="K828" s="70"/>
      <c r="L828" s="70"/>
      <c r="M828" s="70"/>
      <c r="N828" s="70"/>
      <c r="O828" s="63"/>
    </row>
    <row r="829" spans="1:15" ht="15.75" x14ac:dyDescent="0.25">
      <c r="A829" s="86" t="s">
        <v>76</v>
      </c>
      <c r="B829" s="86" t="s">
        <v>24</v>
      </c>
      <c r="C829" s="113"/>
      <c r="D829" s="105" t="s">
        <v>53</v>
      </c>
      <c r="E829" s="105" t="s">
        <v>54</v>
      </c>
      <c r="F829" s="105" t="s">
        <v>55</v>
      </c>
      <c r="G829" s="105" t="s">
        <v>56</v>
      </c>
      <c r="H829" s="105" t="s">
        <v>57</v>
      </c>
      <c r="I829" s="105" t="s">
        <v>58</v>
      </c>
      <c r="J829" s="105" t="s">
        <v>59</v>
      </c>
      <c r="K829" s="105" t="s">
        <v>60</v>
      </c>
      <c r="L829" s="105" t="s">
        <v>61</v>
      </c>
      <c r="M829" s="105" t="s">
        <v>62</v>
      </c>
      <c r="N829" s="105" t="s">
        <v>63</v>
      </c>
      <c r="O829" s="105" t="s">
        <v>64</v>
      </c>
    </row>
    <row r="830" spans="1:15" ht="31.5" x14ac:dyDescent="0.25">
      <c r="A830" s="784" t="s">
        <v>517</v>
      </c>
      <c r="B830" s="956"/>
      <c r="C830" s="214" t="s">
        <v>65</v>
      </c>
      <c r="D830" s="214"/>
      <c r="E830" s="214"/>
      <c r="F830" s="214"/>
      <c r="G830" s="214"/>
      <c r="H830" s="214"/>
      <c r="I830" s="214"/>
      <c r="J830" s="214"/>
      <c r="K830" s="214"/>
      <c r="L830" s="214"/>
      <c r="M830" s="214"/>
      <c r="N830" s="214"/>
      <c r="O830" s="214"/>
    </row>
    <row r="831" spans="1:15" x14ac:dyDescent="0.25">
      <c r="A831" s="785"/>
      <c r="B831" s="957"/>
      <c r="C831" s="215" t="s">
        <v>66</v>
      </c>
      <c r="D831" s="215"/>
      <c r="E831" s="215"/>
      <c r="F831" s="215"/>
      <c r="G831" s="215"/>
      <c r="H831" s="215"/>
      <c r="I831" s="215"/>
      <c r="J831" s="215"/>
      <c r="K831" s="215"/>
      <c r="L831" s="215"/>
      <c r="M831" s="215"/>
      <c r="N831" s="215"/>
      <c r="O831" s="215"/>
    </row>
    <row r="832" spans="1:15" ht="31.5" x14ac:dyDescent="0.25">
      <c r="A832" s="784" t="s">
        <v>518</v>
      </c>
      <c r="B832" s="956"/>
      <c r="C832" s="214" t="s">
        <v>65</v>
      </c>
      <c r="D832" s="214"/>
      <c r="E832" s="214"/>
      <c r="F832" s="214"/>
      <c r="G832" s="214"/>
      <c r="H832" s="214"/>
      <c r="I832" s="214"/>
      <c r="J832" s="214"/>
      <c r="K832" s="214"/>
      <c r="L832" s="214"/>
      <c r="M832" s="214"/>
      <c r="N832" s="214"/>
      <c r="O832" s="214"/>
    </row>
    <row r="833" spans="1:15" x14ac:dyDescent="0.25">
      <c r="A833" s="785"/>
      <c r="B833" s="957"/>
      <c r="C833" s="215" t="s">
        <v>66</v>
      </c>
      <c r="D833" s="215"/>
      <c r="E833" s="215"/>
      <c r="F833" s="215"/>
      <c r="G833" s="215"/>
      <c r="H833" s="215"/>
      <c r="I833" s="215"/>
      <c r="J833" s="215"/>
      <c r="K833" s="215"/>
      <c r="L833" s="215"/>
      <c r="M833" s="215"/>
      <c r="N833" s="215"/>
      <c r="O833" s="215"/>
    </row>
    <row r="834" spans="1:15" ht="31.5" x14ac:dyDescent="0.25">
      <c r="A834" s="784" t="s">
        <v>519</v>
      </c>
      <c r="B834" s="956">
        <v>10</v>
      </c>
      <c r="C834" s="214" t="s">
        <v>65</v>
      </c>
      <c r="D834" s="214"/>
      <c r="E834" s="214">
        <v>25</v>
      </c>
      <c r="F834" s="214">
        <v>50</v>
      </c>
      <c r="G834" s="214">
        <v>75</v>
      </c>
      <c r="H834" s="214">
        <v>100</v>
      </c>
      <c r="I834" s="214"/>
      <c r="J834" s="214"/>
      <c r="K834" s="214"/>
      <c r="L834" s="214"/>
      <c r="M834" s="214"/>
      <c r="N834" s="214"/>
      <c r="O834" s="214"/>
    </row>
    <row r="835" spans="1:15" ht="15.75" x14ac:dyDescent="0.25">
      <c r="A835" s="785"/>
      <c r="B835" s="957"/>
      <c r="C835" s="215" t="s">
        <v>66</v>
      </c>
      <c r="D835" s="215"/>
      <c r="E835" s="312">
        <v>25</v>
      </c>
      <c r="F835" s="312">
        <v>50</v>
      </c>
      <c r="G835" s="312">
        <v>75</v>
      </c>
      <c r="H835" s="312">
        <v>100</v>
      </c>
      <c r="I835" s="215"/>
      <c r="J835" s="215"/>
      <c r="K835" s="215"/>
      <c r="L835" s="215"/>
      <c r="M835" s="215"/>
      <c r="N835" s="215"/>
      <c r="O835" s="215"/>
    </row>
    <row r="836" spans="1:15" ht="31.5" x14ac:dyDescent="0.25">
      <c r="A836" s="1286" t="s">
        <v>520</v>
      </c>
      <c r="B836" s="956">
        <v>20</v>
      </c>
      <c r="C836" s="214" t="s">
        <v>65</v>
      </c>
      <c r="D836" s="214"/>
      <c r="E836" s="214"/>
      <c r="F836" s="214"/>
      <c r="G836" s="214">
        <v>20</v>
      </c>
      <c r="H836" s="214">
        <v>40</v>
      </c>
      <c r="I836" s="214"/>
      <c r="J836" s="214">
        <v>60</v>
      </c>
      <c r="K836" s="214"/>
      <c r="L836" s="214">
        <v>80</v>
      </c>
      <c r="M836" s="214">
        <v>100</v>
      </c>
      <c r="N836" s="214"/>
      <c r="O836" s="214"/>
    </row>
    <row r="837" spans="1:15" ht="15.75" x14ac:dyDescent="0.25">
      <c r="A837" s="1287"/>
      <c r="B837" s="957"/>
      <c r="C837" s="215" t="s">
        <v>66</v>
      </c>
      <c r="D837" s="215"/>
      <c r="E837" s="215"/>
      <c r="F837" s="215"/>
      <c r="G837" s="312">
        <v>20</v>
      </c>
      <c r="H837" s="215"/>
      <c r="I837" s="312">
        <v>60</v>
      </c>
      <c r="J837" s="215"/>
      <c r="K837" s="215"/>
      <c r="L837" s="312">
        <v>100</v>
      </c>
      <c r="M837" s="215"/>
      <c r="N837" s="215"/>
      <c r="O837" s="215"/>
    </row>
    <row r="838" spans="1:15" ht="31.5" x14ac:dyDescent="0.25">
      <c r="A838" s="1286" t="s">
        <v>521</v>
      </c>
      <c r="B838" s="956">
        <v>15</v>
      </c>
      <c r="C838" s="214" t="s">
        <v>65</v>
      </c>
      <c r="D838" s="214"/>
      <c r="E838" s="214"/>
      <c r="F838" s="214"/>
      <c r="G838" s="214">
        <v>20</v>
      </c>
      <c r="H838" s="214"/>
      <c r="I838" s="214">
        <v>40</v>
      </c>
      <c r="J838" s="214"/>
      <c r="K838" s="214">
        <v>60</v>
      </c>
      <c r="L838" s="214"/>
      <c r="M838" s="214"/>
      <c r="N838" s="214">
        <v>80</v>
      </c>
      <c r="O838" s="214">
        <v>100</v>
      </c>
    </row>
    <row r="839" spans="1:15" ht="15.75" x14ac:dyDescent="0.25">
      <c r="A839" s="1287"/>
      <c r="B839" s="957"/>
      <c r="C839" s="215" t="s">
        <v>66</v>
      </c>
      <c r="D839" s="215"/>
      <c r="E839" s="215"/>
      <c r="F839" s="215"/>
      <c r="G839" s="312">
        <v>20</v>
      </c>
      <c r="H839" s="215"/>
      <c r="I839" s="312">
        <v>40</v>
      </c>
      <c r="J839" s="215"/>
      <c r="K839" s="312">
        <v>60</v>
      </c>
      <c r="L839" s="215"/>
      <c r="M839" s="215"/>
      <c r="N839" s="215"/>
      <c r="O839" s="215"/>
    </row>
    <row r="840" spans="1:15" ht="78.75" x14ac:dyDescent="0.25">
      <c r="A840" s="1286" t="s">
        <v>522</v>
      </c>
      <c r="B840" s="956">
        <v>15</v>
      </c>
      <c r="C840" s="214" t="s">
        <v>522</v>
      </c>
      <c r="D840" s="214"/>
      <c r="E840" s="214"/>
      <c r="F840" s="214"/>
      <c r="G840" s="214"/>
      <c r="H840" s="214">
        <v>20</v>
      </c>
      <c r="I840" s="214"/>
      <c r="J840" s="214">
        <v>40</v>
      </c>
      <c r="K840" s="214"/>
      <c r="L840" s="214">
        <v>60</v>
      </c>
      <c r="M840" s="214"/>
      <c r="N840" s="214">
        <v>80</v>
      </c>
      <c r="O840" s="214">
        <v>100</v>
      </c>
    </row>
    <row r="841" spans="1:15" ht="15.75" x14ac:dyDescent="0.25">
      <c r="A841" s="1287"/>
      <c r="B841" s="957"/>
      <c r="C841" s="215" t="s">
        <v>66</v>
      </c>
      <c r="D841" s="215"/>
      <c r="E841" s="215"/>
      <c r="F841" s="215"/>
      <c r="G841" s="215"/>
      <c r="H841" s="312">
        <v>20</v>
      </c>
      <c r="I841" s="312">
        <v>40</v>
      </c>
      <c r="J841" s="215"/>
      <c r="K841" s="215"/>
      <c r="L841" s="312">
        <v>60</v>
      </c>
      <c r="M841" s="215"/>
      <c r="N841" s="215"/>
      <c r="O841" s="215"/>
    </row>
    <row r="842" spans="1:15" ht="31.5" x14ac:dyDescent="0.25">
      <c r="A842" s="784" t="s">
        <v>523</v>
      </c>
      <c r="B842" s="956">
        <v>25</v>
      </c>
      <c r="C842" s="214" t="s">
        <v>65</v>
      </c>
      <c r="D842" s="214"/>
      <c r="E842" s="214"/>
      <c r="F842" s="214"/>
      <c r="G842" s="214"/>
      <c r="H842" s="214">
        <v>20</v>
      </c>
      <c r="I842" s="214"/>
      <c r="J842" s="214">
        <v>40</v>
      </c>
      <c r="K842" s="214"/>
      <c r="L842" s="214">
        <v>60</v>
      </c>
      <c r="M842" s="214"/>
      <c r="N842" s="214">
        <v>80</v>
      </c>
      <c r="O842" s="214">
        <v>100</v>
      </c>
    </row>
    <row r="843" spans="1:15" ht="15.75" x14ac:dyDescent="0.25">
      <c r="A843" s="785"/>
      <c r="B843" s="957"/>
      <c r="C843" s="215" t="s">
        <v>66</v>
      </c>
      <c r="D843" s="215"/>
      <c r="E843" s="215"/>
      <c r="F843" s="215"/>
      <c r="G843" s="215"/>
      <c r="H843" s="312">
        <v>20</v>
      </c>
      <c r="I843" s="215"/>
      <c r="J843" s="312">
        <v>40</v>
      </c>
      <c r="K843" s="215"/>
      <c r="L843" s="312">
        <v>50</v>
      </c>
      <c r="M843" s="215"/>
      <c r="N843" s="215"/>
      <c r="O843" s="215"/>
    </row>
    <row r="844" spans="1:15" ht="31.5" x14ac:dyDescent="0.25">
      <c r="A844" s="1286" t="s">
        <v>524</v>
      </c>
      <c r="B844" s="956">
        <v>10</v>
      </c>
      <c r="C844" s="214" t="s">
        <v>65</v>
      </c>
      <c r="D844" s="214"/>
      <c r="E844" s="214"/>
      <c r="F844" s="214">
        <v>25</v>
      </c>
      <c r="G844" s="214"/>
      <c r="H844" s="214"/>
      <c r="I844" s="214">
        <v>50</v>
      </c>
      <c r="J844" s="214"/>
      <c r="K844" s="214"/>
      <c r="L844" s="214">
        <v>75</v>
      </c>
      <c r="M844" s="214"/>
      <c r="N844" s="214"/>
      <c r="O844" s="214">
        <v>100</v>
      </c>
    </row>
    <row r="845" spans="1:15" ht="15.75" x14ac:dyDescent="0.25">
      <c r="A845" s="1287"/>
      <c r="B845" s="957"/>
      <c r="C845" s="215" t="s">
        <v>66</v>
      </c>
      <c r="D845" s="215"/>
      <c r="E845" s="215"/>
      <c r="F845" s="312">
        <v>25</v>
      </c>
      <c r="G845" s="215"/>
      <c r="H845" s="215"/>
      <c r="I845" s="312">
        <v>50</v>
      </c>
      <c r="J845" s="215"/>
      <c r="K845" s="215"/>
      <c r="L845" s="312">
        <v>55</v>
      </c>
      <c r="M845" s="215"/>
      <c r="N845" s="215"/>
      <c r="O845" s="215"/>
    </row>
    <row r="846" spans="1:15" ht="31.5" x14ac:dyDescent="0.25">
      <c r="A846" s="784" t="s">
        <v>525</v>
      </c>
      <c r="B846" s="956">
        <v>5</v>
      </c>
      <c r="C846" s="214" t="s">
        <v>65</v>
      </c>
      <c r="D846" s="214"/>
      <c r="E846" s="214"/>
      <c r="F846" s="214"/>
      <c r="G846" s="214"/>
      <c r="H846" s="214"/>
      <c r="I846" s="214"/>
      <c r="J846" s="214"/>
      <c r="K846" s="214"/>
      <c r="L846" s="214"/>
      <c r="M846" s="214"/>
      <c r="N846" s="214"/>
      <c r="O846" s="214">
        <v>100</v>
      </c>
    </row>
    <row r="847" spans="1:15" x14ac:dyDescent="0.25">
      <c r="A847" s="785"/>
      <c r="B847" s="957"/>
      <c r="C847" s="215" t="s">
        <v>66</v>
      </c>
      <c r="D847" s="215"/>
      <c r="E847" s="215"/>
      <c r="F847" s="215"/>
      <c r="G847" s="215"/>
      <c r="H847" s="215"/>
      <c r="I847" s="215"/>
      <c r="J847" s="215"/>
      <c r="K847" s="215"/>
      <c r="L847" s="215"/>
      <c r="M847" s="215"/>
      <c r="N847" s="215"/>
      <c r="O847" s="215"/>
    </row>
    <row r="848" spans="1:15" ht="31.5" x14ac:dyDescent="0.25">
      <c r="A848" s="784" t="s">
        <v>526</v>
      </c>
      <c r="B848" s="956"/>
      <c r="C848" s="214" t="s">
        <v>65</v>
      </c>
      <c r="D848" s="214"/>
      <c r="E848" s="214"/>
      <c r="F848" s="214"/>
      <c r="G848" s="214"/>
      <c r="H848" s="214"/>
      <c r="I848" s="214"/>
      <c r="J848" s="214"/>
      <c r="K848" s="214"/>
      <c r="L848" s="214"/>
      <c r="M848" s="214"/>
      <c r="N848" s="214"/>
      <c r="O848" s="214"/>
    </row>
    <row r="849" spans="1:15" x14ac:dyDescent="0.25">
      <c r="A849" s="785"/>
      <c r="B849" s="957"/>
      <c r="C849" s="215" t="s">
        <v>66</v>
      </c>
      <c r="D849" s="215"/>
      <c r="E849" s="215"/>
      <c r="F849" s="215"/>
      <c r="G849" s="215"/>
      <c r="H849" s="215"/>
      <c r="I849" s="215"/>
      <c r="J849" s="215"/>
      <c r="K849" s="215"/>
      <c r="L849" s="215"/>
      <c r="M849" s="215"/>
      <c r="N849" s="215"/>
      <c r="O849" s="215"/>
    </row>
    <row r="850" spans="1:15" x14ac:dyDescent="0.25">
      <c r="A850" s="88"/>
      <c r="B850" s="88"/>
      <c r="C850" s="231"/>
      <c r="D850" s="231"/>
      <c r="E850" s="231"/>
      <c r="F850" s="231"/>
      <c r="G850" s="231"/>
      <c r="H850" s="231"/>
      <c r="I850" s="231"/>
      <c r="J850" s="231"/>
      <c r="K850" s="231"/>
      <c r="L850" s="231"/>
      <c r="M850" s="231"/>
      <c r="N850" s="231"/>
      <c r="O850" s="231"/>
    </row>
    <row r="851" spans="1:15" x14ac:dyDescent="0.25">
      <c r="A851" s="1245" t="s">
        <v>915</v>
      </c>
      <c r="B851" s="1259"/>
      <c r="C851" s="1259"/>
      <c r="D851" s="1259"/>
      <c r="E851" s="1259"/>
      <c r="F851" s="1259"/>
      <c r="G851" s="1259"/>
      <c r="H851" s="1259"/>
      <c r="I851" s="1259"/>
      <c r="J851" s="1259"/>
      <c r="K851" s="1259"/>
      <c r="L851" s="1259"/>
      <c r="M851" s="1259"/>
      <c r="N851" s="1259"/>
      <c r="O851" s="1260"/>
    </row>
    <row r="852" spans="1:15" ht="15.75" thickBot="1" x14ac:dyDescent="0.3">
      <c r="A852" s="88"/>
      <c r="B852" s="88"/>
      <c r="C852" s="229"/>
      <c r="D852" s="229"/>
      <c r="E852" s="229"/>
      <c r="F852" s="229"/>
      <c r="G852" s="229"/>
      <c r="H852" s="229"/>
      <c r="I852" s="229"/>
      <c r="J852" s="229"/>
      <c r="K852" s="229"/>
      <c r="L852" s="229"/>
      <c r="M852" s="229"/>
      <c r="N852" s="229"/>
      <c r="O852" s="229"/>
    </row>
    <row r="853" spans="1:15" ht="16.5" thickBot="1" x14ac:dyDescent="0.3">
      <c r="A853" s="1110" t="s">
        <v>612</v>
      </c>
      <c r="B853" s="1111"/>
      <c r="C853" s="1111"/>
      <c r="D853" s="1111"/>
      <c r="E853" s="1111"/>
      <c r="F853" s="1111"/>
      <c r="G853" s="1111"/>
      <c r="H853" s="1111"/>
      <c r="I853" s="1111"/>
      <c r="J853" s="1111"/>
      <c r="K853" s="1111"/>
      <c r="L853" s="1111"/>
      <c r="M853" s="1111"/>
      <c r="N853" s="1111"/>
      <c r="O853" s="1112"/>
    </row>
    <row r="854" spans="1:15" x14ac:dyDescent="0.25">
      <c r="A854" s="1288" t="s">
        <v>916</v>
      </c>
      <c r="B854" s="1289"/>
      <c r="C854" s="1289"/>
      <c r="D854" s="1289"/>
      <c r="E854" s="1289"/>
      <c r="F854" s="1289"/>
      <c r="G854" s="1289"/>
      <c r="H854" s="1289"/>
      <c r="I854" s="1289"/>
      <c r="J854" s="1289"/>
      <c r="K854" s="1289"/>
      <c r="L854" s="1289"/>
      <c r="M854" s="1289"/>
      <c r="N854" s="1289"/>
      <c r="O854" s="1290"/>
    </row>
    <row r="855" spans="1:15" x14ac:dyDescent="0.25">
      <c r="A855" s="1291" t="s">
        <v>917</v>
      </c>
      <c r="B855" s="1292"/>
      <c r="C855" s="1292"/>
      <c r="D855" s="1292"/>
      <c r="E855" s="1292"/>
      <c r="F855" s="1292"/>
      <c r="G855" s="1292"/>
      <c r="H855" s="1292"/>
      <c r="I855" s="1292"/>
      <c r="J855" s="1292"/>
      <c r="K855" s="1292"/>
      <c r="L855" s="1292"/>
      <c r="M855" s="1292"/>
      <c r="N855" s="1292"/>
      <c r="O855" s="1293"/>
    </row>
    <row r="856" spans="1:15" x14ac:dyDescent="0.25">
      <c r="A856" s="1291" t="s">
        <v>918</v>
      </c>
      <c r="B856" s="1292"/>
      <c r="C856" s="1292"/>
      <c r="D856" s="1292"/>
      <c r="E856" s="1292"/>
      <c r="F856" s="1292"/>
      <c r="G856" s="1292"/>
      <c r="H856" s="1292"/>
      <c r="I856" s="1292"/>
      <c r="J856" s="1292"/>
      <c r="K856" s="1292"/>
      <c r="L856" s="1292"/>
      <c r="M856" s="1292"/>
      <c r="N856" s="1292"/>
      <c r="O856" s="1293"/>
    </row>
    <row r="857" spans="1:15" x14ac:dyDescent="0.25">
      <c r="A857" s="1291" t="s">
        <v>919</v>
      </c>
      <c r="B857" s="1292"/>
      <c r="C857" s="1292"/>
      <c r="D857" s="1292"/>
      <c r="E857" s="1292"/>
      <c r="F857" s="1292"/>
      <c r="G857" s="1292"/>
      <c r="H857" s="1292"/>
      <c r="I857" s="1292"/>
      <c r="J857" s="1292"/>
      <c r="K857" s="1292"/>
      <c r="L857" s="1292"/>
      <c r="M857" s="1292"/>
      <c r="N857" s="1292"/>
      <c r="O857" s="1293"/>
    </row>
    <row r="858" spans="1:15" x14ac:dyDescent="0.25">
      <c r="A858" s="1294" t="s">
        <v>920</v>
      </c>
      <c r="B858" s="1295"/>
      <c r="C858" s="1295"/>
      <c r="D858" s="1295"/>
      <c r="E858" s="1295"/>
      <c r="F858" s="1295"/>
      <c r="G858" s="1295"/>
      <c r="H858" s="1295"/>
      <c r="I858" s="1295"/>
      <c r="J858" s="1295"/>
      <c r="K858" s="1295"/>
      <c r="L858" s="1295"/>
      <c r="M858" s="1295"/>
      <c r="N858" s="1295"/>
      <c r="O858" s="1296"/>
    </row>
    <row r="859" spans="1:15" x14ac:dyDescent="0.25">
      <c r="A859" s="1297" t="s">
        <v>921</v>
      </c>
      <c r="B859" s="1298"/>
      <c r="C859" s="1298"/>
      <c r="D859" s="1298"/>
      <c r="E859" s="1298"/>
      <c r="F859" s="1298"/>
      <c r="G859" s="1298"/>
      <c r="H859" s="1298"/>
      <c r="I859" s="1298"/>
      <c r="J859" s="1298"/>
      <c r="K859" s="1298"/>
      <c r="L859" s="1298"/>
      <c r="M859" s="1298"/>
      <c r="N859" s="1298"/>
      <c r="O859" s="1299"/>
    </row>
    <row r="860" spans="1:15" x14ac:dyDescent="0.25">
      <c r="A860" s="1300" t="s">
        <v>922</v>
      </c>
      <c r="B860" s="1301"/>
      <c r="C860" s="1301"/>
      <c r="D860" s="1301"/>
      <c r="E860" s="1301"/>
      <c r="F860" s="1301"/>
      <c r="G860" s="1301"/>
      <c r="H860" s="1301"/>
      <c r="I860" s="1301"/>
      <c r="J860" s="1301"/>
      <c r="K860" s="1301"/>
      <c r="L860" s="1301"/>
      <c r="M860" s="1301"/>
      <c r="N860" s="1301"/>
      <c r="O860" s="1302"/>
    </row>
    <row r="861" spans="1:15" x14ac:dyDescent="0.25">
      <c r="A861" s="1303" t="s">
        <v>620</v>
      </c>
      <c r="B861" s="1301"/>
      <c r="C861" s="1301"/>
      <c r="D861" s="1301"/>
      <c r="E861" s="1301"/>
      <c r="F861" s="1301"/>
      <c r="G861" s="1301"/>
      <c r="H861" s="1301"/>
      <c r="I861" s="1301"/>
      <c r="J861" s="1301"/>
      <c r="K861" s="1301"/>
      <c r="L861" s="1301"/>
      <c r="M861" s="1301"/>
      <c r="N861" s="1301"/>
      <c r="O861" s="1302"/>
    </row>
    <row r="862" spans="1:15" ht="15.75" x14ac:dyDescent="0.25">
      <c r="A862" s="1303" t="s">
        <v>621</v>
      </c>
      <c r="B862" s="1304"/>
      <c r="C862" s="1304"/>
      <c r="D862" s="1304"/>
      <c r="E862" s="1304"/>
      <c r="F862" s="1304"/>
      <c r="G862" s="1304"/>
      <c r="H862" s="1304"/>
      <c r="I862" s="1304"/>
      <c r="J862" s="1304"/>
      <c r="K862" s="1304"/>
      <c r="L862" s="1304"/>
      <c r="M862" s="1304"/>
      <c r="N862" s="1304"/>
      <c r="O862" s="1305"/>
    </row>
    <row r="863" spans="1:15" ht="16.5" thickBot="1" x14ac:dyDescent="0.3">
      <c r="A863" s="1306" t="s">
        <v>622</v>
      </c>
      <c r="B863" s="1307"/>
      <c r="C863" s="1307"/>
      <c r="D863" s="1307"/>
      <c r="E863" s="1307"/>
      <c r="F863" s="1307"/>
      <c r="G863" s="1307"/>
      <c r="H863" s="1307"/>
      <c r="I863" s="1307"/>
      <c r="J863" s="1307"/>
      <c r="K863" s="1307"/>
      <c r="L863" s="1307"/>
      <c r="M863" s="1307"/>
      <c r="N863" s="1307"/>
      <c r="O863" s="1308"/>
    </row>
    <row r="864" spans="1:15" x14ac:dyDescent="0.25">
      <c r="A864" s="218"/>
      <c r="B864" s="218"/>
      <c r="C864" s="218"/>
      <c r="D864" s="218"/>
      <c r="E864" s="218"/>
      <c r="F864" s="218"/>
      <c r="G864" s="218"/>
      <c r="H864" s="218"/>
      <c r="I864" s="218"/>
      <c r="J864" s="218"/>
      <c r="K864" s="218"/>
      <c r="L864" s="218"/>
      <c r="M864" s="218"/>
      <c r="N864" s="218"/>
      <c r="O864" s="218"/>
    </row>
    <row r="865" spans="1:15" x14ac:dyDescent="0.25">
      <c r="A865" s="218"/>
      <c r="B865" s="218"/>
      <c r="C865" s="218"/>
      <c r="D865" s="218"/>
      <c r="E865" s="218"/>
      <c r="F865" s="218"/>
      <c r="G865" s="218"/>
      <c r="H865" s="218"/>
      <c r="I865" s="218"/>
      <c r="J865" s="218"/>
      <c r="K865" s="218"/>
      <c r="L865" s="218"/>
      <c r="M865" s="218"/>
      <c r="N865" s="218"/>
      <c r="O865" s="218"/>
    </row>
    <row r="866" spans="1:15" ht="31.5" x14ac:dyDescent="0.25">
      <c r="A866" s="204" t="s">
        <v>923</v>
      </c>
      <c r="B866" s="981" t="s">
        <v>924</v>
      </c>
      <c r="C866" s="982"/>
      <c r="D866" s="982"/>
      <c r="E866" s="982"/>
      <c r="F866" s="982"/>
      <c r="G866" s="982"/>
      <c r="H866" s="982"/>
      <c r="I866" s="982"/>
      <c r="J866" s="983"/>
      <c r="K866" s="1096" t="s">
        <v>13</v>
      </c>
      <c r="L866" s="1097"/>
      <c r="M866" s="1097"/>
      <c r="N866" s="1098"/>
      <c r="O866" s="226">
        <v>0.1</v>
      </c>
    </row>
    <row r="867" spans="1:15" ht="15.75" x14ac:dyDescent="0.25">
      <c r="A867" s="205"/>
      <c r="B867" s="206"/>
      <c r="C867" s="207"/>
      <c r="D867" s="207"/>
      <c r="E867" s="207"/>
      <c r="F867" s="207"/>
      <c r="G867" s="207"/>
      <c r="H867" s="207"/>
      <c r="I867" s="207"/>
      <c r="J867" s="207"/>
      <c r="K867" s="207"/>
      <c r="L867" s="207"/>
      <c r="M867" s="207"/>
      <c r="N867" s="207"/>
      <c r="O867" s="313"/>
    </row>
    <row r="868" spans="1:15" x14ac:dyDescent="0.25">
      <c r="A868" s="1000" t="s">
        <v>15</v>
      </c>
      <c r="B868" s="1000"/>
      <c r="C868" s="1000"/>
      <c r="D868" s="1000"/>
      <c r="E868" s="984" t="s">
        <v>925</v>
      </c>
      <c r="F868" s="985"/>
      <c r="G868" s="985"/>
      <c r="H868" s="985"/>
      <c r="I868" s="986"/>
      <c r="J868" s="1000" t="s">
        <v>17</v>
      </c>
      <c r="K868" s="1000"/>
      <c r="L868" s="984" t="s">
        <v>926</v>
      </c>
      <c r="M868" s="985"/>
      <c r="N868" s="985"/>
      <c r="O868" s="986"/>
    </row>
    <row r="869" spans="1:15" x14ac:dyDescent="0.25">
      <c r="A869" s="1000"/>
      <c r="B869" s="1000"/>
      <c r="C869" s="1000"/>
      <c r="D869" s="1000"/>
      <c r="E869" s="984" t="s">
        <v>927</v>
      </c>
      <c r="F869" s="985"/>
      <c r="G869" s="985"/>
      <c r="H869" s="985"/>
      <c r="I869" s="986"/>
      <c r="J869" s="1000"/>
      <c r="K869" s="1000"/>
      <c r="L869" s="984" t="s">
        <v>928</v>
      </c>
      <c r="M869" s="985"/>
      <c r="N869" s="985"/>
      <c r="O869" s="986"/>
    </row>
    <row r="870" spans="1:15" x14ac:dyDescent="0.25">
      <c r="A870" s="1000"/>
      <c r="B870" s="1000"/>
      <c r="C870" s="1000"/>
      <c r="D870" s="1000"/>
      <c r="E870" s="984" t="s">
        <v>929</v>
      </c>
      <c r="F870" s="985"/>
      <c r="G870" s="985"/>
      <c r="H870" s="985"/>
      <c r="I870" s="986"/>
      <c r="J870" s="1000"/>
      <c r="K870" s="1000"/>
      <c r="L870" s="984" t="s">
        <v>930</v>
      </c>
      <c r="M870" s="985"/>
      <c r="N870" s="985"/>
      <c r="O870" s="986"/>
    </row>
    <row r="871" spans="1:15" x14ac:dyDescent="0.25">
      <c r="A871" s="1000"/>
      <c r="B871" s="1000"/>
      <c r="C871" s="1000"/>
      <c r="D871" s="1000"/>
      <c r="E871" s="984" t="s">
        <v>931</v>
      </c>
      <c r="F871" s="985"/>
      <c r="G871" s="985"/>
      <c r="H871" s="985"/>
      <c r="I871" s="986"/>
      <c r="J871" s="1000"/>
      <c r="K871" s="1000"/>
      <c r="L871" s="984" t="s">
        <v>932</v>
      </c>
      <c r="M871" s="985"/>
      <c r="N871" s="985"/>
      <c r="O871" s="986"/>
    </row>
    <row r="872" spans="1:15" x14ac:dyDescent="0.25">
      <c r="A872" s="1000"/>
      <c r="B872" s="1000"/>
      <c r="C872" s="1000"/>
      <c r="D872" s="1000"/>
      <c r="E872" s="984" t="s">
        <v>933</v>
      </c>
      <c r="F872" s="985"/>
      <c r="G872" s="985"/>
      <c r="H872" s="985"/>
      <c r="I872" s="986"/>
      <c r="J872" s="1000"/>
      <c r="K872" s="1000"/>
      <c r="L872" s="984" t="s">
        <v>934</v>
      </c>
      <c r="M872" s="985"/>
      <c r="N872" s="985"/>
      <c r="O872" s="986"/>
    </row>
    <row r="873" spans="1:15" x14ac:dyDescent="0.25">
      <c r="A873" s="1000"/>
      <c r="B873" s="1000"/>
      <c r="C873" s="1000"/>
      <c r="D873" s="1000"/>
      <c r="E873" s="984" t="s">
        <v>935</v>
      </c>
      <c r="F873" s="985"/>
      <c r="G873" s="985"/>
      <c r="H873" s="985"/>
      <c r="I873" s="986"/>
      <c r="J873" s="1000"/>
      <c r="K873" s="1000"/>
      <c r="L873" s="984" t="s">
        <v>936</v>
      </c>
      <c r="M873" s="985"/>
      <c r="N873" s="985"/>
      <c r="O873" s="986"/>
    </row>
    <row r="874" spans="1:15" x14ac:dyDescent="0.25">
      <c r="A874" s="1000"/>
      <c r="B874" s="1000"/>
      <c r="C874" s="1000"/>
      <c r="D874" s="1000"/>
      <c r="E874" s="984"/>
      <c r="F874" s="985"/>
      <c r="G874" s="985"/>
      <c r="H874" s="985"/>
      <c r="I874" s="986"/>
      <c r="J874" s="1000"/>
      <c r="K874" s="1000"/>
      <c r="L874" s="984" t="s">
        <v>937</v>
      </c>
      <c r="M874" s="985"/>
      <c r="N874" s="985"/>
      <c r="O874" s="986"/>
    </row>
    <row r="875" spans="1:15" x14ac:dyDescent="0.25">
      <c r="A875" s="1000"/>
      <c r="B875" s="1000"/>
      <c r="C875" s="1000"/>
      <c r="D875" s="1000"/>
      <c r="E875" s="984"/>
      <c r="F875" s="985"/>
      <c r="G875" s="985"/>
      <c r="H875" s="985"/>
      <c r="I875" s="986"/>
      <c r="J875" s="1000"/>
      <c r="K875" s="1000"/>
      <c r="L875" s="984" t="s">
        <v>938</v>
      </c>
      <c r="M875" s="985"/>
      <c r="N875" s="985"/>
      <c r="O875" s="986"/>
    </row>
    <row r="876" spans="1:15" x14ac:dyDescent="0.25">
      <c r="A876" s="1000"/>
      <c r="B876" s="1000"/>
      <c r="C876" s="1000"/>
      <c r="D876" s="1000"/>
      <c r="E876" s="984"/>
      <c r="F876" s="985"/>
      <c r="G876" s="985"/>
      <c r="H876" s="985"/>
      <c r="I876" s="986"/>
      <c r="J876" s="1000"/>
      <c r="K876" s="1000"/>
      <c r="L876" s="984" t="s">
        <v>939</v>
      </c>
      <c r="M876" s="985"/>
      <c r="N876" s="985"/>
      <c r="O876" s="986"/>
    </row>
    <row r="877" spans="1:15" x14ac:dyDescent="0.25">
      <c r="A877" s="1000"/>
      <c r="B877" s="1000"/>
      <c r="C877" s="1000"/>
      <c r="D877" s="1000"/>
      <c r="E877" s="984"/>
      <c r="F877" s="985"/>
      <c r="G877" s="985"/>
      <c r="H877" s="985"/>
      <c r="I877" s="986"/>
      <c r="J877" s="1000"/>
      <c r="K877" s="1000"/>
      <c r="L877" s="984"/>
      <c r="M877" s="985"/>
      <c r="N877" s="985"/>
      <c r="O877" s="986"/>
    </row>
    <row r="878" spans="1:15" ht="15.75" x14ac:dyDescent="0.25">
      <c r="A878" s="205"/>
      <c r="B878" s="206"/>
      <c r="C878" s="207"/>
      <c r="D878" s="207"/>
      <c r="E878" s="207"/>
      <c r="F878" s="207"/>
      <c r="G878" s="207"/>
      <c r="H878" s="207"/>
      <c r="I878" s="207"/>
      <c r="J878" s="207"/>
      <c r="K878" s="207"/>
      <c r="L878" s="207"/>
      <c r="M878" s="207"/>
      <c r="N878" s="207"/>
      <c r="O878" s="205"/>
    </row>
    <row r="879" spans="1:15" ht="31.5" x14ac:dyDescent="0.25">
      <c r="A879" s="204" t="s">
        <v>11</v>
      </c>
      <c r="B879" s="981" t="s">
        <v>940</v>
      </c>
      <c r="C879" s="982"/>
      <c r="D879" s="982"/>
      <c r="E879" s="982"/>
      <c r="F879" s="982"/>
      <c r="G879" s="982"/>
      <c r="H879" s="982"/>
      <c r="I879" s="982"/>
      <c r="J879" s="983"/>
      <c r="K879" s="1096" t="s">
        <v>752</v>
      </c>
      <c r="L879" s="1097"/>
      <c r="M879" s="1097"/>
      <c r="N879" s="1098"/>
      <c r="O879" s="103">
        <v>0.2</v>
      </c>
    </row>
    <row r="880" spans="1:15" ht="15.75" x14ac:dyDescent="0.25">
      <c r="A880" s="205"/>
      <c r="B880" s="206"/>
      <c r="C880" s="207"/>
      <c r="D880" s="207"/>
      <c r="E880" s="207"/>
      <c r="F880" s="207"/>
      <c r="G880" s="207"/>
      <c r="H880" s="207"/>
      <c r="I880" s="207"/>
      <c r="J880" s="207"/>
      <c r="K880" s="207"/>
      <c r="L880" s="207"/>
      <c r="M880" s="207"/>
      <c r="N880" s="207"/>
      <c r="O880" s="205"/>
    </row>
    <row r="881" spans="1:15" ht="63" x14ac:dyDescent="0.25">
      <c r="A881" s="104" t="s">
        <v>788</v>
      </c>
      <c r="B881" s="105" t="s">
        <v>24</v>
      </c>
      <c r="C881" s="104" t="s">
        <v>25</v>
      </c>
      <c r="D881" s="104" t="s">
        <v>26</v>
      </c>
      <c r="E881" s="104" t="s">
        <v>592</v>
      </c>
      <c r="F881" s="764" t="s">
        <v>28</v>
      </c>
      <c r="G881" s="764"/>
      <c r="H881" s="764" t="s">
        <v>29</v>
      </c>
      <c r="I881" s="764"/>
      <c r="J881" s="105" t="s">
        <v>30</v>
      </c>
      <c r="K881" s="764" t="s">
        <v>31</v>
      </c>
      <c r="L881" s="764"/>
      <c r="M881" s="765" t="s">
        <v>32</v>
      </c>
      <c r="N881" s="766"/>
      <c r="O881" s="767"/>
    </row>
    <row r="882" spans="1:15" ht="120" x14ac:dyDescent="0.25">
      <c r="A882" s="75" t="s">
        <v>33</v>
      </c>
      <c r="B882" s="76">
        <v>100</v>
      </c>
      <c r="C882" s="77" t="s">
        <v>941</v>
      </c>
      <c r="D882" s="77" t="s">
        <v>35</v>
      </c>
      <c r="E882" s="77" t="s">
        <v>249</v>
      </c>
      <c r="F882" s="768" t="s">
        <v>790</v>
      </c>
      <c r="G882" s="768"/>
      <c r="H882" s="782" t="s">
        <v>38</v>
      </c>
      <c r="I882" s="759"/>
      <c r="J882" s="79">
        <v>100</v>
      </c>
      <c r="K882" s="782" t="s">
        <v>147</v>
      </c>
      <c r="L882" s="759"/>
      <c r="M882" s="772" t="s">
        <v>929</v>
      </c>
      <c r="N882" s="772"/>
      <c r="O882" s="772"/>
    </row>
    <row r="883" spans="1:15" ht="15.75" x14ac:dyDescent="0.25">
      <c r="A883" s="752" t="s">
        <v>40</v>
      </c>
      <c r="B883" s="753"/>
      <c r="C883" s="1309" t="s">
        <v>942</v>
      </c>
      <c r="D883" s="1310"/>
      <c r="E883" s="1310"/>
      <c r="F883" s="1310"/>
      <c r="G883" s="1311"/>
      <c r="H883" s="755" t="s">
        <v>42</v>
      </c>
      <c r="I883" s="756"/>
      <c r="J883" s="757"/>
      <c r="K883" s="798" t="s">
        <v>792</v>
      </c>
      <c r="L883" s="758"/>
      <c r="M883" s="758"/>
      <c r="N883" s="758"/>
      <c r="O883" s="759"/>
    </row>
    <row r="884" spans="1:15" ht="15.75" x14ac:dyDescent="0.25">
      <c r="A884" s="1020" t="s">
        <v>44</v>
      </c>
      <c r="B884" s="1021"/>
      <c r="C884" s="1021"/>
      <c r="D884" s="1021"/>
      <c r="E884" s="1021"/>
      <c r="F884" s="1029"/>
      <c r="G884" s="1022" t="s">
        <v>45</v>
      </c>
      <c r="H884" s="1022"/>
      <c r="I884" s="1022"/>
      <c r="J884" s="1022"/>
      <c r="K884" s="1022"/>
      <c r="L884" s="1022"/>
      <c r="M884" s="1022"/>
      <c r="N884" s="1022"/>
      <c r="O884" s="1022"/>
    </row>
    <row r="885" spans="1:15" x14ac:dyDescent="0.25">
      <c r="A885" s="1015" t="s">
        <v>793</v>
      </c>
      <c r="B885" s="1016"/>
      <c r="C885" s="1016"/>
      <c r="D885" s="1016"/>
      <c r="E885" s="1016"/>
      <c r="F885" s="1016"/>
      <c r="G885" s="1019" t="s">
        <v>943</v>
      </c>
      <c r="H885" s="1019"/>
      <c r="I885" s="1019"/>
      <c r="J885" s="1019"/>
      <c r="K885" s="1019"/>
      <c r="L885" s="1019"/>
      <c r="M885" s="1019"/>
      <c r="N885" s="1019"/>
      <c r="O885" s="1019"/>
    </row>
    <row r="886" spans="1:15" x14ac:dyDescent="0.25">
      <c r="A886" s="1017"/>
      <c r="B886" s="1018"/>
      <c r="C886" s="1018"/>
      <c r="D886" s="1018"/>
      <c r="E886" s="1018"/>
      <c r="F886" s="1018"/>
      <c r="G886" s="1019"/>
      <c r="H886" s="1019"/>
      <c r="I886" s="1019"/>
      <c r="J886" s="1019"/>
      <c r="K886" s="1019"/>
      <c r="L886" s="1019"/>
      <c r="M886" s="1019"/>
      <c r="N886" s="1019"/>
      <c r="O886" s="1019"/>
    </row>
    <row r="887" spans="1:15" ht="15.75" x14ac:dyDescent="0.25">
      <c r="A887" s="1020" t="s">
        <v>48</v>
      </c>
      <c r="B887" s="1021"/>
      <c r="C887" s="1021"/>
      <c r="D887" s="1021"/>
      <c r="E887" s="1021"/>
      <c r="F887" s="1021"/>
      <c r="G887" s="1022" t="s">
        <v>49</v>
      </c>
      <c r="H887" s="1022"/>
      <c r="I887" s="1022"/>
      <c r="J887" s="1022"/>
      <c r="K887" s="1022"/>
      <c r="L887" s="1022"/>
      <c r="M887" s="1022"/>
      <c r="N887" s="1022"/>
      <c r="O887" s="1022"/>
    </row>
    <row r="888" spans="1:15" x14ac:dyDescent="0.25">
      <c r="A888" s="1023" t="s">
        <v>944</v>
      </c>
      <c r="B888" s="1023"/>
      <c r="C888" s="1023"/>
      <c r="D888" s="1023"/>
      <c r="E888" s="1023"/>
      <c r="F888" s="1023"/>
      <c r="G888" s="1315" t="s">
        <v>945</v>
      </c>
      <c r="H888" s="1316"/>
      <c r="I888" s="1316"/>
      <c r="J888" s="1316"/>
      <c r="K888" s="1316"/>
      <c r="L888" s="1316"/>
      <c r="M888" s="1316"/>
      <c r="N888" s="1316"/>
      <c r="O888" s="1317"/>
    </row>
    <row r="889" spans="1:15" x14ac:dyDescent="0.25">
      <c r="A889" s="1023"/>
      <c r="B889" s="1023"/>
      <c r="C889" s="1023"/>
      <c r="D889" s="1023"/>
      <c r="E889" s="1023"/>
      <c r="F889" s="1023"/>
      <c r="G889" s="1318"/>
      <c r="H889" s="1319"/>
      <c r="I889" s="1319"/>
      <c r="J889" s="1319"/>
      <c r="K889" s="1319"/>
      <c r="L889" s="1319"/>
      <c r="M889" s="1319"/>
      <c r="N889" s="1319"/>
      <c r="O889" s="1320"/>
    </row>
    <row r="890" spans="1:15" ht="15.75" x14ac:dyDescent="0.25">
      <c r="A890" s="63"/>
      <c r="B890" s="64"/>
      <c r="C890" s="70"/>
      <c r="D890" s="70"/>
      <c r="E890" s="70"/>
      <c r="F890" s="70"/>
      <c r="G890" s="70"/>
      <c r="H890" s="70"/>
      <c r="I890" s="70"/>
      <c r="J890" s="70"/>
      <c r="K890" s="70"/>
      <c r="L890" s="70"/>
      <c r="M890" s="70"/>
      <c r="N890" s="70"/>
      <c r="O890" s="63"/>
    </row>
    <row r="891" spans="1:15" ht="15.75" x14ac:dyDescent="0.25">
      <c r="A891" s="70"/>
      <c r="B891" s="70"/>
      <c r="C891" s="63"/>
      <c r="D891" s="752" t="s">
        <v>52</v>
      </c>
      <c r="E891" s="773"/>
      <c r="F891" s="773"/>
      <c r="G891" s="773"/>
      <c r="H891" s="773"/>
      <c r="I891" s="773"/>
      <c r="J891" s="773"/>
      <c r="K891" s="773"/>
      <c r="L891" s="773"/>
      <c r="M891" s="773"/>
      <c r="N891" s="773"/>
      <c r="O891" s="753"/>
    </row>
    <row r="892" spans="1:15" ht="15.75" x14ac:dyDescent="0.25">
      <c r="A892" s="63"/>
      <c r="B892" s="64"/>
      <c r="C892" s="70"/>
      <c r="D892" s="105" t="s">
        <v>53</v>
      </c>
      <c r="E892" s="105" t="s">
        <v>54</v>
      </c>
      <c r="F892" s="105" t="s">
        <v>55</v>
      </c>
      <c r="G892" s="105" t="s">
        <v>56</v>
      </c>
      <c r="H892" s="105" t="s">
        <v>57</v>
      </c>
      <c r="I892" s="105" t="s">
        <v>58</v>
      </c>
      <c r="J892" s="105" t="s">
        <v>59</v>
      </c>
      <c r="K892" s="105" t="s">
        <v>60</v>
      </c>
      <c r="L892" s="105" t="s">
        <v>61</v>
      </c>
      <c r="M892" s="105" t="s">
        <v>62</v>
      </c>
      <c r="N892" s="105" t="s">
        <v>63</v>
      </c>
      <c r="O892" s="105" t="s">
        <v>64</v>
      </c>
    </row>
    <row r="893" spans="1:15" ht="15.75" x14ac:dyDescent="0.25">
      <c r="A893" s="1004" t="s">
        <v>65</v>
      </c>
      <c r="B893" s="1004"/>
      <c r="C893" s="1004"/>
      <c r="D893" s="214"/>
      <c r="E893" s="285">
        <v>10</v>
      </c>
      <c r="F893" s="285">
        <v>20</v>
      </c>
      <c r="G893" s="285">
        <v>30</v>
      </c>
      <c r="H893" s="285">
        <v>40</v>
      </c>
      <c r="I893" s="285">
        <v>50</v>
      </c>
      <c r="J893" s="285">
        <v>60</v>
      </c>
      <c r="K893" s="285">
        <v>70</v>
      </c>
      <c r="L893" s="285">
        <v>80</v>
      </c>
      <c r="M893" s="285">
        <v>90</v>
      </c>
      <c r="N893" s="285">
        <v>95</v>
      </c>
      <c r="O893" s="285">
        <v>100</v>
      </c>
    </row>
    <row r="894" spans="1:15" ht="15.75" x14ac:dyDescent="0.25">
      <c r="A894" s="1005" t="s">
        <v>66</v>
      </c>
      <c r="B894" s="1005"/>
      <c r="C894" s="1005"/>
      <c r="D894" s="215"/>
      <c r="E894" s="215">
        <v>10</v>
      </c>
      <c r="F894" s="215">
        <v>20</v>
      </c>
      <c r="G894" s="215">
        <v>25</v>
      </c>
      <c r="H894" s="215">
        <v>40</v>
      </c>
      <c r="I894" s="215">
        <v>50</v>
      </c>
      <c r="J894" s="215">
        <v>60</v>
      </c>
      <c r="K894" s="215">
        <v>70</v>
      </c>
      <c r="L894" s="215">
        <v>80</v>
      </c>
      <c r="M894" s="215"/>
      <c r="N894" s="215"/>
      <c r="O894" s="215"/>
    </row>
    <row r="895" spans="1:15" ht="15.75" x14ac:dyDescent="0.25">
      <c r="A895" s="63"/>
      <c r="B895" s="64"/>
      <c r="C895" s="65"/>
      <c r="D895" s="65"/>
      <c r="E895" s="65"/>
      <c r="F895" s="65"/>
      <c r="G895" s="65"/>
      <c r="H895" s="65"/>
      <c r="I895" s="65"/>
      <c r="J895" s="65"/>
      <c r="K895" s="65"/>
      <c r="L895" s="66"/>
      <c r="M895" s="66"/>
      <c r="N895" s="66"/>
      <c r="O895" s="63"/>
    </row>
    <row r="896" spans="1:15" ht="15.75" x14ac:dyDescent="0.25">
      <c r="A896" s="63"/>
      <c r="B896" s="64"/>
      <c r="C896" s="70"/>
      <c r="D896" s="70"/>
      <c r="E896" s="70"/>
      <c r="F896" s="70"/>
      <c r="G896" s="70"/>
      <c r="H896" s="70"/>
      <c r="I896" s="70"/>
      <c r="J896" s="70"/>
      <c r="K896" s="70"/>
      <c r="L896" s="70"/>
      <c r="M896" s="70"/>
      <c r="N896" s="70"/>
      <c r="O896" s="63"/>
    </row>
    <row r="897" spans="1:15" ht="15.75" x14ac:dyDescent="0.25">
      <c r="A897" s="86" t="s">
        <v>76</v>
      </c>
      <c r="B897" s="86" t="s">
        <v>24</v>
      </c>
      <c r="C897" s="113"/>
      <c r="D897" s="105" t="s">
        <v>53</v>
      </c>
      <c r="E897" s="105" t="s">
        <v>54</v>
      </c>
      <c r="F897" s="105" t="s">
        <v>55</v>
      </c>
      <c r="G897" s="105" t="s">
        <v>56</v>
      </c>
      <c r="H897" s="105" t="s">
        <v>57</v>
      </c>
      <c r="I897" s="105" t="s">
        <v>58</v>
      </c>
      <c r="J897" s="105" t="s">
        <v>59</v>
      </c>
      <c r="K897" s="105" t="s">
        <v>60</v>
      </c>
      <c r="L897" s="105" t="s">
        <v>61</v>
      </c>
      <c r="M897" s="105" t="s">
        <v>62</v>
      </c>
      <c r="N897" s="105" t="s">
        <v>63</v>
      </c>
      <c r="O897" s="105" t="s">
        <v>64</v>
      </c>
    </row>
    <row r="898" spans="1:15" ht="31.5" x14ac:dyDescent="0.25">
      <c r="A898" s="1312" t="s">
        <v>946</v>
      </c>
      <c r="B898" s="1313">
        <v>0.25</v>
      </c>
      <c r="C898" s="214" t="s">
        <v>65</v>
      </c>
      <c r="D898" s="214"/>
      <c r="E898" s="285">
        <v>10</v>
      </c>
      <c r="F898" s="285">
        <v>20</v>
      </c>
      <c r="G898" s="285">
        <v>30</v>
      </c>
      <c r="H898" s="285">
        <v>40</v>
      </c>
      <c r="I898" s="285">
        <v>50</v>
      </c>
      <c r="J898" s="285">
        <v>60</v>
      </c>
      <c r="K898" s="285">
        <v>70</v>
      </c>
      <c r="L898" s="285">
        <v>80</v>
      </c>
      <c r="M898" s="285">
        <v>90</v>
      </c>
      <c r="N898" s="285">
        <v>95</v>
      </c>
      <c r="O898" s="285">
        <v>100</v>
      </c>
    </row>
    <row r="899" spans="1:15" x14ac:dyDescent="0.25">
      <c r="A899" s="1312"/>
      <c r="B899" s="1314"/>
      <c r="C899" s="215" t="s">
        <v>66</v>
      </c>
      <c r="D899" s="215"/>
      <c r="E899" s="286">
        <v>10</v>
      </c>
      <c r="F899" s="286">
        <v>20</v>
      </c>
      <c r="G899" s="286">
        <v>30</v>
      </c>
      <c r="H899" s="286">
        <v>40</v>
      </c>
      <c r="I899" s="286">
        <v>50</v>
      </c>
      <c r="J899" s="286">
        <v>60</v>
      </c>
      <c r="K899" s="286">
        <v>70</v>
      </c>
      <c r="L899" s="286">
        <v>80</v>
      </c>
      <c r="M899" s="286"/>
      <c r="N899" s="286"/>
      <c r="O899" s="286"/>
    </row>
    <row r="900" spans="1:15" ht="31.5" x14ac:dyDescent="0.25">
      <c r="A900" s="1312" t="s">
        <v>947</v>
      </c>
      <c r="B900" s="1313">
        <v>0.1</v>
      </c>
      <c r="C900" s="214" t="s">
        <v>65</v>
      </c>
      <c r="D900" s="214"/>
      <c r="E900" s="285"/>
      <c r="F900" s="285"/>
      <c r="G900" s="285"/>
      <c r="H900" s="285"/>
      <c r="I900" s="285">
        <v>40</v>
      </c>
      <c r="J900" s="285">
        <v>60</v>
      </c>
      <c r="K900" s="285">
        <v>80</v>
      </c>
      <c r="L900" s="285">
        <v>100</v>
      </c>
      <c r="M900" s="285"/>
      <c r="N900" s="285"/>
      <c r="O900" s="285"/>
    </row>
    <row r="901" spans="1:15" x14ac:dyDescent="0.25">
      <c r="A901" s="1312"/>
      <c r="B901" s="1314"/>
      <c r="C901" s="215" t="s">
        <v>66</v>
      </c>
      <c r="D901" s="215"/>
      <c r="E901" s="286"/>
      <c r="F901" s="286"/>
      <c r="G901" s="286"/>
      <c r="H901" s="286"/>
      <c r="I901" s="286">
        <v>40</v>
      </c>
      <c r="J901" s="286">
        <v>60</v>
      </c>
      <c r="K901" s="286">
        <v>80</v>
      </c>
      <c r="L901" s="286">
        <v>100</v>
      </c>
      <c r="M901" s="286"/>
      <c r="N901" s="286"/>
      <c r="O901" s="286"/>
    </row>
    <row r="902" spans="1:15" ht="31.5" x14ac:dyDescent="0.25">
      <c r="A902" s="1312" t="s">
        <v>948</v>
      </c>
      <c r="B902" s="1313">
        <v>0.15</v>
      </c>
      <c r="C902" s="214" t="s">
        <v>65</v>
      </c>
      <c r="D902" s="214"/>
      <c r="E902" s="285"/>
      <c r="F902" s="285"/>
      <c r="G902" s="285"/>
      <c r="H902" s="285"/>
      <c r="I902" s="285"/>
      <c r="J902" s="285">
        <v>20</v>
      </c>
      <c r="K902" s="285">
        <v>40</v>
      </c>
      <c r="L902" s="285">
        <v>60</v>
      </c>
      <c r="M902" s="285">
        <v>70</v>
      </c>
      <c r="N902" s="285">
        <v>90</v>
      </c>
      <c r="O902" s="285">
        <v>100</v>
      </c>
    </row>
    <row r="903" spans="1:15" x14ac:dyDescent="0.25">
      <c r="A903" s="1312"/>
      <c r="B903" s="1314"/>
      <c r="C903" s="215" t="s">
        <v>66</v>
      </c>
      <c r="D903" s="215"/>
      <c r="E903" s="286"/>
      <c r="F903" s="286"/>
      <c r="G903" s="286"/>
      <c r="H903" s="286"/>
      <c r="I903" s="286"/>
      <c r="J903" s="286">
        <v>20</v>
      </c>
      <c r="K903" s="286">
        <v>40</v>
      </c>
      <c r="L903" s="286">
        <v>60</v>
      </c>
      <c r="M903" s="286"/>
      <c r="N903" s="286"/>
      <c r="O903" s="286"/>
    </row>
    <row r="904" spans="1:15" ht="31.5" x14ac:dyDescent="0.25">
      <c r="A904" s="784" t="s">
        <v>949</v>
      </c>
      <c r="B904" s="1313">
        <v>0.15</v>
      </c>
      <c r="C904" s="214" t="s">
        <v>65</v>
      </c>
      <c r="D904" s="214"/>
      <c r="E904" s="285">
        <v>10</v>
      </c>
      <c r="F904" s="285">
        <v>20</v>
      </c>
      <c r="G904" s="285">
        <v>30</v>
      </c>
      <c r="H904" s="285">
        <v>40</v>
      </c>
      <c r="I904" s="285">
        <v>50</v>
      </c>
      <c r="J904" s="285">
        <v>60</v>
      </c>
      <c r="K904" s="285">
        <v>70</v>
      </c>
      <c r="L904" s="285">
        <v>80</v>
      </c>
      <c r="M904" s="285">
        <v>90</v>
      </c>
      <c r="N904" s="285">
        <v>95</v>
      </c>
      <c r="O904" s="285">
        <v>100</v>
      </c>
    </row>
    <row r="905" spans="1:15" x14ac:dyDescent="0.25">
      <c r="A905" s="785"/>
      <c r="B905" s="1314"/>
      <c r="C905" s="215" t="s">
        <v>66</v>
      </c>
      <c r="D905" s="215"/>
      <c r="E905" s="286">
        <v>10</v>
      </c>
      <c r="F905" s="286">
        <v>20</v>
      </c>
      <c r="G905" s="286">
        <v>30</v>
      </c>
      <c r="H905" s="286">
        <v>40</v>
      </c>
      <c r="I905" s="286">
        <v>50</v>
      </c>
      <c r="J905" s="286">
        <v>60</v>
      </c>
      <c r="K905" s="286">
        <v>70</v>
      </c>
      <c r="L905" s="286">
        <v>80</v>
      </c>
      <c r="M905" s="286"/>
      <c r="N905" s="286"/>
      <c r="O905" s="286"/>
    </row>
    <row r="906" spans="1:15" ht="31.5" x14ac:dyDescent="0.25">
      <c r="A906" s="784" t="s">
        <v>950</v>
      </c>
      <c r="B906" s="1313">
        <v>0.25</v>
      </c>
      <c r="C906" s="214" t="s">
        <v>65</v>
      </c>
      <c r="D906" s="214"/>
      <c r="E906" s="285">
        <v>10</v>
      </c>
      <c r="F906" s="285">
        <v>20</v>
      </c>
      <c r="G906" s="285">
        <v>30</v>
      </c>
      <c r="H906" s="285">
        <v>40</v>
      </c>
      <c r="I906" s="285">
        <v>50</v>
      </c>
      <c r="J906" s="285">
        <v>60</v>
      </c>
      <c r="K906" s="285">
        <v>70</v>
      </c>
      <c r="L906" s="285">
        <v>80</v>
      </c>
      <c r="M906" s="285">
        <v>90</v>
      </c>
      <c r="N906" s="285">
        <v>95</v>
      </c>
      <c r="O906" s="285">
        <v>100</v>
      </c>
    </row>
    <row r="907" spans="1:15" x14ac:dyDescent="0.25">
      <c r="A907" s="785"/>
      <c r="B907" s="1314"/>
      <c r="C907" s="215" t="s">
        <v>66</v>
      </c>
      <c r="D907" s="215"/>
      <c r="E907" s="286">
        <v>10</v>
      </c>
      <c r="F907" s="286">
        <v>20</v>
      </c>
      <c r="G907" s="286">
        <v>30</v>
      </c>
      <c r="H907" s="286">
        <v>40</v>
      </c>
      <c r="I907" s="286">
        <v>50</v>
      </c>
      <c r="J907" s="286">
        <v>60</v>
      </c>
      <c r="K907" s="286">
        <v>70</v>
      </c>
      <c r="L907" s="286">
        <v>80</v>
      </c>
      <c r="M907" s="286"/>
      <c r="N907" s="286"/>
      <c r="O907" s="286"/>
    </row>
    <row r="908" spans="1:15" ht="31.5" x14ac:dyDescent="0.25">
      <c r="A908" s="784" t="s">
        <v>951</v>
      </c>
      <c r="B908" s="1313">
        <v>0.1</v>
      </c>
      <c r="C908" s="214" t="s">
        <v>65</v>
      </c>
      <c r="D908" s="214"/>
      <c r="E908" s="285">
        <v>10</v>
      </c>
      <c r="F908" s="285">
        <v>20</v>
      </c>
      <c r="G908" s="285">
        <v>30</v>
      </c>
      <c r="H908" s="285">
        <v>40</v>
      </c>
      <c r="I908" s="285">
        <v>50</v>
      </c>
      <c r="J908" s="285">
        <v>60</v>
      </c>
      <c r="K908" s="285">
        <v>70</v>
      </c>
      <c r="L908" s="285">
        <v>80</v>
      </c>
      <c r="M908" s="285">
        <v>90</v>
      </c>
      <c r="N908" s="285">
        <v>95</v>
      </c>
      <c r="O908" s="285">
        <v>100</v>
      </c>
    </row>
    <row r="909" spans="1:15" x14ac:dyDescent="0.25">
      <c r="A909" s="785"/>
      <c r="B909" s="1314"/>
      <c r="C909" s="215" t="s">
        <v>66</v>
      </c>
      <c r="D909" s="215"/>
      <c r="E909" s="286">
        <v>10</v>
      </c>
      <c r="F909" s="286">
        <v>15</v>
      </c>
      <c r="G909" s="286">
        <v>25</v>
      </c>
      <c r="H909" s="286">
        <v>40</v>
      </c>
      <c r="I909" s="286">
        <v>50</v>
      </c>
      <c r="J909" s="286">
        <v>60</v>
      </c>
      <c r="K909" s="286">
        <v>70</v>
      </c>
      <c r="L909" s="286">
        <v>80</v>
      </c>
      <c r="M909" s="286"/>
      <c r="N909" s="286"/>
      <c r="O909" s="286"/>
    </row>
    <row r="910" spans="1:15" ht="16.5" thickBot="1" x14ac:dyDescent="0.3">
      <c r="A910" s="205"/>
      <c r="B910" s="206"/>
      <c r="C910" s="207"/>
      <c r="D910" s="207"/>
      <c r="E910" s="207"/>
      <c r="F910" s="207"/>
      <c r="G910" s="207"/>
      <c r="H910" s="207"/>
      <c r="I910" s="207"/>
      <c r="J910" s="207"/>
      <c r="K910" s="207"/>
      <c r="L910" s="207"/>
      <c r="M910" s="207"/>
      <c r="N910" s="207"/>
      <c r="O910" s="313"/>
    </row>
    <row r="911" spans="1:15" ht="16.5" thickBot="1" x14ac:dyDescent="0.3">
      <c r="A911" s="1006" t="s">
        <v>612</v>
      </c>
      <c r="B911" s="1007"/>
      <c r="C911" s="1007"/>
      <c r="D911" s="1007"/>
      <c r="E911" s="1007"/>
      <c r="F911" s="1007"/>
      <c r="G911" s="1007"/>
      <c r="H911" s="1007"/>
      <c r="I911" s="1007"/>
      <c r="J911" s="1007"/>
      <c r="K911" s="1007"/>
      <c r="L911" s="1007"/>
      <c r="M911" s="1007"/>
      <c r="N911" s="1007"/>
      <c r="O911" s="1008"/>
    </row>
    <row r="912" spans="1:15" x14ac:dyDescent="0.25">
      <c r="A912" s="1329" t="s">
        <v>684</v>
      </c>
      <c r="B912" s="1330"/>
      <c r="C912" s="1330"/>
      <c r="D912" s="1330"/>
      <c r="E912" s="1330"/>
      <c r="F912" s="1330"/>
      <c r="G912" s="1330"/>
      <c r="H912" s="1330"/>
      <c r="I912" s="1330"/>
      <c r="J912" s="1330"/>
      <c r="K912" s="1330"/>
      <c r="L912" s="1330"/>
      <c r="M912" s="1330"/>
      <c r="N912" s="1330"/>
      <c r="O912" s="1331"/>
    </row>
    <row r="913" spans="1:15" ht="15.75" x14ac:dyDescent="0.25">
      <c r="A913" s="1321" t="s">
        <v>952</v>
      </c>
      <c r="B913" s="1322"/>
      <c r="C913" s="1322"/>
      <c r="D913" s="1322"/>
      <c r="E913" s="1322"/>
      <c r="F913" s="1322"/>
      <c r="G913" s="1322"/>
      <c r="H913" s="1322"/>
      <c r="I913" s="1322"/>
      <c r="J913" s="1322"/>
      <c r="K913" s="1322"/>
      <c r="L913" s="1322"/>
      <c r="M913" s="1322"/>
      <c r="N913" s="1322"/>
      <c r="O913" s="1323"/>
    </row>
    <row r="914" spans="1:15" ht="15.75" x14ac:dyDescent="0.25">
      <c r="A914" s="1044" t="s">
        <v>953</v>
      </c>
      <c r="B914" s="1324"/>
      <c r="C914" s="1324"/>
      <c r="D914" s="1324"/>
      <c r="E914" s="1324"/>
      <c r="F914" s="1324"/>
      <c r="G914" s="1324"/>
      <c r="H914" s="1324"/>
      <c r="I914" s="1324"/>
      <c r="J914" s="1324"/>
      <c r="K914" s="1324"/>
      <c r="L914" s="1324"/>
      <c r="M914" s="1324"/>
      <c r="N914" s="1324"/>
      <c r="O914" s="1325"/>
    </row>
    <row r="915" spans="1:15" ht="15.75" x14ac:dyDescent="0.25">
      <c r="A915" s="1044" t="s">
        <v>954</v>
      </c>
      <c r="B915" s="1324"/>
      <c r="C915" s="1324"/>
      <c r="D915" s="1324"/>
      <c r="E915" s="1324"/>
      <c r="F915" s="1324"/>
      <c r="G915" s="1324"/>
      <c r="H915" s="1324"/>
      <c r="I915" s="1324"/>
      <c r="J915" s="1324"/>
      <c r="K915" s="1324"/>
      <c r="L915" s="1324"/>
      <c r="M915" s="1324"/>
      <c r="N915" s="1324"/>
      <c r="O915" s="1325"/>
    </row>
    <row r="916" spans="1:15" ht="16.5" thickBot="1" x14ac:dyDescent="0.3">
      <c r="A916" s="1326" t="s">
        <v>955</v>
      </c>
      <c r="B916" s="1327"/>
      <c r="C916" s="1327"/>
      <c r="D916" s="1327"/>
      <c r="E916" s="1327"/>
      <c r="F916" s="1327"/>
      <c r="G916" s="1327"/>
      <c r="H916" s="1327"/>
      <c r="I916" s="1327"/>
      <c r="J916" s="1327"/>
      <c r="K916" s="1327"/>
      <c r="L916" s="1327"/>
      <c r="M916" s="1327"/>
      <c r="N916" s="1327"/>
      <c r="O916" s="1328"/>
    </row>
    <row r="917" spans="1:15" ht="15.75" thickBot="1" x14ac:dyDescent="0.3">
      <c r="A917" s="1041" t="s">
        <v>956</v>
      </c>
      <c r="B917" s="1042"/>
      <c r="C917" s="1042"/>
      <c r="D917" s="1042"/>
      <c r="E917" s="1042"/>
      <c r="F917" s="1042"/>
      <c r="G917" s="1042"/>
      <c r="H917" s="1042"/>
      <c r="I917" s="1042"/>
      <c r="J917" s="1042"/>
      <c r="K917" s="1042"/>
      <c r="L917" s="1042"/>
      <c r="M917" s="1042"/>
      <c r="N917" s="1042"/>
      <c r="O917" s="1043"/>
    </row>
    <row r="918" spans="1:15" ht="16.5" thickBot="1" x14ac:dyDescent="0.3">
      <c r="A918" s="1033" t="s">
        <v>957</v>
      </c>
      <c r="B918" s="1034"/>
      <c r="C918" s="1034"/>
      <c r="D918" s="1034"/>
      <c r="E918" s="1034"/>
      <c r="F918" s="1034"/>
      <c r="G918" s="1034"/>
      <c r="H918" s="1034"/>
      <c r="I918" s="1034"/>
      <c r="J918" s="1034"/>
      <c r="K918" s="1034"/>
      <c r="L918" s="1034"/>
      <c r="M918" s="1034"/>
      <c r="N918" s="1034"/>
      <c r="O918" s="1035"/>
    </row>
    <row r="919" spans="1:15" ht="16.5" thickBot="1" x14ac:dyDescent="0.3">
      <c r="A919" s="1033" t="s">
        <v>620</v>
      </c>
      <c r="B919" s="1034"/>
      <c r="C919" s="1034"/>
      <c r="D919" s="1034"/>
      <c r="E919" s="1034"/>
      <c r="F919" s="1034"/>
      <c r="G919" s="1034"/>
      <c r="H919" s="1034"/>
      <c r="I919" s="1034"/>
      <c r="J919" s="1034"/>
      <c r="K919" s="1034"/>
      <c r="L919" s="1034"/>
      <c r="M919" s="1034"/>
      <c r="N919" s="1034"/>
      <c r="O919" s="1035"/>
    </row>
    <row r="920" spans="1:15" ht="16.5" thickBot="1" x14ac:dyDescent="0.3">
      <c r="A920" s="1033" t="s">
        <v>621</v>
      </c>
      <c r="B920" s="1034"/>
      <c r="C920" s="1034"/>
      <c r="D920" s="1034"/>
      <c r="E920" s="1034"/>
      <c r="F920" s="1034"/>
      <c r="G920" s="1034"/>
      <c r="H920" s="1034"/>
      <c r="I920" s="1034"/>
      <c r="J920" s="1034"/>
      <c r="K920" s="1034"/>
      <c r="L920" s="1034"/>
      <c r="M920" s="1034"/>
      <c r="N920" s="1034"/>
      <c r="O920" s="1035"/>
    </row>
    <row r="921" spans="1:15" ht="16.5" thickBot="1" x14ac:dyDescent="0.3">
      <c r="A921" s="1033" t="s">
        <v>622</v>
      </c>
      <c r="B921" s="1034"/>
      <c r="C921" s="1034"/>
      <c r="D921" s="1034"/>
      <c r="E921" s="1034"/>
      <c r="F921" s="1034"/>
      <c r="G921" s="1034"/>
      <c r="H921" s="1034"/>
      <c r="I921" s="1034"/>
      <c r="J921" s="1034"/>
      <c r="K921" s="1034"/>
      <c r="L921" s="1034"/>
      <c r="M921" s="1034"/>
      <c r="N921" s="1034"/>
      <c r="O921" s="1035"/>
    </row>
    <row r="922" spans="1:15" ht="15.75" x14ac:dyDescent="0.25">
      <c r="A922" s="230"/>
      <c r="B922" s="230"/>
      <c r="C922" s="231"/>
      <c r="D922" s="231"/>
      <c r="E922" s="231"/>
      <c r="F922" s="231"/>
      <c r="G922" s="231"/>
      <c r="H922" s="231"/>
      <c r="I922" s="232"/>
      <c r="J922" s="231"/>
      <c r="K922" s="231"/>
      <c r="L922" s="231"/>
      <c r="M922" s="231"/>
      <c r="N922" s="231"/>
      <c r="O922" s="231"/>
    </row>
    <row r="923" spans="1:15" ht="31.5" x14ac:dyDescent="0.25">
      <c r="A923" s="204" t="s">
        <v>923</v>
      </c>
      <c r="B923" s="981" t="s">
        <v>924</v>
      </c>
      <c r="C923" s="982"/>
      <c r="D923" s="982"/>
      <c r="E923" s="982"/>
      <c r="F923" s="982"/>
      <c r="G923" s="982"/>
      <c r="H923" s="982"/>
      <c r="I923" s="982"/>
      <c r="J923" s="983"/>
      <c r="K923" s="1096"/>
      <c r="L923" s="1097"/>
      <c r="M923" s="1097"/>
      <c r="N923" s="1098"/>
      <c r="O923" s="103"/>
    </row>
    <row r="924" spans="1:15" ht="15.75" x14ac:dyDescent="0.25">
      <c r="A924" s="205"/>
      <c r="B924" s="206"/>
      <c r="C924" s="207"/>
      <c r="D924" s="207"/>
      <c r="E924" s="207"/>
      <c r="F924" s="207"/>
      <c r="G924" s="207"/>
      <c r="H924" s="207"/>
      <c r="I924" s="207"/>
      <c r="J924" s="207"/>
      <c r="K924" s="207"/>
      <c r="L924" s="207"/>
      <c r="M924" s="207"/>
      <c r="N924" s="207"/>
      <c r="O924" s="313"/>
    </row>
    <row r="925" spans="1:15" ht="31.5" x14ac:dyDescent="0.25">
      <c r="A925" s="204" t="s">
        <v>97</v>
      </c>
      <c r="B925" s="981" t="s">
        <v>958</v>
      </c>
      <c r="C925" s="982"/>
      <c r="D925" s="982"/>
      <c r="E925" s="982"/>
      <c r="F925" s="982"/>
      <c r="G925" s="982"/>
      <c r="H925" s="982"/>
      <c r="I925" s="982"/>
      <c r="J925" s="983"/>
      <c r="K925" s="1096" t="s">
        <v>752</v>
      </c>
      <c r="L925" s="1097"/>
      <c r="M925" s="1097"/>
      <c r="N925" s="1098"/>
      <c r="O925" s="103">
        <v>0.2</v>
      </c>
    </row>
    <row r="926" spans="1:15" ht="15.75" x14ac:dyDescent="0.25">
      <c r="A926" s="205"/>
      <c r="B926" s="206"/>
      <c r="C926" s="207"/>
      <c r="D926" s="207"/>
      <c r="E926" s="207"/>
      <c r="F926" s="207"/>
      <c r="G926" s="207"/>
      <c r="H926" s="207"/>
      <c r="I926" s="207"/>
      <c r="J926" s="207"/>
      <c r="K926" s="207"/>
      <c r="L926" s="207"/>
      <c r="M926" s="207"/>
      <c r="N926" s="207"/>
      <c r="O926" s="205"/>
    </row>
    <row r="927" spans="1:15" x14ac:dyDescent="0.25">
      <c r="A927" s="1200" t="s">
        <v>15</v>
      </c>
      <c r="B927" s="1201"/>
      <c r="C927" s="1201"/>
      <c r="D927" s="1202"/>
      <c r="E927" s="984" t="s">
        <v>925</v>
      </c>
      <c r="F927" s="985"/>
      <c r="G927" s="985"/>
      <c r="H927" s="985"/>
      <c r="I927" s="986"/>
      <c r="J927" s="1200" t="s">
        <v>17</v>
      </c>
      <c r="K927" s="1202"/>
      <c r="L927" s="984" t="s">
        <v>926</v>
      </c>
      <c r="M927" s="985"/>
      <c r="N927" s="985"/>
      <c r="O927" s="986"/>
    </row>
    <row r="928" spans="1:15" x14ac:dyDescent="0.25">
      <c r="A928" s="1203"/>
      <c r="B928" s="1204"/>
      <c r="C928" s="1204"/>
      <c r="D928" s="1205"/>
      <c r="E928" s="984" t="s">
        <v>927</v>
      </c>
      <c r="F928" s="985"/>
      <c r="G928" s="985"/>
      <c r="H928" s="985"/>
      <c r="I928" s="986"/>
      <c r="J928" s="1203"/>
      <c r="K928" s="1205"/>
      <c r="L928" s="984" t="s">
        <v>928</v>
      </c>
      <c r="M928" s="985"/>
      <c r="N928" s="985"/>
      <c r="O928" s="986"/>
    </row>
    <row r="929" spans="1:15" x14ac:dyDescent="0.25">
      <c r="A929" s="1203"/>
      <c r="B929" s="1204"/>
      <c r="C929" s="1204"/>
      <c r="D929" s="1205"/>
      <c r="E929" s="984" t="s">
        <v>959</v>
      </c>
      <c r="F929" s="985"/>
      <c r="G929" s="985"/>
      <c r="H929" s="985"/>
      <c r="I929" s="986"/>
      <c r="J929" s="1203"/>
      <c r="K929" s="1205"/>
      <c r="L929" s="984" t="s">
        <v>930</v>
      </c>
      <c r="M929" s="985"/>
      <c r="N929" s="985"/>
      <c r="O929" s="986"/>
    </row>
    <row r="930" spans="1:15" x14ac:dyDescent="0.25">
      <c r="A930" s="1203"/>
      <c r="B930" s="1204"/>
      <c r="C930" s="1204"/>
      <c r="D930" s="1205"/>
      <c r="E930" s="984" t="s">
        <v>931</v>
      </c>
      <c r="F930" s="985"/>
      <c r="G930" s="985"/>
      <c r="H930" s="985"/>
      <c r="I930" s="986"/>
      <c r="J930" s="1203"/>
      <c r="K930" s="1205"/>
      <c r="L930" s="984" t="s">
        <v>932</v>
      </c>
      <c r="M930" s="985"/>
      <c r="N930" s="985"/>
      <c r="O930" s="986"/>
    </row>
    <row r="931" spans="1:15" x14ac:dyDescent="0.25">
      <c r="A931" s="1203"/>
      <c r="B931" s="1204"/>
      <c r="C931" s="1204"/>
      <c r="D931" s="1205"/>
      <c r="E931" s="984" t="s">
        <v>933</v>
      </c>
      <c r="F931" s="985"/>
      <c r="G931" s="985"/>
      <c r="H931" s="985"/>
      <c r="I931" s="986"/>
      <c r="J931" s="1203"/>
      <c r="K931" s="1205"/>
      <c r="L931" s="984" t="s">
        <v>934</v>
      </c>
      <c r="M931" s="985"/>
      <c r="N931" s="985"/>
      <c r="O931" s="986"/>
    </row>
    <row r="932" spans="1:15" x14ac:dyDescent="0.25">
      <c r="A932" s="1203"/>
      <c r="B932" s="1204"/>
      <c r="C932" s="1204"/>
      <c r="D932" s="1205"/>
      <c r="E932" s="984" t="s">
        <v>935</v>
      </c>
      <c r="F932" s="985"/>
      <c r="G932" s="985"/>
      <c r="H932" s="985"/>
      <c r="I932" s="986"/>
      <c r="J932" s="1203"/>
      <c r="K932" s="1205"/>
      <c r="L932" s="984" t="s">
        <v>960</v>
      </c>
      <c r="M932" s="985"/>
      <c r="N932" s="985"/>
      <c r="O932" s="986"/>
    </row>
    <row r="933" spans="1:15" x14ac:dyDescent="0.25">
      <c r="A933" s="1203"/>
      <c r="B933" s="1204"/>
      <c r="C933" s="1204"/>
      <c r="D933" s="1205"/>
      <c r="E933" s="984"/>
      <c r="F933" s="985"/>
      <c r="G933" s="985"/>
      <c r="H933" s="985"/>
      <c r="I933" s="986"/>
      <c r="J933" s="1203"/>
      <c r="K933" s="1205"/>
      <c r="L933" s="984" t="s">
        <v>961</v>
      </c>
      <c r="M933" s="985"/>
      <c r="N933" s="985"/>
      <c r="O933" s="986"/>
    </row>
    <row r="934" spans="1:15" x14ac:dyDescent="0.25">
      <c r="A934" s="1206"/>
      <c r="B934" s="1207"/>
      <c r="C934" s="1207"/>
      <c r="D934" s="1208"/>
      <c r="E934" s="984"/>
      <c r="F934" s="985"/>
      <c r="G934" s="985"/>
      <c r="H934" s="985"/>
      <c r="I934" s="986"/>
      <c r="J934" s="1206"/>
      <c r="K934" s="1208"/>
      <c r="L934" s="984"/>
      <c r="M934" s="985"/>
      <c r="N934" s="985"/>
      <c r="O934" s="986"/>
    </row>
    <row r="935" spans="1:15" ht="15.75" x14ac:dyDescent="0.25">
      <c r="A935" s="205"/>
      <c r="B935" s="206"/>
      <c r="C935" s="207"/>
      <c r="D935" s="207"/>
      <c r="E935" s="207"/>
      <c r="F935" s="207"/>
      <c r="G935" s="207"/>
      <c r="H935" s="207"/>
      <c r="I935" s="207"/>
      <c r="J935" s="207"/>
      <c r="K935" s="207"/>
      <c r="L935" s="207"/>
      <c r="M935" s="207"/>
      <c r="N935" s="207"/>
      <c r="O935" s="205"/>
    </row>
    <row r="936" spans="1:15" ht="15.75" x14ac:dyDescent="0.25">
      <c r="A936" s="205"/>
      <c r="B936" s="206"/>
      <c r="C936" s="207"/>
      <c r="D936" s="207"/>
      <c r="E936" s="207"/>
      <c r="F936" s="207"/>
      <c r="G936" s="207"/>
      <c r="H936" s="207"/>
      <c r="I936" s="207"/>
      <c r="J936" s="207"/>
      <c r="K936" s="207"/>
      <c r="L936" s="207"/>
      <c r="M936" s="207"/>
      <c r="N936" s="207"/>
      <c r="O936" s="205"/>
    </row>
    <row r="937" spans="1:15" ht="63" x14ac:dyDescent="0.25">
      <c r="A937" s="208" t="s">
        <v>788</v>
      </c>
      <c r="B937" s="209" t="s">
        <v>24</v>
      </c>
      <c r="C937" s="208" t="s">
        <v>25</v>
      </c>
      <c r="D937" s="208" t="s">
        <v>26</v>
      </c>
      <c r="E937" s="208" t="s">
        <v>592</v>
      </c>
      <c r="F937" s="1001" t="s">
        <v>28</v>
      </c>
      <c r="G937" s="1003"/>
      <c r="H937" s="1001" t="s">
        <v>29</v>
      </c>
      <c r="I937" s="1003"/>
      <c r="J937" s="209" t="s">
        <v>30</v>
      </c>
      <c r="K937" s="1001" t="s">
        <v>31</v>
      </c>
      <c r="L937" s="1003"/>
      <c r="M937" s="988" t="s">
        <v>32</v>
      </c>
      <c r="N937" s="989"/>
      <c r="O937" s="990"/>
    </row>
    <row r="938" spans="1:15" ht="90" x14ac:dyDescent="0.25">
      <c r="A938" s="210" t="s">
        <v>33</v>
      </c>
      <c r="B938" s="211">
        <v>100</v>
      </c>
      <c r="C938" s="303" t="s">
        <v>789</v>
      </c>
      <c r="D938" s="303" t="s">
        <v>35</v>
      </c>
      <c r="E938" s="303" t="s">
        <v>249</v>
      </c>
      <c r="F938" s="978" t="s">
        <v>790</v>
      </c>
      <c r="G938" s="980"/>
      <c r="H938" s="1266" t="s">
        <v>38</v>
      </c>
      <c r="I938" s="1267"/>
      <c r="J938" s="304">
        <v>100</v>
      </c>
      <c r="K938" s="1266" t="s">
        <v>147</v>
      </c>
      <c r="L938" s="1267"/>
      <c r="M938" s="1268" t="s">
        <v>959</v>
      </c>
      <c r="N938" s="1269"/>
      <c r="O938" s="1270"/>
    </row>
    <row r="939" spans="1:15" ht="15.75" x14ac:dyDescent="0.25">
      <c r="A939" s="1001" t="s">
        <v>40</v>
      </c>
      <c r="B939" s="1003"/>
      <c r="C939" s="1334" t="s">
        <v>962</v>
      </c>
      <c r="D939" s="1335"/>
      <c r="E939" s="1335"/>
      <c r="F939" s="1335"/>
      <c r="G939" s="1336"/>
      <c r="H939" s="1030" t="s">
        <v>42</v>
      </c>
      <c r="I939" s="1271"/>
      <c r="J939" s="1272"/>
      <c r="K939" s="1268" t="s">
        <v>792</v>
      </c>
      <c r="L939" s="1269"/>
      <c r="M939" s="1269"/>
      <c r="N939" s="1269"/>
      <c r="O939" s="1270"/>
    </row>
    <row r="940" spans="1:15" ht="15.75" x14ac:dyDescent="0.25">
      <c r="A940" s="1081" t="s">
        <v>44</v>
      </c>
      <c r="B940" s="1082"/>
      <c r="C940" s="1082"/>
      <c r="D940" s="1082"/>
      <c r="E940" s="1082"/>
      <c r="F940" s="1083"/>
      <c r="G940" s="1081" t="s">
        <v>45</v>
      </c>
      <c r="H940" s="1082"/>
      <c r="I940" s="1082"/>
      <c r="J940" s="1082"/>
      <c r="K940" s="1082"/>
      <c r="L940" s="1082"/>
      <c r="M940" s="1082"/>
      <c r="N940" s="1082"/>
      <c r="O940" s="1083"/>
    </row>
    <row r="941" spans="1:15" x14ac:dyDescent="0.25">
      <c r="A941" s="1239" t="s">
        <v>793</v>
      </c>
      <c r="B941" s="1240"/>
      <c r="C941" s="1240"/>
      <c r="D941" s="1240"/>
      <c r="E941" s="1240"/>
      <c r="F941" s="1241"/>
      <c r="G941" s="1239" t="s">
        <v>943</v>
      </c>
      <c r="H941" s="1240"/>
      <c r="I941" s="1240"/>
      <c r="J941" s="1240"/>
      <c r="K941" s="1240"/>
      <c r="L941" s="1240"/>
      <c r="M941" s="1240"/>
      <c r="N941" s="1240"/>
      <c r="O941" s="1241"/>
    </row>
    <row r="942" spans="1:15" x14ac:dyDescent="0.25">
      <c r="A942" s="1242"/>
      <c r="B942" s="1243"/>
      <c r="C942" s="1243"/>
      <c r="D942" s="1243"/>
      <c r="E942" s="1243"/>
      <c r="F942" s="1244"/>
      <c r="G942" s="1242"/>
      <c r="H942" s="1243"/>
      <c r="I942" s="1243"/>
      <c r="J942" s="1243"/>
      <c r="K942" s="1243"/>
      <c r="L942" s="1243"/>
      <c r="M942" s="1243"/>
      <c r="N942" s="1243"/>
      <c r="O942" s="1244"/>
    </row>
    <row r="943" spans="1:15" ht="15.75" x14ac:dyDescent="0.25">
      <c r="A943" s="1081" t="s">
        <v>48</v>
      </c>
      <c r="B943" s="1082"/>
      <c r="C943" s="1082"/>
      <c r="D943" s="1082"/>
      <c r="E943" s="1082"/>
      <c r="F943" s="1083"/>
      <c r="G943" s="1081" t="s">
        <v>49</v>
      </c>
      <c r="H943" s="1082"/>
      <c r="I943" s="1082"/>
      <c r="J943" s="1082"/>
      <c r="K943" s="1082"/>
      <c r="L943" s="1082"/>
      <c r="M943" s="1082"/>
      <c r="N943" s="1082"/>
      <c r="O943" s="1083"/>
    </row>
    <row r="944" spans="1:15" x14ac:dyDescent="0.25">
      <c r="A944" s="1233" t="s">
        <v>944</v>
      </c>
      <c r="B944" s="1234"/>
      <c r="C944" s="1234"/>
      <c r="D944" s="1234"/>
      <c r="E944" s="1234"/>
      <c r="F944" s="1235"/>
      <c r="G944" s="1253" t="s">
        <v>945</v>
      </c>
      <c r="H944" s="1254"/>
      <c r="I944" s="1254"/>
      <c r="J944" s="1254"/>
      <c r="K944" s="1254"/>
      <c r="L944" s="1254"/>
      <c r="M944" s="1254"/>
      <c r="N944" s="1254"/>
      <c r="O944" s="1255"/>
    </row>
    <row r="945" spans="1:15" x14ac:dyDescent="0.25">
      <c r="A945" s="1236"/>
      <c r="B945" s="1237"/>
      <c r="C945" s="1237"/>
      <c r="D945" s="1237"/>
      <c r="E945" s="1237"/>
      <c r="F945" s="1238"/>
      <c r="G945" s="1256"/>
      <c r="H945" s="1257"/>
      <c r="I945" s="1257"/>
      <c r="J945" s="1257"/>
      <c r="K945" s="1257"/>
      <c r="L945" s="1257"/>
      <c r="M945" s="1257"/>
      <c r="N945" s="1257"/>
      <c r="O945" s="1258"/>
    </row>
    <row r="946" spans="1:15" ht="15.75" x14ac:dyDescent="0.25">
      <c r="A946" s="200"/>
      <c r="B946" s="201"/>
      <c r="C946" s="206"/>
      <c r="D946" s="206"/>
      <c r="E946" s="206"/>
      <c r="F946" s="206"/>
      <c r="G946" s="206"/>
      <c r="H946" s="206"/>
      <c r="I946" s="206"/>
      <c r="J946" s="206"/>
      <c r="K946" s="206"/>
      <c r="L946" s="206"/>
      <c r="M946" s="206"/>
      <c r="N946" s="206"/>
      <c r="O946" s="200"/>
    </row>
    <row r="947" spans="1:15" ht="15.75" x14ac:dyDescent="0.25">
      <c r="A947" s="70"/>
      <c r="B947" s="70"/>
      <c r="C947" s="63"/>
      <c r="D947" s="752" t="s">
        <v>52</v>
      </c>
      <c r="E947" s="773"/>
      <c r="F947" s="773"/>
      <c r="G947" s="773"/>
      <c r="H947" s="773"/>
      <c r="I947" s="773"/>
      <c r="J947" s="773"/>
      <c r="K947" s="773"/>
      <c r="L947" s="773"/>
      <c r="M947" s="773"/>
      <c r="N947" s="773"/>
      <c r="O947" s="753"/>
    </row>
    <row r="948" spans="1:15" ht="15.75" x14ac:dyDescent="0.25">
      <c r="A948" s="63"/>
      <c r="B948" s="64"/>
      <c r="C948" s="70"/>
      <c r="D948" s="105" t="s">
        <v>53</v>
      </c>
      <c r="E948" s="105" t="s">
        <v>54</v>
      </c>
      <c r="F948" s="105" t="s">
        <v>55</v>
      </c>
      <c r="G948" s="105" t="s">
        <v>56</v>
      </c>
      <c r="H948" s="105" t="s">
        <v>57</v>
      </c>
      <c r="I948" s="105" t="s">
        <v>58</v>
      </c>
      <c r="J948" s="105" t="s">
        <v>59</v>
      </c>
      <c r="K948" s="105" t="s">
        <v>60</v>
      </c>
      <c r="L948" s="105" t="s">
        <v>61</v>
      </c>
      <c r="M948" s="105" t="s">
        <v>62</v>
      </c>
      <c r="N948" s="105" t="s">
        <v>63</v>
      </c>
      <c r="O948" s="105" t="s">
        <v>64</v>
      </c>
    </row>
    <row r="949" spans="1:15" ht="15.75" x14ac:dyDescent="0.25">
      <c r="A949" s="1215" t="s">
        <v>65</v>
      </c>
      <c r="B949" s="1216"/>
      <c r="C949" s="1217"/>
      <c r="D949" s="214"/>
      <c r="E949" s="214"/>
      <c r="F949" s="214"/>
      <c r="G949" s="214"/>
      <c r="H949" s="214">
        <v>10</v>
      </c>
      <c r="I949" s="214">
        <v>30</v>
      </c>
      <c r="J949" s="214">
        <v>45</v>
      </c>
      <c r="K949" s="214">
        <v>60</v>
      </c>
      <c r="L949" s="214">
        <v>75</v>
      </c>
      <c r="M949" s="214">
        <v>80</v>
      </c>
      <c r="N949" s="214">
        <v>90</v>
      </c>
      <c r="O949" s="214">
        <v>100</v>
      </c>
    </row>
    <row r="950" spans="1:15" ht="15.75" x14ac:dyDescent="0.25">
      <c r="A950" s="1218" t="s">
        <v>66</v>
      </c>
      <c r="B950" s="1219"/>
      <c r="C950" s="1220"/>
      <c r="D950" s="215"/>
      <c r="E950" s="215"/>
      <c r="F950" s="215"/>
      <c r="G950" s="215"/>
      <c r="H950" s="215">
        <v>10</v>
      </c>
      <c r="I950" s="215">
        <v>30</v>
      </c>
      <c r="J950" s="215">
        <v>45</v>
      </c>
      <c r="K950" s="215">
        <v>60</v>
      </c>
      <c r="L950" s="215">
        <v>75</v>
      </c>
      <c r="M950" s="215"/>
      <c r="N950" s="215"/>
      <c r="O950" s="215"/>
    </row>
    <row r="951" spans="1:15" ht="15.75" x14ac:dyDescent="0.25">
      <c r="A951" s="63"/>
      <c r="B951" s="64"/>
      <c r="C951" s="65"/>
      <c r="D951" s="65"/>
      <c r="E951" s="65"/>
      <c r="F951" s="65"/>
      <c r="G951" s="65"/>
      <c r="H951" s="65"/>
      <c r="I951" s="65"/>
      <c r="J951" s="65"/>
      <c r="K951" s="65"/>
      <c r="L951" s="66"/>
      <c r="M951" s="66"/>
      <c r="N951" s="66"/>
      <c r="O951" s="63"/>
    </row>
    <row r="952" spans="1:15" ht="15.75" x14ac:dyDescent="0.25">
      <c r="A952" s="86" t="s">
        <v>76</v>
      </c>
      <c r="B952" s="86" t="s">
        <v>24</v>
      </c>
      <c r="C952" s="113"/>
      <c r="D952" s="105" t="s">
        <v>53</v>
      </c>
      <c r="E952" s="105" t="s">
        <v>54</v>
      </c>
      <c r="F952" s="105" t="s">
        <v>55</v>
      </c>
      <c r="G952" s="105" t="s">
        <v>56</v>
      </c>
      <c r="H952" s="105" t="s">
        <v>57</v>
      </c>
      <c r="I952" s="105" t="s">
        <v>58</v>
      </c>
      <c r="J952" s="105" t="s">
        <v>59</v>
      </c>
      <c r="K952" s="105" t="s">
        <v>60</v>
      </c>
      <c r="L952" s="105" t="s">
        <v>61</v>
      </c>
      <c r="M952" s="105" t="s">
        <v>62</v>
      </c>
      <c r="N952" s="105" t="s">
        <v>63</v>
      </c>
      <c r="O952" s="105" t="s">
        <v>64</v>
      </c>
    </row>
    <row r="953" spans="1:15" ht="31.5" x14ac:dyDescent="0.25">
      <c r="A953" s="784" t="s">
        <v>963</v>
      </c>
      <c r="B953" s="1332">
        <v>0.1</v>
      </c>
      <c r="C953" s="285" t="s">
        <v>65</v>
      </c>
      <c r="D953" s="285"/>
      <c r="E953" s="285"/>
      <c r="F953" s="285"/>
      <c r="G953" s="285"/>
      <c r="H953" s="285">
        <v>10</v>
      </c>
      <c r="I953" s="285">
        <v>20</v>
      </c>
      <c r="J953" s="285">
        <v>40</v>
      </c>
      <c r="K953" s="285">
        <v>50</v>
      </c>
      <c r="L953" s="285">
        <v>70</v>
      </c>
      <c r="M953" s="285">
        <v>80</v>
      </c>
      <c r="N953" s="285">
        <v>90</v>
      </c>
      <c r="O953" s="285">
        <v>100</v>
      </c>
    </row>
    <row r="954" spans="1:15" ht="15.75" x14ac:dyDescent="0.25">
      <c r="A954" s="785"/>
      <c r="B954" s="1333"/>
      <c r="C954" s="286" t="s">
        <v>66</v>
      </c>
      <c r="D954" s="286"/>
      <c r="E954" s="286"/>
      <c r="F954" s="286"/>
      <c r="G954" s="286"/>
      <c r="H954" s="286">
        <v>10</v>
      </c>
      <c r="I954" s="286">
        <v>20</v>
      </c>
      <c r="J954" s="286">
        <v>40</v>
      </c>
      <c r="K954" s="314">
        <v>50</v>
      </c>
      <c r="L954" s="286">
        <v>70</v>
      </c>
      <c r="M954" s="286"/>
      <c r="N954" s="286"/>
      <c r="O954" s="286"/>
    </row>
    <row r="955" spans="1:15" ht="31.5" x14ac:dyDescent="0.25">
      <c r="A955" s="784" t="s">
        <v>946</v>
      </c>
      <c r="B955" s="1337">
        <v>0.25</v>
      </c>
      <c r="C955" s="285" t="s">
        <v>65</v>
      </c>
      <c r="D955" s="285"/>
      <c r="E955" s="285"/>
      <c r="F955" s="285"/>
      <c r="G955" s="285"/>
      <c r="H955" s="285">
        <v>10</v>
      </c>
      <c r="I955" s="285">
        <v>20</v>
      </c>
      <c r="J955" s="285">
        <v>40</v>
      </c>
      <c r="K955" s="285">
        <v>50</v>
      </c>
      <c r="L955" s="285">
        <v>70</v>
      </c>
      <c r="M955" s="285">
        <v>80</v>
      </c>
      <c r="N955" s="285">
        <v>90</v>
      </c>
      <c r="O955" s="285">
        <v>100</v>
      </c>
    </row>
    <row r="956" spans="1:15" x14ac:dyDescent="0.25">
      <c r="A956" s="785"/>
      <c r="B956" s="1338"/>
      <c r="C956" s="286" t="s">
        <v>66</v>
      </c>
      <c r="D956" s="286"/>
      <c r="E956" s="286"/>
      <c r="F956" s="286"/>
      <c r="G956" s="286"/>
      <c r="H956" s="286">
        <v>10</v>
      </c>
      <c r="I956" s="286">
        <v>20</v>
      </c>
      <c r="J956" s="286">
        <v>40</v>
      </c>
      <c r="K956" s="286">
        <v>50</v>
      </c>
      <c r="L956" s="286">
        <v>70</v>
      </c>
      <c r="M956" s="286"/>
      <c r="N956" s="286"/>
      <c r="O956" s="286"/>
    </row>
    <row r="957" spans="1:15" ht="31.5" x14ac:dyDescent="0.25">
      <c r="A957" s="784" t="s">
        <v>947</v>
      </c>
      <c r="B957" s="1337">
        <v>0.05</v>
      </c>
      <c r="C957" s="285" t="s">
        <v>65</v>
      </c>
      <c r="D957" s="285"/>
      <c r="E957" s="285"/>
      <c r="F957" s="285"/>
      <c r="G957" s="285"/>
      <c r="H957" s="285"/>
      <c r="I957" s="285"/>
      <c r="J957" s="285"/>
      <c r="K957" s="285"/>
      <c r="L957" s="285"/>
      <c r="M957" s="285">
        <v>50</v>
      </c>
      <c r="N957" s="285">
        <v>75</v>
      </c>
      <c r="O957" s="285">
        <v>100</v>
      </c>
    </row>
    <row r="958" spans="1:15" x14ac:dyDescent="0.25">
      <c r="A958" s="785"/>
      <c r="B958" s="1338"/>
      <c r="C958" s="286" t="s">
        <v>66</v>
      </c>
      <c r="D958" s="286"/>
      <c r="E958" s="286"/>
      <c r="F958" s="286"/>
      <c r="G958" s="286"/>
      <c r="H958" s="286"/>
      <c r="I958" s="286"/>
      <c r="J958" s="286"/>
      <c r="K958" s="286"/>
      <c r="L958" s="286"/>
      <c r="M958" s="286"/>
      <c r="N958" s="286"/>
      <c r="O958" s="286"/>
    </row>
    <row r="959" spans="1:15" ht="31.5" x14ac:dyDescent="0.25">
      <c r="A959" s="784" t="s">
        <v>948</v>
      </c>
      <c r="B959" s="1337">
        <v>0.1</v>
      </c>
      <c r="C959" s="285" t="s">
        <v>65</v>
      </c>
      <c r="D959" s="285"/>
      <c r="E959" s="285"/>
      <c r="F959" s="285"/>
      <c r="G959" s="285"/>
      <c r="H959" s="285"/>
      <c r="I959" s="285"/>
      <c r="J959" s="285"/>
      <c r="K959" s="285"/>
      <c r="L959" s="285">
        <v>25</v>
      </c>
      <c r="M959" s="285">
        <v>50</v>
      </c>
      <c r="N959" s="285">
        <v>75</v>
      </c>
      <c r="O959" s="285">
        <v>100</v>
      </c>
    </row>
    <row r="960" spans="1:15" x14ac:dyDescent="0.25">
      <c r="A960" s="785"/>
      <c r="B960" s="1338"/>
      <c r="C960" s="286" t="s">
        <v>66</v>
      </c>
      <c r="D960" s="286"/>
      <c r="E960" s="286"/>
      <c r="F960" s="286"/>
      <c r="G960" s="286"/>
      <c r="H960" s="286"/>
      <c r="I960" s="286"/>
      <c r="J960" s="286"/>
      <c r="K960" s="286"/>
      <c r="L960" s="286">
        <v>25</v>
      </c>
      <c r="M960" s="286"/>
      <c r="N960" s="286"/>
      <c r="O960" s="286"/>
    </row>
    <row r="961" spans="1:15" ht="31.5" x14ac:dyDescent="0.25">
      <c r="A961" s="784" t="s">
        <v>949</v>
      </c>
      <c r="B961" s="1337">
        <v>0.2</v>
      </c>
      <c r="C961" s="285" t="s">
        <v>65</v>
      </c>
      <c r="D961" s="285"/>
      <c r="E961" s="285"/>
      <c r="F961" s="285"/>
      <c r="G961" s="285"/>
      <c r="H961" s="285">
        <v>10</v>
      </c>
      <c r="I961" s="285">
        <v>20</v>
      </c>
      <c r="J961" s="285">
        <v>40</v>
      </c>
      <c r="K961" s="285">
        <v>40</v>
      </c>
      <c r="L961" s="285">
        <v>70</v>
      </c>
      <c r="M961" s="285">
        <v>80</v>
      </c>
      <c r="N961" s="285">
        <v>90</v>
      </c>
      <c r="O961" s="285">
        <v>100</v>
      </c>
    </row>
    <row r="962" spans="1:15" x14ac:dyDescent="0.25">
      <c r="A962" s="785"/>
      <c r="B962" s="1338"/>
      <c r="C962" s="286" t="s">
        <v>66</v>
      </c>
      <c r="D962" s="286"/>
      <c r="E962" s="286"/>
      <c r="F962" s="286"/>
      <c r="G962" s="286"/>
      <c r="H962" s="286">
        <v>10</v>
      </c>
      <c r="I962" s="286">
        <v>20</v>
      </c>
      <c r="J962" s="286">
        <v>40</v>
      </c>
      <c r="K962" s="286">
        <v>40</v>
      </c>
      <c r="L962" s="286">
        <v>70</v>
      </c>
      <c r="M962" s="286"/>
      <c r="N962" s="286"/>
      <c r="O962" s="286"/>
    </row>
    <row r="963" spans="1:15" ht="31.5" x14ac:dyDescent="0.25">
      <c r="A963" s="784" t="s">
        <v>964</v>
      </c>
      <c r="B963" s="1337">
        <v>0.2</v>
      </c>
      <c r="C963" s="285" t="s">
        <v>65</v>
      </c>
      <c r="D963" s="285"/>
      <c r="E963" s="285"/>
      <c r="F963" s="285"/>
      <c r="G963" s="285"/>
      <c r="H963" s="285">
        <v>10</v>
      </c>
      <c r="I963" s="285">
        <v>20</v>
      </c>
      <c r="J963" s="285">
        <v>40</v>
      </c>
      <c r="K963" s="285">
        <v>40</v>
      </c>
      <c r="L963" s="285">
        <v>70</v>
      </c>
      <c r="M963" s="285">
        <v>80</v>
      </c>
      <c r="N963" s="285">
        <v>90</v>
      </c>
      <c r="O963" s="285">
        <v>100</v>
      </c>
    </row>
    <row r="964" spans="1:15" x14ac:dyDescent="0.25">
      <c r="A964" s="785"/>
      <c r="B964" s="1338"/>
      <c r="C964" s="286" t="s">
        <v>66</v>
      </c>
      <c r="D964" s="286"/>
      <c r="E964" s="286"/>
      <c r="F964" s="286"/>
      <c r="G964" s="286"/>
      <c r="H964" s="286">
        <v>10</v>
      </c>
      <c r="I964" s="286">
        <v>20</v>
      </c>
      <c r="J964" s="286">
        <v>40</v>
      </c>
      <c r="K964" s="286">
        <v>40</v>
      </c>
      <c r="L964" s="286">
        <v>70</v>
      </c>
      <c r="M964" s="286"/>
      <c r="N964" s="286"/>
      <c r="O964" s="286"/>
    </row>
    <row r="965" spans="1:15" ht="31.5" x14ac:dyDescent="0.25">
      <c r="A965" s="784" t="s">
        <v>965</v>
      </c>
      <c r="B965" s="1337">
        <v>0.1</v>
      </c>
      <c r="C965" s="285" t="s">
        <v>65</v>
      </c>
      <c r="D965" s="285"/>
      <c r="E965" s="285"/>
      <c r="F965" s="285"/>
      <c r="G965" s="285"/>
      <c r="H965" s="285">
        <v>10</v>
      </c>
      <c r="I965" s="285">
        <v>20</v>
      </c>
      <c r="J965" s="285">
        <v>40</v>
      </c>
      <c r="K965" s="285">
        <v>40</v>
      </c>
      <c r="L965" s="285">
        <v>70</v>
      </c>
      <c r="M965" s="285">
        <v>80</v>
      </c>
      <c r="N965" s="285">
        <v>90</v>
      </c>
      <c r="O965" s="285">
        <v>100</v>
      </c>
    </row>
    <row r="966" spans="1:15" x14ac:dyDescent="0.25">
      <c r="A966" s="785"/>
      <c r="B966" s="1338"/>
      <c r="C966" s="286" t="s">
        <v>66</v>
      </c>
      <c r="D966" s="286"/>
      <c r="E966" s="286"/>
      <c r="F966" s="286"/>
      <c r="G966" s="286"/>
      <c r="H966" s="286">
        <v>10</v>
      </c>
      <c r="I966" s="286">
        <v>20</v>
      </c>
      <c r="J966" s="286">
        <v>40</v>
      </c>
      <c r="K966" s="286">
        <v>40</v>
      </c>
      <c r="L966" s="286">
        <v>70</v>
      </c>
      <c r="M966" s="286"/>
      <c r="N966" s="286"/>
      <c r="O966" s="286"/>
    </row>
    <row r="967" spans="1:15" ht="15.75" thickBot="1" x14ac:dyDescent="0.3">
      <c r="A967" s="308"/>
      <c r="B967" s="309"/>
      <c r="C967" s="310"/>
      <c r="D967" s="310"/>
      <c r="E967" s="310"/>
      <c r="F967" s="310"/>
      <c r="G967" s="310"/>
      <c r="H967" s="310"/>
      <c r="I967" s="310"/>
      <c r="J967" s="310"/>
      <c r="K967" s="310"/>
      <c r="L967" s="310"/>
      <c r="M967" s="310"/>
      <c r="N967" s="310"/>
      <c r="O967" s="310"/>
    </row>
    <row r="968" spans="1:15" ht="16.5" thickBot="1" x14ac:dyDescent="0.3">
      <c r="A968" s="1006" t="s">
        <v>612</v>
      </c>
      <c r="B968" s="1007"/>
      <c r="C968" s="1007"/>
      <c r="D968" s="1007"/>
      <c r="E968" s="1007"/>
      <c r="F968" s="1007"/>
      <c r="G968" s="1007"/>
      <c r="H968" s="1007"/>
      <c r="I968" s="1007"/>
      <c r="J968" s="1007"/>
      <c r="K968" s="1007"/>
      <c r="L968" s="1007"/>
      <c r="M968" s="1007"/>
      <c r="N968" s="1007"/>
      <c r="O968" s="1008"/>
    </row>
    <row r="969" spans="1:15" x14ac:dyDescent="0.25">
      <c r="A969" s="1009" t="s">
        <v>684</v>
      </c>
      <c r="B969" s="1010"/>
      <c r="C969" s="1010"/>
      <c r="D969" s="1010"/>
      <c r="E969" s="1010"/>
      <c r="F969" s="1010"/>
      <c r="G969" s="1010"/>
      <c r="H969" s="1010"/>
      <c r="I969" s="1010"/>
      <c r="J969" s="1010"/>
      <c r="K969" s="1010"/>
      <c r="L969" s="1010"/>
      <c r="M969" s="1010"/>
      <c r="N969" s="1010"/>
      <c r="O969" s="1011"/>
    </row>
    <row r="970" spans="1:15" x14ac:dyDescent="0.25">
      <c r="A970" s="1321" t="s">
        <v>966</v>
      </c>
      <c r="B970" s="1013"/>
      <c r="C970" s="1013"/>
      <c r="D970" s="1013"/>
      <c r="E970" s="1013"/>
      <c r="F970" s="1013"/>
      <c r="G970" s="1013"/>
      <c r="H970" s="1013"/>
      <c r="I970" s="1013"/>
      <c r="J970" s="1013"/>
      <c r="K970" s="1013"/>
      <c r="L970" s="1013"/>
      <c r="M970" s="1013"/>
      <c r="N970" s="1013"/>
      <c r="O970" s="1014"/>
    </row>
    <row r="971" spans="1:15" x14ac:dyDescent="0.25">
      <c r="A971" s="1037" t="s">
        <v>967</v>
      </c>
      <c r="B971" s="1013"/>
      <c r="C971" s="1013"/>
      <c r="D971" s="1013"/>
      <c r="E971" s="1013"/>
      <c r="F971" s="1013"/>
      <c r="G971" s="1013"/>
      <c r="H971" s="1013"/>
      <c r="I971" s="1013"/>
      <c r="J971" s="1013"/>
      <c r="K971" s="1013"/>
      <c r="L971" s="1013"/>
      <c r="M971" s="1013"/>
      <c r="N971" s="1013"/>
      <c r="O971" s="1014"/>
    </row>
    <row r="972" spans="1:15" x14ac:dyDescent="0.25">
      <c r="A972" s="1044" t="s">
        <v>968</v>
      </c>
      <c r="B972" s="1013"/>
      <c r="C972" s="1013"/>
      <c r="D972" s="1013"/>
      <c r="E972" s="1013"/>
      <c r="F972" s="1013"/>
      <c r="G972" s="1013"/>
      <c r="H972" s="1013"/>
      <c r="I972" s="1013"/>
      <c r="J972" s="1013"/>
      <c r="K972" s="1013"/>
      <c r="L972" s="1013"/>
      <c r="M972" s="1013"/>
      <c r="N972" s="1013"/>
      <c r="O972" s="1014"/>
    </row>
    <row r="973" spans="1:15" ht="15.75" thickBot="1" x14ac:dyDescent="0.3">
      <c r="A973" s="1045" t="s">
        <v>969</v>
      </c>
      <c r="B973" s="1039"/>
      <c r="C973" s="1039"/>
      <c r="D973" s="1039"/>
      <c r="E973" s="1039"/>
      <c r="F973" s="1039"/>
      <c r="G973" s="1039"/>
      <c r="H973" s="1039"/>
      <c r="I973" s="1039"/>
      <c r="J973" s="1039"/>
      <c r="K973" s="1039"/>
      <c r="L973" s="1039"/>
      <c r="M973" s="1039"/>
      <c r="N973" s="1039"/>
      <c r="O973" s="1040"/>
    </row>
    <row r="974" spans="1:15" ht="15.75" thickBot="1" x14ac:dyDescent="0.3">
      <c r="A974" s="1041" t="s">
        <v>970</v>
      </c>
      <c r="B974" s="1042"/>
      <c r="C974" s="1042"/>
      <c r="D974" s="1042"/>
      <c r="E974" s="1042"/>
      <c r="F974" s="1042"/>
      <c r="G974" s="1042"/>
      <c r="H974" s="1042"/>
      <c r="I974" s="1042"/>
      <c r="J974" s="1042"/>
      <c r="K974" s="1042"/>
      <c r="L974" s="1042"/>
      <c r="M974" s="1042"/>
      <c r="N974" s="1042"/>
      <c r="O974" s="1043"/>
    </row>
    <row r="975" spans="1:15" ht="15.75" thickBot="1" x14ac:dyDescent="0.3">
      <c r="A975" s="1041" t="s">
        <v>971</v>
      </c>
      <c r="B975" s="1042"/>
      <c r="C975" s="1042"/>
      <c r="D975" s="1042"/>
      <c r="E975" s="1042"/>
      <c r="F975" s="1042"/>
      <c r="G975" s="1042"/>
      <c r="H975" s="1042"/>
      <c r="I975" s="1042"/>
      <c r="J975" s="1042"/>
      <c r="K975" s="1042"/>
      <c r="L975" s="1042"/>
      <c r="M975" s="1042"/>
      <c r="N975" s="1042"/>
      <c r="O975" s="1043"/>
    </row>
    <row r="976" spans="1:15" ht="15.75" thickBot="1" x14ac:dyDescent="0.3">
      <c r="A976" s="1033" t="s">
        <v>620</v>
      </c>
      <c r="B976" s="1042"/>
      <c r="C976" s="1042"/>
      <c r="D976" s="1042"/>
      <c r="E976" s="1042"/>
      <c r="F976" s="1042"/>
      <c r="G976" s="1042"/>
      <c r="H976" s="1042"/>
      <c r="I976" s="1042"/>
      <c r="J976" s="1042"/>
      <c r="K976" s="1042"/>
      <c r="L976" s="1042"/>
      <c r="M976" s="1042"/>
      <c r="N976" s="1042"/>
      <c r="O976" s="1043"/>
    </row>
    <row r="977" spans="1:15" ht="16.5" thickBot="1" x14ac:dyDescent="0.3">
      <c r="A977" s="1033" t="s">
        <v>621</v>
      </c>
      <c r="B977" s="1034"/>
      <c r="C977" s="1034"/>
      <c r="D977" s="1034"/>
      <c r="E977" s="1034"/>
      <c r="F977" s="1034"/>
      <c r="G977" s="1034"/>
      <c r="H977" s="1034"/>
      <c r="I977" s="1034"/>
      <c r="J977" s="1034"/>
      <c r="K977" s="1034"/>
      <c r="L977" s="1034"/>
      <c r="M977" s="1034"/>
      <c r="N977" s="1034"/>
      <c r="O977" s="1035"/>
    </row>
    <row r="978" spans="1:15" ht="16.5" thickBot="1" x14ac:dyDescent="0.3">
      <c r="A978" s="1033" t="s">
        <v>622</v>
      </c>
      <c r="B978" s="1034"/>
      <c r="C978" s="1034"/>
      <c r="D978" s="1034"/>
      <c r="E978" s="1034"/>
      <c r="F978" s="1034"/>
      <c r="G978" s="1034"/>
      <c r="H978" s="1034"/>
      <c r="I978" s="1034"/>
      <c r="J978" s="1034"/>
      <c r="K978" s="1034"/>
      <c r="L978" s="1034"/>
      <c r="M978" s="1034"/>
      <c r="N978" s="1034"/>
      <c r="O978" s="1035"/>
    </row>
    <row r="979" spans="1:15" ht="15.75" x14ac:dyDescent="0.25">
      <c r="A979" s="230"/>
      <c r="B979" s="230"/>
      <c r="C979" s="231"/>
      <c r="D979" s="231"/>
      <c r="E979" s="231"/>
      <c r="F979" s="231"/>
      <c r="G979" s="231"/>
      <c r="H979" s="231"/>
      <c r="I979" s="232"/>
      <c r="J979" s="231"/>
      <c r="K979" s="231"/>
      <c r="L979" s="231"/>
      <c r="M979" s="231"/>
      <c r="N979" s="231"/>
      <c r="O979" s="231"/>
    </row>
    <row r="980" spans="1:15" x14ac:dyDescent="0.25">
      <c r="A980" s="308"/>
      <c r="B980" s="309"/>
      <c r="C980" s="310"/>
      <c r="D980" s="310"/>
      <c r="E980" s="310"/>
      <c r="F980" s="310"/>
      <c r="G980" s="310"/>
      <c r="H980" s="310"/>
      <c r="I980" s="310"/>
      <c r="J980" s="310"/>
      <c r="K980" s="310"/>
      <c r="L980" s="310"/>
      <c r="M980" s="310"/>
      <c r="N980" s="310"/>
      <c r="O980" s="310"/>
    </row>
    <row r="981" spans="1:15" ht="15.75" x14ac:dyDescent="0.25">
      <c r="A981" s="232"/>
      <c r="B981" s="288"/>
      <c r="C981" s="232"/>
      <c r="D981" s="232"/>
      <c r="E981" s="232"/>
      <c r="F981" s="232"/>
      <c r="G981" s="232"/>
      <c r="H981" s="232"/>
      <c r="I981" s="232"/>
      <c r="J981" s="232"/>
      <c r="K981" s="232"/>
      <c r="L981" s="232"/>
      <c r="M981" s="288"/>
      <c r="N981" s="288"/>
      <c r="O981" s="232"/>
    </row>
    <row r="982" spans="1:15" ht="31.5" x14ac:dyDescent="0.25">
      <c r="A982" s="204" t="s">
        <v>923</v>
      </c>
      <c r="B982" s="981" t="s">
        <v>924</v>
      </c>
      <c r="C982" s="982"/>
      <c r="D982" s="982"/>
      <c r="E982" s="982"/>
      <c r="F982" s="982"/>
      <c r="G982" s="982"/>
      <c r="H982" s="982"/>
      <c r="I982" s="982"/>
      <c r="J982" s="983"/>
      <c r="K982" s="1096"/>
      <c r="L982" s="1097"/>
      <c r="M982" s="1097"/>
      <c r="N982" s="1098"/>
      <c r="O982" s="103"/>
    </row>
    <row r="983" spans="1:15" ht="15.75" x14ac:dyDescent="0.25">
      <c r="A983" s="205"/>
      <c r="B983" s="206"/>
      <c r="C983" s="207"/>
      <c r="D983" s="207"/>
      <c r="E983" s="207"/>
      <c r="F983" s="207"/>
      <c r="G983" s="207"/>
      <c r="H983" s="207"/>
      <c r="I983" s="207"/>
      <c r="J983" s="207"/>
      <c r="K983" s="207"/>
      <c r="L983" s="207"/>
      <c r="M983" s="207"/>
      <c r="N983" s="207"/>
      <c r="O983" s="315"/>
    </row>
    <row r="984" spans="1:15" ht="31.5" x14ac:dyDescent="0.25">
      <c r="A984" s="204" t="s">
        <v>114</v>
      </c>
      <c r="B984" s="981" t="s">
        <v>972</v>
      </c>
      <c r="C984" s="982"/>
      <c r="D984" s="982"/>
      <c r="E984" s="982"/>
      <c r="F984" s="982"/>
      <c r="G984" s="982"/>
      <c r="H984" s="982"/>
      <c r="I984" s="982"/>
      <c r="J984" s="983"/>
      <c r="K984" s="1096" t="s">
        <v>752</v>
      </c>
      <c r="L984" s="1097"/>
      <c r="M984" s="1097"/>
      <c r="N984" s="1098"/>
      <c r="O984" s="103">
        <v>0.2</v>
      </c>
    </row>
    <row r="985" spans="1:15" ht="15.75" x14ac:dyDescent="0.25">
      <c r="A985" s="205"/>
      <c r="B985" s="206"/>
      <c r="C985" s="207"/>
      <c r="D985" s="207"/>
      <c r="E985" s="207"/>
      <c r="F985" s="207"/>
      <c r="G985" s="207"/>
      <c r="H985" s="207"/>
      <c r="I985" s="207"/>
      <c r="J985" s="207"/>
      <c r="K985" s="207"/>
      <c r="L985" s="207"/>
      <c r="M985" s="207"/>
      <c r="N985" s="207"/>
      <c r="O985" s="205"/>
    </row>
    <row r="986" spans="1:15" x14ac:dyDescent="0.25">
      <c r="A986" s="1200" t="s">
        <v>15</v>
      </c>
      <c r="B986" s="1201"/>
      <c r="C986" s="1201"/>
      <c r="D986" s="1202"/>
      <c r="E986" s="984" t="s">
        <v>925</v>
      </c>
      <c r="F986" s="985"/>
      <c r="G986" s="985"/>
      <c r="H986" s="985"/>
      <c r="I986" s="986"/>
      <c r="J986" s="1200" t="s">
        <v>17</v>
      </c>
      <c r="K986" s="1202"/>
      <c r="L986" s="984" t="s">
        <v>926</v>
      </c>
      <c r="M986" s="985"/>
      <c r="N986" s="985"/>
      <c r="O986" s="986"/>
    </row>
    <row r="987" spans="1:15" x14ac:dyDescent="0.25">
      <c r="A987" s="1203"/>
      <c r="B987" s="1204"/>
      <c r="C987" s="1204"/>
      <c r="D987" s="1205"/>
      <c r="E987" s="984" t="s">
        <v>927</v>
      </c>
      <c r="F987" s="985"/>
      <c r="G987" s="985"/>
      <c r="H987" s="985"/>
      <c r="I987" s="986"/>
      <c r="J987" s="1203"/>
      <c r="K987" s="1205"/>
      <c r="L987" s="984" t="s">
        <v>928</v>
      </c>
      <c r="M987" s="985"/>
      <c r="N987" s="985"/>
      <c r="O987" s="986"/>
    </row>
    <row r="988" spans="1:15" x14ac:dyDescent="0.25">
      <c r="A988" s="1203"/>
      <c r="B988" s="1204"/>
      <c r="C988" s="1204"/>
      <c r="D988" s="1205"/>
      <c r="E988" s="984" t="s">
        <v>959</v>
      </c>
      <c r="F988" s="985"/>
      <c r="G988" s="985"/>
      <c r="H988" s="985"/>
      <c r="I988" s="986"/>
      <c r="J988" s="1203"/>
      <c r="K988" s="1205"/>
      <c r="L988" s="984" t="s">
        <v>930</v>
      </c>
      <c r="M988" s="985"/>
      <c r="N988" s="985"/>
      <c r="O988" s="986"/>
    </row>
    <row r="989" spans="1:15" x14ac:dyDescent="0.25">
      <c r="A989" s="1203"/>
      <c r="B989" s="1204"/>
      <c r="C989" s="1204"/>
      <c r="D989" s="1205"/>
      <c r="E989" s="984" t="s">
        <v>931</v>
      </c>
      <c r="F989" s="985"/>
      <c r="G989" s="985"/>
      <c r="H989" s="985"/>
      <c r="I989" s="986"/>
      <c r="J989" s="1203"/>
      <c r="K989" s="1205"/>
      <c r="L989" s="984" t="s">
        <v>932</v>
      </c>
      <c r="M989" s="985"/>
      <c r="N989" s="985"/>
      <c r="O989" s="986"/>
    </row>
    <row r="990" spans="1:15" x14ac:dyDescent="0.25">
      <c r="A990" s="1203"/>
      <c r="B990" s="1204"/>
      <c r="C990" s="1204"/>
      <c r="D990" s="1205"/>
      <c r="E990" s="984" t="s">
        <v>933</v>
      </c>
      <c r="F990" s="985"/>
      <c r="G990" s="985"/>
      <c r="H990" s="985"/>
      <c r="I990" s="986"/>
      <c r="J990" s="1203"/>
      <c r="K990" s="1205"/>
      <c r="L990" s="984" t="s">
        <v>934</v>
      </c>
      <c r="M990" s="985"/>
      <c r="N990" s="985"/>
      <c r="O990" s="986"/>
    </row>
    <row r="991" spans="1:15" x14ac:dyDescent="0.25">
      <c r="A991" s="1203"/>
      <c r="B991" s="1204"/>
      <c r="C991" s="1204"/>
      <c r="D991" s="1205"/>
      <c r="E991" s="984" t="s">
        <v>935</v>
      </c>
      <c r="F991" s="985"/>
      <c r="G991" s="985"/>
      <c r="H991" s="985"/>
      <c r="I991" s="986"/>
      <c r="J991" s="1203"/>
      <c r="K991" s="1205"/>
      <c r="L991" s="984" t="s">
        <v>960</v>
      </c>
      <c r="M991" s="985"/>
      <c r="N991" s="985"/>
      <c r="O991" s="986"/>
    </row>
    <row r="992" spans="1:15" x14ac:dyDescent="0.25">
      <c r="A992" s="1203"/>
      <c r="B992" s="1204"/>
      <c r="C992" s="1204"/>
      <c r="D992" s="1205"/>
      <c r="E992" s="984"/>
      <c r="F992" s="985"/>
      <c r="G992" s="985"/>
      <c r="H992" s="985"/>
      <c r="I992" s="986"/>
      <c r="J992" s="1203"/>
      <c r="K992" s="1205"/>
      <c r="L992" s="984" t="s">
        <v>961</v>
      </c>
      <c r="M992" s="985"/>
      <c r="N992" s="985"/>
      <c r="O992" s="986"/>
    </row>
    <row r="993" spans="1:15" x14ac:dyDescent="0.25">
      <c r="A993" s="1203"/>
      <c r="B993" s="1204"/>
      <c r="C993" s="1204"/>
      <c r="D993" s="1205"/>
      <c r="E993" s="984"/>
      <c r="F993" s="985"/>
      <c r="G993" s="985"/>
      <c r="H993" s="985"/>
      <c r="I993" s="986"/>
      <c r="J993" s="1203"/>
      <c r="K993" s="1205"/>
      <c r="L993" s="984"/>
      <c r="M993" s="985"/>
      <c r="N993" s="985"/>
      <c r="O993" s="986"/>
    </row>
    <row r="994" spans="1:15" x14ac:dyDescent="0.25">
      <c r="A994" s="1203"/>
      <c r="B994" s="1204"/>
      <c r="C994" s="1204"/>
      <c r="D994" s="1205"/>
      <c r="E994" s="984"/>
      <c r="F994" s="985"/>
      <c r="G994" s="985"/>
      <c r="H994" s="985"/>
      <c r="I994" s="986"/>
      <c r="J994" s="1203"/>
      <c r="K994" s="1205"/>
      <c r="L994" s="984"/>
      <c r="M994" s="985"/>
      <c r="N994" s="985"/>
      <c r="O994" s="986"/>
    </row>
    <row r="995" spans="1:15" x14ac:dyDescent="0.25">
      <c r="A995" s="1206"/>
      <c r="B995" s="1207"/>
      <c r="C995" s="1207"/>
      <c r="D995" s="1208"/>
      <c r="E995" s="984"/>
      <c r="F995" s="985"/>
      <c r="G995" s="985"/>
      <c r="H995" s="985"/>
      <c r="I995" s="986"/>
      <c r="J995" s="1206"/>
      <c r="K995" s="1208"/>
      <c r="L995" s="984"/>
      <c r="M995" s="985"/>
      <c r="N995" s="985"/>
      <c r="O995" s="986"/>
    </row>
    <row r="996" spans="1:15" ht="15.75" x14ac:dyDescent="0.25">
      <c r="A996" s="205"/>
      <c r="B996" s="206"/>
      <c r="C996" s="207"/>
      <c r="D996" s="207"/>
      <c r="E996" s="207"/>
      <c r="F996" s="207"/>
      <c r="G996" s="207"/>
      <c r="H996" s="207"/>
      <c r="I996" s="207"/>
      <c r="J996" s="207"/>
      <c r="K996" s="207"/>
      <c r="L996" s="207"/>
      <c r="M996" s="207"/>
      <c r="N996" s="207"/>
      <c r="O996" s="205"/>
    </row>
    <row r="997" spans="1:15" ht="15.75" x14ac:dyDescent="0.25">
      <c r="A997" s="205"/>
      <c r="B997" s="206"/>
      <c r="C997" s="207"/>
      <c r="D997" s="207"/>
      <c r="E997" s="207"/>
      <c r="F997" s="207"/>
      <c r="G997" s="207"/>
      <c r="H997" s="207"/>
      <c r="I997" s="207"/>
      <c r="J997" s="207"/>
      <c r="K997" s="207"/>
      <c r="L997" s="207"/>
      <c r="M997" s="207"/>
      <c r="N997" s="207"/>
      <c r="O997" s="205"/>
    </row>
    <row r="998" spans="1:15" ht="63" x14ac:dyDescent="0.25">
      <c r="A998" s="208" t="s">
        <v>788</v>
      </c>
      <c r="B998" s="209" t="s">
        <v>24</v>
      </c>
      <c r="C998" s="208" t="s">
        <v>25</v>
      </c>
      <c r="D998" s="208" t="s">
        <v>26</v>
      </c>
      <c r="E998" s="208" t="s">
        <v>592</v>
      </c>
      <c r="F998" s="1001" t="s">
        <v>28</v>
      </c>
      <c r="G998" s="1003"/>
      <c r="H998" s="1001" t="s">
        <v>29</v>
      </c>
      <c r="I998" s="1003"/>
      <c r="J998" s="209" t="s">
        <v>30</v>
      </c>
      <c r="K998" s="1001" t="s">
        <v>31</v>
      </c>
      <c r="L998" s="1003"/>
      <c r="M998" s="988" t="s">
        <v>32</v>
      </c>
      <c r="N998" s="989"/>
      <c r="O998" s="990"/>
    </row>
    <row r="999" spans="1:15" ht="90" x14ac:dyDescent="0.25">
      <c r="A999" s="210" t="s">
        <v>33</v>
      </c>
      <c r="B999" s="211">
        <v>100</v>
      </c>
      <c r="C999" s="303" t="s">
        <v>789</v>
      </c>
      <c r="D999" s="303" t="s">
        <v>35</v>
      </c>
      <c r="E999" s="303" t="s">
        <v>249</v>
      </c>
      <c r="F999" s="978" t="s">
        <v>790</v>
      </c>
      <c r="G999" s="980"/>
      <c r="H999" s="1266" t="s">
        <v>38</v>
      </c>
      <c r="I999" s="1267"/>
      <c r="J999" s="304">
        <v>100</v>
      </c>
      <c r="K999" s="1266" t="s">
        <v>147</v>
      </c>
      <c r="L999" s="1267"/>
      <c r="M999" s="1268" t="s">
        <v>959</v>
      </c>
      <c r="N999" s="1269"/>
      <c r="O999" s="1270"/>
    </row>
    <row r="1000" spans="1:15" ht="15.75" x14ac:dyDescent="0.25">
      <c r="A1000" s="1001" t="s">
        <v>40</v>
      </c>
      <c r="B1000" s="1003"/>
      <c r="C1000" s="1334" t="s">
        <v>973</v>
      </c>
      <c r="D1000" s="1335"/>
      <c r="E1000" s="1335"/>
      <c r="F1000" s="1335"/>
      <c r="G1000" s="1336"/>
      <c r="H1000" s="1030" t="s">
        <v>42</v>
      </c>
      <c r="I1000" s="1271"/>
      <c r="J1000" s="1272"/>
      <c r="K1000" s="1268" t="s">
        <v>792</v>
      </c>
      <c r="L1000" s="1269"/>
      <c r="M1000" s="1269"/>
      <c r="N1000" s="1269"/>
      <c r="O1000" s="1270"/>
    </row>
    <row r="1001" spans="1:15" ht="15.75" x14ac:dyDescent="0.25">
      <c r="A1001" s="1081" t="s">
        <v>44</v>
      </c>
      <c r="B1001" s="1082"/>
      <c r="C1001" s="1082"/>
      <c r="D1001" s="1082"/>
      <c r="E1001" s="1082"/>
      <c r="F1001" s="1083"/>
      <c r="G1001" s="1081" t="s">
        <v>45</v>
      </c>
      <c r="H1001" s="1082"/>
      <c r="I1001" s="1082"/>
      <c r="J1001" s="1082"/>
      <c r="K1001" s="1082"/>
      <c r="L1001" s="1082"/>
      <c r="M1001" s="1082"/>
      <c r="N1001" s="1082"/>
      <c r="O1001" s="1083"/>
    </row>
    <row r="1002" spans="1:15" x14ac:dyDescent="0.25">
      <c r="A1002" s="1239" t="s">
        <v>793</v>
      </c>
      <c r="B1002" s="1240"/>
      <c r="C1002" s="1240"/>
      <c r="D1002" s="1240"/>
      <c r="E1002" s="1240"/>
      <c r="F1002" s="1241"/>
      <c r="G1002" s="1239" t="s">
        <v>943</v>
      </c>
      <c r="H1002" s="1240"/>
      <c r="I1002" s="1240"/>
      <c r="J1002" s="1240"/>
      <c r="K1002" s="1240"/>
      <c r="L1002" s="1240"/>
      <c r="M1002" s="1240"/>
      <c r="N1002" s="1240"/>
      <c r="O1002" s="1241"/>
    </row>
    <row r="1003" spans="1:15" x14ac:dyDescent="0.25">
      <c r="A1003" s="1242"/>
      <c r="B1003" s="1243"/>
      <c r="C1003" s="1243"/>
      <c r="D1003" s="1243"/>
      <c r="E1003" s="1243"/>
      <c r="F1003" s="1244"/>
      <c r="G1003" s="1242"/>
      <c r="H1003" s="1243"/>
      <c r="I1003" s="1243"/>
      <c r="J1003" s="1243"/>
      <c r="K1003" s="1243"/>
      <c r="L1003" s="1243"/>
      <c r="M1003" s="1243"/>
      <c r="N1003" s="1243"/>
      <c r="O1003" s="1244"/>
    </row>
    <row r="1004" spans="1:15" ht="15.75" x14ac:dyDescent="0.25">
      <c r="A1004" s="1081" t="s">
        <v>48</v>
      </c>
      <c r="B1004" s="1082"/>
      <c r="C1004" s="1082"/>
      <c r="D1004" s="1082"/>
      <c r="E1004" s="1082"/>
      <c r="F1004" s="1083"/>
      <c r="G1004" s="1081" t="s">
        <v>49</v>
      </c>
      <c r="H1004" s="1082"/>
      <c r="I1004" s="1082"/>
      <c r="J1004" s="1082"/>
      <c r="K1004" s="1082"/>
      <c r="L1004" s="1082"/>
      <c r="M1004" s="1082"/>
      <c r="N1004" s="1082"/>
      <c r="O1004" s="1083"/>
    </row>
    <row r="1005" spans="1:15" x14ac:dyDescent="0.25">
      <c r="A1005" s="1233" t="s">
        <v>944</v>
      </c>
      <c r="B1005" s="1234"/>
      <c r="C1005" s="1234"/>
      <c r="D1005" s="1234"/>
      <c r="E1005" s="1234"/>
      <c r="F1005" s="1235"/>
      <c r="G1005" s="1253" t="s">
        <v>945</v>
      </c>
      <c r="H1005" s="1254"/>
      <c r="I1005" s="1254"/>
      <c r="J1005" s="1254"/>
      <c r="K1005" s="1254"/>
      <c r="L1005" s="1254"/>
      <c r="M1005" s="1254"/>
      <c r="N1005" s="1254"/>
      <c r="O1005" s="1255"/>
    </row>
    <row r="1006" spans="1:15" x14ac:dyDescent="0.25">
      <c r="A1006" s="1236"/>
      <c r="B1006" s="1237"/>
      <c r="C1006" s="1237"/>
      <c r="D1006" s="1237"/>
      <c r="E1006" s="1237"/>
      <c r="F1006" s="1238"/>
      <c r="G1006" s="1256"/>
      <c r="H1006" s="1257"/>
      <c r="I1006" s="1257"/>
      <c r="J1006" s="1257"/>
      <c r="K1006" s="1257"/>
      <c r="L1006" s="1257"/>
      <c r="M1006" s="1257"/>
      <c r="N1006" s="1257"/>
      <c r="O1006" s="1258"/>
    </row>
    <row r="1007" spans="1:15" ht="15.75" x14ac:dyDescent="0.25">
      <c r="A1007" s="200"/>
      <c r="B1007" s="201"/>
      <c r="C1007" s="206"/>
      <c r="D1007" s="206"/>
      <c r="E1007" s="206"/>
      <c r="F1007" s="206"/>
      <c r="G1007" s="206"/>
      <c r="H1007" s="206"/>
      <c r="I1007" s="206"/>
      <c r="J1007" s="206"/>
      <c r="K1007" s="206"/>
      <c r="L1007" s="206"/>
      <c r="M1007" s="206"/>
      <c r="N1007" s="206"/>
      <c r="O1007" s="200"/>
    </row>
    <row r="1008" spans="1:15" ht="15.75" x14ac:dyDescent="0.25">
      <c r="A1008" s="70"/>
      <c r="B1008" s="70"/>
      <c r="C1008" s="63"/>
      <c r="D1008" s="752" t="s">
        <v>52</v>
      </c>
      <c r="E1008" s="773"/>
      <c r="F1008" s="773"/>
      <c r="G1008" s="773"/>
      <c r="H1008" s="773"/>
      <c r="I1008" s="773"/>
      <c r="J1008" s="773"/>
      <c r="K1008" s="773"/>
      <c r="L1008" s="773"/>
      <c r="M1008" s="773"/>
      <c r="N1008" s="773"/>
      <c r="O1008" s="753"/>
    </row>
    <row r="1009" spans="1:15" ht="15.75" x14ac:dyDescent="0.25">
      <c r="A1009" s="63"/>
      <c r="B1009" s="64"/>
      <c r="C1009" s="70"/>
      <c r="D1009" s="105" t="s">
        <v>53</v>
      </c>
      <c r="E1009" s="105" t="s">
        <v>54</v>
      </c>
      <c r="F1009" s="105" t="s">
        <v>55</v>
      </c>
      <c r="G1009" s="105" t="s">
        <v>56</v>
      </c>
      <c r="H1009" s="105" t="s">
        <v>57</v>
      </c>
      <c r="I1009" s="105" t="s">
        <v>58</v>
      </c>
      <c r="J1009" s="105" t="s">
        <v>59</v>
      </c>
      <c r="K1009" s="105" t="s">
        <v>60</v>
      </c>
      <c r="L1009" s="105" t="s">
        <v>61</v>
      </c>
      <c r="M1009" s="105" t="s">
        <v>62</v>
      </c>
      <c r="N1009" s="105" t="s">
        <v>63</v>
      </c>
      <c r="O1009" s="105" t="s">
        <v>64</v>
      </c>
    </row>
    <row r="1010" spans="1:15" ht="15.75" x14ac:dyDescent="0.25">
      <c r="A1010" s="1215" t="s">
        <v>65</v>
      </c>
      <c r="B1010" s="1216"/>
      <c r="C1010" s="1217"/>
      <c r="D1010" s="214"/>
      <c r="E1010" s="316"/>
      <c r="F1010" s="285">
        <v>10</v>
      </c>
      <c r="G1010" s="285">
        <v>20</v>
      </c>
      <c r="H1010" s="285">
        <v>30</v>
      </c>
      <c r="I1010" s="285">
        <v>40</v>
      </c>
      <c r="J1010" s="285">
        <v>50</v>
      </c>
      <c r="K1010" s="285">
        <v>60</v>
      </c>
      <c r="L1010" s="285">
        <v>70</v>
      </c>
      <c r="M1010" s="285">
        <v>80</v>
      </c>
      <c r="N1010" s="285">
        <v>90</v>
      </c>
      <c r="O1010" s="285">
        <v>100</v>
      </c>
    </row>
    <row r="1011" spans="1:15" ht="15.75" x14ac:dyDescent="0.25">
      <c r="A1011" s="1218" t="s">
        <v>66</v>
      </c>
      <c r="B1011" s="1219"/>
      <c r="C1011" s="1220"/>
      <c r="D1011" s="215"/>
      <c r="E1011" s="215"/>
      <c r="F1011" s="215">
        <v>10</v>
      </c>
      <c r="G1011" s="215">
        <v>20</v>
      </c>
      <c r="H1011" s="215">
        <v>30</v>
      </c>
      <c r="I1011" s="215">
        <v>40</v>
      </c>
      <c r="J1011" s="215">
        <v>50</v>
      </c>
      <c r="K1011" s="215">
        <v>60</v>
      </c>
      <c r="L1011" s="215">
        <v>70</v>
      </c>
      <c r="M1011" s="215"/>
      <c r="N1011" s="215"/>
      <c r="O1011" s="215"/>
    </row>
    <row r="1012" spans="1:15" ht="15.75" x14ac:dyDescent="0.25">
      <c r="A1012" s="63"/>
      <c r="B1012" s="64"/>
      <c r="C1012" s="65"/>
      <c r="D1012" s="65"/>
      <c r="E1012" s="65"/>
      <c r="F1012" s="65"/>
      <c r="G1012" s="65"/>
      <c r="H1012" s="65"/>
      <c r="I1012" s="65"/>
      <c r="J1012" s="65"/>
      <c r="K1012" s="65"/>
      <c r="L1012" s="66"/>
      <c r="M1012" s="66"/>
      <c r="N1012" s="66"/>
      <c r="O1012" s="63"/>
    </row>
    <row r="1013" spans="1:15" ht="15.75" x14ac:dyDescent="0.25">
      <c r="A1013" s="63"/>
      <c r="B1013" s="64"/>
      <c r="C1013" s="70"/>
      <c r="D1013" s="70"/>
      <c r="E1013" s="70"/>
      <c r="F1013" s="70"/>
      <c r="G1013" s="70"/>
      <c r="H1013" s="70"/>
      <c r="I1013" s="70"/>
      <c r="J1013" s="70"/>
      <c r="K1013" s="70"/>
      <c r="L1013" s="70"/>
      <c r="M1013" s="70"/>
      <c r="N1013" s="70"/>
      <c r="O1013" s="63"/>
    </row>
    <row r="1014" spans="1:15" ht="15.75" x14ac:dyDescent="0.25">
      <c r="A1014" s="86" t="s">
        <v>76</v>
      </c>
      <c r="B1014" s="86" t="s">
        <v>24</v>
      </c>
      <c r="C1014" s="113"/>
      <c r="D1014" s="105" t="s">
        <v>53</v>
      </c>
      <c r="E1014" s="105" t="s">
        <v>54</v>
      </c>
      <c r="F1014" s="105" t="s">
        <v>55</v>
      </c>
      <c r="G1014" s="105" t="s">
        <v>56</v>
      </c>
      <c r="H1014" s="105" t="s">
        <v>57</v>
      </c>
      <c r="I1014" s="105" t="s">
        <v>58</v>
      </c>
      <c r="J1014" s="105" t="s">
        <v>59</v>
      </c>
      <c r="K1014" s="105" t="s">
        <v>60</v>
      </c>
      <c r="L1014" s="105" t="s">
        <v>61</v>
      </c>
      <c r="M1014" s="105" t="s">
        <v>62</v>
      </c>
      <c r="N1014" s="105" t="s">
        <v>63</v>
      </c>
      <c r="O1014" s="105" t="s">
        <v>64</v>
      </c>
    </row>
    <row r="1015" spans="1:15" ht="31.5" x14ac:dyDescent="0.25">
      <c r="A1015" s="784" t="s">
        <v>946</v>
      </c>
      <c r="B1015" s="1251">
        <v>0.25</v>
      </c>
      <c r="C1015" s="214" t="s">
        <v>65</v>
      </c>
      <c r="D1015" s="214"/>
      <c r="E1015" s="285"/>
      <c r="F1015" s="285">
        <v>10</v>
      </c>
      <c r="G1015" s="285">
        <v>20</v>
      </c>
      <c r="H1015" s="285">
        <v>30</v>
      </c>
      <c r="I1015" s="285">
        <v>40</v>
      </c>
      <c r="J1015" s="285">
        <v>50</v>
      </c>
      <c r="K1015" s="285">
        <v>60</v>
      </c>
      <c r="L1015" s="285">
        <v>70</v>
      </c>
      <c r="M1015" s="285">
        <v>80</v>
      </c>
      <c r="N1015" s="285">
        <v>90</v>
      </c>
      <c r="O1015" s="285">
        <v>100</v>
      </c>
    </row>
    <row r="1016" spans="1:15" x14ac:dyDescent="0.25">
      <c r="A1016" s="785"/>
      <c r="B1016" s="1252"/>
      <c r="C1016" s="215" t="s">
        <v>66</v>
      </c>
      <c r="D1016" s="215"/>
      <c r="E1016" s="286"/>
      <c r="F1016" s="286">
        <v>10</v>
      </c>
      <c r="G1016" s="286">
        <v>20</v>
      </c>
      <c r="H1016" s="286">
        <v>30</v>
      </c>
      <c r="I1016" s="286">
        <v>40</v>
      </c>
      <c r="J1016" s="286">
        <v>50</v>
      </c>
      <c r="K1016" s="286">
        <v>60</v>
      </c>
      <c r="L1016" s="286">
        <v>70</v>
      </c>
      <c r="M1016" s="286"/>
      <c r="N1016" s="286"/>
      <c r="O1016" s="286"/>
    </row>
    <row r="1017" spans="1:15" ht="31.5" x14ac:dyDescent="0.25">
      <c r="A1017" s="784" t="s">
        <v>947</v>
      </c>
      <c r="B1017" s="1251">
        <v>0.1</v>
      </c>
      <c r="C1017" s="214" t="s">
        <v>65</v>
      </c>
      <c r="D1017" s="214"/>
      <c r="E1017" s="285"/>
      <c r="F1017" s="285"/>
      <c r="G1017" s="285"/>
      <c r="H1017" s="285"/>
      <c r="I1017" s="285"/>
      <c r="J1017" s="285"/>
      <c r="K1017" s="285">
        <v>50</v>
      </c>
      <c r="L1017" s="285">
        <v>75</v>
      </c>
      <c r="M1017" s="285">
        <v>100</v>
      </c>
      <c r="N1017" s="285"/>
      <c r="O1017" s="285"/>
    </row>
    <row r="1018" spans="1:15" ht="15.75" x14ac:dyDescent="0.25">
      <c r="A1018" s="785"/>
      <c r="B1018" s="1252"/>
      <c r="C1018" s="215" t="s">
        <v>66</v>
      </c>
      <c r="D1018" s="215"/>
      <c r="E1018" s="286"/>
      <c r="F1018" s="286"/>
      <c r="G1018" s="286"/>
      <c r="H1018" s="286"/>
      <c r="I1018" s="286"/>
      <c r="J1018" s="286"/>
      <c r="K1018" s="314">
        <v>50</v>
      </c>
      <c r="L1018" s="286">
        <v>75</v>
      </c>
      <c r="M1018" s="286"/>
      <c r="N1018" s="286"/>
      <c r="O1018" s="286"/>
    </row>
    <row r="1019" spans="1:15" ht="31.5" x14ac:dyDescent="0.25">
      <c r="A1019" s="784" t="s">
        <v>948</v>
      </c>
      <c r="B1019" s="1251">
        <v>0.15</v>
      </c>
      <c r="C1019" s="214" t="s">
        <v>65</v>
      </c>
      <c r="D1019" s="214"/>
      <c r="E1019" s="285"/>
      <c r="F1019" s="285"/>
      <c r="G1019" s="285"/>
      <c r="H1019" s="285"/>
      <c r="I1019" s="285"/>
      <c r="J1019" s="285">
        <v>20</v>
      </c>
      <c r="K1019" s="285">
        <v>40</v>
      </c>
      <c r="L1019" s="285">
        <v>50</v>
      </c>
      <c r="M1019" s="285">
        <v>60</v>
      </c>
      <c r="N1019" s="285">
        <v>70</v>
      </c>
      <c r="O1019" s="285">
        <v>100</v>
      </c>
    </row>
    <row r="1020" spans="1:15" x14ac:dyDescent="0.25">
      <c r="A1020" s="785"/>
      <c r="B1020" s="1252"/>
      <c r="C1020" s="215" t="s">
        <v>66</v>
      </c>
      <c r="D1020" s="215"/>
      <c r="E1020" s="286"/>
      <c r="F1020" s="286"/>
      <c r="G1020" s="286"/>
      <c r="H1020" s="286"/>
      <c r="I1020" s="286"/>
      <c r="J1020" s="286">
        <v>20</v>
      </c>
      <c r="K1020" s="286">
        <v>40</v>
      </c>
      <c r="L1020" s="286">
        <v>50</v>
      </c>
      <c r="M1020" s="286"/>
      <c r="N1020" s="286"/>
      <c r="O1020" s="286"/>
    </row>
    <row r="1021" spans="1:15" ht="31.5" x14ac:dyDescent="0.25">
      <c r="A1021" s="784" t="s">
        <v>949</v>
      </c>
      <c r="B1021" s="1251">
        <v>0.15</v>
      </c>
      <c r="C1021" s="214" t="s">
        <v>65</v>
      </c>
      <c r="D1021" s="214"/>
      <c r="E1021" s="285"/>
      <c r="F1021" s="285">
        <v>10</v>
      </c>
      <c r="G1021" s="285">
        <v>20</v>
      </c>
      <c r="H1021" s="285">
        <v>30</v>
      </c>
      <c r="I1021" s="285">
        <v>40</v>
      </c>
      <c r="J1021" s="285">
        <v>50</v>
      </c>
      <c r="K1021" s="285">
        <v>60</v>
      </c>
      <c r="L1021" s="285">
        <v>70</v>
      </c>
      <c r="M1021" s="285">
        <v>80</v>
      </c>
      <c r="N1021" s="285">
        <v>90</v>
      </c>
      <c r="O1021" s="285">
        <v>100</v>
      </c>
    </row>
    <row r="1022" spans="1:15" x14ac:dyDescent="0.25">
      <c r="A1022" s="785"/>
      <c r="B1022" s="1252"/>
      <c r="C1022" s="215" t="s">
        <v>66</v>
      </c>
      <c r="D1022" s="215"/>
      <c r="E1022" s="286"/>
      <c r="F1022" s="286">
        <v>10</v>
      </c>
      <c r="G1022" s="286">
        <v>20</v>
      </c>
      <c r="H1022" s="286">
        <v>30</v>
      </c>
      <c r="I1022" s="286">
        <v>40</v>
      </c>
      <c r="J1022" s="286">
        <v>50</v>
      </c>
      <c r="K1022" s="286">
        <v>60</v>
      </c>
      <c r="L1022" s="286">
        <v>70</v>
      </c>
      <c r="M1022" s="286"/>
      <c r="N1022" s="286"/>
      <c r="O1022" s="286"/>
    </row>
    <row r="1023" spans="1:15" ht="31.5" x14ac:dyDescent="0.25">
      <c r="A1023" s="784" t="s">
        <v>950</v>
      </c>
      <c r="B1023" s="1251">
        <v>0.25</v>
      </c>
      <c r="C1023" s="214" t="s">
        <v>65</v>
      </c>
      <c r="D1023" s="214"/>
      <c r="E1023" s="285"/>
      <c r="F1023" s="285">
        <v>10</v>
      </c>
      <c r="G1023" s="285">
        <v>20</v>
      </c>
      <c r="H1023" s="285">
        <v>30</v>
      </c>
      <c r="I1023" s="285">
        <v>40</v>
      </c>
      <c r="J1023" s="285">
        <v>50</v>
      </c>
      <c r="K1023" s="285">
        <v>60</v>
      </c>
      <c r="L1023" s="285">
        <v>70</v>
      </c>
      <c r="M1023" s="285">
        <v>80</v>
      </c>
      <c r="N1023" s="285">
        <v>90</v>
      </c>
      <c r="O1023" s="285">
        <v>100</v>
      </c>
    </row>
    <row r="1024" spans="1:15" x14ac:dyDescent="0.25">
      <c r="A1024" s="785"/>
      <c r="B1024" s="1252"/>
      <c r="C1024" s="215" t="s">
        <v>66</v>
      </c>
      <c r="D1024" s="215"/>
      <c r="E1024" s="286"/>
      <c r="F1024" s="286">
        <v>10</v>
      </c>
      <c r="G1024" s="286">
        <v>20</v>
      </c>
      <c r="H1024" s="286">
        <v>30</v>
      </c>
      <c r="I1024" s="286">
        <v>40</v>
      </c>
      <c r="J1024" s="286">
        <v>50</v>
      </c>
      <c r="K1024" s="286">
        <v>60</v>
      </c>
      <c r="L1024" s="286">
        <v>70</v>
      </c>
      <c r="M1024" s="286"/>
      <c r="N1024" s="286"/>
      <c r="O1024" s="286"/>
    </row>
    <row r="1025" spans="1:15" ht="31.5" x14ac:dyDescent="0.25">
      <c r="A1025" s="784" t="s">
        <v>951</v>
      </c>
      <c r="B1025" s="1251">
        <v>0.1</v>
      </c>
      <c r="C1025" s="214" t="s">
        <v>65</v>
      </c>
      <c r="D1025" s="214"/>
      <c r="E1025" s="285"/>
      <c r="F1025" s="285">
        <v>10</v>
      </c>
      <c r="G1025" s="285">
        <v>20</v>
      </c>
      <c r="H1025" s="285">
        <v>30</v>
      </c>
      <c r="I1025" s="285">
        <v>40</v>
      </c>
      <c r="J1025" s="285">
        <v>50</v>
      </c>
      <c r="K1025" s="285">
        <v>60</v>
      </c>
      <c r="L1025" s="285">
        <v>70</v>
      </c>
      <c r="M1025" s="285">
        <v>80</v>
      </c>
      <c r="N1025" s="285">
        <v>90</v>
      </c>
      <c r="O1025" s="285">
        <v>100</v>
      </c>
    </row>
    <row r="1026" spans="1:15" x14ac:dyDescent="0.25">
      <c r="A1026" s="785"/>
      <c r="B1026" s="1252"/>
      <c r="C1026" s="215" t="s">
        <v>66</v>
      </c>
      <c r="D1026" s="215"/>
      <c r="E1026" s="286"/>
      <c r="F1026" s="286">
        <v>10</v>
      </c>
      <c r="G1026" s="286">
        <v>20</v>
      </c>
      <c r="H1026" s="286">
        <v>30</v>
      </c>
      <c r="I1026" s="286">
        <v>40</v>
      </c>
      <c r="J1026" s="286">
        <v>50</v>
      </c>
      <c r="K1026" s="286">
        <v>60</v>
      </c>
      <c r="L1026" s="286">
        <v>70</v>
      </c>
      <c r="M1026" s="286"/>
      <c r="N1026" s="286"/>
      <c r="O1026" s="286"/>
    </row>
    <row r="1027" spans="1:15" ht="15.75" thickBot="1" x14ac:dyDescent="0.3">
      <c r="A1027" s="230"/>
      <c r="B1027" s="230"/>
      <c r="C1027" s="229"/>
      <c r="D1027" s="229"/>
      <c r="E1027" s="229"/>
      <c r="F1027" s="229"/>
      <c r="G1027" s="229"/>
      <c r="H1027" s="229"/>
      <c r="I1027" s="229"/>
      <c r="J1027" s="229"/>
      <c r="K1027" s="229"/>
      <c r="L1027" s="229"/>
      <c r="M1027" s="229"/>
      <c r="N1027" s="229"/>
      <c r="O1027" s="229"/>
    </row>
    <row r="1028" spans="1:15" ht="16.5" thickBot="1" x14ac:dyDescent="0.3">
      <c r="A1028" s="1006" t="s">
        <v>612</v>
      </c>
      <c r="B1028" s="1007"/>
      <c r="C1028" s="1007"/>
      <c r="D1028" s="1007"/>
      <c r="E1028" s="1007"/>
      <c r="F1028" s="1007"/>
      <c r="G1028" s="1007"/>
      <c r="H1028" s="1007"/>
      <c r="I1028" s="1007"/>
      <c r="J1028" s="1007"/>
      <c r="K1028" s="1007"/>
      <c r="L1028" s="1007"/>
      <c r="M1028" s="1007"/>
      <c r="N1028" s="1007"/>
      <c r="O1028" s="1008"/>
    </row>
    <row r="1029" spans="1:15" x14ac:dyDescent="0.25">
      <c r="A1029" s="1009" t="s">
        <v>684</v>
      </c>
      <c r="B1029" s="1010"/>
      <c r="C1029" s="1010"/>
      <c r="D1029" s="1010"/>
      <c r="E1029" s="1010"/>
      <c r="F1029" s="1010"/>
      <c r="G1029" s="1010"/>
      <c r="H1029" s="1010"/>
      <c r="I1029" s="1010"/>
      <c r="J1029" s="1010"/>
      <c r="K1029" s="1010"/>
      <c r="L1029" s="1010"/>
      <c r="M1029" s="1010"/>
      <c r="N1029" s="1010"/>
      <c r="O1029" s="1011"/>
    </row>
    <row r="1030" spans="1:15" x14ac:dyDescent="0.25">
      <c r="A1030" s="1321" t="s">
        <v>974</v>
      </c>
      <c r="B1030" s="1013"/>
      <c r="C1030" s="1013"/>
      <c r="D1030" s="1013"/>
      <c r="E1030" s="1013"/>
      <c r="F1030" s="1013"/>
      <c r="G1030" s="1013"/>
      <c r="H1030" s="1013"/>
      <c r="I1030" s="1013"/>
      <c r="J1030" s="1013"/>
      <c r="K1030" s="1013"/>
      <c r="L1030" s="1013"/>
      <c r="M1030" s="1013"/>
      <c r="N1030" s="1013"/>
      <c r="O1030" s="1014"/>
    </row>
    <row r="1031" spans="1:15" x14ac:dyDescent="0.25">
      <c r="A1031" s="1037" t="s">
        <v>975</v>
      </c>
      <c r="B1031" s="1013"/>
      <c r="C1031" s="1013"/>
      <c r="D1031" s="1013"/>
      <c r="E1031" s="1013"/>
      <c r="F1031" s="1013"/>
      <c r="G1031" s="1013"/>
      <c r="H1031" s="1013"/>
      <c r="I1031" s="1013"/>
      <c r="J1031" s="1013"/>
      <c r="K1031" s="1013"/>
      <c r="L1031" s="1013"/>
      <c r="M1031" s="1013"/>
      <c r="N1031" s="1013"/>
      <c r="O1031" s="1014"/>
    </row>
    <row r="1032" spans="1:15" x14ac:dyDescent="0.25">
      <c r="A1032" s="1044" t="s">
        <v>976</v>
      </c>
      <c r="B1032" s="1013"/>
      <c r="C1032" s="1013"/>
      <c r="D1032" s="1013"/>
      <c r="E1032" s="1013"/>
      <c r="F1032" s="1013"/>
      <c r="G1032" s="1013"/>
      <c r="H1032" s="1013"/>
      <c r="I1032" s="1013"/>
      <c r="J1032" s="1013"/>
      <c r="K1032" s="1013"/>
      <c r="L1032" s="1013"/>
      <c r="M1032" s="1013"/>
      <c r="N1032" s="1013"/>
      <c r="O1032" s="1014"/>
    </row>
    <row r="1033" spans="1:15" ht="15.75" thickBot="1" x14ac:dyDescent="0.3">
      <c r="A1033" s="1045" t="s">
        <v>977</v>
      </c>
      <c r="B1033" s="1039"/>
      <c r="C1033" s="1039"/>
      <c r="D1033" s="1039"/>
      <c r="E1033" s="1039"/>
      <c r="F1033" s="1039"/>
      <c r="G1033" s="1039"/>
      <c r="H1033" s="1039"/>
      <c r="I1033" s="1039"/>
      <c r="J1033" s="1039"/>
      <c r="K1033" s="1039"/>
      <c r="L1033" s="1039"/>
      <c r="M1033" s="1039"/>
      <c r="N1033" s="1039"/>
      <c r="O1033" s="1040"/>
    </row>
    <row r="1034" spans="1:15" ht="15.75" thickBot="1" x14ac:dyDescent="0.3">
      <c r="A1034" s="1041" t="s">
        <v>978</v>
      </c>
      <c r="B1034" s="1042"/>
      <c r="C1034" s="1042"/>
      <c r="D1034" s="1042"/>
      <c r="E1034" s="1042"/>
      <c r="F1034" s="1042"/>
      <c r="G1034" s="1042"/>
      <c r="H1034" s="1042"/>
      <c r="I1034" s="1042"/>
      <c r="J1034" s="1042"/>
      <c r="K1034" s="1042"/>
      <c r="L1034" s="1042"/>
      <c r="M1034" s="1042"/>
      <c r="N1034" s="1042"/>
      <c r="O1034" s="1043"/>
    </row>
    <row r="1035" spans="1:15" ht="15.75" thickBot="1" x14ac:dyDescent="0.3">
      <c r="A1035" s="1041" t="s">
        <v>979</v>
      </c>
      <c r="B1035" s="1042"/>
      <c r="C1035" s="1042"/>
      <c r="D1035" s="1042"/>
      <c r="E1035" s="1042"/>
      <c r="F1035" s="1042"/>
      <c r="G1035" s="1042"/>
      <c r="H1035" s="1042"/>
      <c r="I1035" s="1042"/>
      <c r="J1035" s="1042"/>
      <c r="K1035" s="1042"/>
      <c r="L1035" s="1042"/>
      <c r="M1035" s="1042"/>
      <c r="N1035" s="1042"/>
      <c r="O1035" s="1043"/>
    </row>
    <row r="1036" spans="1:15" ht="15.75" thickBot="1" x14ac:dyDescent="0.3">
      <c r="A1036" s="1033" t="s">
        <v>620</v>
      </c>
      <c r="B1036" s="1042"/>
      <c r="C1036" s="1042"/>
      <c r="D1036" s="1042"/>
      <c r="E1036" s="1042"/>
      <c r="F1036" s="1042"/>
      <c r="G1036" s="1042"/>
      <c r="H1036" s="1042"/>
      <c r="I1036" s="1042"/>
      <c r="J1036" s="1042"/>
      <c r="K1036" s="1042"/>
      <c r="L1036" s="1042"/>
      <c r="M1036" s="1042"/>
      <c r="N1036" s="1042"/>
      <c r="O1036" s="1043"/>
    </row>
    <row r="1037" spans="1:15" ht="16.5" thickBot="1" x14ac:dyDescent="0.3">
      <c r="A1037" s="1033" t="s">
        <v>621</v>
      </c>
      <c r="B1037" s="1034"/>
      <c r="C1037" s="1034"/>
      <c r="D1037" s="1034"/>
      <c r="E1037" s="1034"/>
      <c r="F1037" s="1034"/>
      <c r="G1037" s="1034"/>
      <c r="H1037" s="1034"/>
      <c r="I1037" s="1034"/>
      <c r="J1037" s="1034"/>
      <c r="K1037" s="1034"/>
      <c r="L1037" s="1034"/>
      <c r="M1037" s="1034"/>
      <c r="N1037" s="1034"/>
      <c r="O1037" s="1035"/>
    </row>
    <row r="1038" spans="1:15" ht="16.5" thickBot="1" x14ac:dyDescent="0.3">
      <c r="A1038" s="1033" t="s">
        <v>622</v>
      </c>
      <c r="B1038" s="1034"/>
      <c r="C1038" s="1034"/>
      <c r="D1038" s="1034"/>
      <c r="E1038" s="1034"/>
      <c r="F1038" s="1034"/>
      <c r="G1038" s="1034"/>
      <c r="H1038" s="1034"/>
      <c r="I1038" s="1034"/>
      <c r="J1038" s="1034"/>
      <c r="K1038" s="1034"/>
      <c r="L1038" s="1034"/>
      <c r="M1038" s="1034"/>
      <c r="N1038" s="1034"/>
      <c r="O1038" s="1035"/>
    </row>
    <row r="1039" spans="1:15" ht="15.75" x14ac:dyDescent="0.25">
      <c r="A1039" s="230"/>
      <c r="B1039" s="230"/>
      <c r="C1039" s="231"/>
      <c r="D1039" s="231"/>
      <c r="E1039" s="231"/>
      <c r="F1039" s="231"/>
      <c r="G1039" s="231"/>
      <c r="H1039" s="231"/>
      <c r="I1039" s="232"/>
      <c r="J1039" s="231"/>
      <c r="K1039" s="231"/>
      <c r="L1039" s="231"/>
      <c r="M1039" s="231"/>
      <c r="N1039" s="231"/>
      <c r="O1039" s="231"/>
    </row>
    <row r="1040" spans="1:15" ht="15.75" x14ac:dyDescent="0.25">
      <c r="A1040" s="232"/>
      <c r="B1040" s="288"/>
      <c r="C1040" s="232"/>
      <c r="D1040" s="232"/>
      <c r="E1040" s="232"/>
      <c r="F1040" s="232"/>
      <c r="G1040" s="232"/>
      <c r="H1040" s="232"/>
      <c r="I1040" s="232"/>
      <c r="J1040" s="232"/>
      <c r="K1040" s="232"/>
      <c r="L1040" s="232"/>
      <c r="M1040" s="288"/>
      <c r="N1040" s="288"/>
      <c r="O1040" s="232"/>
    </row>
    <row r="1041" spans="1:15" ht="31.5" x14ac:dyDescent="0.25">
      <c r="A1041" s="204" t="s">
        <v>923</v>
      </c>
      <c r="B1041" s="981" t="s">
        <v>924</v>
      </c>
      <c r="C1041" s="982"/>
      <c r="D1041" s="982"/>
      <c r="E1041" s="982"/>
      <c r="F1041" s="982"/>
      <c r="G1041" s="982"/>
      <c r="H1041" s="982"/>
      <c r="I1041" s="982"/>
      <c r="J1041" s="983"/>
      <c r="K1041" s="1096"/>
      <c r="L1041" s="1097"/>
      <c r="M1041" s="1097"/>
      <c r="N1041" s="1098"/>
      <c r="O1041" s="103"/>
    </row>
    <row r="1042" spans="1:15" ht="15.75" x14ac:dyDescent="0.25">
      <c r="A1042" s="205"/>
      <c r="B1042" s="206"/>
      <c r="C1042" s="207"/>
      <c r="D1042" s="207"/>
      <c r="E1042" s="207"/>
      <c r="F1042" s="207"/>
      <c r="G1042" s="207"/>
      <c r="H1042" s="207"/>
      <c r="I1042" s="207"/>
      <c r="J1042" s="207"/>
      <c r="K1042" s="207"/>
      <c r="L1042" s="207"/>
      <c r="M1042" s="207"/>
      <c r="N1042" s="207"/>
      <c r="O1042" s="315"/>
    </row>
    <row r="1043" spans="1:15" ht="31.5" x14ac:dyDescent="0.25">
      <c r="A1043" s="204" t="s">
        <v>980</v>
      </c>
      <c r="B1043" s="981" t="s">
        <v>981</v>
      </c>
      <c r="C1043" s="982"/>
      <c r="D1043" s="982"/>
      <c r="E1043" s="982"/>
      <c r="F1043" s="982"/>
      <c r="G1043" s="982"/>
      <c r="H1043" s="982"/>
      <c r="I1043" s="982"/>
      <c r="J1043" s="983"/>
      <c r="K1043" s="1096" t="s">
        <v>752</v>
      </c>
      <c r="L1043" s="1097"/>
      <c r="M1043" s="1097"/>
      <c r="N1043" s="1098"/>
      <c r="O1043" s="103">
        <v>0.2</v>
      </c>
    </row>
    <row r="1044" spans="1:15" ht="15.75" x14ac:dyDescent="0.25">
      <c r="A1044" s="205"/>
      <c r="B1044" s="206"/>
      <c r="C1044" s="207"/>
      <c r="D1044" s="207"/>
      <c r="E1044" s="207"/>
      <c r="F1044" s="207"/>
      <c r="G1044" s="207"/>
      <c r="H1044" s="207"/>
      <c r="I1044" s="207"/>
      <c r="J1044" s="207"/>
      <c r="K1044" s="207"/>
      <c r="L1044" s="207"/>
      <c r="M1044" s="207"/>
      <c r="N1044" s="207"/>
      <c r="O1044" s="205"/>
    </row>
    <row r="1045" spans="1:15" x14ac:dyDescent="0.25">
      <c r="A1045" s="1200" t="s">
        <v>15</v>
      </c>
      <c r="B1045" s="1201"/>
      <c r="C1045" s="1201"/>
      <c r="D1045" s="1202"/>
      <c r="E1045" s="984" t="s">
        <v>925</v>
      </c>
      <c r="F1045" s="985"/>
      <c r="G1045" s="985"/>
      <c r="H1045" s="985"/>
      <c r="I1045" s="986"/>
      <c r="J1045" s="1200" t="s">
        <v>17</v>
      </c>
      <c r="K1045" s="1202"/>
      <c r="L1045" s="984" t="s">
        <v>926</v>
      </c>
      <c r="M1045" s="985"/>
      <c r="N1045" s="985"/>
      <c r="O1045" s="986"/>
    </row>
    <row r="1046" spans="1:15" x14ac:dyDescent="0.25">
      <c r="A1046" s="1203"/>
      <c r="B1046" s="1204"/>
      <c r="C1046" s="1204"/>
      <c r="D1046" s="1205"/>
      <c r="E1046" s="984" t="s">
        <v>927</v>
      </c>
      <c r="F1046" s="985"/>
      <c r="G1046" s="985"/>
      <c r="H1046" s="985"/>
      <c r="I1046" s="986"/>
      <c r="J1046" s="1203"/>
      <c r="K1046" s="1205"/>
      <c r="L1046" s="984" t="s">
        <v>928</v>
      </c>
      <c r="M1046" s="985"/>
      <c r="N1046" s="985"/>
      <c r="O1046" s="986"/>
    </row>
    <row r="1047" spans="1:15" x14ac:dyDescent="0.25">
      <c r="A1047" s="1203"/>
      <c r="B1047" s="1204"/>
      <c r="C1047" s="1204"/>
      <c r="D1047" s="1205"/>
      <c r="E1047" s="984" t="s">
        <v>959</v>
      </c>
      <c r="F1047" s="985"/>
      <c r="G1047" s="985"/>
      <c r="H1047" s="985"/>
      <c r="I1047" s="986"/>
      <c r="J1047" s="1203"/>
      <c r="K1047" s="1205"/>
      <c r="L1047" s="984" t="s">
        <v>930</v>
      </c>
      <c r="M1047" s="985"/>
      <c r="N1047" s="985"/>
      <c r="O1047" s="986"/>
    </row>
    <row r="1048" spans="1:15" x14ac:dyDescent="0.25">
      <c r="A1048" s="1203"/>
      <c r="B1048" s="1204"/>
      <c r="C1048" s="1204"/>
      <c r="D1048" s="1205"/>
      <c r="E1048" s="984" t="s">
        <v>931</v>
      </c>
      <c r="F1048" s="985"/>
      <c r="G1048" s="985"/>
      <c r="H1048" s="985"/>
      <c r="I1048" s="986"/>
      <c r="J1048" s="1203"/>
      <c r="K1048" s="1205"/>
      <c r="L1048" s="984" t="s">
        <v>932</v>
      </c>
      <c r="M1048" s="985"/>
      <c r="N1048" s="985"/>
      <c r="O1048" s="986"/>
    </row>
    <row r="1049" spans="1:15" x14ac:dyDescent="0.25">
      <c r="A1049" s="1203"/>
      <c r="B1049" s="1204"/>
      <c r="C1049" s="1204"/>
      <c r="D1049" s="1205"/>
      <c r="E1049" s="984" t="s">
        <v>933</v>
      </c>
      <c r="F1049" s="985"/>
      <c r="G1049" s="985"/>
      <c r="H1049" s="985"/>
      <c r="I1049" s="986"/>
      <c r="J1049" s="1203"/>
      <c r="K1049" s="1205"/>
      <c r="L1049" s="984" t="s">
        <v>934</v>
      </c>
      <c r="M1049" s="985"/>
      <c r="N1049" s="985"/>
      <c r="O1049" s="986"/>
    </row>
    <row r="1050" spans="1:15" x14ac:dyDescent="0.25">
      <c r="A1050" s="1203"/>
      <c r="B1050" s="1204"/>
      <c r="C1050" s="1204"/>
      <c r="D1050" s="1205"/>
      <c r="E1050" s="984" t="s">
        <v>935</v>
      </c>
      <c r="F1050" s="985"/>
      <c r="G1050" s="985"/>
      <c r="H1050" s="985"/>
      <c r="I1050" s="986"/>
      <c r="J1050" s="1203"/>
      <c r="K1050" s="1205"/>
      <c r="L1050" s="984" t="s">
        <v>960</v>
      </c>
      <c r="M1050" s="985"/>
      <c r="N1050" s="985"/>
      <c r="O1050" s="986"/>
    </row>
    <row r="1051" spans="1:15" x14ac:dyDescent="0.25">
      <c r="A1051" s="1203"/>
      <c r="B1051" s="1204"/>
      <c r="C1051" s="1204"/>
      <c r="D1051" s="1205"/>
      <c r="E1051" s="984"/>
      <c r="F1051" s="985"/>
      <c r="G1051" s="985"/>
      <c r="H1051" s="985"/>
      <c r="I1051" s="986"/>
      <c r="J1051" s="1203"/>
      <c r="K1051" s="1205"/>
      <c r="L1051" s="984" t="s">
        <v>961</v>
      </c>
      <c r="M1051" s="985"/>
      <c r="N1051" s="985"/>
      <c r="O1051" s="986"/>
    </row>
    <row r="1052" spans="1:15" x14ac:dyDescent="0.25">
      <c r="A1052" s="1203"/>
      <c r="B1052" s="1204"/>
      <c r="C1052" s="1204"/>
      <c r="D1052" s="1205"/>
      <c r="E1052" s="984"/>
      <c r="F1052" s="985"/>
      <c r="G1052" s="985"/>
      <c r="H1052" s="985"/>
      <c r="I1052" s="986"/>
      <c r="J1052" s="1203"/>
      <c r="K1052" s="1205"/>
      <c r="L1052" s="984"/>
      <c r="M1052" s="985"/>
      <c r="N1052" s="985"/>
      <c r="O1052" s="986"/>
    </row>
    <row r="1053" spans="1:15" x14ac:dyDescent="0.25">
      <c r="A1053" s="1203"/>
      <c r="B1053" s="1204"/>
      <c r="C1053" s="1204"/>
      <c r="D1053" s="1205"/>
      <c r="E1053" s="984"/>
      <c r="F1053" s="985"/>
      <c r="G1053" s="985"/>
      <c r="H1053" s="985"/>
      <c r="I1053" s="986"/>
      <c r="J1053" s="1203"/>
      <c r="K1053" s="1205"/>
      <c r="L1053" s="984"/>
      <c r="M1053" s="985"/>
      <c r="N1053" s="985"/>
      <c r="O1053" s="986"/>
    </row>
    <row r="1054" spans="1:15" x14ac:dyDescent="0.25">
      <c r="A1054" s="1206"/>
      <c r="B1054" s="1207"/>
      <c r="C1054" s="1207"/>
      <c r="D1054" s="1208"/>
      <c r="E1054" s="984"/>
      <c r="F1054" s="985"/>
      <c r="G1054" s="985"/>
      <c r="H1054" s="985"/>
      <c r="I1054" s="986"/>
      <c r="J1054" s="1206"/>
      <c r="K1054" s="1208"/>
      <c r="L1054" s="984"/>
      <c r="M1054" s="985"/>
      <c r="N1054" s="985"/>
      <c r="O1054" s="986"/>
    </row>
    <row r="1055" spans="1:15" ht="15.75" x14ac:dyDescent="0.25">
      <c r="A1055" s="205"/>
      <c r="B1055" s="206"/>
      <c r="C1055" s="207"/>
      <c r="D1055" s="207"/>
      <c r="E1055" s="207"/>
      <c r="F1055" s="207"/>
      <c r="G1055" s="207"/>
      <c r="H1055" s="207"/>
      <c r="I1055" s="207"/>
      <c r="J1055" s="207"/>
      <c r="K1055" s="207"/>
      <c r="L1055" s="207"/>
      <c r="M1055" s="207"/>
      <c r="N1055" s="207"/>
      <c r="O1055" s="205"/>
    </row>
    <row r="1056" spans="1:15" ht="15.75" x14ac:dyDescent="0.25">
      <c r="A1056" s="205"/>
      <c r="B1056" s="206"/>
      <c r="C1056" s="207"/>
      <c r="D1056" s="207"/>
      <c r="E1056" s="207"/>
      <c r="F1056" s="207"/>
      <c r="G1056" s="207"/>
      <c r="H1056" s="207"/>
      <c r="I1056" s="207"/>
      <c r="J1056" s="207"/>
      <c r="K1056" s="207"/>
      <c r="L1056" s="207"/>
      <c r="M1056" s="207"/>
      <c r="N1056" s="207"/>
      <c r="O1056" s="205"/>
    </row>
    <row r="1057" spans="1:15" ht="63" x14ac:dyDescent="0.25">
      <c r="A1057" s="208" t="s">
        <v>788</v>
      </c>
      <c r="B1057" s="209" t="s">
        <v>24</v>
      </c>
      <c r="C1057" s="208" t="s">
        <v>25</v>
      </c>
      <c r="D1057" s="208" t="s">
        <v>26</v>
      </c>
      <c r="E1057" s="208" t="s">
        <v>592</v>
      </c>
      <c r="F1057" s="1001" t="s">
        <v>28</v>
      </c>
      <c r="G1057" s="1003"/>
      <c r="H1057" s="1001" t="s">
        <v>29</v>
      </c>
      <c r="I1057" s="1003"/>
      <c r="J1057" s="209" t="s">
        <v>30</v>
      </c>
      <c r="K1057" s="1001" t="s">
        <v>31</v>
      </c>
      <c r="L1057" s="1003"/>
      <c r="M1057" s="988" t="s">
        <v>32</v>
      </c>
      <c r="N1057" s="989"/>
      <c r="O1057" s="990"/>
    </row>
    <row r="1058" spans="1:15" ht="90" x14ac:dyDescent="0.25">
      <c r="A1058" s="210" t="s">
        <v>33</v>
      </c>
      <c r="B1058" s="211">
        <v>100</v>
      </c>
      <c r="C1058" s="303" t="s">
        <v>789</v>
      </c>
      <c r="D1058" s="303" t="s">
        <v>35</v>
      </c>
      <c r="E1058" s="303" t="s">
        <v>249</v>
      </c>
      <c r="F1058" s="978" t="s">
        <v>790</v>
      </c>
      <c r="G1058" s="980"/>
      <c r="H1058" s="1266" t="s">
        <v>38</v>
      </c>
      <c r="I1058" s="1267"/>
      <c r="J1058" s="304">
        <v>100</v>
      </c>
      <c r="K1058" s="1266" t="s">
        <v>147</v>
      </c>
      <c r="L1058" s="1267"/>
      <c r="M1058" s="1268" t="s">
        <v>959</v>
      </c>
      <c r="N1058" s="1269"/>
      <c r="O1058" s="1270"/>
    </row>
    <row r="1059" spans="1:15" ht="15.75" x14ac:dyDescent="0.25">
      <c r="A1059" s="1001" t="s">
        <v>40</v>
      </c>
      <c r="B1059" s="1003"/>
      <c r="C1059" s="1334" t="s">
        <v>982</v>
      </c>
      <c r="D1059" s="1335"/>
      <c r="E1059" s="1335"/>
      <c r="F1059" s="1335"/>
      <c r="G1059" s="1336"/>
      <c r="H1059" s="1030" t="s">
        <v>42</v>
      </c>
      <c r="I1059" s="1271"/>
      <c r="J1059" s="1272"/>
      <c r="K1059" s="1268" t="s">
        <v>792</v>
      </c>
      <c r="L1059" s="1269"/>
      <c r="M1059" s="1269"/>
      <c r="N1059" s="1269"/>
      <c r="O1059" s="1270"/>
    </row>
    <row r="1060" spans="1:15" ht="15.75" x14ac:dyDescent="0.25">
      <c r="A1060" s="1081" t="s">
        <v>44</v>
      </c>
      <c r="B1060" s="1082"/>
      <c r="C1060" s="1082"/>
      <c r="D1060" s="1082"/>
      <c r="E1060" s="1082"/>
      <c r="F1060" s="1083"/>
      <c r="G1060" s="1081" t="s">
        <v>45</v>
      </c>
      <c r="H1060" s="1082"/>
      <c r="I1060" s="1082"/>
      <c r="J1060" s="1082"/>
      <c r="K1060" s="1082"/>
      <c r="L1060" s="1082"/>
      <c r="M1060" s="1082"/>
      <c r="N1060" s="1082"/>
      <c r="O1060" s="1083"/>
    </row>
    <row r="1061" spans="1:15" x14ac:dyDescent="0.25">
      <c r="A1061" s="1239" t="s">
        <v>793</v>
      </c>
      <c r="B1061" s="1240"/>
      <c r="C1061" s="1240"/>
      <c r="D1061" s="1240"/>
      <c r="E1061" s="1240"/>
      <c r="F1061" s="1241"/>
      <c r="G1061" s="1239" t="s">
        <v>983</v>
      </c>
      <c r="H1061" s="1240"/>
      <c r="I1061" s="1240"/>
      <c r="J1061" s="1240"/>
      <c r="K1061" s="1240"/>
      <c r="L1061" s="1240"/>
      <c r="M1061" s="1240"/>
      <c r="N1061" s="1240"/>
      <c r="O1061" s="1241"/>
    </row>
    <row r="1062" spans="1:15" x14ac:dyDescent="0.25">
      <c r="A1062" s="1242"/>
      <c r="B1062" s="1243"/>
      <c r="C1062" s="1243"/>
      <c r="D1062" s="1243"/>
      <c r="E1062" s="1243"/>
      <c r="F1062" s="1244"/>
      <c r="G1062" s="1242"/>
      <c r="H1062" s="1243"/>
      <c r="I1062" s="1243"/>
      <c r="J1062" s="1243"/>
      <c r="K1062" s="1243"/>
      <c r="L1062" s="1243"/>
      <c r="M1062" s="1243"/>
      <c r="N1062" s="1243"/>
      <c r="O1062" s="1244"/>
    </row>
    <row r="1063" spans="1:15" ht="15.75" x14ac:dyDescent="0.25">
      <c r="A1063" s="1081" t="s">
        <v>48</v>
      </c>
      <c r="B1063" s="1082"/>
      <c r="C1063" s="1082"/>
      <c r="D1063" s="1082"/>
      <c r="E1063" s="1082"/>
      <c r="F1063" s="1083"/>
      <c r="G1063" s="1081" t="s">
        <v>49</v>
      </c>
      <c r="H1063" s="1082"/>
      <c r="I1063" s="1082"/>
      <c r="J1063" s="1082"/>
      <c r="K1063" s="1082"/>
      <c r="L1063" s="1082"/>
      <c r="M1063" s="1082"/>
      <c r="N1063" s="1082"/>
      <c r="O1063" s="1083"/>
    </row>
    <row r="1064" spans="1:15" x14ac:dyDescent="0.25">
      <c r="A1064" s="1233" t="s">
        <v>944</v>
      </c>
      <c r="B1064" s="1234"/>
      <c r="C1064" s="1234"/>
      <c r="D1064" s="1234"/>
      <c r="E1064" s="1234"/>
      <c r="F1064" s="1235"/>
      <c r="G1064" s="1253" t="s">
        <v>945</v>
      </c>
      <c r="H1064" s="1254"/>
      <c r="I1064" s="1254"/>
      <c r="J1064" s="1254"/>
      <c r="K1064" s="1254"/>
      <c r="L1064" s="1254"/>
      <c r="M1064" s="1254"/>
      <c r="N1064" s="1254"/>
      <c r="O1064" s="1255"/>
    </row>
    <row r="1065" spans="1:15" x14ac:dyDescent="0.25">
      <c r="A1065" s="1236"/>
      <c r="B1065" s="1237"/>
      <c r="C1065" s="1237"/>
      <c r="D1065" s="1237"/>
      <c r="E1065" s="1237"/>
      <c r="F1065" s="1238"/>
      <c r="G1065" s="1256"/>
      <c r="H1065" s="1257"/>
      <c r="I1065" s="1257"/>
      <c r="J1065" s="1257"/>
      <c r="K1065" s="1257"/>
      <c r="L1065" s="1257"/>
      <c r="M1065" s="1257"/>
      <c r="N1065" s="1257"/>
      <c r="O1065" s="1258"/>
    </row>
    <row r="1066" spans="1:15" ht="15.75" x14ac:dyDescent="0.25">
      <c r="A1066" s="200"/>
      <c r="B1066" s="201"/>
      <c r="C1066" s="206"/>
      <c r="D1066" s="206"/>
      <c r="E1066" s="206"/>
      <c r="F1066" s="206"/>
      <c r="G1066" s="206"/>
      <c r="H1066" s="206"/>
      <c r="I1066" s="206"/>
      <c r="J1066" s="206"/>
      <c r="K1066" s="206"/>
      <c r="L1066" s="206"/>
      <c r="M1066" s="206"/>
      <c r="N1066" s="206"/>
      <c r="O1066" s="200"/>
    </row>
    <row r="1067" spans="1:15" ht="15.75" x14ac:dyDescent="0.25">
      <c r="A1067" s="70"/>
      <c r="B1067" s="70"/>
      <c r="C1067" s="63"/>
      <c r="D1067" s="752" t="s">
        <v>52</v>
      </c>
      <c r="E1067" s="773"/>
      <c r="F1067" s="773"/>
      <c r="G1067" s="773"/>
      <c r="H1067" s="773"/>
      <c r="I1067" s="773"/>
      <c r="J1067" s="773"/>
      <c r="K1067" s="773"/>
      <c r="L1067" s="773"/>
      <c r="M1067" s="773"/>
      <c r="N1067" s="773"/>
      <c r="O1067" s="753"/>
    </row>
    <row r="1068" spans="1:15" ht="15.75" x14ac:dyDescent="0.25">
      <c r="A1068" s="63"/>
      <c r="B1068" s="64"/>
      <c r="C1068" s="70"/>
      <c r="D1068" s="105" t="s">
        <v>53</v>
      </c>
      <c r="E1068" s="105" t="s">
        <v>54</v>
      </c>
      <c r="F1068" s="105" t="s">
        <v>55</v>
      </c>
      <c r="G1068" s="105" t="s">
        <v>56</v>
      </c>
      <c r="H1068" s="105" t="s">
        <v>57</v>
      </c>
      <c r="I1068" s="105" t="s">
        <v>58</v>
      </c>
      <c r="J1068" s="105" t="s">
        <v>59</v>
      </c>
      <c r="K1068" s="105" t="s">
        <v>60</v>
      </c>
      <c r="L1068" s="105" t="s">
        <v>61</v>
      </c>
      <c r="M1068" s="105" t="s">
        <v>62</v>
      </c>
      <c r="N1068" s="105" t="s">
        <v>63</v>
      </c>
      <c r="O1068" s="105" t="s">
        <v>64</v>
      </c>
    </row>
    <row r="1069" spans="1:15" ht="15.75" x14ac:dyDescent="0.25">
      <c r="A1069" s="1215" t="s">
        <v>65</v>
      </c>
      <c r="B1069" s="1216"/>
      <c r="C1069" s="1217"/>
      <c r="D1069" s="214"/>
      <c r="E1069" s="214"/>
      <c r="F1069" s="214">
        <v>10</v>
      </c>
      <c r="G1069" s="214">
        <v>20</v>
      </c>
      <c r="H1069" s="214">
        <v>30</v>
      </c>
      <c r="I1069" s="214">
        <v>40</v>
      </c>
      <c r="J1069" s="214">
        <v>50</v>
      </c>
      <c r="K1069" s="214">
        <v>60</v>
      </c>
      <c r="L1069" s="214">
        <v>70</v>
      </c>
      <c r="M1069" s="214">
        <v>80</v>
      </c>
      <c r="N1069" s="214">
        <v>90</v>
      </c>
      <c r="O1069" s="214">
        <v>100</v>
      </c>
    </row>
    <row r="1070" spans="1:15" ht="15.75" x14ac:dyDescent="0.25">
      <c r="A1070" s="1218" t="s">
        <v>66</v>
      </c>
      <c r="B1070" s="1219"/>
      <c r="C1070" s="1220"/>
      <c r="D1070" s="215"/>
      <c r="E1070" s="215"/>
      <c r="F1070" s="215">
        <v>10</v>
      </c>
      <c r="G1070" s="215">
        <v>20</v>
      </c>
      <c r="H1070" s="215">
        <v>30</v>
      </c>
      <c r="I1070" s="215">
        <v>40</v>
      </c>
      <c r="J1070" s="215">
        <v>50</v>
      </c>
      <c r="K1070" s="215">
        <v>60</v>
      </c>
      <c r="L1070" s="215">
        <v>70</v>
      </c>
      <c r="M1070" s="215"/>
      <c r="N1070" s="215"/>
      <c r="O1070" s="215"/>
    </row>
    <row r="1071" spans="1:15" ht="15.75" x14ac:dyDescent="0.25">
      <c r="A1071" s="63"/>
      <c r="B1071" s="64"/>
      <c r="C1071" s="65"/>
      <c r="D1071" s="65"/>
      <c r="E1071" s="65"/>
      <c r="F1071" s="65"/>
      <c r="G1071" s="65"/>
      <c r="H1071" s="65"/>
      <c r="I1071" s="65"/>
      <c r="J1071" s="65"/>
      <c r="K1071" s="65"/>
      <c r="L1071" s="66"/>
      <c r="M1071" s="66"/>
      <c r="N1071" s="66"/>
      <c r="O1071" s="63"/>
    </row>
    <row r="1072" spans="1:15" ht="15.75" x14ac:dyDescent="0.25">
      <c r="A1072" s="63"/>
      <c r="B1072" s="64"/>
      <c r="C1072" s="70"/>
      <c r="D1072" s="70"/>
      <c r="E1072" s="70"/>
      <c r="F1072" s="70"/>
      <c r="G1072" s="70"/>
      <c r="H1072" s="70"/>
      <c r="I1072" s="70"/>
      <c r="J1072" s="70"/>
      <c r="K1072" s="70"/>
      <c r="L1072" s="70"/>
      <c r="M1072" s="70"/>
      <c r="N1072" s="70"/>
      <c r="O1072" s="63"/>
    </row>
    <row r="1073" spans="1:15" ht="15.75" x14ac:dyDescent="0.25">
      <c r="A1073" s="86" t="s">
        <v>76</v>
      </c>
      <c r="B1073" s="86" t="s">
        <v>24</v>
      </c>
      <c r="C1073" s="113"/>
      <c r="D1073" s="105" t="s">
        <v>53</v>
      </c>
      <c r="E1073" s="105" t="s">
        <v>54</v>
      </c>
      <c r="F1073" s="105" t="s">
        <v>55</v>
      </c>
      <c r="G1073" s="105" t="s">
        <v>56</v>
      </c>
      <c r="H1073" s="105" t="s">
        <v>57</v>
      </c>
      <c r="I1073" s="105" t="s">
        <v>58</v>
      </c>
      <c r="J1073" s="105" t="s">
        <v>59</v>
      </c>
      <c r="K1073" s="105" t="s">
        <v>60</v>
      </c>
      <c r="L1073" s="105" t="s">
        <v>61</v>
      </c>
      <c r="M1073" s="105" t="s">
        <v>62</v>
      </c>
      <c r="N1073" s="105" t="s">
        <v>63</v>
      </c>
      <c r="O1073" s="105" t="s">
        <v>64</v>
      </c>
    </row>
    <row r="1074" spans="1:15" ht="31.5" x14ac:dyDescent="0.25">
      <c r="A1074" s="784" t="s">
        <v>984</v>
      </c>
      <c r="B1074" s="1251">
        <v>0.1</v>
      </c>
      <c r="C1074" s="285" t="s">
        <v>65</v>
      </c>
      <c r="D1074" s="285"/>
      <c r="E1074" s="285"/>
      <c r="F1074" s="285"/>
      <c r="G1074" s="285">
        <v>20</v>
      </c>
      <c r="H1074" s="285">
        <v>40</v>
      </c>
      <c r="I1074" s="285">
        <v>60</v>
      </c>
      <c r="J1074" s="285">
        <v>80</v>
      </c>
      <c r="K1074" s="285">
        <v>100</v>
      </c>
      <c r="L1074" s="285"/>
      <c r="M1074" s="285"/>
      <c r="N1074" s="285"/>
      <c r="O1074" s="285"/>
    </row>
    <row r="1075" spans="1:15" ht="15.75" x14ac:dyDescent="0.25">
      <c r="A1075" s="785"/>
      <c r="B1075" s="1252"/>
      <c r="C1075" s="286" t="s">
        <v>66</v>
      </c>
      <c r="D1075" s="286"/>
      <c r="E1075" s="286"/>
      <c r="F1075" s="286"/>
      <c r="G1075" s="314">
        <v>15</v>
      </c>
      <c r="H1075" s="314">
        <v>40</v>
      </c>
      <c r="I1075" s="314">
        <v>60</v>
      </c>
      <c r="J1075" s="314">
        <v>80</v>
      </c>
      <c r="K1075" s="314">
        <v>90</v>
      </c>
      <c r="L1075" s="314">
        <v>100</v>
      </c>
      <c r="M1075" s="286"/>
      <c r="N1075" s="286"/>
      <c r="O1075" s="286"/>
    </row>
    <row r="1076" spans="1:15" ht="31.5" x14ac:dyDescent="0.25">
      <c r="A1076" s="784" t="s">
        <v>985</v>
      </c>
      <c r="B1076" s="1251">
        <v>0.1</v>
      </c>
      <c r="C1076" s="285" t="s">
        <v>65</v>
      </c>
      <c r="D1076" s="285"/>
      <c r="E1076" s="285"/>
      <c r="F1076" s="285">
        <v>10</v>
      </c>
      <c r="G1076" s="285">
        <v>20</v>
      </c>
      <c r="H1076" s="285">
        <v>40</v>
      </c>
      <c r="I1076" s="285">
        <v>60</v>
      </c>
      <c r="J1076" s="285">
        <v>80</v>
      </c>
      <c r="K1076" s="285">
        <v>100</v>
      </c>
      <c r="L1076" s="285"/>
      <c r="M1076" s="285"/>
      <c r="N1076" s="285"/>
      <c r="O1076" s="285"/>
    </row>
    <row r="1077" spans="1:15" ht="15.75" x14ac:dyDescent="0.25">
      <c r="A1077" s="785"/>
      <c r="B1077" s="1252"/>
      <c r="C1077" s="286" t="s">
        <v>66</v>
      </c>
      <c r="D1077" s="286"/>
      <c r="E1077" s="286"/>
      <c r="F1077" s="314">
        <v>10</v>
      </c>
      <c r="G1077" s="314">
        <v>20</v>
      </c>
      <c r="H1077" s="314">
        <v>40</v>
      </c>
      <c r="I1077" s="314">
        <v>60</v>
      </c>
      <c r="J1077" s="314">
        <v>80</v>
      </c>
      <c r="K1077" s="314">
        <v>90</v>
      </c>
      <c r="L1077" s="314">
        <v>100</v>
      </c>
      <c r="M1077" s="286"/>
      <c r="N1077" s="286"/>
      <c r="O1077" s="286"/>
    </row>
    <row r="1078" spans="1:15" ht="31.5" x14ac:dyDescent="0.25">
      <c r="A1078" s="784" t="s">
        <v>986</v>
      </c>
      <c r="B1078" s="1251">
        <v>0.8</v>
      </c>
      <c r="C1078" s="285" t="s">
        <v>65</v>
      </c>
      <c r="D1078" s="285"/>
      <c r="E1078" s="285"/>
      <c r="F1078" s="285"/>
      <c r="G1078" s="285"/>
      <c r="H1078" s="285"/>
      <c r="I1078" s="285"/>
      <c r="J1078" s="285"/>
      <c r="K1078" s="285"/>
      <c r="L1078" s="285">
        <v>40</v>
      </c>
      <c r="M1078" s="285">
        <v>80</v>
      </c>
      <c r="N1078" s="285">
        <v>90</v>
      </c>
      <c r="O1078" s="285">
        <v>100</v>
      </c>
    </row>
    <row r="1079" spans="1:15" x14ac:dyDescent="0.25">
      <c r="A1079" s="785"/>
      <c r="B1079" s="1252"/>
      <c r="C1079" s="286" t="s">
        <v>66</v>
      </c>
      <c r="D1079" s="286"/>
      <c r="E1079" s="286"/>
      <c r="F1079" s="286"/>
      <c r="G1079" s="286"/>
      <c r="H1079" s="286"/>
      <c r="I1079" s="286"/>
      <c r="J1079" s="286"/>
      <c r="K1079" s="286"/>
      <c r="L1079" s="286">
        <v>10</v>
      </c>
      <c r="M1079" s="286"/>
      <c r="N1079" s="286"/>
      <c r="O1079" s="286"/>
    </row>
    <row r="1080" spans="1:15" ht="16.5" thickBot="1" x14ac:dyDescent="0.3">
      <c r="A1080" s="232"/>
      <c r="B1080" s="288"/>
      <c r="C1080" s="232"/>
      <c r="D1080" s="232"/>
      <c r="E1080" s="232"/>
      <c r="F1080" s="232"/>
      <c r="G1080" s="232"/>
      <c r="H1080" s="232"/>
      <c r="I1080" s="232"/>
      <c r="J1080" s="232"/>
      <c r="K1080" s="232"/>
      <c r="L1080" s="232"/>
      <c r="M1080" s="288"/>
      <c r="N1080" s="288"/>
      <c r="O1080" s="232"/>
    </row>
    <row r="1081" spans="1:15" ht="16.5" thickBot="1" x14ac:dyDescent="0.3">
      <c r="A1081" s="1006" t="s">
        <v>612</v>
      </c>
      <c r="B1081" s="1007"/>
      <c r="C1081" s="1007"/>
      <c r="D1081" s="1007"/>
      <c r="E1081" s="1007"/>
      <c r="F1081" s="1007"/>
      <c r="G1081" s="1007"/>
      <c r="H1081" s="1007"/>
      <c r="I1081" s="1007"/>
      <c r="J1081" s="1007"/>
      <c r="K1081" s="1007"/>
      <c r="L1081" s="1007"/>
      <c r="M1081" s="1007"/>
      <c r="N1081" s="1007"/>
      <c r="O1081" s="1008"/>
    </row>
    <row r="1082" spans="1:15" x14ac:dyDescent="0.25">
      <c r="A1082" s="1009" t="s">
        <v>684</v>
      </c>
      <c r="B1082" s="1010"/>
      <c r="C1082" s="1010"/>
      <c r="D1082" s="1010"/>
      <c r="E1082" s="1010"/>
      <c r="F1082" s="1010"/>
      <c r="G1082" s="1010"/>
      <c r="H1082" s="1010"/>
      <c r="I1082" s="1010"/>
      <c r="J1082" s="1010"/>
      <c r="K1082" s="1010"/>
      <c r="L1082" s="1010"/>
      <c r="M1082" s="1010"/>
      <c r="N1082" s="1010"/>
      <c r="O1082" s="1011"/>
    </row>
    <row r="1083" spans="1:15" x14ac:dyDescent="0.25">
      <c r="A1083" s="1012" t="s">
        <v>987</v>
      </c>
      <c r="B1083" s="1013"/>
      <c r="C1083" s="1013"/>
      <c r="D1083" s="1013"/>
      <c r="E1083" s="1013"/>
      <c r="F1083" s="1013"/>
      <c r="G1083" s="1013"/>
      <c r="H1083" s="1013"/>
      <c r="I1083" s="1013"/>
      <c r="J1083" s="1013"/>
      <c r="K1083" s="1013"/>
      <c r="L1083" s="1013"/>
      <c r="M1083" s="1013"/>
      <c r="N1083" s="1013"/>
      <c r="O1083" s="1014"/>
    </row>
    <row r="1084" spans="1:15" x14ac:dyDescent="0.25">
      <c r="A1084" s="1037" t="s">
        <v>988</v>
      </c>
      <c r="B1084" s="1013"/>
      <c r="C1084" s="1013"/>
      <c r="D1084" s="1013"/>
      <c r="E1084" s="1013"/>
      <c r="F1084" s="1013"/>
      <c r="G1084" s="1013"/>
      <c r="H1084" s="1013"/>
      <c r="I1084" s="1013"/>
      <c r="J1084" s="1013"/>
      <c r="K1084" s="1013"/>
      <c r="L1084" s="1013"/>
      <c r="M1084" s="1013"/>
      <c r="N1084" s="1013"/>
      <c r="O1084" s="1014"/>
    </row>
    <row r="1085" spans="1:15" x14ac:dyDescent="0.25">
      <c r="A1085" s="1044" t="s">
        <v>989</v>
      </c>
      <c r="B1085" s="1013"/>
      <c r="C1085" s="1013"/>
      <c r="D1085" s="1013"/>
      <c r="E1085" s="1013"/>
      <c r="F1085" s="1013"/>
      <c r="G1085" s="1013"/>
      <c r="H1085" s="1013"/>
      <c r="I1085" s="1013"/>
      <c r="J1085" s="1013"/>
      <c r="K1085" s="1013"/>
      <c r="L1085" s="1013"/>
      <c r="M1085" s="1013"/>
      <c r="N1085" s="1013"/>
      <c r="O1085" s="1014"/>
    </row>
    <row r="1086" spans="1:15" ht="15.75" thickBot="1" x14ac:dyDescent="0.3">
      <c r="A1086" s="1038" t="s">
        <v>990</v>
      </c>
      <c r="B1086" s="1039"/>
      <c r="C1086" s="1039"/>
      <c r="D1086" s="1039"/>
      <c r="E1086" s="1039"/>
      <c r="F1086" s="1039"/>
      <c r="G1086" s="1039"/>
      <c r="H1086" s="1039"/>
      <c r="I1086" s="1039"/>
      <c r="J1086" s="1039"/>
      <c r="K1086" s="1039"/>
      <c r="L1086" s="1039"/>
      <c r="M1086" s="1039"/>
      <c r="N1086" s="1039"/>
      <c r="O1086" s="1040"/>
    </row>
    <row r="1087" spans="1:15" ht="15.75" thickBot="1" x14ac:dyDescent="0.3">
      <c r="A1087" s="1041" t="s">
        <v>991</v>
      </c>
      <c r="B1087" s="1042"/>
      <c r="C1087" s="1042"/>
      <c r="D1087" s="1042"/>
      <c r="E1087" s="1042"/>
      <c r="F1087" s="1042"/>
      <c r="G1087" s="1042"/>
      <c r="H1087" s="1042"/>
      <c r="I1087" s="1042"/>
      <c r="J1087" s="1042"/>
      <c r="K1087" s="1042"/>
      <c r="L1087" s="1042"/>
      <c r="M1087" s="1042"/>
      <c r="N1087" s="1042"/>
      <c r="O1087" s="1043"/>
    </row>
    <row r="1088" spans="1:15" ht="15.75" thickBot="1" x14ac:dyDescent="0.3">
      <c r="A1088" s="1041" t="s">
        <v>992</v>
      </c>
      <c r="B1088" s="1042"/>
      <c r="C1088" s="1042"/>
      <c r="D1088" s="1042"/>
      <c r="E1088" s="1042"/>
      <c r="F1088" s="1042"/>
      <c r="G1088" s="1042"/>
      <c r="H1088" s="1042"/>
      <c r="I1088" s="1042"/>
      <c r="J1088" s="1042"/>
      <c r="K1088" s="1042"/>
      <c r="L1088" s="1042"/>
      <c r="M1088" s="1042"/>
      <c r="N1088" s="1042"/>
      <c r="O1088" s="1043"/>
    </row>
    <row r="1089" spans="1:15" ht="15.75" thickBot="1" x14ac:dyDescent="0.3">
      <c r="A1089" s="1033" t="s">
        <v>620</v>
      </c>
      <c r="B1089" s="1042"/>
      <c r="C1089" s="1042"/>
      <c r="D1089" s="1042"/>
      <c r="E1089" s="1042"/>
      <c r="F1089" s="1042"/>
      <c r="G1089" s="1042"/>
      <c r="H1089" s="1042"/>
      <c r="I1089" s="1042"/>
      <c r="J1089" s="1042"/>
      <c r="K1089" s="1042"/>
      <c r="L1089" s="1042"/>
      <c r="M1089" s="1042"/>
      <c r="N1089" s="1042"/>
      <c r="O1089" s="1043"/>
    </row>
    <row r="1090" spans="1:15" ht="16.5" thickBot="1" x14ac:dyDescent="0.3">
      <c r="A1090" s="1033" t="s">
        <v>621</v>
      </c>
      <c r="B1090" s="1034"/>
      <c r="C1090" s="1034"/>
      <c r="D1090" s="1034"/>
      <c r="E1090" s="1034"/>
      <c r="F1090" s="1034"/>
      <c r="G1090" s="1034"/>
      <c r="H1090" s="1034"/>
      <c r="I1090" s="1034"/>
      <c r="J1090" s="1034"/>
      <c r="K1090" s="1034"/>
      <c r="L1090" s="1034"/>
      <c r="M1090" s="1034"/>
      <c r="N1090" s="1034"/>
      <c r="O1090" s="1035"/>
    </row>
    <row r="1091" spans="1:15" ht="16.5" thickBot="1" x14ac:dyDescent="0.3">
      <c r="A1091" s="1033" t="s">
        <v>622</v>
      </c>
      <c r="B1091" s="1034"/>
      <c r="C1091" s="1034"/>
      <c r="D1091" s="1034"/>
      <c r="E1091" s="1034"/>
      <c r="F1091" s="1034"/>
      <c r="G1091" s="1034"/>
      <c r="H1091" s="1034"/>
      <c r="I1091" s="1034"/>
      <c r="J1091" s="1034"/>
      <c r="K1091" s="1034"/>
      <c r="L1091" s="1034"/>
      <c r="M1091" s="1034"/>
      <c r="N1091" s="1034"/>
      <c r="O1091" s="1035"/>
    </row>
    <row r="1092" spans="1:15" ht="15.75" x14ac:dyDescent="0.25">
      <c r="A1092" s="230"/>
      <c r="B1092" s="230"/>
      <c r="C1092" s="231"/>
      <c r="D1092" s="231"/>
      <c r="E1092" s="231"/>
      <c r="F1092" s="231"/>
      <c r="G1092" s="231"/>
      <c r="H1092" s="231"/>
      <c r="I1092" s="232"/>
      <c r="J1092" s="231"/>
      <c r="K1092" s="231"/>
      <c r="L1092" s="231"/>
      <c r="M1092" s="231"/>
      <c r="N1092" s="231"/>
      <c r="O1092" s="231"/>
    </row>
    <row r="1093" spans="1:15" ht="15.75" x14ac:dyDescent="0.25">
      <c r="A1093" s="232"/>
      <c r="B1093" s="288"/>
      <c r="C1093" s="232"/>
      <c r="D1093" s="232"/>
      <c r="E1093" s="232"/>
      <c r="F1093" s="232"/>
      <c r="G1093" s="232"/>
      <c r="H1093" s="232"/>
      <c r="I1093" s="232"/>
      <c r="J1093" s="232"/>
      <c r="K1093" s="232"/>
      <c r="L1093" s="232"/>
      <c r="M1093" s="288"/>
      <c r="N1093" s="288"/>
      <c r="O1093" s="232"/>
    </row>
    <row r="1094" spans="1:15" ht="15.75" x14ac:dyDescent="0.25">
      <c r="A1094" s="232"/>
      <c r="B1094" s="288"/>
      <c r="C1094" s="232"/>
      <c r="D1094" s="232"/>
      <c r="E1094" s="232"/>
      <c r="F1094" s="232"/>
      <c r="G1094" s="232"/>
      <c r="H1094" s="232"/>
      <c r="I1094" s="232"/>
      <c r="J1094" s="232"/>
      <c r="K1094" s="232"/>
      <c r="L1094" s="232"/>
      <c r="M1094" s="288"/>
      <c r="N1094" s="288"/>
      <c r="O1094" s="232"/>
    </row>
    <row r="1095" spans="1:15" ht="15.75" x14ac:dyDescent="0.25">
      <c r="A1095" s="232"/>
      <c r="B1095" s="288"/>
      <c r="C1095" s="232"/>
      <c r="D1095" s="232"/>
      <c r="E1095" s="232"/>
      <c r="F1095" s="232"/>
      <c r="G1095" s="232"/>
      <c r="H1095" s="232"/>
      <c r="I1095" s="232"/>
      <c r="J1095" s="232"/>
      <c r="K1095" s="232"/>
      <c r="L1095" s="232"/>
      <c r="M1095" s="288"/>
      <c r="N1095" s="288"/>
      <c r="O1095" s="232"/>
    </row>
    <row r="1096" spans="1:15" ht="31.5" x14ac:dyDescent="0.25">
      <c r="A1096" s="204" t="s">
        <v>923</v>
      </c>
      <c r="B1096" s="981" t="s">
        <v>924</v>
      </c>
      <c r="C1096" s="982"/>
      <c r="D1096" s="982"/>
      <c r="E1096" s="982"/>
      <c r="F1096" s="982"/>
      <c r="G1096" s="982"/>
      <c r="H1096" s="982"/>
      <c r="I1096" s="982"/>
      <c r="J1096" s="983"/>
      <c r="K1096" s="1248"/>
      <c r="L1096" s="1249"/>
      <c r="M1096" s="1249"/>
      <c r="N1096" s="1250"/>
      <c r="O1096" s="317"/>
    </row>
    <row r="1097" spans="1:15" ht="15.75" x14ac:dyDescent="0.25">
      <c r="A1097" s="205"/>
      <c r="B1097" s="283"/>
      <c r="C1097" s="284"/>
      <c r="D1097" s="284"/>
      <c r="E1097" s="284"/>
      <c r="F1097" s="284"/>
      <c r="G1097" s="284"/>
      <c r="H1097" s="284"/>
      <c r="I1097" s="284"/>
      <c r="J1097" s="284"/>
      <c r="K1097" s="284"/>
      <c r="L1097" s="284"/>
      <c r="M1097" s="284"/>
      <c r="N1097" s="284"/>
      <c r="O1097" s="318"/>
    </row>
    <row r="1098" spans="1:15" ht="31.5" x14ac:dyDescent="0.25">
      <c r="A1098" s="204" t="s">
        <v>141</v>
      </c>
      <c r="B1098" s="981" t="s">
        <v>993</v>
      </c>
      <c r="C1098" s="982"/>
      <c r="D1098" s="982"/>
      <c r="E1098" s="982"/>
      <c r="F1098" s="982"/>
      <c r="G1098" s="982"/>
      <c r="H1098" s="982"/>
      <c r="I1098" s="982"/>
      <c r="J1098" s="983"/>
      <c r="K1098" s="1096" t="s">
        <v>752</v>
      </c>
      <c r="L1098" s="1097"/>
      <c r="M1098" s="1097"/>
      <c r="N1098" s="1098"/>
      <c r="O1098" s="103">
        <v>0.2</v>
      </c>
    </row>
    <row r="1099" spans="1:15" ht="15.75" x14ac:dyDescent="0.25">
      <c r="A1099" s="205"/>
      <c r="B1099" s="206"/>
      <c r="C1099" s="207"/>
      <c r="D1099" s="207"/>
      <c r="E1099" s="207"/>
      <c r="F1099" s="207"/>
      <c r="G1099" s="207"/>
      <c r="H1099" s="207"/>
      <c r="I1099" s="207"/>
      <c r="J1099" s="207"/>
      <c r="K1099" s="207"/>
      <c r="L1099" s="207"/>
      <c r="M1099" s="207"/>
      <c r="N1099" s="207"/>
      <c r="O1099" s="205"/>
    </row>
    <row r="1100" spans="1:15" x14ac:dyDescent="0.25">
      <c r="A1100" s="1200" t="s">
        <v>15</v>
      </c>
      <c r="B1100" s="1201"/>
      <c r="C1100" s="1201"/>
      <c r="D1100" s="1202"/>
      <c r="E1100" s="984" t="s">
        <v>925</v>
      </c>
      <c r="F1100" s="985"/>
      <c r="G1100" s="985"/>
      <c r="H1100" s="985"/>
      <c r="I1100" s="986"/>
      <c r="J1100" s="1200" t="s">
        <v>17</v>
      </c>
      <c r="K1100" s="1202"/>
      <c r="L1100" s="984" t="s">
        <v>926</v>
      </c>
      <c r="M1100" s="985"/>
      <c r="N1100" s="985"/>
      <c r="O1100" s="986"/>
    </row>
    <row r="1101" spans="1:15" x14ac:dyDescent="0.25">
      <c r="A1101" s="1203"/>
      <c r="B1101" s="1204"/>
      <c r="C1101" s="1204"/>
      <c r="D1101" s="1205"/>
      <c r="E1101" s="984" t="s">
        <v>927</v>
      </c>
      <c r="F1101" s="985"/>
      <c r="G1101" s="985"/>
      <c r="H1101" s="985"/>
      <c r="I1101" s="986"/>
      <c r="J1101" s="1203"/>
      <c r="K1101" s="1205"/>
      <c r="L1101" s="984" t="s">
        <v>928</v>
      </c>
      <c r="M1101" s="985"/>
      <c r="N1101" s="985"/>
      <c r="O1101" s="986"/>
    </row>
    <row r="1102" spans="1:15" x14ac:dyDescent="0.25">
      <c r="A1102" s="1203"/>
      <c r="B1102" s="1204"/>
      <c r="C1102" s="1204"/>
      <c r="D1102" s="1205"/>
      <c r="E1102" s="984" t="s">
        <v>959</v>
      </c>
      <c r="F1102" s="985"/>
      <c r="G1102" s="985"/>
      <c r="H1102" s="985"/>
      <c r="I1102" s="986"/>
      <c r="J1102" s="1203"/>
      <c r="K1102" s="1205"/>
      <c r="L1102" s="984" t="s">
        <v>930</v>
      </c>
      <c r="M1102" s="985"/>
      <c r="N1102" s="985"/>
      <c r="O1102" s="986"/>
    </row>
    <row r="1103" spans="1:15" x14ac:dyDescent="0.25">
      <c r="A1103" s="1203"/>
      <c r="B1103" s="1204"/>
      <c r="C1103" s="1204"/>
      <c r="D1103" s="1205"/>
      <c r="E1103" s="984" t="s">
        <v>931</v>
      </c>
      <c r="F1103" s="985"/>
      <c r="G1103" s="985"/>
      <c r="H1103" s="985"/>
      <c r="I1103" s="986"/>
      <c r="J1103" s="1203"/>
      <c r="K1103" s="1205"/>
      <c r="L1103" s="984" t="s">
        <v>932</v>
      </c>
      <c r="M1103" s="985"/>
      <c r="N1103" s="985"/>
      <c r="O1103" s="986"/>
    </row>
    <row r="1104" spans="1:15" x14ac:dyDescent="0.25">
      <c r="A1104" s="1203"/>
      <c r="B1104" s="1204"/>
      <c r="C1104" s="1204"/>
      <c r="D1104" s="1205"/>
      <c r="E1104" s="984" t="s">
        <v>933</v>
      </c>
      <c r="F1104" s="985"/>
      <c r="G1104" s="985"/>
      <c r="H1104" s="985"/>
      <c r="I1104" s="986"/>
      <c r="J1104" s="1203"/>
      <c r="K1104" s="1205"/>
      <c r="L1104" s="984" t="s">
        <v>994</v>
      </c>
      <c r="M1104" s="985"/>
      <c r="N1104" s="985"/>
      <c r="O1104" s="986"/>
    </row>
    <row r="1105" spans="1:15" x14ac:dyDescent="0.25">
      <c r="A1105" s="1203"/>
      <c r="B1105" s="1204"/>
      <c r="C1105" s="1204"/>
      <c r="D1105" s="1205"/>
      <c r="E1105" s="984" t="s">
        <v>935</v>
      </c>
      <c r="F1105" s="985"/>
      <c r="G1105" s="985"/>
      <c r="H1105" s="985"/>
      <c r="I1105" s="986"/>
      <c r="J1105" s="1203"/>
      <c r="K1105" s="1205"/>
      <c r="L1105" s="984" t="s">
        <v>960</v>
      </c>
      <c r="M1105" s="985"/>
      <c r="N1105" s="985"/>
      <c r="O1105" s="986"/>
    </row>
    <row r="1106" spans="1:15" x14ac:dyDescent="0.25">
      <c r="A1106" s="1203"/>
      <c r="B1106" s="1204"/>
      <c r="C1106" s="1204"/>
      <c r="D1106" s="1205"/>
      <c r="E1106" s="984"/>
      <c r="F1106" s="985"/>
      <c r="G1106" s="985"/>
      <c r="H1106" s="985"/>
      <c r="I1106" s="986"/>
      <c r="J1106" s="1203"/>
      <c r="K1106" s="1205"/>
      <c r="L1106" s="984" t="s">
        <v>961</v>
      </c>
      <c r="M1106" s="985"/>
      <c r="N1106" s="985"/>
      <c r="O1106" s="986"/>
    </row>
    <row r="1107" spans="1:15" x14ac:dyDescent="0.25">
      <c r="A1107" s="1203"/>
      <c r="B1107" s="1204"/>
      <c r="C1107" s="1204"/>
      <c r="D1107" s="1205"/>
      <c r="E1107" s="984"/>
      <c r="F1107" s="985"/>
      <c r="G1107" s="985"/>
      <c r="H1107" s="985"/>
      <c r="I1107" s="986"/>
      <c r="J1107" s="1203"/>
      <c r="K1107" s="1205"/>
      <c r="L1107" s="984"/>
      <c r="M1107" s="985"/>
      <c r="N1107" s="985"/>
      <c r="O1107" s="986"/>
    </row>
    <row r="1108" spans="1:15" x14ac:dyDescent="0.25">
      <c r="A1108" s="1203"/>
      <c r="B1108" s="1204"/>
      <c r="C1108" s="1204"/>
      <c r="D1108" s="1205"/>
      <c r="E1108" s="984"/>
      <c r="F1108" s="985"/>
      <c r="G1108" s="985"/>
      <c r="H1108" s="985"/>
      <c r="I1108" s="986"/>
      <c r="J1108" s="1203"/>
      <c r="K1108" s="1205"/>
      <c r="L1108" s="984"/>
      <c r="M1108" s="985"/>
      <c r="N1108" s="985"/>
      <c r="O1108" s="986"/>
    </row>
    <row r="1109" spans="1:15" x14ac:dyDescent="0.25">
      <c r="A1109" s="1206"/>
      <c r="B1109" s="1207"/>
      <c r="C1109" s="1207"/>
      <c r="D1109" s="1208"/>
      <c r="E1109" s="984"/>
      <c r="F1109" s="985"/>
      <c r="G1109" s="985"/>
      <c r="H1109" s="985"/>
      <c r="I1109" s="986"/>
      <c r="J1109" s="1206"/>
      <c r="K1109" s="1208"/>
      <c r="L1109" s="984"/>
      <c r="M1109" s="985"/>
      <c r="N1109" s="985"/>
      <c r="O1109" s="986"/>
    </row>
    <row r="1110" spans="1:15" ht="15.75" x14ac:dyDescent="0.25">
      <c r="A1110" s="205"/>
      <c r="B1110" s="206"/>
      <c r="C1110" s="207"/>
      <c r="D1110" s="207"/>
      <c r="E1110" s="207"/>
      <c r="F1110" s="207"/>
      <c r="G1110" s="207"/>
      <c r="H1110" s="207"/>
      <c r="I1110" s="207"/>
      <c r="J1110" s="207"/>
      <c r="K1110" s="207"/>
      <c r="L1110" s="984"/>
      <c r="M1110" s="985"/>
      <c r="N1110" s="985"/>
      <c r="O1110" s="986"/>
    </row>
    <row r="1111" spans="1:15" ht="63" x14ac:dyDescent="0.25">
      <c r="A1111" s="208" t="s">
        <v>788</v>
      </c>
      <c r="B1111" s="209" t="s">
        <v>24</v>
      </c>
      <c r="C1111" s="208" t="s">
        <v>25</v>
      </c>
      <c r="D1111" s="208" t="s">
        <v>26</v>
      </c>
      <c r="E1111" s="208" t="s">
        <v>592</v>
      </c>
      <c r="F1111" s="1001" t="s">
        <v>28</v>
      </c>
      <c r="G1111" s="1003"/>
      <c r="H1111" s="1001" t="s">
        <v>29</v>
      </c>
      <c r="I1111" s="1003"/>
      <c r="J1111" s="209" t="s">
        <v>30</v>
      </c>
      <c r="K1111" s="1001" t="s">
        <v>31</v>
      </c>
      <c r="L1111" s="1003"/>
      <c r="M1111" s="988" t="s">
        <v>32</v>
      </c>
      <c r="N1111" s="989"/>
      <c r="O1111" s="990"/>
    </row>
    <row r="1112" spans="1:15" ht="90" x14ac:dyDescent="0.25">
      <c r="A1112" s="210" t="s">
        <v>33</v>
      </c>
      <c r="B1112" s="211">
        <v>100</v>
      </c>
      <c r="C1112" s="303" t="s">
        <v>789</v>
      </c>
      <c r="D1112" s="303" t="s">
        <v>35</v>
      </c>
      <c r="E1112" s="303" t="s">
        <v>249</v>
      </c>
      <c r="F1112" s="978" t="s">
        <v>790</v>
      </c>
      <c r="G1112" s="980"/>
      <c r="H1112" s="1266" t="s">
        <v>38</v>
      </c>
      <c r="I1112" s="1267"/>
      <c r="J1112" s="304">
        <v>100</v>
      </c>
      <c r="K1112" s="1266" t="s">
        <v>147</v>
      </c>
      <c r="L1112" s="1267"/>
      <c r="M1112" s="1268" t="s">
        <v>959</v>
      </c>
      <c r="N1112" s="1269"/>
      <c r="O1112" s="1270"/>
    </row>
    <row r="1113" spans="1:15" ht="15.75" x14ac:dyDescent="0.25">
      <c r="A1113" s="1001" t="s">
        <v>40</v>
      </c>
      <c r="B1113" s="1003"/>
      <c r="C1113" s="978" t="s">
        <v>995</v>
      </c>
      <c r="D1113" s="979"/>
      <c r="E1113" s="979"/>
      <c r="F1113" s="979"/>
      <c r="G1113" s="980"/>
      <c r="H1113" s="1030" t="s">
        <v>42</v>
      </c>
      <c r="I1113" s="1271"/>
      <c r="J1113" s="1272"/>
      <c r="K1113" s="1268" t="s">
        <v>792</v>
      </c>
      <c r="L1113" s="1269"/>
      <c r="M1113" s="1269"/>
      <c r="N1113" s="1269"/>
      <c r="O1113" s="1270"/>
    </row>
    <row r="1114" spans="1:15" ht="15.75" x14ac:dyDescent="0.25">
      <c r="A1114" s="1081" t="s">
        <v>44</v>
      </c>
      <c r="B1114" s="1082"/>
      <c r="C1114" s="1082"/>
      <c r="D1114" s="1082"/>
      <c r="E1114" s="1082"/>
      <c r="F1114" s="1083"/>
      <c r="G1114" s="1081" t="s">
        <v>45</v>
      </c>
      <c r="H1114" s="1082"/>
      <c r="I1114" s="1082"/>
      <c r="J1114" s="1082"/>
      <c r="K1114" s="1082"/>
      <c r="L1114" s="1082"/>
      <c r="M1114" s="1082"/>
      <c r="N1114" s="1082"/>
      <c r="O1114" s="1083"/>
    </row>
    <row r="1115" spans="1:15" x14ac:dyDescent="0.25">
      <c r="A1115" s="1239" t="s">
        <v>793</v>
      </c>
      <c r="B1115" s="1240"/>
      <c r="C1115" s="1240"/>
      <c r="D1115" s="1240"/>
      <c r="E1115" s="1240"/>
      <c r="F1115" s="1241"/>
      <c r="G1115" s="1239" t="s">
        <v>943</v>
      </c>
      <c r="H1115" s="1240"/>
      <c r="I1115" s="1240"/>
      <c r="J1115" s="1240"/>
      <c r="K1115" s="1240"/>
      <c r="L1115" s="1240"/>
      <c r="M1115" s="1240"/>
      <c r="N1115" s="1240"/>
      <c r="O1115" s="1241"/>
    </row>
    <row r="1116" spans="1:15" x14ac:dyDescent="0.25">
      <c r="A1116" s="1242"/>
      <c r="B1116" s="1243"/>
      <c r="C1116" s="1243"/>
      <c r="D1116" s="1243"/>
      <c r="E1116" s="1243"/>
      <c r="F1116" s="1244"/>
      <c r="G1116" s="1242"/>
      <c r="H1116" s="1243"/>
      <c r="I1116" s="1243"/>
      <c r="J1116" s="1243"/>
      <c r="K1116" s="1243"/>
      <c r="L1116" s="1243"/>
      <c r="M1116" s="1243"/>
      <c r="N1116" s="1243"/>
      <c r="O1116" s="1244"/>
    </row>
    <row r="1117" spans="1:15" ht="15.75" x14ac:dyDescent="0.25">
      <c r="A1117" s="1081" t="s">
        <v>48</v>
      </c>
      <c r="B1117" s="1082"/>
      <c r="C1117" s="1082"/>
      <c r="D1117" s="1082"/>
      <c r="E1117" s="1082"/>
      <c r="F1117" s="1083"/>
      <c r="G1117" s="1081" t="s">
        <v>49</v>
      </c>
      <c r="H1117" s="1082"/>
      <c r="I1117" s="1082"/>
      <c r="J1117" s="1082"/>
      <c r="K1117" s="1082"/>
      <c r="L1117" s="1082"/>
      <c r="M1117" s="1082"/>
      <c r="N1117" s="1082"/>
      <c r="O1117" s="1083"/>
    </row>
    <row r="1118" spans="1:15" x14ac:dyDescent="0.25">
      <c r="A1118" s="1233" t="s">
        <v>944</v>
      </c>
      <c r="B1118" s="1234"/>
      <c r="C1118" s="1234"/>
      <c r="D1118" s="1234"/>
      <c r="E1118" s="1234"/>
      <c r="F1118" s="1235"/>
      <c r="G1118" s="1253" t="s">
        <v>945</v>
      </c>
      <c r="H1118" s="1254"/>
      <c r="I1118" s="1254"/>
      <c r="J1118" s="1254"/>
      <c r="K1118" s="1254"/>
      <c r="L1118" s="1254"/>
      <c r="M1118" s="1254"/>
      <c r="N1118" s="1254"/>
      <c r="O1118" s="1255"/>
    </row>
    <row r="1119" spans="1:15" x14ac:dyDescent="0.25">
      <c r="A1119" s="1236"/>
      <c r="B1119" s="1237"/>
      <c r="C1119" s="1237"/>
      <c r="D1119" s="1237"/>
      <c r="E1119" s="1237"/>
      <c r="F1119" s="1238"/>
      <c r="G1119" s="1256"/>
      <c r="H1119" s="1257"/>
      <c r="I1119" s="1257"/>
      <c r="J1119" s="1257"/>
      <c r="K1119" s="1257"/>
      <c r="L1119" s="1257"/>
      <c r="M1119" s="1257"/>
      <c r="N1119" s="1257"/>
      <c r="O1119" s="1258"/>
    </row>
    <row r="1120" spans="1:15" ht="15.75" x14ac:dyDescent="0.25">
      <c r="A1120" s="200"/>
      <c r="B1120" s="201"/>
      <c r="C1120" s="206"/>
      <c r="D1120" s="206"/>
      <c r="E1120" s="206"/>
      <c r="F1120" s="206"/>
      <c r="G1120" s="206"/>
      <c r="H1120" s="206"/>
      <c r="I1120" s="206"/>
      <c r="J1120" s="206"/>
      <c r="K1120" s="206"/>
      <c r="L1120" s="206"/>
      <c r="M1120" s="206"/>
      <c r="N1120" s="206"/>
      <c r="O1120" s="200"/>
    </row>
    <row r="1121" spans="1:15" ht="15.75" x14ac:dyDescent="0.25">
      <c r="A1121" s="70"/>
      <c r="B1121" s="70"/>
      <c r="C1121" s="63"/>
      <c r="D1121" s="752" t="s">
        <v>52</v>
      </c>
      <c r="E1121" s="773"/>
      <c r="F1121" s="773"/>
      <c r="G1121" s="773"/>
      <c r="H1121" s="773"/>
      <c r="I1121" s="773"/>
      <c r="J1121" s="773"/>
      <c r="K1121" s="773"/>
      <c r="L1121" s="773"/>
      <c r="M1121" s="773"/>
      <c r="N1121" s="773"/>
      <c r="O1121" s="753"/>
    </row>
    <row r="1122" spans="1:15" ht="15.75" x14ac:dyDescent="0.25">
      <c r="A1122" s="63"/>
      <c r="B1122" s="64"/>
      <c r="C1122" s="70"/>
      <c r="D1122" s="105" t="s">
        <v>53</v>
      </c>
      <c r="E1122" s="105" t="s">
        <v>54</v>
      </c>
      <c r="F1122" s="105" t="s">
        <v>55</v>
      </c>
      <c r="G1122" s="105" t="s">
        <v>56</v>
      </c>
      <c r="H1122" s="105" t="s">
        <v>57</v>
      </c>
      <c r="I1122" s="105" t="s">
        <v>58</v>
      </c>
      <c r="J1122" s="105" t="s">
        <v>59</v>
      </c>
      <c r="K1122" s="105" t="s">
        <v>60</v>
      </c>
      <c r="L1122" s="105" t="s">
        <v>61</v>
      </c>
      <c r="M1122" s="105" t="s">
        <v>62</v>
      </c>
      <c r="N1122" s="105" t="s">
        <v>63</v>
      </c>
      <c r="O1122" s="105" t="s">
        <v>64</v>
      </c>
    </row>
    <row r="1123" spans="1:15" ht="15.75" x14ac:dyDescent="0.25">
      <c r="A1123" s="1215" t="s">
        <v>65</v>
      </c>
      <c r="B1123" s="1216"/>
      <c r="C1123" s="1217"/>
      <c r="D1123" s="214"/>
      <c r="E1123" s="319">
        <v>0.1</v>
      </c>
      <c r="F1123" s="319">
        <v>0.2</v>
      </c>
      <c r="G1123" s="319">
        <v>0.3</v>
      </c>
      <c r="H1123" s="319">
        <v>0.4</v>
      </c>
      <c r="I1123" s="319">
        <v>0.5</v>
      </c>
      <c r="J1123" s="319">
        <v>0.6</v>
      </c>
      <c r="K1123" s="319">
        <v>0.7</v>
      </c>
      <c r="L1123" s="319">
        <v>0.8</v>
      </c>
      <c r="M1123" s="319">
        <v>0.9</v>
      </c>
      <c r="N1123" s="319">
        <v>0.95</v>
      </c>
      <c r="O1123" s="319">
        <v>1</v>
      </c>
    </row>
    <row r="1124" spans="1:15" ht="15.75" x14ac:dyDescent="0.25">
      <c r="A1124" s="1218" t="s">
        <v>66</v>
      </c>
      <c r="B1124" s="1219"/>
      <c r="C1124" s="1220"/>
      <c r="D1124" s="215"/>
      <c r="E1124" s="273">
        <v>0.1</v>
      </c>
      <c r="F1124" s="273">
        <v>0.2</v>
      </c>
      <c r="G1124" s="273">
        <v>0.3</v>
      </c>
      <c r="H1124" s="273">
        <v>0.4</v>
      </c>
      <c r="I1124" s="273">
        <v>0.5</v>
      </c>
      <c r="J1124" s="273">
        <v>0.6</v>
      </c>
      <c r="K1124" s="273">
        <v>0.7</v>
      </c>
      <c r="L1124" s="273">
        <v>0.8</v>
      </c>
      <c r="M1124" s="273"/>
      <c r="N1124" s="273"/>
      <c r="O1124" s="273"/>
    </row>
    <row r="1125" spans="1:15" ht="15.75" x14ac:dyDescent="0.25">
      <c r="A1125" s="63"/>
      <c r="B1125" s="64"/>
      <c r="C1125" s="65"/>
      <c r="D1125" s="65"/>
      <c r="E1125" s="320"/>
      <c r="F1125" s="320"/>
      <c r="G1125" s="320"/>
      <c r="H1125" s="320"/>
      <c r="I1125" s="320"/>
      <c r="J1125" s="320"/>
      <c r="K1125" s="320"/>
      <c r="L1125" s="320"/>
      <c r="M1125" s="320"/>
      <c r="N1125" s="320"/>
      <c r="O1125" s="320"/>
    </row>
    <row r="1126" spans="1:15" ht="15.75" x14ac:dyDescent="0.25">
      <c r="A1126" s="63"/>
      <c r="B1126" s="64"/>
      <c r="C1126" s="70"/>
      <c r="D1126" s="70"/>
      <c r="E1126" s="70"/>
      <c r="F1126" s="70"/>
      <c r="G1126" s="70"/>
      <c r="H1126" s="70"/>
      <c r="I1126" s="70"/>
      <c r="J1126" s="70"/>
      <c r="K1126" s="70"/>
      <c r="L1126" s="70"/>
      <c r="M1126" s="70"/>
      <c r="N1126" s="70"/>
      <c r="O1126" s="63"/>
    </row>
    <row r="1127" spans="1:15" ht="15.75" x14ac:dyDescent="0.25">
      <c r="A1127" s="86" t="s">
        <v>76</v>
      </c>
      <c r="B1127" s="86" t="s">
        <v>24</v>
      </c>
      <c r="C1127" s="113"/>
      <c r="D1127" s="105" t="s">
        <v>53</v>
      </c>
      <c r="E1127" s="105" t="s">
        <v>54</v>
      </c>
      <c r="F1127" s="105" t="s">
        <v>55</v>
      </c>
      <c r="G1127" s="105" t="s">
        <v>56</v>
      </c>
      <c r="H1127" s="105" t="s">
        <v>57</v>
      </c>
      <c r="I1127" s="105" t="s">
        <v>58</v>
      </c>
      <c r="J1127" s="105" t="s">
        <v>59</v>
      </c>
      <c r="K1127" s="105" t="s">
        <v>60</v>
      </c>
      <c r="L1127" s="105" t="s">
        <v>61</v>
      </c>
      <c r="M1127" s="105" t="s">
        <v>62</v>
      </c>
      <c r="N1127" s="105" t="s">
        <v>63</v>
      </c>
      <c r="O1127" s="105" t="s">
        <v>64</v>
      </c>
    </row>
    <row r="1128" spans="1:15" ht="31.5" x14ac:dyDescent="0.25">
      <c r="A1128" s="784" t="s">
        <v>996</v>
      </c>
      <c r="B1128" s="1339">
        <v>0.6</v>
      </c>
      <c r="C1128" s="285" t="s">
        <v>65</v>
      </c>
      <c r="D1128" s="285"/>
      <c r="E1128" s="285">
        <v>10</v>
      </c>
      <c r="F1128" s="285">
        <v>20</v>
      </c>
      <c r="G1128" s="285">
        <v>30</v>
      </c>
      <c r="H1128" s="285">
        <v>40</v>
      </c>
      <c r="I1128" s="285">
        <v>50</v>
      </c>
      <c r="J1128" s="285">
        <v>60</v>
      </c>
      <c r="K1128" s="285">
        <v>70</v>
      </c>
      <c r="L1128" s="285">
        <v>80</v>
      </c>
      <c r="M1128" s="285">
        <v>90</v>
      </c>
      <c r="N1128" s="285">
        <v>95</v>
      </c>
      <c r="O1128" s="285">
        <v>100</v>
      </c>
    </row>
    <row r="1129" spans="1:15" x14ac:dyDescent="0.25">
      <c r="A1129" s="785"/>
      <c r="B1129" s="1340"/>
      <c r="C1129" s="286" t="s">
        <v>66</v>
      </c>
      <c r="D1129" s="286"/>
      <c r="E1129" s="286">
        <v>10</v>
      </c>
      <c r="F1129" s="286">
        <v>20</v>
      </c>
      <c r="G1129" s="286">
        <v>30</v>
      </c>
      <c r="H1129" s="286">
        <v>40</v>
      </c>
      <c r="I1129" s="286">
        <v>50</v>
      </c>
      <c r="J1129" s="286">
        <v>60</v>
      </c>
      <c r="K1129" s="286">
        <v>70</v>
      </c>
      <c r="L1129" s="286">
        <v>80</v>
      </c>
      <c r="M1129" s="286"/>
      <c r="N1129" s="286"/>
      <c r="O1129" s="286"/>
    </row>
    <row r="1130" spans="1:15" ht="31.5" x14ac:dyDescent="0.25">
      <c r="A1130" s="1286" t="s">
        <v>997</v>
      </c>
      <c r="B1130" s="1339">
        <v>0.4</v>
      </c>
      <c r="C1130" s="285" t="s">
        <v>65</v>
      </c>
      <c r="D1130" s="285"/>
      <c r="E1130" s="285">
        <v>10</v>
      </c>
      <c r="F1130" s="285">
        <v>20</v>
      </c>
      <c r="G1130" s="285">
        <v>30</v>
      </c>
      <c r="H1130" s="285">
        <v>40</v>
      </c>
      <c r="I1130" s="285">
        <v>50</v>
      </c>
      <c r="J1130" s="285">
        <v>60</v>
      </c>
      <c r="K1130" s="285">
        <v>70</v>
      </c>
      <c r="L1130" s="285">
        <v>80</v>
      </c>
      <c r="M1130" s="285">
        <v>90</v>
      </c>
      <c r="N1130" s="285">
        <v>95</v>
      </c>
      <c r="O1130" s="285">
        <v>100</v>
      </c>
    </row>
    <row r="1131" spans="1:15" x14ac:dyDescent="0.25">
      <c r="A1131" s="1287"/>
      <c r="B1131" s="1340"/>
      <c r="C1131" s="286" t="s">
        <v>66</v>
      </c>
      <c r="D1131" s="286"/>
      <c r="E1131" s="286">
        <v>10</v>
      </c>
      <c r="F1131" s="286">
        <v>20</v>
      </c>
      <c r="G1131" s="286">
        <v>30</v>
      </c>
      <c r="H1131" s="286">
        <v>40</v>
      </c>
      <c r="I1131" s="286">
        <v>50</v>
      </c>
      <c r="J1131" s="286">
        <v>60</v>
      </c>
      <c r="K1131" s="286">
        <v>70</v>
      </c>
      <c r="L1131" s="286">
        <v>80</v>
      </c>
      <c r="M1131" s="286"/>
      <c r="N1131" s="286"/>
      <c r="O1131" s="286"/>
    </row>
    <row r="1132" spans="1:15" ht="16.5" thickBot="1" x14ac:dyDescent="0.3">
      <c r="A1132" s="232"/>
      <c r="B1132" s="288"/>
      <c r="C1132" s="232"/>
      <c r="D1132" s="232"/>
      <c r="E1132" s="232"/>
      <c r="F1132" s="232"/>
      <c r="G1132" s="232"/>
      <c r="H1132" s="232"/>
      <c r="I1132" s="232"/>
      <c r="J1132" s="232"/>
      <c r="K1132" s="232"/>
      <c r="L1132" s="232"/>
      <c r="M1132" s="288"/>
      <c r="N1132" s="288"/>
      <c r="O1132" s="232"/>
    </row>
    <row r="1133" spans="1:15" ht="16.5" thickBot="1" x14ac:dyDescent="0.3">
      <c r="A1133" s="1006" t="s">
        <v>612</v>
      </c>
      <c r="B1133" s="1007"/>
      <c r="C1133" s="1007"/>
      <c r="D1133" s="1007"/>
      <c r="E1133" s="1007"/>
      <c r="F1133" s="1007"/>
      <c r="G1133" s="1007"/>
      <c r="H1133" s="1007"/>
      <c r="I1133" s="1007"/>
      <c r="J1133" s="1007"/>
      <c r="K1133" s="1007"/>
      <c r="L1133" s="1007"/>
      <c r="M1133" s="1007"/>
      <c r="N1133" s="1007"/>
      <c r="O1133" s="1008"/>
    </row>
    <row r="1134" spans="1:15" x14ac:dyDescent="0.25">
      <c r="A1134" s="1009" t="s">
        <v>684</v>
      </c>
      <c r="B1134" s="1010"/>
      <c r="C1134" s="1010"/>
      <c r="D1134" s="1010"/>
      <c r="E1134" s="1010"/>
      <c r="F1134" s="1010"/>
      <c r="G1134" s="1010"/>
      <c r="H1134" s="1010"/>
      <c r="I1134" s="1010"/>
      <c r="J1134" s="1010"/>
      <c r="K1134" s="1010"/>
      <c r="L1134" s="1010"/>
      <c r="M1134" s="1010"/>
      <c r="N1134" s="1010"/>
      <c r="O1134" s="1011"/>
    </row>
    <row r="1135" spans="1:15" x14ac:dyDescent="0.25">
      <c r="A1135" s="1341" t="s">
        <v>998</v>
      </c>
      <c r="B1135" s="1342"/>
      <c r="C1135" s="1342"/>
      <c r="D1135" s="1342"/>
      <c r="E1135" s="1342"/>
      <c r="F1135" s="1342"/>
      <c r="G1135" s="1342"/>
      <c r="H1135" s="1342"/>
      <c r="I1135" s="1342"/>
      <c r="J1135" s="1342"/>
      <c r="K1135" s="1342"/>
      <c r="L1135" s="1342"/>
      <c r="M1135" s="1342"/>
      <c r="N1135" s="1342"/>
      <c r="O1135" s="1343"/>
    </row>
    <row r="1136" spans="1:15" x14ac:dyDescent="0.25">
      <c r="A1136" s="1341" t="s">
        <v>999</v>
      </c>
      <c r="B1136" s="1342"/>
      <c r="C1136" s="1342"/>
      <c r="D1136" s="1342"/>
      <c r="E1136" s="1342"/>
      <c r="F1136" s="1342"/>
      <c r="G1136" s="1342"/>
      <c r="H1136" s="1342"/>
      <c r="I1136" s="1342"/>
      <c r="J1136" s="1342"/>
      <c r="K1136" s="1342"/>
      <c r="L1136" s="1342"/>
      <c r="M1136" s="1342"/>
      <c r="N1136" s="1342"/>
      <c r="O1136" s="1343"/>
    </row>
    <row r="1137" spans="1:15" x14ac:dyDescent="0.25">
      <c r="A1137" s="1341" t="s">
        <v>1000</v>
      </c>
      <c r="B1137" s="1342"/>
      <c r="C1137" s="1342"/>
      <c r="D1137" s="1342"/>
      <c r="E1137" s="1342"/>
      <c r="F1137" s="1342"/>
      <c r="G1137" s="1342"/>
      <c r="H1137" s="1342"/>
      <c r="I1137" s="1342"/>
      <c r="J1137" s="1342"/>
      <c r="K1137" s="1342"/>
      <c r="L1137" s="1342"/>
      <c r="M1137" s="1342"/>
      <c r="N1137" s="1342"/>
      <c r="O1137" s="1343"/>
    </row>
    <row r="1138" spans="1:15" ht="15.75" thickBot="1" x14ac:dyDescent="0.3">
      <c r="A1138" s="1045" t="s">
        <v>1001</v>
      </c>
      <c r="B1138" s="1039"/>
      <c r="C1138" s="1039"/>
      <c r="D1138" s="1039"/>
      <c r="E1138" s="1039"/>
      <c r="F1138" s="1039"/>
      <c r="G1138" s="1039"/>
      <c r="H1138" s="1039"/>
      <c r="I1138" s="1039"/>
      <c r="J1138" s="1039"/>
      <c r="K1138" s="1039"/>
      <c r="L1138" s="1039"/>
      <c r="M1138" s="1039"/>
      <c r="N1138" s="1039"/>
      <c r="O1138" s="1040"/>
    </row>
    <row r="1139" spans="1:15" ht="15.75" thickBot="1" x14ac:dyDescent="0.3">
      <c r="A1139" s="1041" t="s">
        <v>1002</v>
      </c>
      <c r="B1139" s="1042"/>
      <c r="C1139" s="1042"/>
      <c r="D1139" s="1042"/>
      <c r="E1139" s="1042"/>
      <c r="F1139" s="1042"/>
      <c r="G1139" s="1042"/>
      <c r="H1139" s="1042"/>
      <c r="I1139" s="1042"/>
      <c r="J1139" s="1042"/>
      <c r="K1139" s="1042"/>
      <c r="L1139" s="1042"/>
      <c r="M1139" s="1042"/>
      <c r="N1139" s="1042"/>
      <c r="O1139" s="1043"/>
    </row>
    <row r="1140" spans="1:15" ht="15.75" thickBot="1" x14ac:dyDescent="0.3">
      <c r="A1140" s="1041" t="s">
        <v>1003</v>
      </c>
      <c r="B1140" s="1042"/>
      <c r="C1140" s="1042"/>
      <c r="D1140" s="1042"/>
      <c r="E1140" s="1042"/>
      <c r="F1140" s="1042"/>
      <c r="G1140" s="1042"/>
      <c r="H1140" s="1042"/>
      <c r="I1140" s="1042"/>
      <c r="J1140" s="1042"/>
      <c r="K1140" s="1042"/>
      <c r="L1140" s="1042"/>
      <c r="M1140" s="1042"/>
      <c r="N1140" s="1042"/>
      <c r="O1140" s="1043"/>
    </row>
    <row r="1141" spans="1:15" ht="15.75" thickBot="1" x14ac:dyDescent="0.3">
      <c r="A1141" s="1033" t="s">
        <v>620</v>
      </c>
      <c r="B1141" s="1042"/>
      <c r="C1141" s="1042"/>
      <c r="D1141" s="1042"/>
      <c r="E1141" s="1042"/>
      <c r="F1141" s="1042"/>
      <c r="G1141" s="1042"/>
      <c r="H1141" s="1042"/>
      <c r="I1141" s="1042"/>
      <c r="J1141" s="1042"/>
      <c r="K1141" s="1042"/>
      <c r="L1141" s="1042"/>
      <c r="M1141" s="1042"/>
      <c r="N1141" s="1042"/>
      <c r="O1141" s="1043"/>
    </row>
    <row r="1142" spans="1:15" ht="16.5" thickBot="1" x14ac:dyDescent="0.3">
      <c r="A1142" s="1033" t="s">
        <v>621</v>
      </c>
      <c r="B1142" s="1034"/>
      <c r="C1142" s="1034"/>
      <c r="D1142" s="1034"/>
      <c r="E1142" s="1034"/>
      <c r="F1142" s="1034"/>
      <c r="G1142" s="1034"/>
      <c r="H1142" s="1034"/>
      <c r="I1142" s="1034"/>
      <c r="J1142" s="1034"/>
      <c r="K1142" s="1034"/>
      <c r="L1142" s="1034"/>
      <c r="M1142" s="1034"/>
      <c r="N1142" s="1034"/>
      <c r="O1142" s="1035"/>
    </row>
    <row r="1143" spans="1:15" ht="16.5" thickBot="1" x14ac:dyDescent="0.3">
      <c r="A1143" s="1033" t="s">
        <v>622</v>
      </c>
      <c r="B1143" s="1034"/>
      <c r="C1143" s="1034"/>
      <c r="D1143" s="1034"/>
      <c r="E1143" s="1034"/>
      <c r="F1143" s="1034"/>
      <c r="G1143" s="1034"/>
      <c r="H1143" s="1034"/>
      <c r="I1143" s="1034"/>
      <c r="J1143" s="1034"/>
      <c r="K1143" s="1034"/>
      <c r="L1143" s="1034"/>
      <c r="M1143" s="1034"/>
      <c r="N1143" s="1034"/>
      <c r="O1143" s="1035"/>
    </row>
    <row r="1144" spans="1:15" ht="15.75" x14ac:dyDescent="0.25">
      <c r="A1144" s="230"/>
      <c r="B1144" s="230"/>
      <c r="C1144" s="231"/>
      <c r="D1144" s="231"/>
      <c r="E1144" s="231"/>
      <c r="F1144" s="231"/>
      <c r="G1144" s="231"/>
      <c r="H1144" s="231"/>
      <c r="I1144" s="232"/>
      <c r="J1144" s="231"/>
      <c r="K1144" s="231"/>
      <c r="L1144" s="231"/>
      <c r="M1144" s="231"/>
      <c r="N1144" s="231"/>
      <c r="O1144" s="231"/>
    </row>
    <row r="1145" spans="1:15" ht="15.75" x14ac:dyDescent="0.25">
      <c r="A1145" s="321" t="s">
        <v>1004</v>
      </c>
      <c r="B1145" s="288"/>
      <c r="C1145" s="232"/>
      <c r="D1145" s="232"/>
      <c r="E1145" s="232"/>
      <c r="F1145" s="232"/>
      <c r="G1145" s="232"/>
      <c r="H1145" s="232"/>
      <c r="I1145" s="232"/>
      <c r="J1145" s="232"/>
      <c r="K1145" s="232"/>
      <c r="L1145" s="232"/>
      <c r="M1145" s="288"/>
      <c r="N1145" s="288"/>
      <c r="O1145" s="232"/>
    </row>
    <row r="1146" spans="1:15" x14ac:dyDescent="0.25">
      <c r="A1146" s="218"/>
      <c r="B1146" s="218"/>
      <c r="C1146" s="218"/>
      <c r="D1146" s="218"/>
      <c r="E1146" s="218"/>
      <c r="F1146" s="218"/>
      <c r="G1146" s="218"/>
      <c r="H1146" s="218"/>
      <c r="I1146" s="218"/>
      <c r="J1146" s="218"/>
      <c r="K1146" s="218"/>
      <c r="L1146" s="218"/>
      <c r="M1146" s="218"/>
      <c r="N1146" s="218"/>
      <c r="O1146" s="218"/>
    </row>
    <row r="1147" spans="1:15" x14ac:dyDescent="0.25">
      <c r="A1147" s="218"/>
      <c r="B1147" s="218"/>
      <c r="C1147" s="218"/>
      <c r="D1147" s="218"/>
      <c r="E1147" s="218"/>
      <c r="F1147" s="218"/>
      <c r="G1147" s="218"/>
      <c r="H1147" s="218"/>
      <c r="I1147" s="218"/>
      <c r="J1147" s="218"/>
      <c r="K1147" s="218"/>
      <c r="L1147" s="218"/>
      <c r="M1147" s="218"/>
      <c r="N1147" s="218"/>
      <c r="O1147" s="218"/>
    </row>
    <row r="1148" spans="1:15" x14ac:dyDescent="0.25">
      <c r="A1148" s="218"/>
      <c r="B1148" s="218"/>
      <c r="C1148" s="218"/>
      <c r="D1148" s="218"/>
      <c r="E1148" s="218"/>
      <c r="F1148" s="218"/>
      <c r="G1148" s="218"/>
      <c r="H1148" s="218"/>
      <c r="I1148" s="218"/>
      <c r="J1148" s="218"/>
      <c r="K1148" s="218"/>
      <c r="L1148" s="218"/>
      <c r="M1148" s="218"/>
      <c r="N1148" s="218"/>
      <c r="O1148" s="218"/>
    </row>
    <row r="1149" spans="1:15" x14ac:dyDescent="0.25">
      <c r="A1149" s="218"/>
      <c r="B1149" s="218"/>
      <c r="C1149" s="218"/>
      <c r="D1149" s="218"/>
      <c r="E1149" s="218"/>
      <c r="F1149" s="218"/>
      <c r="G1149" s="218"/>
      <c r="H1149" s="218"/>
      <c r="I1149" s="218"/>
      <c r="J1149" s="218"/>
      <c r="K1149" s="218"/>
      <c r="L1149" s="218"/>
      <c r="M1149" s="218"/>
      <c r="N1149" s="218"/>
      <c r="O1149" s="218"/>
    </row>
    <row r="1150" spans="1:15" x14ac:dyDescent="0.25">
      <c r="A1150" s="218"/>
      <c r="B1150" s="218"/>
      <c r="C1150" s="218"/>
      <c r="D1150" s="218"/>
      <c r="E1150" s="218"/>
      <c r="F1150" s="218"/>
      <c r="G1150" s="218"/>
      <c r="H1150" s="218"/>
      <c r="I1150" s="218"/>
      <c r="J1150" s="218"/>
      <c r="K1150" s="218"/>
      <c r="L1150" s="218"/>
      <c r="M1150" s="218"/>
      <c r="N1150" s="218"/>
      <c r="O1150" s="218"/>
    </row>
    <row r="1151" spans="1:15" x14ac:dyDescent="0.25">
      <c r="A1151" s="218"/>
      <c r="B1151" s="218"/>
      <c r="C1151" s="218"/>
      <c r="D1151" s="218"/>
      <c r="E1151" s="218"/>
      <c r="F1151" s="218"/>
      <c r="G1151" s="218"/>
      <c r="H1151" s="218"/>
      <c r="I1151" s="218"/>
      <c r="J1151" s="218"/>
      <c r="K1151" s="218"/>
      <c r="L1151" s="218"/>
      <c r="M1151" s="218"/>
      <c r="N1151" s="218"/>
      <c r="O1151" s="218"/>
    </row>
    <row r="1152" spans="1:15" ht="31.5" x14ac:dyDescent="0.25">
      <c r="A1152" s="204" t="s">
        <v>1005</v>
      </c>
      <c r="B1152" s="1096" t="s">
        <v>1006</v>
      </c>
      <c r="C1152" s="1097"/>
      <c r="D1152" s="1097"/>
      <c r="E1152" s="1097"/>
      <c r="F1152" s="1097"/>
      <c r="G1152" s="1097"/>
      <c r="H1152" s="1097"/>
      <c r="I1152" s="1097"/>
      <c r="J1152" s="1098"/>
      <c r="K1152" s="1096" t="s">
        <v>13</v>
      </c>
      <c r="L1152" s="1097"/>
      <c r="M1152" s="1097"/>
      <c r="N1152" s="1098"/>
      <c r="O1152" s="226">
        <v>0.1</v>
      </c>
    </row>
    <row r="1153" spans="1:15" ht="15.75" x14ac:dyDescent="0.25">
      <c r="A1153" s="205"/>
      <c r="B1153" s="206"/>
      <c r="C1153" s="207"/>
      <c r="D1153" s="207"/>
      <c r="E1153" s="207"/>
      <c r="F1153" s="207"/>
      <c r="G1153" s="207"/>
      <c r="H1153" s="207"/>
      <c r="I1153" s="207"/>
      <c r="J1153" s="207"/>
      <c r="K1153" s="207"/>
      <c r="L1153" s="207"/>
      <c r="M1153" s="207"/>
      <c r="N1153" s="207"/>
      <c r="O1153" s="205"/>
    </row>
    <row r="1154" spans="1:15" ht="31.5" x14ac:dyDescent="0.25">
      <c r="A1154" s="204" t="s">
        <v>11</v>
      </c>
      <c r="B1154" s="981" t="s">
        <v>1007</v>
      </c>
      <c r="C1154" s="982"/>
      <c r="D1154" s="982"/>
      <c r="E1154" s="982"/>
      <c r="F1154" s="982"/>
      <c r="G1154" s="982"/>
      <c r="H1154" s="982"/>
      <c r="I1154" s="982"/>
      <c r="J1154" s="983"/>
      <c r="K1154" s="1096" t="s">
        <v>752</v>
      </c>
      <c r="L1154" s="1097"/>
      <c r="M1154" s="1097"/>
      <c r="N1154" s="1098"/>
      <c r="O1154" s="103">
        <v>1</v>
      </c>
    </row>
    <row r="1155" spans="1:15" ht="15.75" x14ac:dyDescent="0.25">
      <c r="A1155" s="205"/>
      <c r="B1155" s="206"/>
      <c r="C1155" s="207"/>
      <c r="D1155" s="207"/>
      <c r="E1155" s="207"/>
      <c r="F1155" s="207"/>
      <c r="G1155" s="207"/>
      <c r="H1155" s="207"/>
      <c r="I1155" s="207"/>
      <c r="J1155" s="207"/>
      <c r="K1155" s="207"/>
      <c r="L1155" s="207"/>
      <c r="M1155" s="207"/>
      <c r="N1155" s="207"/>
      <c r="O1155" s="205"/>
    </row>
    <row r="1156" spans="1:15" x14ac:dyDescent="0.25">
      <c r="A1156" s="1200" t="s">
        <v>15</v>
      </c>
      <c r="B1156" s="1201"/>
      <c r="C1156" s="1201"/>
      <c r="D1156" s="1202"/>
      <c r="E1156" s="984" t="s">
        <v>1008</v>
      </c>
      <c r="F1156" s="985"/>
      <c r="G1156" s="985"/>
      <c r="H1156" s="985"/>
      <c r="I1156" s="986"/>
      <c r="J1156" s="1200" t="s">
        <v>17</v>
      </c>
      <c r="K1156" s="1202"/>
      <c r="L1156" s="984" t="s">
        <v>1009</v>
      </c>
      <c r="M1156" s="985"/>
      <c r="N1156" s="985"/>
      <c r="O1156" s="986"/>
    </row>
    <row r="1157" spans="1:15" x14ac:dyDescent="0.25">
      <c r="A1157" s="1203"/>
      <c r="B1157" s="1204"/>
      <c r="C1157" s="1204"/>
      <c r="D1157" s="1205"/>
      <c r="E1157" s="984" t="s">
        <v>1010</v>
      </c>
      <c r="F1157" s="985"/>
      <c r="G1157" s="985"/>
      <c r="H1157" s="985"/>
      <c r="I1157" s="986"/>
      <c r="J1157" s="1203"/>
      <c r="K1157" s="1205"/>
      <c r="L1157" s="984" t="s">
        <v>1011</v>
      </c>
      <c r="M1157" s="985"/>
      <c r="N1157" s="985"/>
      <c r="O1157" s="986"/>
    </row>
    <row r="1158" spans="1:15" x14ac:dyDescent="0.25">
      <c r="A1158" s="1203"/>
      <c r="B1158" s="1204"/>
      <c r="C1158" s="1204"/>
      <c r="D1158" s="1205"/>
      <c r="E1158" s="984" t="s">
        <v>1012</v>
      </c>
      <c r="F1158" s="985"/>
      <c r="G1158" s="985"/>
      <c r="H1158" s="985"/>
      <c r="I1158" s="986"/>
      <c r="J1158" s="1203"/>
      <c r="K1158" s="1205"/>
      <c r="L1158" s="984" t="s">
        <v>1013</v>
      </c>
      <c r="M1158" s="985"/>
      <c r="N1158" s="985"/>
      <c r="O1158" s="986"/>
    </row>
    <row r="1159" spans="1:15" x14ac:dyDescent="0.25">
      <c r="A1159" s="1203"/>
      <c r="B1159" s="1204"/>
      <c r="C1159" s="1204"/>
      <c r="D1159" s="1205"/>
      <c r="E1159" s="984" t="s">
        <v>1014</v>
      </c>
      <c r="F1159" s="985"/>
      <c r="G1159" s="985"/>
      <c r="H1159" s="985"/>
      <c r="I1159" s="986"/>
      <c r="J1159" s="1203"/>
      <c r="K1159" s="1205"/>
      <c r="L1159" s="984" t="s">
        <v>1015</v>
      </c>
      <c r="M1159" s="985"/>
      <c r="N1159" s="985"/>
      <c r="O1159" s="986"/>
    </row>
    <row r="1160" spans="1:15" x14ac:dyDescent="0.25">
      <c r="A1160" s="1203"/>
      <c r="B1160" s="1204"/>
      <c r="C1160" s="1204"/>
      <c r="D1160" s="1205"/>
      <c r="E1160" s="984" t="s">
        <v>1016</v>
      </c>
      <c r="F1160" s="985"/>
      <c r="G1160" s="985"/>
      <c r="H1160" s="985"/>
      <c r="I1160" s="986"/>
      <c r="J1160" s="1203"/>
      <c r="K1160" s="1205"/>
      <c r="L1160" s="984" t="s">
        <v>1017</v>
      </c>
      <c r="M1160" s="985"/>
      <c r="N1160" s="985"/>
      <c r="O1160" s="986"/>
    </row>
    <row r="1161" spans="1:15" x14ac:dyDescent="0.25">
      <c r="A1161" s="1203"/>
      <c r="B1161" s="1204"/>
      <c r="C1161" s="1204"/>
      <c r="D1161" s="1205"/>
      <c r="E1161" s="984" t="s">
        <v>1018</v>
      </c>
      <c r="F1161" s="985"/>
      <c r="G1161" s="985"/>
      <c r="H1161" s="985"/>
      <c r="I1161" s="986"/>
      <c r="J1161" s="1203"/>
      <c r="K1161" s="1205"/>
      <c r="L1161" s="984">
        <v>6</v>
      </c>
      <c r="M1161" s="985"/>
      <c r="N1161" s="985"/>
      <c r="O1161" s="986"/>
    </row>
    <row r="1162" spans="1:15" x14ac:dyDescent="0.25">
      <c r="A1162" s="1203"/>
      <c r="B1162" s="1204"/>
      <c r="C1162" s="1204"/>
      <c r="D1162" s="1205"/>
      <c r="E1162" s="984" t="s">
        <v>1019</v>
      </c>
      <c r="F1162" s="985"/>
      <c r="G1162" s="985"/>
      <c r="H1162" s="985"/>
      <c r="I1162" s="986"/>
      <c r="J1162" s="1203"/>
      <c r="K1162" s="1205"/>
      <c r="L1162" s="984">
        <v>7</v>
      </c>
      <c r="M1162" s="985"/>
      <c r="N1162" s="985"/>
      <c r="O1162" s="986"/>
    </row>
    <row r="1163" spans="1:15" x14ac:dyDescent="0.25">
      <c r="A1163" s="1203"/>
      <c r="B1163" s="1204"/>
      <c r="C1163" s="1204"/>
      <c r="D1163" s="1205"/>
      <c r="E1163" s="1344" t="s">
        <v>1020</v>
      </c>
      <c r="F1163" s="1345"/>
      <c r="G1163" s="1345"/>
      <c r="H1163" s="1345"/>
      <c r="I1163" s="1346"/>
      <c r="J1163" s="1203"/>
      <c r="K1163" s="1205"/>
      <c r="L1163" s="984">
        <v>8</v>
      </c>
      <c r="M1163" s="985"/>
      <c r="N1163" s="985"/>
      <c r="O1163" s="986"/>
    </row>
    <row r="1164" spans="1:15" x14ac:dyDescent="0.25">
      <c r="A1164" s="1203"/>
      <c r="B1164" s="1204"/>
      <c r="C1164" s="1204"/>
      <c r="D1164" s="1205"/>
      <c r="E1164" s="984" t="s">
        <v>1021</v>
      </c>
      <c r="F1164" s="985"/>
      <c r="G1164" s="985"/>
      <c r="H1164" s="985"/>
      <c r="I1164" s="986"/>
      <c r="J1164" s="1203"/>
      <c r="K1164" s="1205"/>
      <c r="L1164" s="984">
        <v>9</v>
      </c>
      <c r="M1164" s="985"/>
      <c r="N1164" s="985"/>
      <c r="O1164" s="986"/>
    </row>
    <row r="1165" spans="1:15" x14ac:dyDescent="0.25">
      <c r="A1165" s="1203"/>
      <c r="B1165" s="1204"/>
      <c r="C1165" s="1204"/>
      <c r="D1165" s="1205"/>
      <c r="E1165" s="984"/>
      <c r="F1165" s="985"/>
      <c r="G1165" s="985"/>
      <c r="H1165" s="985"/>
      <c r="I1165" s="986"/>
      <c r="J1165" s="1203"/>
      <c r="K1165" s="1205"/>
      <c r="L1165" s="984">
        <v>10</v>
      </c>
      <c r="M1165" s="985"/>
      <c r="N1165" s="985"/>
      <c r="O1165" s="986"/>
    </row>
    <row r="1166" spans="1:15" x14ac:dyDescent="0.25">
      <c r="A1166" s="1203"/>
      <c r="B1166" s="1204"/>
      <c r="C1166" s="1204"/>
      <c r="D1166" s="1205"/>
      <c r="E1166" s="984"/>
      <c r="F1166" s="985"/>
      <c r="G1166" s="985"/>
      <c r="H1166" s="985"/>
      <c r="I1166" s="986"/>
      <c r="J1166" s="1203"/>
      <c r="K1166" s="1205"/>
      <c r="L1166" s="984">
        <v>11</v>
      </c>
      <c r="M1166" s="985"/>
      <c r="N1166" s="985"/>
      <c r="O1166" s="986"/>
    </row>
    <row r="1167" spans="1:15" x14ac:dyDescent="0.25">
      <c r="A1167" s="1203"/>
      <c r="B1167" s="1204"/>
      <c r="C1167" s="1204"/>
      <c r="D1167" s="1205"/>
      <c r="E1167" s="984"/>
      <c r="F1167" s="985"/>
      <c r="G1167" s="985"/>
      <c r="H1167" s="985"/>
      <c r="I1167" s="986"/>
      <c r="J1167" s="1203"/>
      <c r="K1167" s="1205"/>
      <c r="L1167" s="984">
        <v>12</v>
      </c>
      <c r="M1167" s="985"/>
      <c r="N1167" s="985"/>
      <c r="O1167" s="986"/>
    </row>
    <row r="1168" spans="1:15" x14ac:dyDescent="0.25">
      <c r="A1168" s="1206"/>
      <c r="B1168" s="1207"/>
      <c r="C1168" s="1207"/>
      <c r="D1168" s="1208"/>
      <c r="E1168" s="984"/>
      <c r="F1168" s="985"/>
      <c r="G1168" s="985"/>
      <c r="H1168" s="985"/>
      <c r="I1168" s="986"/>
      <c r="J1168" s="1206"/>
      <c r="K1168" s="1208"/>
      <c r="L1168" s="984">
        <v>13</v>
      </c>
      <c r="M1168" s="985"/>
      <c r="N1168" s="985"/>
      <c r="O1168" s="986"/>
    </row>
    <row r="1169" spans="1:15" ht="15.75" x14ac:dyDescent="0.25">
      <c r="A1169" s="205"/>
      <c r="B1169" s="206"/>
      <c r="C1169" s="207"/>
      <c r="D1169" s="207"/>
      <c r="E1169" s="207"/>
      <c r="F1169" s="207"/>
      <c r="G1169" s="207"/>
      <c r="H1169" s="207"/>
      <c r="I1169" s="207"/>
      <c r="J1169" s="207"/>
      <c r="K1169" s="207"/>
      <c r="L1169" s="207"/>
      <c r="M1169" s="207"/>
      <c r="N1169" s="207"/>
      <c r="O1169" s="205"/>
    </row>
    <row r="1170" spans="1:15" ht="15.75" x14ac:dyDescent="0.25">
      <c r="A1170" s="205"/>
      <c r="B1170" s="206"/>
      <c r="C1170" s="207"/>
      <c r="D1170" s="207"/>
      <c r="E1170" s="207"/>
      <c r="F1170" s="207"/>
      <c r="G1170" s="207"/>
      <c r="H1170" s="207"/>
      <c r="I1170" s="207"/>
      <c r="J1170" s="207"/>
      <c r="K1170" s="207"/>
      <c r="L1170" s="207"/>
      <c r="M1170" s="207"/>
      <c r="N1170" s="207"/>
      <c r="O1170" s="205"/>
    </row>
    <row r="1171" spans="1:15" ht="63" x14ac:dyDescent="0.25">
      <c r="A1171" s="208" t="s">
        <v>23</v>
      </c>
      <c r="B1171" s="209" t="s">
        <v>24</v>
      </c>
      <c r="C1171" s="208" t="s">
        <v>25</v>
      </c>
      <c r="D1171" s="208" t="s">
        <v>26</v>
      </c>
      <c r="E1171" s="208" t="s">
        <v>592</v>
      </c>
      <c r="F1171" s="1001" t="s">
        <v>28</v>
      </c>
      <c r="G1171" s="1003"/>
      <c r="H1171" s="1001" t="s">
        <v>29</v>
      </c>
      <c r="I1171" s="1003"/>
      <c r="J1171" s="209" t="s">
        <v>30</v>
      </c>
      <c r="K1171" s="1001" t="s">
        <v>31</v>
      </c>
      <c r="L1171" s="1003"/>
      <c r="M1171" s="988" t="s">
        <v>32</v>
      </c>
      <c r="N1171" s="989"/>
      <c r="O1171" s="990"/>
    </row>
    <row r="1172" spans="1:15" ht="47.25" x14ac:dyDescent="0.25">
      <c r="A1172" s="210" t="s">
        <v>33</v>
      </c>
      <c r="B1172" s="322">
        <v>30</v>
      </c>
      <c r="C1172" s="303" t="s">
        <v>1022</v>
      </c>
      <c r="D1172" s="303" t="s">
        <v>35</v>
      </c>
      <c r="E1172" s="303" t="s">
        <v>249</v>
      </c>
      <c r="F1172" s="978" t="s">
        <v>1023</v>
      </c>
      <c r="G1172" s="980"/>
      <c r="H1172" s="1266" t="s">
        <v>264</v>
      </c>
      <c r="I1172" s="1267"/>
      <c r="J1172" s="304">
        <v>3</v>
      </c>
      <c r="K1172" s="1266" t="s">
        <v>1024</v>
      </c>
      <c r="L1172" s="1267"/>
      <c r="M1172" s="1268" t="s">
        <v>1021</v>
      </c>
      <c r="N1172" s="1269"/>
      <c r="O1172" s="1270"/>
    </row>
    <row r="1173" spans="1:15" ht="15.75" x14ac:dyDescent="0.25">
      <c r="A1173" s="1001" t="s">
        <v>1025</v>
      </c>
      <c r="B1173" s="1003"/>
      <c r="C1173" s="978" t="s">
        <v>1026</v>
      </c>
      <c r="D1173" s="979"/>
      <c r="E1173" s="979"/>
      <c r="F1173" s="979"/>
      <c r="G1173" s="980"/>
      <c r="H1173" s="1030" t="s">
        <v>42</v>
      </c>
      <c r="I1173" s="1271"/>
      <c r="J1173" s="1272"/>
      <c r="K1173" s="1268" t="s">
        <v>1027</v>
      </c>
      <c r="L1173" s="1269"/>
      <c r="M1173" s="1269"/>
      <c r="N1173" s="1269"/>
      <c r="O1173" s="1270"/>
    </row>
    <row r="1174" spans="1:15" ht="15.75" x14ac:dyDescent="0.25">
      <c r="A1174" s="1081" t="s">
        <v>44</v>
      </c>
      <c r="B1174" s="1082"/>
      <c r="C1174" s="1082"/>
      <c r="D1174" s="1082"/>
      <c r="E1174" s="1082"/>
      <c r="F1174" s="1083"/>
      <c r="G1174" s="1081" t="s">
        <v>45</v>
      </c>
      <c r="H1174" s="1082"/>
      <c r="I1174" s="1082"/>
      <c r="J1174" s="1082"/>
      <c r="K1174" s="1082"/>
      <c r="L1174" s="1082"/>
      <c r="M1174" s="1082"/>
      <c r="N1174" s="1082"/>
      <c r="O1174" s="1083"/>
    </row>
    <row r="1175" spans="1:15" x14ac:dyDescent="0.25">
      <c r="A1175" s="1239" t="s">
        <v>1028</v>
      </c>
      <c r="B1175" s="1240"/>
      <c r="C1175" s="1240"/>
      <c r="D1175" s="1240"/>
      <c r="E1175" s="1240"/>
      <c r="F1175" s="1241"/>
      <c r="G1175" s="1239" t="s">
        <v>1029</v>
      </c>
      <c r="H1175" s="1240"/>
      <c r="I1175" s="1240"/>
      <c r="J1175" s="1240"/>
      <c r="K1175" s="1240"/>
      <c r="L1175" s="1240"/>
      <c r="M1175" s="1240"/>
      <c r="N1175" s="1240"/>
      <c r="O1175" s="1241"/>
    </row>
    <row r="1176" spans="1:15" x14ac:dyDescent="0.25">
      <c r="A1176" s="1242"/>
      <c r="B1176" s="1243"/>
      <c r="C1176" s="1243"/>
      <c r="D1176" s="1243"/>
      <c r="E1176" s="1243"/>
      <c r="F1176" s="1244"/>
      <c r="G1176" s="1242"/>
      <c r="H1176" s="1243"/>
      <c r="I1176" s="1243"/>
      <c r="J1176" s="1243"/>
      <c r="K1176" s="1243"/>
      <c r="L1176" s="1243"/>
      <c r="M1176" s="1243"/>
      <c r="N1176" s="1243"/>
      <c r="O1176" s="1244"/>
    </row>
    <row r="1177" spans="1:15" ht="15.75" x14ac:dyDescent="0.25">
      <c r="A1177" s="1081" t="s">
        <v>48</v>
      </c>
      <c r="B1177" s="1082"/>
      <c r="C1177" s="1082"/>
      <c r="D1177" s="1082"/>
      <c r="E1177" s="1082"/>
      <c r="F1177" s="1083"/>
      <c r="G1177" s="1081" t="s">
        <v>49</v>
      </c>
      <c r="H1177" s="1082"/>
      <c r="I1177" s="1082"/>
      <c r="J1177" s="1082"/>
      <c r="K1177" s="1082"/>
      <c r="L1177" s="1082"/>
      <c r="M1177" s="1082"/>
      <c r="N1177" s="1082"/>
      <c r="O1177" s="1083"/>
    </row>
    <row r="1178" spans="1:15" x14ac:dyDescent="0.25">
      <c r="A1178" s="1233" t="s">
        <v>1021</v>
      </c>
      <c r="B1178" s="1234"/>
      <c r="C1178" s="1234"/>
      <c r="D1178" s="1234"/>
      <c r="E1178" s="1234"/>
      <c r="F1178" s="1235"/>
      <c r="G1178" s="1233" t="s">
        <v>705</v>
      </c>
      <c r="H1178" s="1234"/>
      <c r="I1178" s="1234"/>
      <c r="J1178" s="1234"/>
      <c r="K1178" s="1234"/>
      <c r="L1178" s="1234"/>
      <c r="M1178" s="1234"/>
      <c r="N1178" s="1234"/>
      <c r="O1178" s="1235"/>
    </row>
    <row r="1179" spans="1:15" x14ac:dyDescent="0.25">
      <c r="A1179" s="1236"/>
      <c r="B1179" s="1237"/>
      <c r="C1179" s="1237"/>
      <c r="D1179" s="1237"/>
      <c r="E1179" s="1237"/>
      <c r="F1179" s="1238"/>
      <c r="G1179" s="1236"/>
      <c r="H1179" s="1237"/>
      <c r="I1179" s="1237"/>
      <c r="J1179" s="1237"/>
      <c r="K1179" s="1237"/>
      <c r="L1179" s="1237"/>
      <c r="M1179" s="1237"/>
      <c r="N1179" s="1237"/>
      <c r="O1179" s="1238"/>
    </row>
    <row r="1180" spans="1:15" ht="15.75" x14ac:dyDescent="0.25">
      <c r="A1180" s="200"/>
      <c r="B1180" s="201"/>
      <c r="C1180" s="206"/>
      <c r="D1180" s="206"/>
      <c r="E1180" s="206"/>
      <c r="F1180" s="206"/>
      <c r="G1180" s="206"/>
      <c r="H1180" s="206"/>
      <c r="I1180" s="206"/>
      <c r="J1180" s="206"/>
      <c r="K1180" s="206"/>
      <c r="L1180" s="206"/>
      <c r="M1180" s="206"/>
      <c r="N1180" s="206"/>
      <c r="O1180" s="200"/>
    </row>
    <row r="1181" spans="1:15" ht="15.75" x14ac:dyDescent="0.25">
      <c r="A1181" s="70"/>
      <c r="B1181" s="70"/>
      <c r="C1181" s="63"/>
      <c r="D1181" s="752" t="s">
        <v>52</v>
      </c>
      <c r="E1181" s="773"/>
      <c r="F1181" s="773"/>
      <c r="G1181" s="773"/>
      <c r="H1181" s="773"/>
      <c r="I1181" s="773"/>
      <c r="J1181" s="773"/>
      <c r="K1181" s="773"/>
      <c r="L1181" s="773"/>
      <c r="M1181" s="773"/>
      <c r="N1181" s="773"/>
      <c r="O1181" s="753"/>
    </row>
    <row r="1182" spans="1:15" ht="15.75" x14ac:dyDescent="0.25">
      <c r="A1182" s="63"/>
      <c r="B1182" s="64"/>
      <c r="C1182" s="70"/>
      <c r="D1182" s="105" t="s">
        <v>53</v>
      </c>
      <c r="E1182" s="105" t="s">
        <v>54</v>
      </c>
      <c r="F1182" s="105" t="s">
        <v>55</v>
      </c>
      <c r="G1182" s="105" t="s">
        <v>56</v>
      </c>
      <c r="H1182" s="105" t="s">
        <v>57</v>
      </c>
      <c r="I1182" s="105" t="s">
        <v>58</v>
      </c>
      <c r="J1182" s="105" t="s">
        <v>59</v>
      </c>
      <c r="K1182" s="105" t="s">
        <v>60</v>
      </c>
      <c r="L1182" s="105" t="s">
        <v>61</v>
      </c>
      <c r="M1182" s="105" t="s">
        <v>62</v>
      </c>
      <c r="N1182" s="105" t="s">
        <v>63</v>
      </c>
      <c r="O1182" s="105" t="s">
        <v>64</v>
      </c>
    </row>
    <row r="1183" spans="1:15" ht="15.75" x14ac:dyDescent="0.25">
      <c r="A1183" s="1215" t="s">
        <v>65</v>
      </c>
      <c r="B1183" s="1216"/>
      <c r="C1183" s="1217"/>
      <c r="D1183" s="214"/>
      <c r="E1183" s="214"/>
      <c r="F1183" s="214"/>
      <c r="G1183" s="214"/>
      <c r="H1183" s="214"/>
      <c r="I1183" s="214"/>
      <c r="J1183" s="214"/>
      <c r="K1183" s="214"/>
      <c r="L1183" s="214"/>
      <c r="M1183" s="214"/>
      <c r="N1183" s="214"/>
      <c r="O1183" s="214">
        <v>3</v>
      </c>
    </row>
    <row r="1184" spans="1:15" ht="15.75" x14ac:dyDescent="0.25">
      <c r="A1184" s="1218" t="s">
        <v>66</v>
      </c>
      <c r="B1184" s="1219"/>
      <c r="C1184" s="1220"/>
      <c r="D1184" s="215"/>
      <c r="E1184" s="215"/>
      <c r="F1184" s="215"/>
      <c r="G1184" s="215"/>
      <c r="H1184" s="215"/>
      <c r="I1184" s="215"/>
      <c r="J1184" s="215"/>
      <c r="K1184" s="215"/>
      <c r="L1184" s="215"/>
      <c r="M1184" s="215"/>
      <c r="N1184" s="215"/>
      <c r="O1184" s="215"/>
    </row>
    <row r="1185" spans="1:15" ht="15.75" x14ac:dyDescent="0.25">
      <c r="A1185" s="63"/>
      <c r="B1185" s="64"/>
      <c r="C1185" s="65"/>
      <c r="D1185" s="65"/>
      <c r="E1185" s="65"/>
      <c r="F1185" s="65"/>
      <c r="G1185" s="65"/>
      <c r="H1185" s="65"/>
      <c r="I1185" s="65"/>
      <c r="J1185" s="65"/>
      <c r="K1185" s="65"/>
      <c r="L1185" s="66"/>
      <c r="M1185" s="66"/>
      <c r="N1185" s="66"/>
      <c r="O1185" s="63"/>
    </row>
    <row r="1186" spans="1:15" ht="63" x14ac:dyDescent="0.25">
      <c r="A1186" s="104" t="s">
        <v>23</v>
      </c>
      <c r="B1186" s="105" t="s">
        <v>24</v>
      </c>
      <c r="C1186" s="104" t="s">
        <v>25</v>
      </c>
      <c r="D1186" s="104" t="s">
        <v>26</v>
      </c>
      <c r="E1186" s="104" t="s">
        <v>592</v>
      </c>
      <c r="F1186" s="752" t="s">
        <v>28</v>
      </c>
      <c r="G1186" s="753"/>
      <c r="H1186" s="752" t="s">
        <v>29</v>
      </c>
      <c r="I1186" s="753"/>
      <c r="J1186" s="105" t="s">
        <v>30</v>
      </c>
      <c r="K1186" s="752" t="s">
        <v>31</v>
      </c>
      <c r="L1186" s="753"/>
      <c r="M1186" s="765" t="s">
        <v>32</v>
      </c>
      <c r="N1186" s="766"/>
      <c r="O1186" s="767"/>
    </row>
    <row r="1187" spans="1:15" ht="60" x14ac:dyDescent="0.25">
      <c r="A1187" s="75" t="s">
        <v>33</v>
      </c>
      <c r="B1187" s="323">
        <v>20</v>
      </c>
      <c r="C1187" s="77" t="s">
        <v>1030</v>
      </c>
      <c r="D1187" s="77" t="s">
        <v>35</v>
      </c>
      <c r="E1187" s="77" t="s">
        <v>249</v>
      </c>
      <c r="F1187" s="754" t="s">
        <v>1031</v>
      </c>
      <c r="G1187" s="743"/>
      <c r="H1187" s="782" t="s">
        <v>1032</v>
      </c>
      <c r="I1187" s="759"/>
      <c r="J1187" s="79">
        <v>70</v>
      </c>
      <c r="K1187" s="782" t="s">
        <v>1024</v>
      </c>
      <c r="L1187" s="759"/>
      <c r="M1187" s="797" t="s">
        <v>1021</v>
      </c>
      <c r="N1187" s="798"/>
      <c r="O1187" s="799"/>
    </row>
    <row r="1188" spans="1:15" ht="15.75" x14ac:dyDescent="0.25">
      <c r="A1188" s="752" t="s">
        <v>1025</v>
      </c>
      <c r="B1188" s="753"/>
      <c r="C1188" s="754" t="s">
        <v>1033</v>
      </c>
      <c r="D1188" s="742"/>
      <c r="E1188" s="742"/>
      <c r="F1188" s="742"/>
      <c r="G1188" s="743"/>
      <c r="H1188" s="755" t="s">
        <v>42</v>
      </c>
      <c r="I1188" s="857"/>
      <c r="J1188" s="858"/>
      <c r="K1188" s="797" t="s">
        <v>1034</v>
      </c>
      <c r="L1188" s="798"/>
      <c r="M1188" s="798"/>
      <c r="N1188" s="798"/>
      <c r="O1188" s="799"/>
    </row>
    <row r="1189" spans="1:15" ht="15.75" x14ac:dyDescent="0.25">
      <c r="A1189" s="1081" t="s">
        <v>44</v>
      </c>
      <c r="B1189" s="1082"/>
      <c r="C1189" s="1082"/>
      <c r="D1189" s="1082"/>
      <c r="E1189" s="1082"/>
      <c r="F1189" s="1083"/>
      <c r="G1189" s="1081" t="s">
        <v>45</v>
      </c>
      <c r="H1189" s="1082"/>
      <c r="I1189" s="1082"/>
      <c r="J1189" s="1082"/>
      <c r="K1189" s="1082"/>
      <c r="L1189" s="1082"/>
      <c r="M1189" s="1082"/>
      <c r="N1189" s="1082"/>
      <c r="O1189" s="1083"/>
    </row>
    <row r="1190" spans="1:15" x14ac:dyDescent="0.25">
      <c r="A1190" s="1239" t="s">
        <v>1035</v>
      </c>
      <c r="B1190" s="1240"/>
      <c r="C1190" s="1240"/>
      <c r="D1190" s="1240"/>
      <c r="E1190" s="1240"/>
      <c r="F1190" s="1241"/>
      <c r="G1190" s="1239" t="s">
        <v>1036</v>
      </c>
      <c r="H1190" s="1240"/>
      <c r="I1190" s="1240"/>
      <c r="J1190" s="1240"/>
      <c r="K1190" s="1240"/>
      <c r="L1190" s="1240"/>
      <c r="M1190" s="1240"/>
      <c r="N1190" s="1240"/>
      <c r="O1190" s="1241"/>
    </row>
    <row r="1191" spans="1:15" x14ac:dyDescent="0.25">
      <c r="A1191" s="1242"/>
      <c r="B1191" s="1243"/>
      <c r="C1191" s="1243"/>
      <c r="D1191" s="1243"/>
      <c r="E1191" s="1243"/>
      <c r="F1191" s="1244"/>
      <c r="G1191" s="1242"/>
      <c r="H1191" s="1243"/>
      <c r="I1191" s="1243"/>
      <c r="J1191" s="1243"/>
      <c r="K1191" s="1243"/>
      <c r="L1191" s="1243"/>
      <c r="M1191" s="1243"/>
      <c r="N1191" s="1243"/>
      <c r="O1191" s="1244"/>
    </row>
    <row r="1192" spans="1:15" ht="15.75" x14ac:dyDescent="0.25">
      <c r="A1192" s="1081" t="s">
        <v>48</v>
      </c>
      <c r="B1192" s="1082"/>
      <c r="C1192" s="1082"/>
      <c r="D1192" s="1082"/>
      <c r="E1192" s="1082"/>
      <c r="F1192" s="1083"/>
      <c r="G1192" s="1081" t="s">
        <v>49</v>
      </c>
      <c r="H1192" s="1082"/>
      <c r="I1192" s="1082"/>
      <c r="J1192" s="1082"/>
      <c r="K1192" s="1082"/>
      <c r="L1192" s="1082"/>
      <c r="M1192" s="1082"/>
      <c r="N1192" s="1082"/>
      <c r="O1192" s="1083"/>
    </row>
    <row r="1193" spans="1:15" x14ac:dyDescent="0.25">
      <c r="A1193" s="1233" t="s">
        <v>1021</v>
      </c>
      <c r="B1193" s="1234"/>
      <c r="C1193" s="1234"/>
      <c r="D1193" s="1234"/>
      <c r="E1193" s="1234"/>
      <c r="F1193" s="1235"/>
      <c r="G1193" s="1233" t="s">
        <v>1037</v>
      </c>
      <c r="H1193" s="1234"/>
      <c r="I1193" s="1234"/>
      <c r="J1193" s="1234"/>
      <c r="K1193" s="1234"/>
      <c r="L1193" s="1234"/>
      <c r="M1193" s="1234"/>
      <c r="N1193" s="1234"/>
      <c r="O1193" s="1235"/>
    </row>
    <row r="1194" spans="1:15" x14ac:dyDescent="0.25">
      <c r="A1194" s="1236"/>
      <c r="B1194" s="1237"/>
      <c r="C1194" s="1237"/>
      <c r="D1194" s="1237"/>
      <c r="E1194" s="1237"/>
      <c r="F1194" s="1238"/>
      <c r="G1194" s="1236"/>
      <c r="H1194" s="1237"/>
      <c r="I1194" s="1237"/>
      <c r="J1194" s="1237"/>
      <c r="K1194" s="1237"/>
      <c r="L1194" s="1237"/>
      <c r="M1194" s="1237"/>
      <c r="N1194" s="1237"/>
      <c r="O1194" s="1238"/>
    </row>
    <row r="1195" spans="1:15" ht="15.75" x14ac:dyDescent="0.25">
      <c r="A1195" s="63"/>
      <c r="B1195" s="64"/>
      <c r="C1195" s="70"/>
      <c r="D1195" s="70"/>
      <c r="E1195" s="70"/>
      <c r="F1195" s="70"/>
      <c r="G1195" s="70"/>
      <c r="H1195" s="70"/>
      <c r="I1195" s="70"/>
      <c r="J1195" s="70"/>
      <c r="K1195" s="70"/>
      <c r="L1195" s="70"/>
      <c r="M1195" s="70"/>
      <c r="N1195" s="70"/>
      <c r="O1195" s="63"/>
    </row>
    <row r="1196" spans="1:15" ht="15.75" x14ac:dyDescent="0.25">
      <c r="A1196" s="70"/>
      <c r="B1196" s="70"/>
      <c r="C1196" s="63"/>
      <c r="D1196" s="752" t="s">
        <v>52</v>
      </c>
      <c r="E1196" s="773"/>
      <c r="F1196" s="773"/>
      <c r="G1196" s="773"/>
      <c r="H1196" s="773"/>
      <c r="I1196" s="773"/>
      <c r="J1196" s="773"/>
      <c r="K1196" s="773"/>
      <c r="L1196" s="773"/>
      <c r="M1196" s="773"/>
      <c r="N1196" s="773"/>
      <c r="O1196" s="753"/>
    </row>
    <row r="1197" spans="1:15" ht="15.75" x14ac:dyDescent="0.25">
      <c r="A1197" s="63"/>
      <c r="B1197" s="64"/>
      <c r="C1197" s="70"/>
      <c r="D1197" s="105" t="s">
        <v>53</v>
      </c>
      <c r="E1197" s="105" t="s">
        <v>54</v>
      </c>
      <c r="F1197" s="105" t="s">
        <v>55</v>
      </c>
      <c r="G1197" s="105" t="s">
        <v>56</v>
      </c>
      <c r="H1197" s="105" t="s">
        <v>57</v>
      </c>
      <c r="I1197" s="105" t="s">
        <v>58</v>
      </c>
      <c r="J1197" s="105" t="s">
        <v>59</v>
      </c>
      <c r="K1197" s="105" t="s">
        <v>60</v>
      </c>
      <c r="L1197" s="105" t="s">
        <v>61</v>
      </c>
      <c r="M1197" s="105" t="s">
        <v>62</v>
      </c>
      <c r="N1197" s="105" t="s">
        <v>63</v>
      </c>
      <c r="O1197" s="105" t="s">
        <v>64</v>
      </c>
    </row>
    <row r="1198" spans="1:15" ht="15.75" x14ac:dyDescent="0.25">
      <c r="A1198" s="1215" t="s">
        <v>65</v>
      </c>
      <c r="B1198" s="1216"/>
      <c r="C1198" s="1217"/>
      <c r="D1198" s="214"/>
      <c r="E1198" s="214"/>
      <c r="F1198" s="214"/>
      <c r="G1198" s="214"/>
      <c r="H1198" s="214"/>
      <c r="I1198" s="214">
        <v>7</v>
      </c>
      <c r="J1198" s="214"/>
      <c r="K1198" s="214"/>
      <c r="L1198" s="214">
        <v>35</v>
      </c>
      <c r="M1198" s="214"/>
      <c r="N1198" s="214"/>
      <c r="O1198" s="214">
        <v>70</v>
      </c>
    </row>
    <row r="1199" spans="1:15" ht="15.75" x14ac:dyDescent="0.25">
      <c r="A1199" s="1218" t="s">
        <v>66</v>
      </c>
      <c r="B1199" s="1219"/>
      <c r="C1199" s="1220"/>
      <c r="D1199" s="215"/>
      <c r="E1199" s="215"/>
      <c r="F1199" s="215"/>
      <c r="G1199" s="215"/>
      <c r="H1199" s="215">
        <v>18</v>
      </c>
      <c r="I1199" s="215">
        <v>32</v>
      </c>
      <c r="J1199" s="215">
        <v>65</v>
      </c>
      <c r="K1199" s="215">
        <v>85</v>
      </c>
      <c r="L1199" s="215">
        <v>120</v>
      </c>
      <c r="M1199" s="273"/>
      <c r="N1199" s="273"/>
      <c r="O1199" s="273"/>
    </row>
    <row r="1200" spans="1:15" ht="15.75" x14ac:dyDescent="0.25">
      <c r="A1200" s="200"/>
      <c r="B1200" s="201"/>
      <c r="C1200" s="202"/>
      <c r="D1200" s="202"/>
      <c r="E1200" s="202"/>
      <c r="F1200" s="202"/>
      <c r="G1200" s="202"/>
      <c r="H1200" s="202"/>
      <c r="I1200" s="202"/>
      <c r="J1200" s="202"/>
      <c r="K1200" s="202"/>
      <c r="L1200" s="203"/>
      <c r="M1200" s="203"/>
      <c r="N1200" s="203"/>
      <c r="O1200" s="200"/>
    </row>
    <row r="1201" spans="1:15" ht="15.75" x14ac:dyDescent="0.25">
      <c r="A1201" s="232"/>
      <c r="B1201" s="288"/>
      <c r="C1201" s="232"/>
      <c r="D1201" s="232"/>
      <c r="E1201" s="232"/>
      <c r="F1201" s="232"/>
      <c r="G1201" s="232"/>
      <c r="H1201" s="232"/>
      <c r="I1201" s="232"/>
      <c r="J1201" s="232"/>
      <c r="K1201" s="232"/>
      <c r="L1201" s="232"/>
      <c r="M1201" s="288"/>
      <c r="N1201" s="288"/>
      <c r="O1201" s="232"/>
    </row>
    <row r="1202" spans="1:15" ht="15.75" x14ac:dyDescent="0.25">
      <c r="A1202" s="200"/>
      <c r="B1202" s="201"/>
      <c r="C1202" s="202"/>
      <c r="D1202" s="202"/>
      <c r="E1202" s="202"/>
      <c r="F1202" s="202"/>
      <c r="G1202" s="202"/>
      <c r="H1202" s="202"/>
      <c r="I1202" s="202"/>
      <c r="J1202" s="202"/>
      <c r="K1202" s="202"/>
      <c r="L1202" s="203"/>
      <c r="M1202" s="203"/>
      <c r="N1202" s="203"/>
      <c r="O1202" s="200"/>
    </row>
    <row r="1203" spans="1:15" ht="47.25" x14ac:dyDescent="0.25">
      <c r="A1203" s="208" t="s">
        <v>23</v>
      </c>
      <c r="B1203" s="209" t="s">
        <v>24</v>
      </c>
      <c r="C1203" s="1001" t="s">
        <v>25</v>
      </c>
      <c r="D1203" s="1002"/>
      <c r="E1203" s="1003"/>
      <c r="F1203" s="1001" t="s">
        <v>28</v>
      </c>
      <c r="G1203" s="1003"/>
      <c r="H1203" s="1001" t="s">
        <v>29</v>
      </c>
      <c r="I1203" s="1003"/>
      <c r="J1203" s="209" t="s">
        <v>30</v>
      </c>
      <c r="K1203" s="1001" t="s">
        <v>31</v>
      </c>
      <c r="L1203" s="1003"/>
      <c r="M1203" s="988" t="s">
        <v>32</v>
      </c>
      <c r="N1203" s="989"/>
      <c r="O1203" s="990"/>
    </row>
    <row r="1204" spans="1:15" ht="47.25" x14ac:dyDescent="0.25">
      <c r="A1204" s="210" t="s">
        <v>1038</v>
      </c>
      <c r="B1204" s="322">
        <v>25</v>
      </c>
      <c r="C1204" s="978" t="s">
        <v>1039</v>
      </c>
      <c r="D1204" s="979"/>
      <c r="E1204" s="980"/>
      <c r="F1204" s="978" t="s">
        <v>1040</v>
      </c>
      <c r="G1204" s="980"/>
      <c r="H1204" s="1266" t="s">
        <v>1041</v>
      </c>
      <c r="I1204" s="1267"/>
      <c r="J1204" s="304">
        <v>500</v>
      </c>
      <c r="K1204" s="1268" t="s">
        <v>1042</v>
      </c>
      <c r="L1204" s="1270"/>
      <c r="M1204" s="1268" t="s">
        <v>1021</v>
      </c>
      <c r="N1204" s="1269"/>
      <c r="O1204" s="1270"/>
    </row>
    <row r="1205" spans="1:15" ht="15.75" x14ac:dyDescent="0.25">
      <c r="A1205" s="1001" t="s">
        <v>40</v>
      </c>
      <c r="B1205" s="1003"/>
      <c r="C1205" s="1334" t="s">
        <v>1039</v>
      </c>
      <c r="D1205" s="1335"/>
      <c r="E1205" s="1335"/>
      <c r="F1205" s="1335"/>
      <c r="G1205" s="1336"/>
      <c r="H1205" s="1273" t="s">
        <v>72</v>
      </c>
      <c r="I1205" s="1031"/>
      <c r="J1205" s="1032"/>
      <c r="K1205" s="1268" t="s">
        <v>1043</v>
      </c>
      <c r="L1205" s="1269"/>
      <c r="M1205" s="1269"/>
      <c r="N1205" s="1269"/>
      <c r="O1205" s="1270"/>
    </row>
    <row r="1206" spans="1:15" ht="15.75" x14ac:dyDescent="0.25">
      <c r="A1206" s="1081" t="s">
        <v>44</v>
      </c>
      <c r="B1206" s="1082"/>
      <c r="C1206" s="1082"/>
      <c r="D1206" s="1082"/>
      <c r="E1206" s="1082"/>
      <c r="F1206" s="1083"/>
      <c r="G1206" s="1081" t="s">
        <v>45</v>
      </c>
      <c r="H1206" s="1082"/>
      <c r="I1206" s="1082"/>
      <c r="J1206" s="1082"/>
      <c r="K1206" s="1082"/>
      <c r="L1206" s="1082"/>
      <c r="M1206" s="1082"/>
      <c r="N1206" s="1082"/>
      <c r="O1206" s="1083"/>
    </row>
    <row r="1207" spans="1:15" x14ac:dyDescent="0.25">
      <c r="A1207" s="1239" t="s">
        <v>1044</v>
      </c>
      <c r="B1207" s="1240"/>
      <c r="C1207" s="1240"/>
      <c r="D1207" s="1240"/>
      <c r="E1207" s="1240"/>
      <c r="F1207" s="1241"/>
      <c r="G1207" s="1239" t="s">
        <v>1045</v>
      </c>
      <c r="H1207" s="1240"/>
      <c r="I1207" s="1240"/>
      <c r="J1207" s="1240"/>
      <c r="K1207" s="1240"/>
      <c r="L1207" s="1240"/>
      <c r="M1207" s="1240"/>
      <c r="N1207" s="1240"/>
      <c r="O1207" s="1241"/>
    </row>
    <row r="1208" spans="1:15" x14ac:dyDescent="0.25">
      <c r="A1208" s="1242"/>
      <c r="B1208" s="1243"/>
      <c r="C1208" s="1243"/>
      <c r="D1208" s="1243"/>
      <c r="E1208" s="1243"/>
      <c r="F1208" s="1244"/>
      <c r="G1208" s="1242"/>
      <c r="H1208" s="1243"/>
      <c r="I1208" s="1243"/>
      <c r="J1208" s="1243"/>
      <c r="K1208" s="1243"/>
      <c r="L1208" s="1243"/>
      <c r="M1208" s="1243"/>
      <c r="N1208" s="1243"/>
      <c r="O1208" s="1244"/>
    </row>
    <row r="1209" spans="1:15" ht="15.75" x14ac:dyDescent="0.25">
      <c r="A1209" s="1081" t="s">
        <v>48</v>
      </c>
      <c r="B1209" s="1082"/>
      <c r="C1209" s="1082"/>
      <c r="D1209" s="1082"/>
      <c r="E1209" s="1082"/>
      <c r="F1209" s="1083"/>
      <c r="G1209" s="1081" t="s">
        <v>49</v>
      </c>
      <c r="H1209" s="1082"/>
      <c r="I1209" s="1082"/>
      <c r="J1209" s="1082"/>
      <c r="K1209" s="1082"/>
      <c r="L1209" s="1082"/>
      <c r="M1209" s="1082"/>
      <c r="N1209" s="1082"/>
      <c r="O1209" s="1083"/>
    </row>
    <row r="1210" spans="1:15" x14ac:dyDescent="0.25">
      <c r="A1210" s="1233" t="s">
        <v>1021</v>
      </c>
      <c r="B1210" s="1234"/>
      <c r="C1210" s="1234"/>
      <c r="D1210" s="1234"/>
      <c r="E1210" s="1234"/>
      <c r="F1210" s="1235"/>
      <c r="G1210" s="1233" t="s">
        <v>1037</v>
      </c>
      <c r="H1210" s="1234"/>
      <c r="I1210" s="1234"/>
      <c r="J1210" s="1234"/>
      <c r="K1210" s="1234"/>
      <c r="L1210" s="1234"/>
      <c r="M1210" s="1234"/>
      <c r="N1210" s="1234"/>
      <c r="O1210" s="1235"/>
    </row>
    <row r="1211" spans="1:15" x14ac:dyDescent="0.25">
      <c r="A1211" s="1236"/>
      <c r="B1211" s="1237"/>
      <c r="C1211" s="1237"/>
      <c r="D1211" s="1237"/>
      <c r="E1211" s="1237"/>
      <c r="F1211" s="1238"/>
      <c r="G1211" s="1236"/>
      <c r="H1211" s="1237"/>
      <c r="I1211" s="1237"/>
      <c r="J1211" s="1237"/>
      <c r="K1211" s="1237"/>
      <c r="L1211" s="1237"/>
      <c r="M1211" s="1237"/>
      <c r="N1211" s="1237"/>
      <c r="O1211" s="1238"/>
    </row>
    <row r="1212" spans="1:15" ht="15.75" x14ac:dyDescent="0.25">
      <c r="A1212" s="70"/>
      <c r="B1212" s="70"/>
      <c r="C1212" s="63"/>
      <c r="D1212" s="752" t="s">
        <v>52</v>
      </c>
      <c r="E1212" s="773"/>
      <c r="F1212" s="773"/>
      <c r="G1212" s="773"/>
      <c r="H1212" s="773"/>
      <c r="I1212" s="773"/>
      <c r="J1212" s="773"/>
      <c r="K1212" s="773"/>
      <c r="L1212" s="773"/>
      <c r="M1212" s="773"/>
      <c r="N1212" s="773"/>
      <c r="O1212" s="753"/>
    </row>
    <row r="1213" spans="1:15" ht="15.75" x14ac:dyDescent="0.25">
      <c r="A1213" s="63"/>
      <c r="B1213" s="64"/>
      <c r="C1213" s="70"/>
      <c r="D1213" s="105" t="s">
        <v>53</v>
      </c>
      <c r="E1213" s="105" t="s">
        <v>54</v>
      </c>
      <c r="F1213" s="105" t="s">
        <v>55</v>
      </c>
      <c r="G1213" s="105" t="s">
        <v>56</v>
      </c>
      <c r="H1213" s="105" t="s">
        <v>57</v>
      </c>
      <c r="I1213" s="105" t="s">
        <v>58</v>
      </c>
      <c r="J1213" s="105" t="s">
        <v>59</v>
      </c>
      <c r="K1213" s="105" t="s">
        <v>60</v>
      </c>
      <c r="L1213" s="105" t="s">
        <v>61</v>
      </c>
      <c r="M1213" s="105" t="s">
        <v>62</v>
      </c>
      <c r="N1213" s="105" t="s">
        <v>63</v>
      </c>
      <c r="O1213" s="105" t="s">
        <v>64</v>
      </c>
    </row>
    <row r="1214" spans="1:15" ht="15.75" x14ac:dyDescent="0.25">
      <c r="A1214" s="1215" t="s">
        <v>65</v>
      </c>
      <c r="B1214" s="1216"/>
      <c r="C1214" s="1217"/>
      <c r="D1214" s="214"/>
      <c r="E1214" s="214"/>
      <c r="F1214" s="214"/>
      <c r="G1214" s="214"/>
      <c r="H1214" s="214"/>
      <c r="I1214" s="214"/>
      <c r="J1214" s="214"/>
      <c r="K1214" s="214">
        <v>250</v>
      </c>
      <c r="L1214" s="214">
        <v>250</v>
      </c>
      <c r="M1214" s="214"/>
      <c r="N1214" s="214"/>
      <c r="O1214" s="214">
        <v>500</v>
      </c>
    </row>
    <row r="1215" spans="1:15" ht="15.75" x14ac:dyDescent="0.25">
      <c r="A1215" s="1218" t="s">
        <v>66</v>
      </c>
      <c r="B1215" s="1219"/>
      <c r="C1215" s="1220"/>
      <c r="D1215" s="215"/>
      <c r="E1215" s="215"/>
      <c r="F1215" s="215"/>
      <c r="G1215" s="215"/>
      <c r="H1215" s="215"/>
      <c r="I1215" s="215"/>
      <c r="J1215" s="215"/>
      <c r="K1215" s="215">
        <v>250</v>
      </c>
      <c r="L1215" s="215">
        <v>250</v>
      </c>
      <c r="M1215" s="215"/>
      <c r="N1215" s="215"/>
      <c r="O1215" s="215"/>
    </row>
    <row r="1216" spans="1:15" ht="15.75" x14ac:dyDescent="0.25">
      <c r="A1216" s="324"/>
      <c r="B1216" s="324"/>
      <c r="C1216" s="324"/>
      <c r="D1216" s="231"/>
      <c r="E1216" s="231"/>
      <c r="F1216" s="231"/>
      <c r="G1216" s="231"/>
      <c r="H1216" s="231"/>
      <c r="I1216" s="231"/>
      <c r="J1216" s="231"/>
      <c r="K1216" s="231"/>
      <c r="L1216" s="231"/>
      <c r="M1216" s="231"/>
      <c r="N1216" s="231"/>
      <c r="O1216" s="231"/>
    </row>
    <row r="1217" spans="1:15" ht="47.25" x14ac:dyDescent="0.25">
      <c r="A1217" s="208" t="s">
        <v>23</v>
      </c>
      <c r="B1217" s="209" t="s">
        <v>24</v>
      </c>
      <c r="C1217" s="1001" t="s">
        <v>25</v>
      </c>
      <c r="D1217" s="1002"/>
      <c r="E1217" s="1003"/>
      <c r="F1217" s="1001" t="s">
        <v>28</v>
      </c>
      <c r="G1217" s="1003"/>
      <c r="H1217" s="1001" t="s">
        <v>29</v>
      </c>
      <c r="I1217" s="1003"/>
      <c r="J1217" s="209" t="s">
        <v>30</v>
      </c>
      <c r="K1217" s="1001" t="s">
        <v>31</v>
      </c>
      <c r="L1217" s="1003"/>
      <c r="M1217" s="988" t="s">
        <v>32</v>
      </c>
      <c r="N1217" s="989"/>
      <c r="O1217" s="990"/>
    </row>
    <row r="1218" spans="1:15" ht="47.25" x14ac:dyDescent="0.25">
      <c r="A1218" s="210" t="s">
        <v>1038</v>
      </c>
      <c r="B1218" s="322">
        <v>25</v>
      </c>
      <c r="C1218" s="978" t="s">
        <v>941</v>
      </c>
      <c r="D1218" s="979"/>
      <c r="E1218" s="980"/>
      <c r="F1218" s="978" t="s">
        <v>1046</v>
      </c>
      <c r="G1218" s="980"/>
      <c r="H1218" s="1266" t="s">
        <v>38</v>
      </c>
      <c r="I1218" s="1267"/>
      <c r="J1218" s="304">
        <v>100</v>
      </c>
      <c r="K1218" s="1268" t="s">
        <v>1047</v>
      </c>
      <c r="L1218" s="1270"/>
      <c r="M1218" s="1268" t="s">
        <v>1021</v>
      </c>
      <c r="N1218" s="1269"/>
      <c r="O1218" s="1270"/>
    </row>
    <row r="1219" spans="1:15" ht="15.75" x14ac:dyDescent="0.25">
      <c r="A1219" s="1001" t="s">
        <v>40</v>
      </c>
      <c r="B1219" s="1003"/>
      <c r="C1219" s="978" t="s">
        <v>769</v>
      </c>
      <c r="D1219" s="979"/>
      <c r="E1219" s="979"/>
      <c r="F1219" s="979"/>
      <c r="G1219" s="980"/>
      <c r="H1219" s="1273" t="s">
        <v>72</v>
      </c>
      <c r="I1219" s="1031"/>
      <c r="J1219" s="1032"/>
      <c r="K1219" s="1268" t="s">
        <v>770</v>
      </c>
      <c r="L1219" s="1269"/>
      <c r="M1219" s="1269"/>
      <c r="N1219" s="1269"/>
      <c r="O1219" s="1270"/>
    </row>
    <row r="1220" spans="1:15" ht="15.75" x14ac:dyDescent="0.25">
      <c r="A1220" s="1081" t="s">
        <v>44</v>
      </c>
      <c r="B1220" s="1082"/>
      <c r="C1220" s="1082"/>
      <c r="D1220" s="1082"/>
      <c r="E1220" s="1082"/>
      <c r="F1220" s="1083"/>
      <c r="G1220" s="1081" t="s">
        <v>45</v>
      </c>
      <c r="H1220" s="1082"/>
      <c r="I1220" s="1082"/>
      <c r="J1220" s="1082"/>
      <c r="K1220" s="1082"/>
      <c r="L1220" s="1082"/>
      <c r="M1220" s="1082"/>
      <c r="N1220" s="1082"/>
      <c r="O1220" s="1083"/>
    </row>
    <row r="1221" spans="1:15" x14ac:dyDescent="0.25">
      <c r="A1221" s="1239" t="s">
        <v>1048</v>
      </c>
      <c r="B1221" s="1240"/>
      <c r="C1221" s="1240"/>
      <c r="D1221" s="1240"/>
      <c r="E1221" s="1240"/>
      <c r="F1221" s="1241"/>
      <c r="G1221" s="1239" t="s">
        <v>1029</v>
      </c>
      <c r="H1221" s="1240"/>
      <c r="I1221" s="1240"/>
      <c r="J1221" s="1240"/>
      <c r="K1221" s="1240"/>
      <c r="L1221" s="1240"/>
      <c r="M1221" s="1240"/>
      <c r="N1221" s="1240"/>
      <c r="O1221" s="1241"/>
    </row>
    <row r="1222" spans="1:15" x14ac:dyDescent="0.25">
      <c r="A1222" s="1242"/>
      <c r="B1222" s="1243"/>
      <c r="C1222" s="1243"/>
      <c r="D1222" s="1243"/>
      <c r="E1222" s="1243"/>
      <c r="F1222" s="1244"/>
      <c r="G1222" s="1242"/>
      <c r="H1222" s="1243"/>
      <c r="I1222" s="1243"/>
      <c r="J1222" s="1243"/>
      <c r="K1222" s="1243"/>
      <c r="L1222" s="1243"/>
      <c r="M1222" s="1243"/>
      <c r="N1222" s="1243"/>
      <c r="O1222" s="1244"/>
    </row>
    <row r="1223" spans="1:15" ht="15.75" x14ac:dyDescent="0.25">
      <c r="A1223" s="1081" t="s">
        <v>48</v>
      </c>
      <c r="B1223" s="1082"/>
      <c r="C1223" s="1082"/>
      <c r="D1223" s="1082"/>
      <c r="E1223" s="1082"/>
      <c r="F1223" s="1083"/>
      <c r="G1223" s="1081" t="s">
        <v>49</v>
      </c>
      <c r="H1223" s="1082"/>
      <c r="I1223" s="1082"/>
      <c r="J1223" s="1082"/>
      <c r="K1223" s="1082"/>
      <c r="L1223" s="1082"/>
      <c r="M1223" s="1082"/>
      <c r="N1223" s="1082"/>
      <c r="O1223" s="1083"/>
    </row>
    <row r="1224" spans="1:15" x14ac:dyDescent="0.25">
      <c r="A1224" s="1233" t="s">
        <v>1021</v>
      </c>
      <c r="B1224" s="1234"/>
      <c r="C1224" s="1234"/>
      <c r="D1224" s="1234"/>
      <c r="E1224" s="1234"/>
      <c r="F1224" s="1235"/>
      <c r="G1224" s="1233" t="s">
        <v>1037</v>
      </c>
      <c r="H1224" s="1234"/>
      <c r="I1224" s="1234"/>
      <c r="J1224" s="1234"/>
      <c r="K1224" s="1234"/>
      <c r="L1224" s="1234"/>
      <c r="M1224" s="1234"/>
      <c r="N1224" s="1234"/>
      <c r="O1224" s="1235"/>
    </row>
    <row r="1225" spans="1:15" x14ac:dyDescent="0.25">
      <c r="A1225" s="1236"/>
      <c r="B1225" s="1237"/>
      <c r="C1225" s="1237"/>
      <c r="D1225" s="1237"/>
      <c r="E1225" s="1237"/>
      <c r="F1225" s="1238"/>
      <c r="G1225" s="1236"/>
      <c r="H1225" s="1237"/>
      <c r="I1225" s="1237"/>
      <c r="J1225" s="1237"/>
      <c r="K1225" s="1237"/>
      <c r="L1225" s="1237"/>
      <c r="M1225" s="1237"/>
      <c r="N1225" s="1237"/>
      <c r="O1225" s="1238"/>
    </row>
    <row r="1226" spans="1:15" ht="15.75" x14ac:dyDescent="0.25">
      <c r="A1226" s="200"/>
      <c r="B1226" s="201"/>
      <c r="C1226" s="206"/>
      <c r="D1226" s="206"/>
      <c r="E1226" s="206"/>
      <c r="F1226" s="206"/>
      <c r="G1226" s="206"/>
      <c r="H1226" s="206"/>
      <c r="I1226" s="206"/>
      <c r="J1226" s="206"/>
      <c r="K1226" s="206"/>
      <c r="L1226" s="206"/>
      <c r="M1226" s="206"/>
      <c r="N1226" s="206"/>
      <c r="O1226" s="200"/>
    </row>
    <row r="1227" spans="1:15" ht="15.75" x14ac:dyDescent="0.25">
      <c r="A1227" s="86" t="s">
        <v>76</v>
      </c>
      <c r="B1227" s="86" t="s">
        <v>24</v>
      </c>
      <c r="C1227" s="113"/>
      <c r="D1227" s="105" t="s">
        <v>53</v>
      </c>
      <c r="E1227" s="105" t="s">
        <v>54</v>
      </c>
      <c r="F1227" s="105" t="s">
        <v>55</v>
      </c>
      <c r="G1227" s="105" t="s">
        <v>56</v>
      </c>
      <c r="H1227" s="105" t="s">
        <v>57</v>
      </c>
      <c r="I1227" s="105" t="s">
        <v>58</v>
      </c>
      <c r="J1227" s="105" t="s">
        <v>59</v>
      </c>
      <c r="K1227" s="105" t="s">
        <v>60</v>
      </c>
      <c r="L1227" s="105" t="s">
        <v>61</v>
      </c>
      <c r="M1227" s="105" t="s">
        <v>62</v>
      </c>
      <c r="N1227" s="105" t="s">
        <v>63</v>
      </c>
      <c r="O1227" s="105" t="s">
        <v>64</v>
      </c>
    </row>
    <row r="1228" spans="1:15" ht="31.5" x14ac:dyDescent="0.25">
      <c r="A1228" s="784" t="s">
        <v>517</v>
      </c>
      <c r="B1228" s="956">
        <v>10</v>
      </c>
      <c r="C1228" s="214" t="s">
        <v>65</v>
      </c>
      <c r="D1228" s="214"/>
      <c r="E1228" s="214"/>
      <c r="F1228" s="214"/>
      <c r="G1228" s="214">
        <v>100</v>
      </c>
      <c r="H1228" s="214">
        <v>100</v>
      </c>
      <c r="I1228" s="214">
        <v>100</v>
      </c>
      <c r="J1228" s="214">
        <v>100</v>
      </c>
      <c r="K1228" s="214">
        <v>100</v>
      </c>
      <c r="L1228" s="214">
        <v>100</v>
      </c>
      <c r="M1228" s="214"/>
      <c r="N1228" s="214"/>
      <c r="O1228" s="214"/>
    </row>
    <row r="1229" spans="1:15" x14ac:dyDescent="0.25">
      <c r="A1229" s="785"/>
      <c r="B1229" s="957"/>
      <c r="C1229" s="215" t="s">
        <v>66</v>
      </c>
      <c r="D1229" s="215"/>
      <c r="E1229" s="215"/>
      <c r="F1229" s="215">
        <v>70</v>
      </c>
      <c r="G1229" s="215">
        <v>80</v>
      </c>
      <c r="H1229" s="215">
        <v>80</v>
      </c>
      <c r="I1229" s="215">
        <v>80</v>
      </c>
      <c r="J1229" s="215">
        <v>100</v>
      </c>
      <c r="K1229" s="215">
        <v>100</v>
      </c>
      <c r="L1229" s="215">
        <v>100</v>
      </c>
      <c r="M1229" s="215"/>
      <c r="N1229" s="215"/>
      <c r="O1229" s="215"/>
    </row>
    <row r="1230" spans="1:15" ht="31.5" x14ac:dyDescent="0.25">
      <c r="A1230" s="784" t="s">
        <v>518</v>
      </c>
      <c r="B1230" s="956">
        <v>10</v>
      </c>
      <c r="C1230" s="214" t="s">
        <v>65</v>
      </c>
      <c r="D1230" s="214"/>
      <c r="E1230" s="214"/>
      <c r="F1230" s="214"/>
      <c r="G1230" s="214">
        <v>50</v>
      </c>
      <c r="H1230" s="214"/>
      <c r="I1230" s="214"/>
      <c r="J1230" s="214"/>
      <c r="K1230" s="214">
        <v>100</v>
      </c>
      <c r="L1230" s="214">
        <v>100</v>
      </c>
      <c r="M1230" s="214"/>
      <c r="N1230" s="214"/>
      <c r="O1230" s="214"/>
    </row>
    <row r="1231" spans="1:15" x14ac:dyDescent="0.25">
      <c r="A1231" s="785"/>
      <c r="B1231" s="957"/>
      <c r="C1231" s="215" t="s">
        <v>66</v>
      </c>
      <c r="D1231" s="215"/>
      <c r="E1231" s="215"/>
      <c r="F1231" s="215">
        <v>40</v>
      </c>
      <c r="G1231" s="215">
        <v>50</v>
      </c>
      <c r="H1231" s="215">
        <v>50</v>
      </c>
      <c r="I1231" s="215">
        <v>80</v>
      </c>
      <c r="J1231" s="215">
        <v>80</v>
      </c>
      <c r="K1231" s="215">
        <v>90</v>
      </c>
      <c r="L1231" s="215">
        <v>100</v>
      </c>
      <c r="M1231" s="215"/>
      <c r="N1231" s="215"/>
      <c r="O1231" s="215"/>
    </row>
    <row r="1232" spans="1:15" ht="31.5" x14ac:dyDescent="0.25">
      <c r="A1232" s="784" t="s">
        <v>519</v>
      </c>
      <c r="B1232" s="956">
        <v>10</v>
      </c>
      <c r="C1232" s="214" t="s">
        <v>65</v>
      </c>
      <c r="D1232" s="214"/>
      <c r="E1232" s="214"/>
      <c r="F1232" s="214"/>
      <c r="G1232" s="214"/>
      <c r="H1232" s="214"/>
      <c r="I1232" s="214"/>
      <c r="J1232" s="214"/>
      <c r="K1232" s="214">
        <v>100</v>
      </c>
      <c r="L1232" s="214">
        <v>100</v>
      </c>
      <c r="M1232" s="214"/>
      <c r="N1232" s="214"/>
      <c r="O1232" s="214"/>
    </row>
    <row r="1233" spans="1:15" x14ac:dyDescent="0.25">
      <c r="A1233" s="785"/>
      <c r="B1233" s="957"/>
      <c r="C1233" s="215" t="s">
        <v>66</v>
      </c>
      <c r="D1233" s="215"/>
      <c r="E1233" s="215"/>
      <c r="F1233" s="215"/>
      <c r="G1233" s="215"/>
      <c r="H1233" s="215"/>
      <c r="I1233" s="215"/>
      <c r="J1233" s="215"/>
      <c r="K1233" s="215">
        <v>80</v>
      </c>
      <c r="L1233" s="215">
        <v>80</v>
      </c>
      <c r="M1233" s="215"/>
      <c r="N1233" s="215"/>
      <c r="O1233" s="215"/>
    </row>
    <row r="1234" spans="1:15" ht="31.5" x14ac:dyDescent="0.25">
      <c r="A1234" s="784" t="s">
        <v>1049</v>
      </c>
      <c r="B1234" s="956">
        <v>10</v>
      </c>
      <c r="C1234" s="214" t="s">
        <v>65</v>
      </c>
      <c r="D1234" s="214"/>
      <c r="E1234" s="214"/>
      <c r="F1234" s="214"/>
      <c r="G1234" s="214"/>
      <c r="H1234" s="214"/>
      <c r="I1234" s="214"/>
      <c r="J1234" s="214"/>
      <c r="K1234" s="214">
        <v>95</v>
      </c>
      <c r="L1234" s="214">
        <v>100</v>
      </c>
      <c r="M1234" s="214"/>
      <c r="N1234" s="214"/>
      <c r="O1234" s="214">
        <v>100</v>
      </c>
    </row>
    <row r="1235" spans="1:15" x14ac:dyDescent="0.25">
      <c r="A1235" s="785"/>
      <c r="B1235" s="957"/>
      <c r="C1235" s="215" t="s">
        <v>66</v>
      </c>
      <c r="D1235" s="215"/>
      <c r="E1235" s="215"/>
      <c r="F1235" s="215"/>
      <c r="G1235" s="215"/>
      <c r="H1235" s="215"/>
      <c r="I1235" s="215">
        <v>60</v>
      </c>
      <c r="J1235" s="215">
        <v>80</v>
      </c>
      <c r="K1235" s="215">
        <v>100</v>
      </c>
      <c r="L1235" s="215">
        <v>100</v>
      </c>
      <c r="M1235" s="215"/>
      <c r="N1235" s="215"/>
      <c r="O1235" s="215"/>
    </row>
    <row r="1236" spans="1:15" ht="31.5" x14ac:dyDescent="0.25">
      <c r="A1236" s="784" t="s">
        <v>1050</v>
      </c>
      <c r="B1236" s="956">
        <v>10</v>
      </c>
      <c r="C1236" s="214" t="s">
        <v>65</v>
      </c>
      <c r="D1236" s="214"/>
      <c r="E1236" s="214"/>
      <c r="F1236" s="214"/>
      <c r="G1236" s="214"/>
      <c r="H1236" s="214"/>
      <c r="I1236" s="214"/>
      <c r="J1236" s="214"/>
      <c r="K1236" s="214">
        <v>40</v>
      </c>
      <c r="L1236" s="214">
        <v>100</v>
      </c>
      <c r="M1236" s="214"/>
      <c r="N1236" s="214"/>
      <c r="O1236" s="214">
        <v>100</v>
      </c>
    </row>
    <row r="1237" spans="1:15" x14ac:dyDescent="0.25">
      <c r="A1237" s="785"/>
      <c r="B1237" s="957"/>
      <c r="C1237" s="215" t="s">
        <v>66</v>
      </c>
      <c r="D1237" s="215"/>
      <c r="E1237" s="215"/>
      <c r="F1237" s="215"/>
      <c r="G1237" s="215"/>
      <c r="H1237" s="215"/>
      <c r="I1237" s="215"/>
      <c r="J1237" s="215"/>
      <c r="K1237" s="215">
        <v>0</v>
      </c>
      <c r="L1237" s="215">
        <v>100</v>
      </c>
      <c r="M1237" s="215"/>
      <c r="N1237" s="215"/>
      <c r="O1237" s="215"/>
    </row>
    <row r="1238" spans="1:15" ht="31.5" x14ac:dyDescent="0.25">
      <c r="A1238" s="784" t="s">
        <v>1051</v>
      </c>
      <c r="B1238" s="956">
        <v>10</v>
      </c>
      <c r="C1238" s="214" t="s">
        <v>65</v>
      </c>
      <c r="D1238" s="214"/>
      <c r="E1238" s="214"/>
      <c r="F1238" s="214"/>
      <c r="G1238" s="214"/>
      <c r="H1238" s="214"/>
      <c r="I1238" s="214"/>
      <c r="J1238" s="214"/>
      <c r="K1238" s="214">
        <v>50</v>
      </c>
      <c r="L1238" s="214">
        <v>50</v>
      </c>
      <c r="M1238" s="214"/>
      <c r="N1238" s="214"/>
      <c r="O1238" s="214">
        <v>100</v>
      </c>
    </row>
    <row r="1239" spans="1:15" x14ac:dyDescent="0.25">
      <c r="A1239" s="785"/>
      <c r="B1239" s="957"/>
      <c r="C1239" s="215" t="s">
        <v>66</v>
      </c>
      <c r="D1239" s="215"/>
      <c r="E1239" s="215"/>
      <c r="F1239" s="215"/>
      <c r="G1239" s="215"/>
      <c r="H1239" s="215"/>
      <c r="I1239" s="215">
        <v>10</v>
      </c>
      <c r="J1239" s="215">
        <v>25</v>
      </c>
      <c r="K1239" s="215">
        <v>50</v>
      </c>
      <c r="L1239" s="215">
        <v>50</v>
      </c>
      <c r="M1239" s="215"/>
      <c r="N1239" s="215"/>
      <c r="O1239" s="215"/>
    </row>
    <row r="1240" spans="1:15" ht="31.5" x14ac:dyDescent="0.25">
      <c r="A1240" s="784" t="s">
        <v>1052</v>
      </c>
      <c r="B1240" s="956">
        <v>10</v>
      </c>
      <c r="C1240" s="214" t="s">
        <v>65</v>
      </c>
      <c r="D1240" s="214"/>
      <c r="E1240" s="214"/>
      <c r="F1240" s="214"/>
      <c r="G1240" s="214">
        <v>20</v>
      </c>
      <c r="H1240" s="214"/>
      <c r="I1240" s="214"/>
      <c r="J1240" s="214"/>
      <c r="K1240" s="214">
        <v>100</v>
      </c>
      <c r="L1240" s="214">
        <v>100</v>
      </c>
      <c r="M1240" s="214"/>
      <c r="N1240" s="214"/>
      <c r="O1240" s="214"/>
    </row>
    <row r="1241" spans="1:15" x14ac:dyDescent="0.25">
      <c r="A1241" s="785"/>
      <c r="B1241" s="957"/>
      <c r="C1241" s="215" t="s">
        <v>66</v>
      </c>
      <c r="D1241" s="215"/>
      <c r="E1241" s="215"/>
      <c r="F1241" s="215"/>
      <c r="G1241" s="215">
        <v>20</v>
      </c>
      <c r="H1241" s="215">
        <v>50</v>
      </c>
      <c r="I1241" s="215">
        <v>90</v>
      </c>
      <c r="J1241" s="215">
        <v>90</v>
      </c>
      <c r="K1241" s="215">
        <v>95</v>
      </c>
      <c r="L1241" s="215">
        <v>100</v>
      </c>
      <c r="M1241" s="215"/>
      <c r="N1241" s="215"/>
      <c r="O1241" s="215"/>
    </row>
    <row r="1242" spans="1:15" ht="31.5" x14ac:dyDescent="0.25">
      <c r="A1242" s="784" t="s">
        <v>521</v>
      </c>
      <c r="B1242" s="956">
        <v>10</v>
      </c>
      <c r="C1242" s="214" t="s">
        <v>65</v>
      </c>
      <c r="D1242" s="214"/>
      <c r="E1242" s="214"/>
      <c r="F1242" s="214"/>
      <c r="G1242" s="214"/>
      <c r="H1242" s="214"/>
      <c r="I1242" s="214"/>
      <c r="J1242" s="214"/>
      <c r="K1242" s="214"/>
      <c r="L1242" s="214"/>
      <c r="M1242" s="214"/>
      <c r="N1242" s="214"/>
      <c r="O1242" s="214">
        <v>100</v>
      </c>
    </row>
    <row r="1243" spans="1:15" x14ac:dyDescent="0.25">
      <c r="A1243" s="785"/>
      <c r="B1243" s="957"/>
      <c r="C1243" s="215" t="s">
        <v>66</v>
      </c>
      <c r="D1243" s="215"/>
      <c r="E1243" s="215"/>
      <c r="F1243" s="215"/>
      <c r="G1243" s="215"/>
      <c r="H1243" s="215"/>
      <c r="I1243" s="215"/>
      <c r="J1243" s="215"/>
      <c r="K1243" s="215"/>
      <c r="L1243" s="215"/>
      <c r="M1243" s="215"/>
      <c r="N1243" s="215"/>
      <c r="O1243" s="215"/>
    </row>
    <row r="1244" spans="1:15" ht="31.5" x14ac:dyDescent="0.25">
      <c r="A1244" s="784" t="s">
        <v>1053</v>
      </c>
      <c r="B1244" s="956">
        <v>10</v>
      </c>
      <c r="C1244" s="214" t="s">
        <v>65</v>
      </c>
      <c r="D1244" s="214"/>
      <c r="E1244" s="214"/>
      <c r="F1244" s="214"/>
      <c r="G1244" s="214"/>
      <c r="H1244" s="214"/>
      <c r="I1244" s="214"/>
      <c r="J1244" s="214"/>
      <c r="K1244" s="214"/>
      <c r="L1244" s="214"/>
      <c r="M1244" s="214"/>
      <c r="N1244" s="214"/>
      <c r="O1244" s="214">
        <v>100</v>
      </c>
    </row>
    <row r="1245" spans="1:15" x14ac:dyDescent="0.25">
      <c r="A1245" s="785"/>
      <c r="B1245" s="957"/>
      <c r="C1245" s="215" t="s">
        <v>66</v>
      </c>
      <c r="D1245" s="215"/>
      <c r="E1245" s="215"/>
      <c r="F1245" s="215"/>
      <c r="G1245" s="215"/>
      <c r="H1245" s="215"/>
      <c r="I1245" s="215"/>
      <c r="J1245" s="215"/>
      <c r="K1245" s="215"/>
      <c r="L1245" s="215"/>
      <c r="M1245" s="215"/>
      <c r="N1245" s="215"/>
      <c r="O1245" s="215"/>
    </row>
    <row r="1246" spans="1:15" ht="31.5" x14ac:dyDescent="0.25">
      <c r="A1246" s="784" t="s">
        <v>1054</v>
      </c>
      <c r="B1246" s="956">
        <v>10</v>
      </c>
      <c r="C1246" s="214" t="s">
        <v>65</v>
      </c>
      <c r="D1246" s="214"/>
      <c r="E1246" s="214"/>
      <c r="F1246" s="214"/>
      <c r="G1246" s="214"/>
      <c r="H1246" s="214"/>
      <c r="I1246" s="214"/>
      <c r="J1246" s="214"/>
      <c r="K1246" s="214"/>
      <c r="L1246" s="214"/>
      <c r="M1246" s="214"/>
      <c r="N1246" s="214"/>
      <c r="O1246" s="214">
        <v>100</v>
      </c>
    </row>
    <row r="1247" spans="1:15" x14ac:dyDescent="0.25">
      <c r="A1247" s="785"/>
      <c r="B1247" s="957"/>
      <c r="C1247" s="215" t="s">
        <v>66</v>
      </c>
      <c r="D1247" s="215"/>
      <c r="E1247" s="215"/>
      <c r="F1247" s="215"/>
      <c r="G1247" s="215"/>
      <c r="H1247" s="215"/>
      <c r="I1247" s="215"/>
      <c r="J1247" s="215"/>
      <c r="K1247" s="215"/>
      <c r="L1247" s="215"/>
      <c r="M1247" s="215"/>
      <c r="N1247" s="215"/>
      <c r="O1247" s="215"/>
    </row>
    <row r="1248" spans="1:15" ht="31.5" x14ac:dyDescent="0.25">
      <c r="A1248" s="784" t="s">
        <v>524</v>
      </c>
      <c r="B1248" s="956"/>
      <c r="C1248" s="214" t="s">
        <v>65</v>
      </c>
      <c r="D1248" s="214"/>
      <c r="E1248" s="214"/>
      <c r="F1248" s="214"/>
      <c r="G1248" s="214"/>
      <c r="H1248" s="214"/>
      <c r="I1248" s="214"/>
      <c r="J1248" s="214"/>
      <c r="K1248" s="214"/>
      <c r="L1248" s="214"/>
      <c r="M1248" s="214"/>
      <c r="N1248" s="214"/>
      <c r="O1248" s="214"/>
    </row>
    <row r="1249" spans="1:15" x14ac:dyDescent="0.25">
      <c r="A1249" s="785"/>
      <c r="B1249" s="957"/>
      <c r="C1249" s="215" t="s">
        <v>66</v>
      </c>
      <c r="D1249" s="215"/>
      <c r="E1249" s="215"/>
      <c r="F1249" s="215"/>
      <c r="G1249" s="215"/>
      <c r="H1249" s="215"/>
      <c r="I1249" s="215"/>
      <c r="J1249" s="215"/>
      <c r="K1249" s="215"/>
      <c r="L1249" s="215"/>
      <c r="M1249" s="215"/>
      <c r="N1249" s="215"/>
      <c r="O1249" s="215"/>
    </row>
    <row r="1250" spans="1:15" ht="31.5" x14ac:dyDescent="0.25">
      <c r="A1250" s="784" t="s">
        <v>525</v>
      </c>
      <c r="B1250" s="956"/>
      <c r="C1250" s="214" t="s">
        <v>65</v>
      </c>
      <c r="D1250" s="214"/>
      <c r="E1250" s="214"/>
      <c r="F1250" s="214"/>
      <c r="G1250" s="214"/>
      <c r="H1250" s="214"/>
      <c r="I1250" s="214"/>
      <c r="J1250" s="214"/>
      <c r="K1250" s="214"/>
      <c r="L1250" s="214"/>
      <c r="M1250" s="214"/>
      <c r="N1250" s="214"/>
      <c r="O1250" s="214"/>
    </row>
    <row r="1251" spans="1:15" x14ac:dyDescent="0.25">
      <c r="A1251" s="785"/>
      <c r="B1251" s="957"/>
      <c r="C1251" s="215" t="s">
        <v>66</v>
      </c>
      <c r="D1251" s="215"/>
      <c r="E1251" s="215"/>
      <c r="F1251" s="215"/>
      <c r="G1251" s="215"/>
      <c r="H1251" s="215"/>
      <c r="I1251" s="215"/>
      <c r="J1251" s="215"/>
      <c r="K1251" s="215"/>
      <c r="L1251" s="215"/>
      <c r="M1251" s="215"/>
      <c r="N1251" s="215"/>
      <c r="O1251" s="215"/>
    </row>
    <row r="1252" spans="1:15" ht="31.5" x14ac:dyDescent="0.25">
      <c r="A1252" s="784" t="s">
        <v>526</v>
      </c>
      <c r="B1252" s="956"/>
      <c r="C1252" s="214" t="s">
        <v>65</v>
      </c>
      <c r="D1252" s="214"/>
      <c r="E1252" s="214"/>
      <c r="F1252" s="214"/>
      <c r="G1252" s="214"/>
      <c r="H1252" s="214"/>
      <c r="I1252" s="214"/>
      <c r="J1252" s="214"/>
      <c r="K1252" s="214"/>
      <c r="L1252" s="214"/>
      <c r="M1252" s="214"/>
      <c r="N1252" s="214"/>
      <c r="O1252" s="214"/>
    </row>
    <row r="1253" spans="1:15" x14ac:dyDescent="0.25">
      <c r="A1253" s="785"/>
      <c r="B1253" s="957"/>
      <c r="C1253" s="215" t="s">
        <v>66</v>
      </c>
      <c r="D1253" s="215"/>
      <c r="E1253" s="215"/>
      <c r="F1253" s="215"/>
      <c r="G1253" s="215"/>
      <c r="H1253" s="215"/>
      <c r="I1253" s="215"/>
      <c r="J1253" s="215"/>
      <c r="K1253" s="215"/>
      <c r="L1253" s="215"/>
      <c r="M1253" s="215"/>
      <c r="N1253" s="215"/>
      <c r="O1253" s="215"/>
    </row>
    <row r="1254" spans="1:15" x14ac:dyDescent="0.25">
      <c r="A1254" s="230"/>
      <c r="B1254" s="230"/>
      <c r="C1254" s="229"/>
      <c r="D1254" s="229"/>
      <c r="E1254" s="229"/>
      <c r="F1254" s="229"/>
      <c r="G1254" s="229"/>
      <c r="H1254" s="229"/>
      <c r="I1254" s="229"/>
      <c r="J1254" s="229"/>
      <c r="K1254" s="229"/>
      <c r="L1254" s="229"/>
      <c r="M1254" s="229"/>
      <c r="N1254" s="229"/>
      <c r="O1254" s="229"/>
    </row>
    <row r="1255" spans="1:15" x14ac:dyDescent="0.25">
      <c r="A1255" s="1281" t="s">
        <v>683</v>
      </c>
      <c r="B1255" s="1282"/>
      <c r="C1255" s="1282"/>
      <c r="D1255" s="1282"/>
      <c r="E1255" s="1282"/>
      <c r="F1255" s="1282"/>
      <c r="G1255" s="1282"/>
      <c r="H1255" s="1282"/>
      <c r="I1255" s="1282"/>
      <c r="J1255" s="1282"/>
      <c r="K1255" s="1282"/>
      <c r="L1255" s="1282"/>
      <c r="M1255" s="1282"/>
      <c r="N1255" s="1282"/>
      <c r="O1255" s="1283"/>
    </row>
    <row r="1256" spans="1:15" ht="16.5" thickBot="1" x14ac:dyDescent="0.3">
      <c r="A1256" s="232"/>
      <c r="B1256" s="288"/>
      <c r="C1256" s="232"/>
      <c r="D1256" s="232"/>
      <c r="E1256" s="232"/>
      <c r="F1256" s="232"/>
      <c r="G1256" s="232"/>
      <c r="H1256" s="232"/>
      <c r="I1256" s="232"/>
      <c r="J1256" s="232"/>
      <c r="K1256" s="232"/>
      <c r="L1256" s="232"/>
      <c r="M1256" s="288"/>
      <c r="N1256" s="288"/>
      <c r="O1256" s="232"/>
    </row>
    <row r="1257" spans="1:15" ht="16.5" thickBot="1" x14ac:dyDescent="0.3">
      <c r="A1257" s="1006" t="s">
        <v>612</v>
      </c>
      <c r="B1257" s="1007"/>
      <c r="C1257" s="1007"/>
      <c r="D1257" s="1007"/>
      <c r="E1257" s="1007"/>
      <c r="F1257" s="1007"/>
      <c r="G1257" s="1007"/>
      <c r="H1257" s="1007"/>
      <c r="I1257" s="1007"/>
      <c r="J1257" s="1007"/>
      <c r="K1257" s="1007"/>
      <c r="L1257" s="1007"/>
      <c r="M1257" s="1007"/>
      <c r="N1257" s="1007"/>
      <c r="O1257" s="1008"/>
    </row>
    <row r="1258" spans="1:15" x14ac:dyDescent="0.25">
      <c r="A1258" s="1009" t="s">
        <v>1055</v>
      </c>
      <c r="B1258" s="1010"/>
      <c r="C1258" s="1010"/>
      <c r="D1258" s="1010"/>
      <c r="E1258" s="1010"/>
      <c r="F1258" s="1010"/>
      <c r="G1258" s="1010"/>
      <c r="H1258" s="1010"/>
      <c r="I1258" s="1010"/>
      <c r="J1258" s="1010"/>
      <c r="K1258" s="1010"/>
      <c r="L1258" s="1010"/>
      <c r="M1258" s="1010"/>
      <c r="N1258" s="1010"/>
      <c r="O1258" s="1011"/>
    </row>
    <row r="1259" spans="1:15" x14ac:dyDescent="0.25">
      <c r="A1259" s="1012" t="s">
        <v>1056</v>
      </c>
      <c r="B1259" s="1013"/>
      <c r="C1259" s="1013"/>
      <c r="D1259" s="1013"/>
      <c r="E1259" s="1013"/>
      <c r="F1259" s="1013"/>
      <c r="G1259" s="1013"/>
      <c r="H1259" s="1013"/>
      <c r="I1259" s="1013"/>
      <c r="J1259" s="1013"/>
      <c r="K1259" s="1013"/>
      <c r="L1259" s="1013"/>
      <c r="M1259" s="1013"/>
      <c r="N1259" s="1013"/>
      <c r="O1259" s="1014"/>
    </row>
    <row r="1260" spans="1:15" x14ac:dyDescent="0.25">
      <c r="A1260" s="1037" t="s">
        <v>1057</v>
      </c>
      <c r="B1260" s="1013"/>
      <c r="C1260" s="1013"/>
      <c r="D1260" s="1013"/>
      <c r="E1260" s="1013"/>
      <c r="F1260" s="1013"/>
      <c r="G1260" s="1013"/>
      <c r="H1260" s="1013"/>
      <c r="I1260" s="1013"/>
      <c r="J1260" s="1013"/>
      <c r="K1260" s="1013"/>
      <c r="L1260" s="1013"/>
      <c r="M1260" s="1013"/>
      <c r="N1260" s="1013"/>
      <c r="O1260" s="1014"/>
    </row>
    <row r="1261" spans="1:15" x14ac:dyDescent="0.25">
      <c r="A1261" s="1037" t="s">
        <v>1058</v>
      </c>
      <c r="B1261" s="1013"/>
      <c r="C1261" s="1013"/>
      <c r="D1261" s="1013"/>
      <c r="E1261" s="1013"/>
      <c r="F1261" s="1013"/>
      <c r="G1261" s="1013"/>
      <c r="H1261" s="1013"/>
      <c r="I1261" s="1013"/>
      <c r="J1261" s="1013"/>
      <c r="K1261" s="1013"/>
      <c r="L1261" s="1013"/>
      <c r="M1261" s="1013"/>
      <c r="N1261" s="1013"/>
      <c r="O1261" s="1014"/>
    </row>
    <row r="1262" spans="1:15" ht="15.75" thickBot="1" x14ac:dyDescent="0.3">
      <c r="A1262" s="1045" t="s">
        <v>1059</v>
      </c>
      <c r="B1262" s="1039"/>
      <c r="C1262" s="1039"/>
      <c r="D1262" s="1039"/>
      <c r="E1262" s="1039"/>
      <c r="F1262" s="1039"/>
      <c r="G1262" s="1039"/>
      <c r="H1262" s="1039"/>
      <c r="I1262" s="1039"/>
      <c r="J1262" s="1039"/>
      <c r="K1262" s="1039"/>
      <c r="L1262" s="1039"/>
      <c r="M1262" s="1039"/>
      <c r="N1262" s="1039"/>
      <c r="O1262" s="1040"/>
    </row>
    <row r="1263" spans="1:15" ht="15.75" thickBot="1" x14ac:dyDescent="0.3">
      <c r="A1263" s="1041" t="s">
        <v>1060</v>
      </c>
      <c r="B1263" s="1042"/>
      <c r="C1263" s="1042"/>
      <c r="D1263" s="1042"/>
      <c r="E1263" s="1042"/>
      <c r="F1263" s="1042"/>
      <c r="G1263" s="1042"/>
      <c r="H1263" s="1042"/>
      <c r="I1263" s="1042"/>
      <c r="J1263" s="1042"/>
      <c r="K1263" s="1042"/>
      <c r="L1263" s="1042"/>
      <c r="M1263" s="1042"/>
      <c r="N1263" s="1042"/>
      <c r="O1263" s="1043"/>
    </row>
    <row r="1264" spans="1:15" ht="15.75" thickBot="1" x14ac:dyDescent="0.3">
      <c r="A1264" s="1041" t="s">
        <v>1061</v>
      </c>
      <c r="B1264" s="1042"/>
      <c r="C1264" s="1042"/>
      <c r="D1264" s="1042"/>
      <c r="E1264" s="1042"/>
      <c r="F1264" s="1042"/>
      <c r="G1264" s="1042"/>
      <c r="H1264" s="1042"/>
      <c r="I1264" s="1042"/>
      <c r="J1264" s="1042"/>
      <c r="K1264" s="1042"/>
      <c r="L1264" s="1042"/>
      <c r="M1264" s="1042"/>
      <c r="N1264" s="1042"/>
      <c r="O1264" s="1043"/>
    </row>
    <row r="1265" spans="1:15" ht="15.75" thickBot="1" x14ac:dyDescent="0.3">
      <c r="A1265" s="1033" t="s">
        <v>620</v>
      </c>
      <c r="B1265" s="1042"/>
      <c r="C1265" s="1042"/>
      <c r="D1265" s="1042"/>
      <c r="E1265" s="1042"/>
      <c r="F1265" s="1042"/>
      <c r="G1265" s="1042"/>
      <c r="H1265" s="1042"/>
      <c r="I1265" s="1042"/>
      <c r="J1265" s="1042"/>
      <c r="K1265" s="1042"/>
      <c r="L1265" s="1042"/>
      <c r="M1265" s="1042"/>
      <c r="N1265" s="1042"/>
      <c r="O1265" s="1043"/>
    </row>
    <row r="1266" spans="1:15" ht="16.5" thickBot="1" x14ac:dyDescent="0.3">
      <c r="A1266" s="1033" t="s">
        <v>621</v>
      </c>
      <c r="B1266" s="1034"/>
      <c r="C1266" s="1034"/>
      <c r="D1266" s="1034"/>
      <c r="E1266" s="1034"/>
      <c r="F1266" s="1034"/>
      <c r="G1266" s="1034"/>
      <c r="H1266" s="1034"/>
      <c r="I1266" s="1034"/>
      <c r="J1266" s="1034"/>
      <c r="K1266" s="1034"/>
      <c r="L1266" s="1034"/>
      <c r="M1266" s="1034"/>
      <c r="N1266" s="1034"/>
      <c r="O1266" s="1035"/>
    </row>
    <row r="1267" spans="1:15" ht="16.5" thickBot="1" x14ac:dyDescent="0.3">
      <c r="A1267" s="1033" t="s">
        <v>622</v>
      </c>
      <c r="B1267" s="1034"/>
      <c r="C1267" s="1034"/>
      <c r="D1267" s="1034"/>
      <c r="E1267" s="1034"/>
      <c r="F1267" s="1034"/>
      <c r="G1267" s="1034"/>
      <c r="H1267" s="1034"/>
      <c r="I1267" s="1034"/>
      <c r="J1267" s="1034"/>
      <c r="K1267" s="1034"/>
      <c r="L1267" s="1034"/>
      <c r="M1267" s="1034"/>
      <c r="N1267" s="1034"/>
      <c r="O1267" s="1035"/>
    </row>
    <row r="1268" spans="1:15" x14ac:dyDescent="0.25">
      <c r="A1268" s="218"/>
      <c r="B1268" s="218"/>
      <c r="C1268" s="218"/>
      <c r="D1268" s="218"/>
      <c r="E1268" s="218"/>
      <c r="F1268" s="218"/>
      <c r="G1268" s="218"/>
      <c r="H1268" s="218"/>
      <c r="I1268" s="218"/>
      <c r="J1268" s="218"/>
      <c r="K1268" s="218"/>
      <c r="L1268" s="218"/>
      <c r="M1268" s="218"/>
      <c r="N1268" s="218"/>
      <c r="O1268" s="218"/>
    </row>
    <row r="1269" spans="1:15" x14ac:dyDescent="0.25">
      <c r="A1269" s="218"/>
      <c r="B1269" s="218"/>
      <c r="C1269" s="218"/>
      <c r="D1269" s="218"/>
      <c r="E1269" s="218"/>
      <c r="F1269" s="218"/>
      <c r="G1269" s="218"/>
      <c r="H1269" s="218"/>
      <c r="I1269" s="218"/>
      <c r="J1269" s="218"/>
      <c r="K1269" s="218"/>
      <c r="L1269" s="218"/>
      <c r="M1269" s="218"/>
      <c r="N1269" s="218"/>
      <c r="O1269" s="218"/>
    </row>
    <row r="1270" spans="1:15" x14ac:dyDescent="0.25">
      <c r="A1270" s="218"/>
      <c r="B1270" s="218"/>
      <c r="C1270" s="218"/>
      <c r="D1270" s="218"/>
      <c r="E1270" s="218"/>
      <c r="F1270" s="218"/>
      <c r="G1270" s="218"/>
      <c r="H1270" s="218"/>
      <c r="I1270" s="218"/>
      <c r="J1270" s="218"/>
      <c r="K1270" s="218"/>
      <c r="L1270" s="218"/>
      <c r="M1270" s="218"/>
      <c r="N1270" s="218"/>
      <c r="O1270" s="218"/>
    </row>
    <row r="1271" spans="1:15" ht="31.5" x14ac:dyDescent="0.25">
      <c r="A1271" s="204" t="s">
        <v>1062</v>
      </c>
      <c r="B1271" s="981" t="s">
        <v>1063</v>
      </c>
      <c r="C1271" s="982"/>
      <c r="D1271" s="982"/>
      <c r="E1271" s="982"/>
      <c r="F1271" s="982"/>
      <c r="G1271" s="982"/>
      <c r="H1271" s="982"/>
      <c r="I1271" s="982"/>
      <c r="J1271" s="983"/>
      <c r="K1271" s="1350" t="s">
        <v>13</v>
      </c>
      <c r="L1271" s="1351"/>
      <c r="M1271" s="1351"/>
      <c r="N1271" s="1352"/>
      <c r="O1271" s="325">
        <v>0.1</v>
      </c>
    </row>
    <row r="1272" spans="1:15" ht="24" x14ac:dyDescent="0.25">
      <c r="A1272" s="326" t="s">
        <v>11</v>
      </c>
      <c r="B1272" s="1347" t="s">
        <v>1064</v>
      </c>
      <c r="C1272" s="1348"/>
      <c r="D1272" s="1348"/>
      <c r="E1272" s="1348"/>
      <c r="F1272" s="1348"/>
      <c r="G1272" s="1348"/>
      <c r="H1272" s="1348"/>
      <c r="I1272" s="1348"/>
      <c r="J1272" s="1349"/>
      <c r="K1272" s="1350" t="s">
        <v>1065</v>
      </c>
      <c r="L1272" s="1351"/>
      <c r="M1272" s="1351"/>
      <c r="N1272" s="1352"/>
      <c r="O1272" s="233">
        <v>0.5</v>
      </c>
    </row>
    <row r="1273" spans="1:15" x14ac:dyDescent="0.25">
      <c r="A1273" s="235"/>
      <c r="B1273" s="236"/>
      <c r="C1273" s="237"/>
      <c r="D1273" s="237"/>
      <c r="E1273" s="237"/>
      <c r="F1273" s="237"/>
      <c r="G1273" s="237"/>
      <c r="H1273" s="237"/>
      <c r="I1273" s="237"/>
      <c r="J1273" s="237"/>
      <c r="K1273" s="237"/>
      <c r="L1273" s="237"/>
      <c r="M1273" s="237"/>
      <c r="N1273" s="237"/>
      <c r="O1273" s="235"/>
    </row>
    <row r="1274" spans="1:15" x14ac:dyDescent="0.25">
      <c r="A1274" s="1120" t="s">
        <v>15</v>
      </c>
      <c r="B1274" s="1121"/>
      <c r="C1274" s="1121"/>
      <c r="D1274" s="1122"/>
      <c r="E1274" s="1113" t="s">
        <v>1020</v>
      </c>
      <c r="F1274" s="1114"/>
      <c r="G1274" s="1114"/>
      <c r="H1274" s="1114"/>
      <c r="I1274" s="1115"/>
      <c r="J1274" s="1120" t="s">
        <v>17</v>
      </c>
      <c r="K1274" s="1122"/>
      <c r="L1274" s="1113" t="s">
        <v>1066</v>
      </c>
      <c r="M1274" s="1114"/>
      <c r="N1274" s="1114"/>
      <c r="O1274" s="1115"/>
    </row>
    <row r="1275" spans="1:15" x14ac:dyDescent="0.25">
      <c r="A1275" s="1123"/>
      <c r="B1275" s="1124"/>
      <c r="C1275" s="1124"/>
      <c r="D1275" s="1125"/>
      <c r="E1275" s="1113" t="s">
        <v>195</v>
      </c>
      <c r="F1275" s="1114"/>
      <c r="G1275" s="1114"/>
      <c r="H1275" s="1114"/>
      <c r="I1275" s="1115"/>
      <c r="J1275" s="1123"/>
      <c r="K1275" s="1125"/>
      <c r="L1275" s="1113" t="s">
        <v>1067</v>
      </c>
      <c r="M1275" s="1114"/>
      <c r="N1275" s="1114"/>
      <c r="O1275" s="1115"/>
    </row>
    <row r="1276" spans="1:15" x14ac:dyDescent="0.25">
      <c r="A1276" s="1123"/>
      <c r="B1276" s="1124"/>
      <c r="C1276" s="1124"/>
      <c r="D1276" s="1125"/>
      <c r="E1276" s="1113" t="s">
        <v>1068</v>
      </c>
      <c r="F1276" s="1114"/>
      <c r="G1276" s="1114"/>
      <c r="H1276" s="1114"/>
      <c r="I1276" s="1115"/>
      <c r="J1276" s="1123"/>
      <c r="K1276" s="1125"/>
      <c r="L1276" s="1113" t="s">
        <v>1069</v>
      </c>
      <c r="M1276" s="1114"/>
      <c r="N1276" s="1114"/>
      <c r="O1276" s="1115"/>
    </row>
    <row r="1277" spans="1:15" x14ac:dyDescent="0.25">
      <c r="A1277" s="1123"/>
      <c r="B1277" s="1124"/>
      <c r="C1277" s="1124"/>
      <c r="D1277" s="1125"/>
      <c r="E1277" s="1113"/>
      <c r="F1277" s="1114"/>
      <c r="G1277" s="1114"/>
      <c r="H1277" s="1114"/>
      <c r="I1277" s="1115"/>
      <c r="J1277" s="1123"/>
      <c r="K1277" s="1125"/>
      <c r="L1277" s="1113" t="s">
        <v>1070</v>
      </c>
      <c r="M1277" s="1114"/>
      <c r="N1277" s="1114"/>
      <c r="O1277" s="1115"/>
    </row>
    <row r="1278" spans="1:15" x14ac:dyDescent="0.25">
      <c r="A1278" s="1123"/>
      <c r="B1278" s="1124"/>
      <c r="C1278" s="1124"/>
      <c r="D1278" s="1125"/>
      <c r="E1278" s="1113"/>
      <c r="F1278" s="1114"/>
      <c r="G1278" s="1114"/>
      <c r="H1278" s="1114"/>
      <c r="I1278" s="1115"/>
      <c r="J1278" s="1123"/>
      <c r="K1278" s="1125"/>
      <c r="L1278" s="1113" t="s">
        <v>1071</v>
      </c>
      <c r="M1278" s="1114"/>
      <c r="N1278" s="1114"/>
      <c r="O1278" s="1115"/>
    </row>
    <row r="1279" spans="1:15" x14ac:dyDescent="0.25">
      <c r="A1279" s="1123"/>
      <c r="B1279" s="1124"/>
      <c r="C1279" s="1124"/>
      <c r="D1279" s="1125"/>
      <c r="E1279" s="1113"/>
      <c r="F1279" s="1114"/>
      <c r="G1279" s="1114"/>
      <c r="H1279" s="1114"/>
      <c r="I1279" s="1115"/>
      <c r="J1279" s="1123"/>
      <c r="K1279" s="1125"/>
      <c r="L1279" s="1113" t="s">
        <v>1072</v>
      </c>
      <c r="M1279" s="1114"/>
      <c r="N1279" s="1114"/>
      <c r="O1279" s="1115"/>
    </row>
    <row r="1280" spans="1:15" x14ac:dyDescent="0.25">
      <c r="A1280" s="1123"/>
      <c r="B1280" s="1124"/>
      <c r="C1280" s="1124"/>
      <c r="D1280" s="1125"/>
      <c r="E1280" s="1113"/>
      <c r="F1280" s="1114"/>
      <c r="G1280" s="1114"/>
      <c r="H1280" s="1114"/>
      <c r="I1280" s="1115"/>
      <c r="J1280" s="1123"/>
      <c r="K1280" s="1125"/>
      <c r="L1280" s="1113">
        <v>7</v>
      </c>
      <c r="M1280" s="1114"/>
      <c r="N1280" s="1114"/>
      <c r="O1280" s="1115"/>
    </row>
    <row r="1281" spans="1:15" x14ac:dyDescent="0.25">
      <c r="A1281" s="1126"/>
      <c r="B1281" s="1127"/>
      <c r="C1281" s="1127"/>
      <c r="D1281" s="1128"/>
      <c r="E1281" s="1113"/>
      <c r="F1281" s="1114"/>
      <c r="G1281" s="1114"/>
      <c r="H1281" s="1114"/>
      <c r="I1281" s="1115"/>
      <c r="J1281" s="1126"/>
      <c r="K1281" s="1128"/>
      <c r="L1281" s="1113">
        <v>8</v>
      </c>
      <c r="M1281" s="1114"/>
      <c r="N1281" s="1114"/>
      <c r="O1281" s="1115"/>
    </row>
    <row r="1282" spans="1:15" x14ac:dyDescent="0.25">
      <c r="A1282" s="235"/>
      <c r="B1282" s="236"/>
      <c r="C1282" s="237"/>
      <c r="D1282" s="237"/>
      <c r="E1282" s="237"/>
      <c r="F1282" s="237"/>
      <c r="G1282" s="237"/>
      <c r="H1282" s="237"/>
      <c r="I1282" s="237"/>
      <c r="J1282" s="237"/>
      <c r="K1282" s="237"/>
      <c r="L1282" s="237"/>
      <c r="M1282" s="237"/>
      <c r="N1282" s="237"/>
      <c r="O1282" s="235"/>
    </row>
    <row r="1283" spans="1:15" ht="24" x14ac:dyDescent="0.25">
      <c r="A1283" s="238" t="s">
        <v>23</v>
      </c>
      <c r="B1283" s="239" t="s">
        <v>24</v>
      </c>
      <c r="C1283" s="238" t="s">
        <v>25</v>
      </c>
      <c r="D1283" s="238" t="s">
        <v>26</v>
      </c>
      <c r="E1283" s="238" t="s">
        <v>592</v>
      </c>
      <c r="F1283" s="1130" t="s">
        <v>28</v>
      </c>
      <c r="G1283" s="1132"/>
      <c r="H1283" s="1130" t="s">
        <v>29</v>
      </c>
      <c r="I1283" s="1132"/>
      <c r="J1283" s="239" t="s">
        <v>30</v>
      </c>
      <c r="K1283" s="1130" t="s">
        <v>31</v>
      </c>
      <c r="L1283" s="1132"/>
      <c r="M1283" s="1117" t="s">
        <v>32</v>
      </c>
      <c r="N1283" s="1118"/>
      <c r="O1283" s="1119"/>
    </row>
    <row r="1284" spans="1:15" ht="72" x14ac:dyDescent="0.25">
      <c r="A1284" s="240" t="s">
        <v>1038</v>
      </c>
      <c r="B1284" s="327">
        <v>0.5</v>
      </c>
      <c r="C1284" s="243" t="s">
        <v>1073</v>
      </c>
      <c r="D1284" s="243" t="s">
        <v>35</v>
      </c>
      <c r="E1284" s="243" t="s">
        <v>249</v>
      </c>
      <c r="F1284" s="1359" t="s">
        <v>1074</v>
      </c>
      <c r="G1284" s="1360"/>
      <c r="H1284" s="1169" t="s">
        <v>1075</v>
      </c>
      <c r="I1284" s="1170"/>
      <c r="J1284" s="244">
        <v>5</v>
      </c>
      <c r="K1284" s="1169" t="s">
        <v>1076</v>
      </c>
      <c r="L1284" s="1170"/>
      <c r="M1284" s="1361" t="s">
        <v>1077</v>
      </c>
      <c r="N1284" s="1172"/>
      <c r="O1284" s="1362"/>
    </row>
    <row r="1285" spans="1:15" x14ac:dyDescent="0.25">
      <c r="A1285" s="1130" t="s">
        <v>40</v>
      </c>
      <c r="B1285" s="1132"/>
      <c r="C1285" s="1359" t="s">
        <v>1078</v>
      </c>
      <c r="D1285" s="1363"/>
      <c r="E1285" s="1363"/>
      <c r="F1285" s="1363"/>
      <c r="G1285" s="1360"/>
      <c r="H1285" s="1152" t="s">
        <v>42</v>
      </c>
      <c r="I1285" s="1364"/>
      <c r="J1285" s="1365"/>
      <c r="K1285" s="1361" t="s">
        <v>1078</v>
      </c>
      <c r="L1285" s="1172"/>
      <c r="M1285" s="1172"/>
      <c r="N1285" s="1172"/>
      <c r="O1285" s="1362"/>
    </row>
    <row r="1286" spans="1:15" x14ac:dyDescent="0.25">
      <c r="A1286" s="1135" t="s">
        <v>44</v>
      </c>
      <c r="B1286" s="1136"/>
      <c r="C1286" s="1136"/>
      <c r="D1286" s="1136"/>
      <c r="E1286" s="1136"/>
      <c r="F1286" s="1137"/>
      <c r="G1286" s="1135" t="s">
        <v>45</v>
      </c>
      <c r="H1286" s="1136"/>
      <c r="I1286" s="1136"/>
      <c r="J1286" s="1136"/>
      <c r="K1286" s="1136"/>
      <c r="L1286" s="1136"/>
      <c r="M1286" s="1136"/>
      <c r="N1286" s="1136"/>
      <c r="O1286" s="1137"/>
    </row>
    <row r="1287" spans="1:15" x14ac:dyDescent="0.25">
      <c r="A1287" s="1353" t="s">
        <v>766</v>
      </c>
      <c r="B1287" s="1354"/>
      <c r="C1287" s="1354"/>
      <c r="D1287" s="1354"/>
      <c r="E1287" s="1354"/>
      <c r="F1287" s="1355"/>
      <c r="G1287" s="1353" t="s">
        <v>1079</v>
      </c>
      <c r="H1287" s="1354"/>
      <c r="I1287" s="1354"/>
      <c r="J1287" s="1354"/>
      <c r="K1287" s="1354"/>
      <c r="L1287" s="1354"/>
      <c r="M1287" s="1354"/>
      <c r="N1287" s="1354"/>
      <c r="O1287" s="1355"/>
    </row>
    <row r="1288" spans="1:15" x14ac:dyDescent="0.25">
      <c r="A1288" s="1356"/>
      <c r="B1288" s="1357"/>
      <c r="C1288" s="1357"/>
      <c r="D1288" s="1357"/>
      <c r="E1288" s="1357"/>
      <c r="F1288" s="1358"/>
      <c r="G1288" s="1356"/>
      <c r="H1288" s="1357"/>
      <c r="I1288" s="1357"/>
      <c r="J1288" s="1357"/>
      <c r="K1288" s="1357"/>
      <c r="L1288" s="1357"/>
      <c r="M1288" s="1357"/>
      <c r="N1288" s="1357"/>
      <c r="O1288" s="1358"/>
    </row>
    <row r="1289" spans="1:15" x14ac:dyDescent="0.25">
      <c r="A1289" s="1135" t="s">
        <v>48</v>
      </c>
      <c r="B1289" s="1136"/>
      <c r="C1289" s="1136"/>
      <c r="D1289" s="1136"/>
      <c r="E1289" s="1136"/>
      <c r="F1289" s="1137"/>
      <c r="G1289" s="1135" t="s">
        <v>49</v>
      </c>
      <c r="H1289" s="1136"/>
      <c r="I1289" s="1136"/>
      <c r="J1289" s="1136"/>
      <c r="K1289" s="1136"/>
      <c r="L1289" s="1136"/>
      <c r="M1289" s="1136"/>
      <c r="N1289" s="1136"/>
      <c r="O1289" s="1137"/>
    </row>
    <row r="1290" spans="1:15" x14ac:dyDescent="0.25">
      <c r="A1290" s="1369" t="s">
        <v>1020</v>
      </c>
      <c r="B1290" s="1370"/>
      <c r="C1290" s="1370"/>
      <c r="D1290" s="1370"/>
      <c r="E1290" s="1370"/>
      <c r="F1290" s="1371"/>
      <c r="G1290" s="1369" t="s">
        <v>705</v>
      </c>
      <c r="H1290" s="1370"/>
      <c r="I1290" s="1370"/>
      <c r="J1290" s="1370"/>
      <c r="K1290" s="1370"/>
      <c r="L1290" s="1370"/>
      <c r="M1290" s="1370"/>
      <c r="N1290" s="1370"/>
      <c r="O1290" s="1371"/>
    </row>
    <row r="1291" spans="1:15" x14ac:dyDescent="0.25">
      <c r="A1291" s="1141"/>
      <c r="B1291" s="1142"/>
      <c r="C1291" s="1142"/>
      <c r="D1291" s="1142"/>
      <c r="E1291" s="1142"/>
      <c r="F1291" s="1372"/>
      <c r="G1291" s="1141"/>
      <c r="H1291" s="1142"/>
      <c r="I1291" s="1142"/>
      <c r="J1291" s="1142"/>
      <c r="K1291" s="1142"/>
      <c r="L1291" s="1142"/>
      <c r="M1291" s="1142"/>
      <c r="N1291" s="1142"/>
      <c r="O1291" s="1372"/>
    </row>
    <row r="1292" spans="1:15" x14ac:dyDescent="0.25">
      <c r="A1292" s="245"/>
      <c r="B1292" s="246"/>
      <c r="C1292" s="247"/>
      <c r="D1292" s="247"/>
      <c r="E1292" s="247"/>
      <c r="F1292" s="247"/>
      <c r="G1292" s="247"/>
      <c r="H1292" s="247"/>
      <c r="I1292" s="247"/>
      <c r="J1292" s="247"/>
      <c r="K1292" s="247"/>
      <c r="L1292" s="247"/>
      <c r="M1292" s="247"/>
      <c r="N1292" s="247"/>
      <c r="O1292" s="245"/>
    </row>
    <row r="1293" spans="1:15" x14ac:dyDescent="0.25">
      <c r="A1293" s="247"/>
      <c r="B1293" s="247"/>
      <c r="C1293" s="245"/>
      <c r="D1293" s="1130" t="s">
        <v>52</v>
      </c>
      <c r="E1293" s="1131"/>
      <c r="F1293" s="1131"/>
      <c r="G1293" s="1131"/>
      <c r="H1293" s="1131"/>
      <c r="I1293" s="1131"/>
      <c r="J1293" s="1131"/>
      <c r="K1293" s="1131"/>
      <c r="L1293" s="1131"/>
      <c r="M1293" s="1131"/>
      <c r="N1293" s="1131"/>
      <c r="O1293" s="1132"/>
    </row>
    <row r="1294" spans="1:15" x14ac:dyDescent="0.25">
      <c r="A1294" s="245"/>
      <c r="B1294" s="246"/>
      <c r="C1294" s="247"/>
      <c r="D1294" s="239" t="s">
        <v>1080</v>
      </c>
      <c r="E1294" s="239" t="s">
        <v>1081</v>
      </c>
      <c r="F1294" s="239" t="s">
        <v>55</v>
      </c>
      <c r="G1294" s="239" t="s">
        <v>1082</v>
      </c>
      <c r="H1294" s="239" t="s">
        <v>1083</v>
      </c>
      <c r="I1294" s="239" t="s">
        <v>1084</v>
      </c>
      <c r="J1294" s="239" t="s">
        <v>1085</v>
      </c>
      <c r="K1294" s="239" t="s">
        <v>60</v>
      </c>
      <c r="L1294" s="239" t="s">
        <v>1086</v>
      </c>
      <c r="M1294" s="239" t="s">
        <v>1087</v>
      </c>
      <c r="N1294" s="239" t="s">
        <v>1088</v>
      </c>
      <c r="O1294" s="239" t="s">
        <v>1089</v>
      </c>
    </row>
    <row r="1295" spans="1:15" x14ac:dyDescent="0.25">
      <c r="A1295" s="1373" t="s">
        <v>65</v>
      </c>
      <c r="B1295" s="1374"/>
      <c r="C1295" s="1375"/>
      <c r="D1295" s="328">
        <v>0.05</v>
      </c>
      <c r="E1295" s="328">
        <v>0.1</v>
      </c>
      <c r="F1295" s="328">
        <v>0.15</v>
      </c>
      <c r="G1295" s="328">
        <v>0.2</v>
      </c>
      <c r="H1295" s="328">
        <v>0.3</v>
      </c>
      <c r="I1295" s="328">
        <v>0.4</v>
      </c>
      <c r="J1295" s="328">
        <v>0.5</v>
      </c>
      <c r="K1295" s="328">
        <v>0.6</v>
      </c>
      <c r="L1295" s="328">
        <v>0.7</v>
      </c>
      <c r="M1295" s="328">
        <v>0.8</v>
      </c>
      <c r="N1295" s="328">
        <v>0.9</v>
      </c>
      <c r="O1295" s="328">
        <v>1</v>
      </c>
    </row>
    <row r="1296" spans="1:15" x14ac:dyDescent="0.25">
      <c r="A1296" s="1376" t="s">
        <v>66</v>
      </c>
      <c r="B1296" s="1377"/>
      <c r="C1296" s="1378"/>
      <c r="D1296" s="249"/>
      <c r="E1296" s="329">
        <v>0.1</v>
      </c>
      <c r="F1296" s="329">
        <v>0.12</v>
      </c>
      <c r="G1296" s="329">
        <v>0.12</v>
      </c>
      <c r="H1296" s="249">
        <v>20</v>
      </c>
      <c r="I1296" s="249">
        <v>25</v>
      </c>
      <c r="J1296" s="249">
        <v>45</v>
      </c>
      <c r="K1296" s="249"/>
      <c r="L1296" s="249"/>
      <c r="M1296" s="249"/>
      <c r="N1296" s="249"/>
      <c r="O1296" s="249"/>
    </row>
    <row r="1297" spans="1:15" x14ac:dyDescent="0.25">
      <c r="A1297" s="245"/>
      <c r="B1297" s="246"/>
      <c r="C1297" s="250"/>
      <c r="D1297" s="250"/>
      <c r="E1297" s="250"/>
      <c r="F1297" s="250"/>
      <c r="G1297" s="250"/>
      <c r="H1297" s="250"/>
      <c r="I1297" s="250"/>
      <c r="J1297" s="250"/>
      <c r="K1297" s="250"/>
      <c r="L1297" s="251"/>
      <c r="M1297" s="251"/>
      <c r="N1297" s="251"/>
      <c r="O1297" s="245"/>
    </row>
    <row r="1298" spans="1:15" ht="24" x14ac:dyDescent="0.25">
      <c r="A1298" s="238" t="s">
        <v>23</v>
      </c>
      <c r="B1298" s="239" t="s">
        <v>24</v>
      </c>
      <c r="C1298" s="1130" t="s">
        <v>25</v>
      </c>
      <c r="D1298" s="1131"/>
      <c r="E1298" s="1132"/>
      <c r="F1298" s="1130" t="s">
        <v>28</v>
      </c>
      <c r="G1298" s="1132"/>
      <c r="H1298" s="1130" t="s">
        <v>29</v>
      </c>
      <c r="I1298" s="1132"/>
      <c r="J1298" s="239" t="s">
        <v>30</v>
      </c>
      <c r="K1298" s="1130" t="s">
        <v>31</v>
      </c>
      <c r="L1298" s="1132"/>
      <c r="M1298" s="1117" t="s">
        <v>32</v>
      </c>
      <c r="N1298" s="1118"/>
      <c r="O1298" s="1119"/>
    </row>
    <row r="1299" spans="1:15" ht="47.25" x14ac:dyDescent="0.25">
      <c r="A1299" s="75" t="s">
        <v>1038</v>
      </c>
      <c r="B1299" s="327">
        <v>0.5</v>
      </c>
      <c r="C1299" s="1359" t="s">
        <v>1090</v>
      </c>
      <c r="D1299" s="1363"/>
      <c r="E1299" s="1360"/>
      <c r="F1299" s="1359" t="s">
        <v>1091</v>
      </c>
      <c r="G1299" s="1360"/>
      <c r="H1299" s="1169" t="s">
        <v>217</v>
      </c>
      <c r="I1299" s="1170"/>
      <c r="J1299" s="244">
        <v>100</v>
      </c>
      <c r="K1299" s="1169" t="s">
        <v>698</v>
      </c>
      <c r="L1299" s="1170"/>
      <c r="M1299" s="1361" t="s">
        <v>1092</v>
      </c>
      <c r="N1299" s="1172"/>
      <c r="O1299" s="1362"/>
    </row>
    <row r="1300" spans="1:15" x14ac:dyDescent="0.25">
      <c r="A1300" s="1130" t="s">
        <v>40</v>
      </c>
      <c r="B1300" s="1132"/>
      <c r="C1300" s="1366" t="s">
        <v>1093</v>
      </c>
      <c r="D1300" s="1367"/>
      <c r="E1300" s="1367"/>
      <c r="F1300" s="1367"/>
      <c r="G1300" s="1368"/>
      <c r="H1300" s="1171" t="s">
        <v>72</v>
      </c>
      <c r="I1300" s="1153"/>
      <c r="J1300" s="1154"/>
      <c r="K1300" s="1361" t="s">
        <v>770</v>
      </c>
      <c r="L1300" s="1172"/>
      <c r="M1300" s="1172"/>
      <c r="N1300" s="1172"/>
      <c r="O1300" s="1362"/>
    </row>
    <row r="1301" spans="1:15" x14ac:dyDescent="0.25">
      <c r="A1301" s="1135" t="s">
        <v>44</v>
      </c>
      <c r="B1301" s="1136"/>
      <c r="C1301" s="1136"/>
      <c r="D1301" s="1136"/>
      <c r="E1301" s="1136"/>
      <c r="F1301" s="1137"/>
      <c r="G1301" s="1135" t="s">
        <v>45</v>
      </c>
      <c r="H1301" s="1136"/>
      <c r="I1301" s="1136"/>
      <c r="J1301" s="1136"/>
      <c r="K1301" s="1136"/>
      <c r="L1301" s="1136"/>
      <c r="M1301" s="1136"/>
      <c r="N1301" s="1136"/>
      <c r="O1301" s="1137"/>
    </row>
    <row r="1302" spans="1:15" x14ac:dyDescent="0.25">
      <c r="A1302" s="1227" t="s">
        <v>771</v>
      </c>
      <c r="B1302" s="1228"/>
      <c r="C1302" s="1228"/>
      <c r="D1302" s="1228"/>
      <c r="E1302" s="1228"/>
      <c r="F1302" s="1229"/>
      <c r="G1302" s="1227" t="s">
        <v>1094</v>
      </c>
      <c r="H1302" s="1228"/>
      <c r="I1302" s="1228"/>
      <c r="J1302" s="1228"/>
      <c r="K1302" s="1228"/>
      <c r="L1302" s="1228"/>
      <c r="M1302" s="1228"/>
      <c r="N1302" s="1228"/>
      <c r="O1302" s="1229"/>
    </row>
    <row r="1303" spans="1:15" x14ac:dyDescent="0.25">
      <c r="A1303" s="1230"/>
      <c r="B1303" s="1231"/>
      <c r="C1303" s="1231"/>
      <c r="D1303" s="1231"/>
      <c r="E1303" s="1231"/>
      <c r="F1303" s="1232"/>
      <c r="G1303" s="1230"/>
      <c r="H1303" s="1231"/>
      <c r="I1303" s="1231"/>
      <c r="J1303" s="1231"/>
      <c r="K1303" s="1231"/>
      <c r="L1303" s="1231"/>
      <c r="M1303" s="1231"/>
      <c r="N1303" s="1231"/>
      <c r="O1303" s="1232"/>
    </row>
    <row r="1304" spans="1:15" x14ac:dyDescent="0.25">
      <c r="A1304" s="1135" t="s">
        <v>48</v>
      </c>
      <c r="B1304" s="1136"/>
      <c r="C1304" s="1136"/>
      <c r="D1304" s="1136"/>
      <c r="E1304" s="1136"/>
      <c r="F1304" s="1137"/>
      <c r="G1304" s="1135" t="s">
        <v>49</v>
      </c>
      <c r="H1304" s="1136"/>
      <c r="I1304" s="1136"/>
      <c r="J1304" s="1136"/>
      <c r="K1304" s="1136"/>
      <c r="L1304" s="1136"/>
      <c r="M1304" s="1136"/>
      <c r="N1304" s="1136"/>
      <c r="O1304" s="1137"/>
    </row>
    <row r="1305" spans="1:15" x14ac:dyDescent="0.25">
      <c r="A1305" s="1381" t="s">
        <v>1020</v>
      </c>
      <c r="B1305" s="1382"/>
      <c r="C1305" s="1382"/>
      <c r="D1305" s="1382"/>
      <c r="E1305" s="1382"/>
      <c r="F1305" s="1383"/>
      <c r="G1305" s="1227" t="s">
        <v>705</v>
      </c>
      <c r="H1305" s="1228"/>
      <c r="I1305" s="1228"/>
      <c r="J1305" s="1228"/>
      <c r="K1305" s="1228"/>
      <c r="L1305" s="1228"/>
      <c r="M1305" s="1228"/>
      <c r="N1305" s="1228"/>
      <c r="O1305" s="1229"/>
    </row>
    <row r="1306" spans="1:15" x14ac:dyDescent="0.25">
      <c r="A1306" s="1165"/>
      <c r="B1306" s="1166"/>
      <c r="C1306" s="1166"/>
      <c r="D1306" s="1166"/>
      <c r="E1306" s="1166"/>
      <c r="F1306" s="1384"/>
      <c r="G1306" s="1230"/>
      <c r="H1306" s="1231"/>
      <c r="I1306" s="1231"/>
      <c r="J1306" s="1231"/>
      <c r="K1306" s="1231"/>
      <c r="L1306" s="1231"/>
      <c r="M1306" s="1231"/>
      <c r="N1306" s="1231"/>
      <c r="O1306" s="1232"/>
    </row>
    <row r="1307" spans="1:15" x14ac:dyDescent="0.25">
      <c r="A1307" s="245"/>
      <c r="B1307" s="246"/>
      <c r="C1307" s="247"/>
      <c r="D1307" s="247"/>
      <c r="E1307" s="247"/>
      <c r="F1307" s="247"/>
      <c r="G1307" s="247"/>
      <c r="H1307" s="247"/>
      <c r="I1307" s="247"/>
      <c r="J1307" s="247"/>
      <c r="K1307" s="247"/>
      <c r="L1307" s="247"/>
      <c r="M1307" s="247"/>
      <c r="N1307" s="247"/>
      <c r="O1307" s="245"/>
    </row>
    <row r="1308" spans="1:15" x14ac:dyDescent="0.25">
      <c r="A1308" s="330" t="s">
        <v>76</v>
      </c>
      <c r="B1308" s="330" t="s">
        <v>24</v>
      </c>
      <c r="C1308" s="331"/>
      <c r="D1308" s="239" t="s">
        <v>53</v>
      </c>
      <c r="E1308" s="239" t="s">
        <v>54</v>
      </c>
      <c r="F1308" s="239" t="s">
        <v>55</v>
      </c>
      <c r="G1308" s="239" t="s">
        <v>56</v>
      </c>
      <c r="H1308" s="239" t="s">
        <v>57</v>
      </c>
      <c r="I1308" s="239" t="s">
        <v>58</v>
      </c>
      <c r="J1308" s="239" t="s">
        <v>59</v>
      </c>
      <c r="K1308" s="239" t="s">
        <v>60</v>
      </c>
      <c r="L1308" s="239" t="s">
        <v>61</v>
      </c>
      <c r="M1308" s="239" t="s">
        <v>62</v>
      </c>
      <c r="N1308" s="239" t="s">
        <v>63</v>
      </c>
      <c r="O1308" s="239" t="s">
        <v>64</v>
      </c>
    </row>
    <row r="1309" spans="1:15" x14ac:dyDescent="0.25">
      <c r="A1309" s="1276" t="s">
        <v>517</v>
      </c>
      <c r="B1309" s="1379">
        <v>10</v>
      </c>
      <c r="C1309" s="248" t="s">
        <v>65</v>
      </c>
      <c r="D1309" s="332"/>
      <c r="E1309" s="333">
        <v>5</v>
      </c>
      <c r="F1309" s="333">
        <v>15</v>
      </c>
      <c r="G1309" s="333">
        <v>20</v>
      </c>
      <c r="H1309" s="334">
        <v>30</v>
      </c>
      <c r="I1309" s="334">
        <v>40</v>
      </c>
      <c r="J1309" s="334">
        <v>50</v>
      </c>
      <c r="K1309" s="334">
        <v>60</v>
      </c>
      <c r="L1309" s="334">
        <v>70</v>
      </c>
      <c r="M1309" s="334">
        <v>80</v>
      </c>
      <c r="N1309" s="334">
        <v>90</v>
      </c>
      <c r="O1309" s="335">
        <v>100</v>
      </c>
    </row>
    <row r="1310" spans="1:15" x14ac:dyDescent="0.25">
      <c r="A1310" s="1277"/>
      <c r="B1310" s="1380"/>
      <c r="C1310" s="249" t="s">
        <v>66</v>
      </c>
      <c r="D1310" s="336"/>
      <c r="E1310" s="337">
        <v>5</v>
      </c>
      <c r="F1310" s="337">
        <v>10</v>
      </c>
      <c r="G1310" s="337">
        <v>10</v>
      </c>
      <c r="H1310" s="249">
        <v>30</v>
      </c>
      <c r="I1310" s="249">
        <v>35</v>
      </c>
      <c r="J1310" s="249">
        <v>35</v>
      </c>
      <c r="K1310" s="249">
        <v>60</v>
      </c>
      <c r="L1310" s="249"/>
      <c r="M1310" s="249"/>
      <c r="N1310" s="249"/>
      <c r="O1310" s="249"/>
    </row>
    <row r="1311" spans="1:15" x14ac:dyDescent="0.25">
      <c r="A1311" s="1276" t="s">
        <v>518</v>
      </c>
      <c r="B1311" s="1379">
        <v>10</v>
      </c>
      <c r="C1311" s="248" t="s">
        <v>65</v>
      </c>
      <c r="D1311" s="332"/>
      <c r="E1311" s="333"/>
      <c r="F1311" s="333">
        <v>50</v>
      </c>
      <c r="G1311" s="333"/>
      <c r="H1311" s="334"/>
      <c r="I1311" s="334"/>
      <c r="J1311" s="334"/>
      <c r="K1311" s="334"/>
      <c r="L1311" s="334"/>
      <c r="M1311" s="334"/>
      <c r="N1311" s="334"/>
      <c r="O1311" s="334">
        <v>100</v>
      </c>
    </row>
    <row r="1312" spans="1:15" x14ac:dyDescent="0.25">
      <c r="A1312" s="1277"/>
      <c r="B1312" s="1380"/>
      <c r="C1312" s="249" t="s">
        <v>66</v>
      </c>
      <c r="D1312" s="336"/>
      <c r="E1312" s="337"/>
      <c r="F1312" s="337">
        <v>0</v>
      </c>
      <c r="G1312" s="337">
        <v>30</v>
      </c>
      <c r="H1312" s="249">
        <v>20</v>
      </c>
      <c r="I1312" s="249"/>
      <c r="J1312" s="249"/>
      <c r="K1312" s="249">
        <v>45</v>
      </c>
      <c r="L1312" s="249"/>
      <c r="M1312" s="249"/>
      <c r="N1312" s="249"/>
      <c r="O1312" s="249"/>
    </row>
    <row r="1313" spans="1:15" x14ac:dyDescent="0.25">
      <c r="A1313" s="1276" t="s">
        <v>520</v>
      </c>
      <c r="B1313" s="1379">
        <v>25</v>
      </c>
      <c r="C1313" s="338" t="s">
        <v>65</v>
      </c>
      <c r="D1313" s="334"/>
      <c r="E1313" s="333"/>
      <c r="F1313" s="333"/>
      <c r="G1313" s="333">
        <v>20</v>
      </c>
      <c r="H1313" s="334">
        <v>30</v>
      </c>
      <c r="I1313" s="334">
        <v>40</v>
      </c>
      <c r="J1313" s="334">
        <v>50</v>
      </c>
      <c r="K1313" s="334">
        <v>60</v>
      </c>
      <c r="L1313" s="334">
        <v>70</v>
      </c>
      <c r="M1313" s="334">
        <v>80</v>
      </c>
      <c r="N1313" s="334">
        <v>90</v>
      </c>
      <c r="O1313" s="334">
        <v>100</v>
      </c>
    </row>
    <row r="1314" spans="1:15" x14ac:dyDescent="0.25">
      <c r="A1314" s="1277"/>
      <c r="B1314" s="1380"/>
      <c r="C1314" s="249" t="s">
        <v>66</v>
      </c>
      <c r="D1314" s="337"/>
      <c r="E1314" s="337"/>
      <c r="F1314" s="337"/>
      <c r="G1314" s="339">
        <v>5</v>
      </c>
      <c r="H1314" s="249">
        <v>30</v>
      </c>
      <c r="I1314" s="249">
        <v>35</v>
      </c>
      <c r="J1314" s="249">
        <v>40</v>
      </c>
      <c r="K1314" s="249">
        <v>60</v>
      </c>
      <c r="L1314" s="249"/>
      <c r="M1314" s="249"/>
      <c r="N1314" s="249"/>
      <c r="O1314" s="249"/>
    </row>
    <row r="1315" spans="1:15" x14ac:dyDescent="0.25">
      <c r="A1315" s="1276" t="s">
        <v>521</v>
      </c>
      <c r="B1315" s="1379">
        <v>10</v>
      </c>
      <c r="C1315" s="338" t="s">
        <v>65</v>
      </c>
      <c r="D1315" s="333"/>
      <c r="E1315" s="333"/>
      <c r="F1315" s="333">
        <v>10</v>
      </c>
      <c r="G1315" s="333">
        <v>25</v>
      </c>
      <c r="H1315" s="334">
        <v>30</v>
      </c>
      <c r="I1315" s="334">
        <v>40</v>
      </c>
      <c r="J1315" s="334">
        <v>50</v>
      </c>
      <c r="K1315" s="334">
        <v>60</v>
      </c>
      <c r="L1315" s="334">
        <v>70</v>
      </c>
      <c r="M1315" s="334">
        <v>80</v>
      </c>
      <c r="N1315" s="334">
        <v>90</v>
      </c>
      <c r="O1315" s="334">
        <v>100</v>
      </c>
    </row>
    <row r="1316" spans="1:15" x14ac:dyDescent="0.25">
      <c r="A1316" s="1277"/>
      <c r="B1316" s="1380"/>
      <c r="C1316" s="249" t="s">
        <v>66</v>
      </c>
      <c r="D1316" s="336"/>
      <c r="E1316" s="337"/>
      <c r="F1316" s="337">
        <v>10</v>
      </c>
      <c r="G1316" s="337">
        <v>5</v>
      </c>
      <c r="H1316" s="340">
        <v>10</v>
      </c>
      <c r="I1316" s="249">
        <v>15</v>
      </c>
      <c r="J1316" s="249">
        <v>15</v>
      </c>
      <c r="K1316" s="249">
        <v>20</v>
      </c>
      <c r="L1316" s="249"/>
      <c r="M1316" s="249"/>
      <c r="N1316" s="249"/>
      <c r="O1316" s="249"/>
    </row>
    <row r="1317" spans="1:15" x14ac:dyDescent="0.25">
      <c r="A1317" s="1276" t="s">
        <v>523</v>
      </c>
      <c r="B1317" s="1379">
        <v>25</v>
      </c>
      <c r="C1317" s="338" t="s">
        <v>65</v>
      </c>
      <c r="D1317" s="332"/>
      <c r="E1317" s="333"/>
      <c r="F1317" s="333"/>
      <c r="G1317" s="333">
        <v>10</v>
      </c>
      <c r="H1317" s="334">
        <v>30</v>
      </c>
      <c r="I1317" s="334">
        <v>40</v>
      </c>
      <c r="J1317" s="334">
        <v>50</v>
      </c>
      <c r="K1317" s="334">
        <v>60</v>
      </c>
      <c r="L1317" s="334">
        <v>70</v>
      </c>
      <c r="M1317" s="334">
        <v>80</v>
      </c>
      <c r="N1317" s="334">
        <v>90</v>
      </c>
      <c r="O1317" s="334">
        <v>100</v>
      </c>
    </row>
    <row r="1318" spans="1:15" x14ac:dyDescent="0.25">
      <c r="A1318" s="1277"/>
      <c r="B1318" s="1380"/>
      <c r="C1318" s="249" t="s">
        <v>66</v>
      </c>
      <c r="D1318" s="336"/>
      <c r="E1318" s="337"/>
      <c r="F1318" s="337"/>
      <c r="G1318" s="337"/>
      <c r="H1318" s="249">
        <v>0</v>
      </c>
      <c r="I1318" s="249">
        <v>20</v>
      </c>
      <c r="J1318" s="249">
        <v>20</v>
      </c>
      <c r="K1318" s="249">
        <v>30</v>
      </c>
      <c r="L1318" s="249">
        <v>30</v>
      </c>
      <c r="M1318" s="249"/>
      <c r="N1318" s="249"/>
      <c r="O1318" s="249"/>
    </row>
    <row r="1319" spans="1:15" x14ac:dyDescent="0.25">
      <c r="A1319" s="1276" t="s">
        <v>525</v>
      </c>
      <c r="B1319" s="1379">
        <v>30</v>
      </c>
      <c r="C1319" s="338" t="s">
        <v>65</v>
      </c>
      <c r="D1319" s="333"/>
      <c r="E1319" s="333"/>
      <c r="F1319" s="333"/>
      <c r="G1319" s="333"/>
      <c r="H1319" s="334"/>
      <c r="I1319" s="334"/>
      <c r="J1319" s="334"/>
      <c r="K1319" s="334"/>
      <c r="L1319" s="334"/>
      <c r="M1319" s="334"/>
      <c r="N1319" s="334"/>
      <c r="O1319" s="334">
        <v>100</v>
      </c>
    </row>
    <row r="1320" spans="1:15" x14ac:dyDescent="0.25">
      <c r="A1320" s="1277"/>
      <c r="B1320" s="1380"/>
      <c r="C1320" s="249" t="s">
        <v>66</v>
      </c>
      <c r="D1320" s="249"/>
      <c r="E1320" s="249"/>
      <c r="F1320" s="249"/>
      <c r="G1320" s="249"/>
      <c r="H1320" s="249"/>
      <c r="I1320" s="249"/>
      <c r="J1320" s="249"/>
      <c r="K1320" s="249"/>
      <c r="L1320" s="249"/>
      <c r="M1320" s="249"/>
      <c r="N1320" s="249"/>
      <c r="O1320" s="249"/>
    </row>
    <row r="1321" spans="1:15" x14ac:dyDescent="0.25">
      <c r="A1321" s="341"/>
      <c r="B1321" s="341"/>
      <c r="C1321" s="342"/>
      <c r="D1321" s="342"/>
      <c r="E1321" s="342"/>
      <c r="F1321" s="342"/>
      <c r="G1321" s="342"/>
      <c r="H1321" s="342"/>
      <c r="I1321" s="342"/>
      <c r="J1321" s="342"/>
      <c r="K1321" s="342"/>
      <c r="L1321" s="342"/>
      <c r="M1321" s="342"/>
      <c r="N1321" s="342"/>
      <c r="O1321" s="342"/>
    </row>
    <row r="1322" spans="1:15" x14ac:dyDescent="0.25">
      <c r="A1322" s="1385" t="s">
        <v>683</v>
      </c>
      <c r="B1322" s="1386"/>
      <c r="C1322" s="1386"/>
      <c r="D1322" s="1386"/>
      <c r="E1322" s="1386"/>
      <c r="F1322" s="1386"/>
      <c r="G1322" s="1386"/>
      <c r="H1322" s="1386"/>
      <c r="I1322" s="1386"/>
      <c r="J1322" s="1386"/>
      <c r="K1322" s="1386"/>
      <c r="L1322" s="1386"/>
      <c r="M1322" s="1386"/>
      <c r="N1322" s="1386"/>
      <c r="O1322" s="1387"/>
    </row>
    <row r="1323" spans="1:15" ht="15.75" thickBot="1" x14ac:dyDescent="0.3">
      <c r="A1323" s="343"/>
      <c r="B1323" s="344"/>
      <c r="C1323" s="344"/>
      <c r="D1323" s="344"/>
      <c r="E1323" s="344"/>
      <c r="F1323" s="344"/>
      <c r="G1323" s="344"/>
      <c r="H1323" s="344"/>
      <c r="I1323" s="344"/>
      <c r="J1323" s="344"/>
      <c r="K1323" s="344"/>
      <c r="L1323" s="344"/>
      <c r="M1323" s="344"/>
      <c r="N1323" s="344"/>
      <c r="O1323" s="344"/>
    </row>
    <row r="1324" spans="1:15" ht="16.5" thickBot="1" x14ac:dyDescent="0.3">
      <c r="A1324" s="1006" t="s">
        <v>612</v>
      </c>
      <c r="B1324" s="1007"/>
      <c r="C1324" s="1007"/>
      <c r="D1324" s="1007"/>
      <c r="E1324" s="1007"/>
      <c r="F1324" s="1007"/>
      <c r="G1324" s="1007"/>
      <c r="H1324" s="1007"/>
      <c r="I1324" s="1007"/>
      <c r="J1324" s="1007"/>
      <c r="K1324" s="1007"/>
      <c r="L1324" s="1007"/>
      <c r="M1324" s="1007"/>
      <c r="N1324" s="1007"/>
      <c r="O1324" s="1008"/>
    </row>
    <row r="1325" spans="1:15" x14ac:dyDescent="0.25">
      <c r="A1325" s="1009" t="s">
        <v>1095</v>
      </c>
      <c r="B1325" s="1010"/>
      <c r="C1325" s="1010"/>
      <c r="D1325" s="1010"/>
      <c r="E1325" s="1010"/>
      <c r="F1325" s="1010"/>
      <c r="G1325" s="1010"/>
      <c r="H1325" s="1010"/>
      <c r="I1325" s="1010"/>
      <c r="J1325" s="1010"/>
      <c r="K1325" s="1010"/>
      <c r="L1325" s="1010"/>
      <c r="M1325" s="1010"/>
      <c r="N1325" s="1010"/>
      <c r="O1325" s="1011"/>
    </row>
    <row r="1326" spans="1:15" x14ac:dyDescent="0.25">
      <c r="A1326" s="1012" t="s">
        <v>1096</v>
      </c>
      <c r="B1326" s="1013"/>
      <c r="C1326" s="1013"/>
      <c r="D1326" s="1013"/>
      <c r="E1326" s="1013"/>
      <c r="F1326" s="1013"/>
      <c r="G1326" s="1013"/>
      <c r="H1326" s="1013"/>
      <c r="I1326" s="1013"/>
      <c r="J1326" s="1013"/>
      <c r="K1326" s="1013"/>
      <c r="L1326" s="1013"/>
      <c r="M1326" s="1013"/>
      <c r="N1326" s="1013"/>
      <c r="O1326" s="1014"/>
    </row>
    <row r="1327" spans="1:15" x14ac:dyDescent="0.25">
      <c r="A1327" s="1037" t="s">
        <v>1097</v>
      </c>
      <c r="B1327" s="1013"/>
      <c r="C1327" s="1013"/>
      <c r="D1327" s="1013"/>
      <c r="E1327" s="1013"/>
      <c r="F1327" s="1013"/>
      <c r="G1327" s="1013"/>
      <c r="H1327" s="1013"/>
      <c r="I1327" s="1013"/>
      <c r="J1327" s="1013"/>
      <c r="K1327" s="1013"/>
      <c r="L1327" s="1013"/>
      <c r="M1327" s="1013"/>
      <c r="N1327" s="1013"/>
      <c r="O1327" s="1014"/>
    </row>
    <row r="1328" spans="1:15" x14ac:dyDescent="0.25">
      <c r="A1328" s="1037" t="s">
        <v>1098</v>
      </c>
      <c r="B1328" s="1013"/>
      <c r="C1328" s="1013"/>
      <c r="D1328" s="1013"/>
      <c r="E1328" s="1013"/>
      <c r="F1328" s="1013"/>
      <c r="G1328" s="1013"/>
      <c r="H1328" s="1013"/>
      <c r="I1328" s="1013"/>
      <c r="J1328" s="1013"/>
      <c r="K1328" s="1013"/>
      <c r="L1328" s="1013"/>
      <c r="M1328" s="1013"/>
      <c r="N1328" s="1013"/>
      <c r="O1328" s="1014"/>
    </row>
    <row r="1329" spans="1:15" ht="15.75" thickBot="1" x14ac:dyDescent="0.3">
      <c r="A1329" s="1045" t="s">
        <v>1099</v>
      </c>
      <c r="B1329" s="1039"/>
      <c r="C1329" s="1039"/>
      <c r="D1329" s="1039"/>
      <c r="E1329" s="1039"/>
      <c r="F1329" s="1039"/>
      <c r="G1329" s="1039"/>
      <c r="H1329" s="1039"/>
      <c r="I1329" s="1039"/>
      <c r="J1329" s="1039"/>
      <c r="K1329" s="1039"/>
      <c r="L1329" s="1039"/>
      <c r="M1329" s="1039"/>
      <c r="N1329" s="1039"/>
      <c r="O1329" s="1040"/>
    </row>
    <row r="1330" spans="1:15" ht="16.5" thickBot="1" x14ac:dyDescent="0.3">
      <c r="A1330" s="1033" t="s">
        <v>1100</v>
      </c>
      <c r="B1330" s="1034"/>
      <c r="C1330" s="1034"/>
      <c r="D1330" s="1034"/>
      <c r="E1330" s="1034"/>
      <c r="F1330" s="1034"/>
      <c r="G1330" s="1034"/>
      <c r="H1330" s="1034"/>
      <c r="I1330" s="1034"/>
      <c r="J1330" s="1034"/>
      <c r="K1330" s="1034"/>
      <c r="L1330" s="1034"/>
      <c r="M1330" s="1034"/>
      <c r="N1330" s="1034"/>
      <c r="O1330" s="1035"/>
    </row>
    <row r="1331" spans="1:15" ht="15.75" thickBot="1" x14ac:dyDescent="0.3">
      <c r="A1331" s="1041" t="s">
        <v>1101</v>
      </c>
      <c r="B1331" s="1042"/>
      <c r="C1331" s="1042"/>
      <c r="D1331" s="1042"/>
      <c r="E1331" s="1042"/>
      <c r="F1331" s="1042"/>
      <c r="G1331" s="1042"/>
      <c r="H1331" s="1042"/>
      <c r="I1331" s="1042"/>
      <c r="J1331" s="1042"/>
      <c r="K1331" s="1042"/>
      <c r="L1331" s="1042"/>
      <c r="M1331" s="1042"/>
      <c r="N1331" s="1042"/>
      <c r="O1331" s="1043"/>
    </row>
    <row r="1332" spans="1:15" ht="15.75" thickBot="1" x14ac:dyDescent="0.3">
      <c r="A1332" s="1033" t="s">
        <v>620</v>
      </c>
      <c r="B1332" s="1042"/>
      <c r="C1332" s="1042"/>
      <c r="D1332" s="1042"/>
      <c r="E1332" s="1042"/>
      <c r="F1332" s="1042"/>
      <c r="G1332" s="1042"/>
      <c r="H1332" s="1042"/>
      <c r="I1332" s="1042"/>
      <c r="J1332" s="1042"/>
      <c r="K1332" s="1042"/>
      <c r="L1332" s="1042"/>
      <c r="M1332" s="1042"/>
      <c r="N1332" s="1042"/>
      <c r="O1332" s="1043"/>
    </row>
    <row r="1333" spans="1:15" ht="16.5" thickBot="1" x14ac:dyDescent="0.3">
      <c r="A1333" s="1033" t="s">
        <v>621</v>
      </c>
      <c r="B1333" s="1034"/>
      <c r="C1333" s="1034"/>
      <c r="D1333" s="1034"/>
      <c r="E1333" s="1034"/>
      <c r="F1333" s="1034"/>
      <c r="G1333" s="1034"/>
      <c r="H1333" s="1034"/>
      <c r="I1333" s="1034"/>
      <c r="J1333" s="1034"/>
      <c r="K1333" s="1034"/>
      <c r="L1333" s="1034"/>
      <c r="M1333" s="1034"/>
      <c r="N1333" s="1034"/>
      <c r="O1333" s="1035"/>
    </row>
    <row r="1334" spans="1:15" ht="16.5" thickBot="1" x14ac:dyDescent="0.3">
      <c r="A1334" s="1033" t="s">
        <v>622</v>
      </c>
      <c r="B1334" s="1034"/>
      <c r="C1334" s="1034"/>
      <c r="D1334" s="1034"/>
      <c r="E1334" s="1034"/>
      <c r="F1334" s="1034"/>
      <c r="G1334" s="1034"/>
      <c r="H1334" s="1034"/>
      <c r="I1334" s="1034"/>
      <c r="J1334" s="1034"/>
      <c r="K1334" s="1034"/>
      <c r="L1334" s="1034"/>
      <c r="M1334" s="1034"/>
      <c r="N1334" s="1034"/>
      <c r="O1334" s="1035"/>
    </row>
    <row r="1335" spans="1:15" x14ac:dyDescent="0.25">
      <c r="A1335" s="218"/>
      <c r="B1335" s="218"/>
      <c r="C1335" s="218"/>
      <c r="D1335" s="218"/>
      <c r="E1335" s="218"/>
      <c r="F1335" s="218"/>
      <c r="G1335" s="218"/>
      <c r="H1335" s="218"/>
      <c r="I1335" s="218"/>
      <c r="J1335" s="218"/>
      <c r="K1335" s="218"/>
      <c r="L1335" s="218"/>
      <c r="M1335" s="218"/>
      <c r="N1335" s="218"/>
      <c r="O1335" s="218"/>
    </row>
    <row r="1336" spans="1:15" x14ac:dyDescent="0.25">
      <c r="A1336" s="218"/>
      <c r="B1336" s="218"/>
      <c r="C1336" s="218"/>
      <c r="D1336" s="218"/>
      <c r="E1336" s="218"/>
      <c r="F1336" s="218"/>
      <c r="G1336" s="218"/>
      <c r="H1336" s="218"/>
      <c r="I1336" s="218"/>
      <c r="J1336" s="218"/>
      <c r="K1336" s="218"/>
      <c r="L1336" s="218"/>
      <c r="M1336" s="218"/>
      <c r="N1336" s="218"/>
      <c r="O1336" s="218"/>
    </row>
    <row r="1337" spans="1:15" x14ac:dyDescent="0.25">
      <c r="A1337" s="218"/>
      <c r="B1337" s="218"/>
      <c r="C1337" s="218"/>
      <c r="D1337" s="218"/>
      <c r="E1337" s="218"/>
      <c r="F1337" s="218"/>
      <c r="G1337" s="218"/>
      <c r="H1337" s="218"/>
      <c r="I1337" s="218"/>
      <c r="J1337" s="218"/>
      <c r="K1337" s="218"/>
      <c r="L1337" s="218"/>
      <c r="M1337" s="218"/>
      <c r="N1337" s="218"/>
      <c r="O1337" s="218"/>
    </row>
    <row r="1338" spans="1:15" ht="31.5" x14ac:dyDescent="0.25">
      <c r="A1338" s="204" t="s">
        <v>1062</v>
      </c>
      <c r="B1338" s="981" t="s">
        <v>1063</v>
      </c>
      <c r="C1338" s="982"/>
      <c r="D1338" s="982"/>
      <c r="E1338" s="982"/>
      <c r="F1338" s="982"/>
      <c r="G1338" s="982"/>
      <c r="H1338" s="982"/>
      <c r="I1338" s="982"/>
      <c r="J1338" s="983"/>
      <c r="K1338" s="1096"/>
      <c r="L1338" s="1097"/>
      <c r="M1338" s="1097"/>
      <c r="N1338" s="1098"/>
      <c r="O1338" s="103"/>
    </row>
    <row r="1339" spans="1:15" ht="31.5" x14ac:dyDescent="0.25">
      <c r="A1339" s="234" t="s">
        <v>97</v>
      </c>
      <c r="B1339" s="981" t="s">
        <v>1102</v>
      </c>
      <c r="C1339" s="982"/>
      <c r="D1339" s="982"/>
      <c r="E1339" s="982"/>
      <c r="F1339" s="982"/>
      <c r="G1339" s="982"/>
      <c r="H1339" s="982"/>
      <c r="I1339" s="982"/>
      <c r="J1339" s="983"/>
      <c r="K1339" s="1096" t="s">
        <v>752</v>
      </c>
      <c r="L1339" s="1097"/>
      <c r="M1339" s="1097"/>
      <c r="N1339" s="1098"/>
      <c r="O1339" s="103">
        <v>0.5</v>
      </c>
    </row>
    <row r="1340" spans="1:15" ht="15.75" x14ac:dyDescent="0.25">
      <c r="A1340" s="205"/>
      <c r="B1340" s="206"/>
      <c r="C1340" s="207"/>
      <c r="D1340" s="207"/>
      <c r="E1340" s="207"/>
      <c r="F1340" s="207"/>
      <c r="G1340" s="207"/>
      <c r="H1340" s="207"/>
      <c r="I1340" s="207"/>
      <c r="J1340" s="207"/>
      <c r="K1340" s="207"/>
      <c r="L1340" s="207"/>
      <c r="M1340" s="207"/>
      <c r="N1340" s="207"/>
      <c r="O1340" s="205"/>
    </row>
    <row r="1341" spans="1:15" x14ac:dyDescent="0.25">
      <c r="A1341" s="1200" t="s">
        <v>15</v>
      </c>
      <c r="B1341" s="1201"/>
      <c r="C1341" s="1201"/>
      <c r="D1341" s="1202"/>
      <c r="E1341" s="984" t="s">
        <v>1103</v>
      </c>
      <c r="F1341" s="985"/>
      <c r="G1341" s="985"/>
      <c r="H1341" s="985"/>
      <c r="I1341" s="986"/>
      <c r="J1341" s="1200" t="s">
        <v>17</v>
      </c>
      <c r="K1341" s="1202"/>
      <c r="L1341" s="984" t="s">
        <v>1104</v>
      </c>
      <c r="M1341" s="985"/>
      <c r="N1341" s="985"/>
      <c r="O1341" s="986"/>
    </row>
    <row r="1342" spans="1:15" x14ac:dyDescent="0.25">
      <c r="A1342" s="1203"/>
      <c r="B1342" s="1204"/>
      <c r="C1342" s="1204"/>
      <c r="D1342" s="1205"/>
      <c r="E1342" s="984"/>
      <c r="F1342" s="985"/>
      <c r="G1342" s="985"/>
      <c r="H1342" s="985"/>
      <c r="I1342" s="986"/>
      <c r="J1342" s="1203"/>
      <c r="K1342" s="1205"/>
      <c r="L1342" s="984" t="s">
        <v>1105</v>
      </c>
      <c r="M1342" s="985"/>
      <c r="N1342" s="985"/>
      <c r="O1342" s="986"/>
    </row>
    <row r="1343" spans="1:15" x14ac:dyDescent="0.25">
      <c r="A1343" s="1203"/>
      <c r="B1343" s="1204"/>
      <c r="C1343" s="1204"/>
      <c r="D1343" s="1205"/>
      <c r="E1343" s="984"/>
      <c r="F1343" s="985"/>
      <c r="G1343" s="985"/>
      <c r="H1343" s="985"/>
      <c r="I1343" s="986"/>
      <c r="J1343" s="1203"/>
      <c r="K1343" s="1205"/>
      <c r="L1343" s="984" t="s">
        <v>1106</v>
      </c>
      <c r="M1343" s="985"/>
      <c r="N1343" s="985"/>
      <c r="O1343" s="986"/>
    </row>
    <row r="1344" spans="1:15" x14ac:dyDescent="0.25">
      <c r="A1344" s="1203"/>
      <c r="B1344" s="1204"/>
      <c r="C1344" s="1204"/>
      <c r="D1344" s="1205"/>
      <c r="E1344" s="984"/>
      <c r="F1344" s="985"/>
      <c r="G1344" s="985"/>
      <c r="H1344" s="985"/>
      <c r="I1344" s="986"/>
      <c r="J1344" s="1203"/>
      <c r="K1344" s="1205"/>
      <c r="L1344" s="984" t="s">
        <v>1107</v>
      </c>
      <c r="M1344" s="985"/>
      <c r="N1344" s="985"/>
      <c r="O1344" s="986"/>
    </row>
    <row r="1345" spans="1:15" x14ac:dyDescent="0.25">
      <c r="A1345" s="1206"/>
      <c r="B1345" s="1207"/>
      <c r="C1345" s="1207"/>
      <c r="D1345" s="1208"/>
      <c r="E1345" s="984"/>
      <c r="F1345" s="985"/>
      <c r="G1345" s="985"/>
      <c r="H1345" s="985"/>
      <c r="I1345" s="986"/>
      <c r="J1345" s="1206"/>
      <c r="K1345" s="1208"/>
      <c r="L1345" s="984" t="s">
        <v>1108</v>
      </c>
      <c r="M1345" s="985"/>
      <c r="N1345" s="985"/>
      <c r="O1345" s="986"/>
    </row>
    <row r="1346" spans="1:15" ht="15.75" x14ac:dyDescent="0.25">
      <c r="A1346" s="205"/>
      <c r="B1346" s="206"/>
      <c r="C1346" s="207"/>
      <c r="D1346" s="207"/>
      <c r="E1346" s="207"/>
      <c r="F1346" s="207"/>
      <c r="G1346" s="207"/>
      <c r="H1346" s="207"/>
      <c r="I1346" s="207"/>
      <c r="J1346" s="207"/>
      <c r="K1346" s="207"/>
      <c r="L1346" s="207"/>
      <c r="M1346" s="207"/>
      <c r="N1346" s="207"/>
      <c r="O1346" s="205"/>
    </row>
    <row r="1347" spans="1:15" ht="15.75" x14ac:dyDescent="0.25">
      <c r="A1347" s="205"/>
      <c r="B1347" s="206"/>
      <c r="C1347" s="207"/>
      <c r="D1347" s="207"/>
      <c r="E1347" s="207"/>
      <c r="F1347" s="207"/>
      <c r="G1347" s="207"/>
      <c r="H1347" s="207"/>
      <c r="I1347" s="207"/>
      <c r="J1347" s="207"/>
      <c r="K1347" s="207"/>
      <c r="L1347" s="207"/>
      <c r="M1347" s="207"/>
      <c r="N1347" s="207"/>
      <c r="O1347" s="205"/>
    </row>
    <row r="1348" spans="1:15" ht="63" x14ac:dyDescent="0.25">
      <c r="A1348" s="104" t="s">
        <v>23</v>
      </c>
      <c r="B1348" s="105" t="s">
        <v>24</v>
      </c>
      <c r="C1348" s="104" t="s">
        <v>25</v>
      </c>
      <c r="D1348" s="104" t="s">
        <v>26</v>
      </c>
      <c r="E1348" s="104" t="s">
        <v>592</v>
      </c>
      <c r="F1348" s="752" t="s">
        <v>28</v>
      </c>
      <c r="G1348" s="753"/>
      <c r="H1348" s="752" t="s">
        <v>29</v>
      </c>
      <c r="I1348" s="753"/>
      <c r="J1348" s="105" t="s">
        <v>30</v>
      </c>
      <c r="K1348" s="752" t="s">
        <v>31</v>
      </c>
      <c r="L1348" s="753"/>
      <c r="M1348" s="765" t="s">
        <v>32</v>
      </c>
      <c r="N1348" s="766"/>
      <c r="O1348" s="767"/>
    </row>
    <row r="1349" spans="1:15" ht="120" x14ac:dyDescent="0.25">
      <c r="A1349" s="75" t="s">
        <v>33</v>
      </c>
      <c r="B1349" s="129">
        <v>0.5</v>
      </c>
      <c r="C1349" s="294" t="s">
        <v>1102</v>
      </c>
      <c r="D1349" s="77" t="s">
        <v>35</v>
      </c>
      <c r="E1349" s="77" t="s">
        <v>249</v>
      </c>
      <c r="F1349" s="754" t="s">
        <v>824</v>
      </c>
      <c r="G1349" s="743"/>
      <c r="H1349" s="782" t="s">
        <v>825</v>
      </c>
      <c r="I1349" s="759"/>
      <c r="J1349" s="79">
        <v>1</v>
      </c>
      <c r="K1349" s="782" t="s">
        <v>147</v>
      </c>
      <c r="L1349" s="759"/>
      <c r="M1349" s="797" t="s">
        <v>1103</v>
      </c>
      <c r="N1349" s="798"/>
      <c r="O1349" s="799"/>
    </row>
    <row r="1350" spans="1:15" ht="15.75" x14ac:dyDescent="0.25">
      <c r="A1350" s="752" t="s">
        <v>40</v>
      </c>
      <c r="B1350" s="753"/>
      <c r="C1350" s="754" t="s">
        <v>1109</v>
      </c>
      <c r="D1350" s="742"/>
      <c r="E1350" s="742"/>
      <c r="F1350" s="742"/>
      <c r="G1350" s="743"/>
      <c r="H1350" s="755" t="s">
        <v>42</v>
      </c>
      <c r="I1350" s="857"/>
      <c r="J1350" s="858"/>
      <c r="K1350" s="754" t="s">
        <v>827</v>
      </c>
      <c r="L1350" s="742"/>
      <c r="M1350" s="742"/>
      <c r="N1350" s="742"/>
      <c r="O1350" s="743"/>
    </row>
    <row r="1351" spans="1:15" ht="15.75" x14ac:dyDescent="0.25">
      <c r="A1351" s="1081" t="s">
        <v>44</v>
      </c>
      <c r="B1351" s="1082"/>
      <c r="C1351" s="1082"/>
      <c r="D1351" s="1082"/>
      <c r="E1351" s="1082"/>
      <c r="F1351" s="1083"/>
      <c r="G1351" s="1081" t="s">
        <v>45</v>
      </c>
      <c r="H1351" s="1082"/>
      <c r="I1351" s="1082"/>
      <c r="J1351" s="1082"/>
      <c r="K1351" s="1082"/>
      <c r="L1351" s="1082"/>
      <c r="M1351" s="1082"/>
      <c r="N1351" s="1082"/>
      <c r="O1351" s="1083"/>
    </row>
    <row r="1352" spans="1:15" x14ac:dyDescent="0.25">
      <c r="A1352" s="1239" t="s">
        <v>597</v>
      </c>
      <c r="B1352" s="1240"/>
      <c r="C1352" s="1240"/>
      <c r="D1352" s="1240"/>
      <c r="E1352" s="1240"/>
      <c r="F1352" s="1241"/>
      <c r="G1352" s="1239" t="s">
        <v>1110</v>
      </c>
      <c r="H1352" s="1240"/>
      <c r="I1352" s="1240"/>
      <c r="J1352" s="1240"/>
      <c r="K1352" s="1240"/>
      <c r="L1352" s="1240"/>
      <c r="M1352" s="1240"/>
      <c r="N1352" s="1240"/>
      <c r="O1352" s="1241"/>
    </row>
    <row r="1353" spans="1:15" x14ac:dyDescent="0.25">
      <c r="A1353" s="1242"/>
      <c r="B1353" s="1243"/>
      <c r="C1353" s="1243"/>
      <c r="D1353" s="1243"/>
      <c r="E1353" s="1243"/>
      <c r="F1353" s="1244"/>
      <c r="G1353" s="1242"/>
      <c r="H1353" s="1243"/>
      <c r="I1353" s="1243"/>
      <c r="J1353" s="1243"/>
      <c r="K1353" s="1243"/>
      <c r="L1353" s="1243"/>
      <c r="M1353" s="1243"/>
      <c r="N1353" s="1243"/>
      <c r="O1353" s="1244"/>
    </row>
    <row r="1354" spans="1:15" ht="15.75" x14ac:dyDescent="0.25">
      <c r="A1354" s="1081" t="s">
        <v>48</v>
      </c>
      <c r="B1354" s="1082"/>
      <c r="C1354" s="1082"/>
      <c r="D1354" s="1082"/>
      <c r="E1354" s="1082"/>
      <c r="F1354" s="1083"/>
      <c r="G1354" s="1081" t="s">
        <v>49</v>
      </c>
      <c r="H1354" s="1082"/>
      <c r="I1354" s="1082"/>
      <c r="J1354" s="1082"/>
      <c r="K1354" s="1082"/>
      <c r="L1354" s="1082"/>
      <c r="M1354" s="1082"/>
      <c r="N1354" s="1082"/>
      <c r="O1354" s="1083"/>
    </row>
    <row r="1355" spans="1:15" x14ac:dyDescent="0.25">
      <c r="A1355" s="1233" t="s">
        <v>1103</v>
      </c>
      <c r="B1355" s="1234"/>
      <c r="C1355" s="1234"/>
      <c r="D1355" s="1234"/>
      <c r="E1355" s="1234"/>
      <c r="F1355" s="1235"/>
      <c r="G1355" s="1233" t="s">
        <v>1103</v>
      </c>
      <c r="H1355" s="1234"/>
      <c r="I1355" s="1234"/>
      <c r="J1355" s="1234"/>
      <c r="K1355" s="1234"/>
      <c r="L1355" s="1234"/>
      <c r="M1355" s="1234"/>
      <c r="N1355" s="1234"/>
      <c r="O1355" s="1235"/>
    </row>
    <row r="1356" spans="1:15" x14ac:dyDescent="0.25">
      <c r="A1356" s="1236"/>
      <c r="B1356" s="1237"/>
      <c r="C1356" s="1237"/>
      <c r="D1356" s="1237"/>
      <c r="E1356" s="1237"/>
      <c r="F1356" s="1238"/>
      <c r="G1356" s="1236"/>
      <c r="H1356" s="1237"/>
      <c r="I1356" s="1237"/>
      <c r="J1356" s="1237"/>
      <c r="K1356" s="1237"/>
      <c r="L1356" s="1237"/>
      <c r="M1356" s="1237"/>
      <c r="N1356" s="1237"/>
      <c r="O1356" s="1238"/>
    </row>
    <row r="1357" spans="1:15" ht="15.75" x14ac:dyDescent="0.25">
      <c r="A1357" s="63"/>
      <c r="B1357" s="64"/>
      <c r="C1357" s="70"/>
      <c r="D1357" s="70"/>
      <c r="E1357" s="70"/>
      <c r="F1357" s="70"/>
      <c r="G1357" s="70"/>
      <c r="H1357" s="70"/>
      <c r="I1357" s="70"/>
      <c r="J1357" s="70"/>
      <c r="K1357" s="70"/>
      <c r="L1357" s="70"/>
      <c r="M1357" s="70"/>
      <c r="N1357" s="70"/>
      <c r="O1357" s="63"/>
    </row>
    <row r="1358" spans="1:15" ht="15.75" x14ac:dyDescent="0.25">
      <c r="A1358" s="70"/>
      <c r="B1358" s="70"/>
      <c r="C1358" s="63"/>
      <c r="D1358" s="752" t="s">
        <v>52</v>
      </c>
      <c r="E1358" s="773"/>
      <c r="F1358" s="773"/>
      <c r="G1358" s="773"/>
      <c r="H1358" s="773"/>
      <c r="I1358" s="773"/>
      <c r="J1358" s="773"/>
      <c r="K1358" s="773"/>
      <c r="L1358" s="773"/>
      <c r="M1358" s="773"/>
      <c r="N1358" s="773"/>
      <c r="O1358" s="753"/>
    </row>
    <row r="1359" spans="1:15" ht="15.75" x14ac:dyDescent="0.25">
      <c r="A1359" s="63"/>
      <c r="B1359" s="64"/>
      <c r="C1359" s="70"/>
      <c r="D1359" s="105" t="s">
        <v>53</v>
      </c>
      <c r="E1359" s="105" t="s">
        <v>54</v>
      </c>
      <c r="F1359" s="105" t="s">
        <v>55</v>
      </c>
      <c r="G1359" s="105" t="s">
        <v>56</v>
      </c>
      <c r="H1359" s="105" t="s">
        <v>57</v>
      </c>
      <c r="I1359" s="105" t="s">
        <v>58</v>
      </c>
      <c r="J1359" s="105" t="s">
        <v>59</v>
      </c>
      <c r="K1359" s="105" t="s">
        <v>60</v>
      </c>
      <c r="L1359" s="105" t="s">
        <v>61</v>
      </c>
      <c r="M1359" s="105" t="s">
        <v>62</v>
      </c>
      <c r="N1359" s="105" t="s">
        <v>63</v>
      </c>
      <c r="O1359" s="105" t="s">
        <v>64</v>
      </c>
    </row>
    <row r="1360" spans="1:15" ht="15.75" x14ac:dyDescent="0.25">
      <c r="A1360" s="1215" t="s">
        <v>65</v>
      </c>
      <c r="B1360" s="1216"/>
      <c r="C1360" s="1217"/>
      <c r="D1360" s="214"/>
      <c r="E1360" s="214"/>
      <c r="F1360" s="214"/>
      <c r="G1360" s="214"/>
      <c r="H1360" s="214"/>
      <c r="I1360" s="214"/>
      <c r="J1360" s="214"/>
      <c r="K1360" s="214"/>
      <c r="L1360" s="214"/>
      <c r="M1360" s="214"/>
      <c r="N1360" s="214"/>
      <c r="O1360" s="214">
        <v>1</v>
      </c>
    </row>
    <row r="1361" spans="1:15" ht="15.75" x14ac:dyDescent="0.25">
      <c r="A1361" s="1218" t="s">
        <v>66</v>
      </c>
      <c r="B1361" s="1219"/>
      <c r="C1361" s="1220"/>
      <c r="D1361" s="215"/>
      <c r="E1361" s="215"/>
      <c r="F1361" s="215"/>
      <c r="G1361" s="215"/>
      <c r="H1361" s="215"/>
      <c r="I1361" s="215"/>
      <c r="J1361" s="215"/>
      <c r="K1361" s="215"/>
      <c r="L1361" s="215"/>
      <c r="M1361" s="215"/>
      <c r="N1361" s="215"/>
      <c r="O1361" s="215"/>
    </row>
    <row r="1362" spans="1:15" ht="15.75" x14ac:dyDescent="0.25">
      <c r="A1362" s="63"/>
      <c r="B1362" s="64"/>
      <c r="C1362" s="65"/>
      <c r="D1362" s="65"/>
      <c r="E1362" s="65"/>
      <c r="F1362" s="65"/>
      <c r="G1362" s="65"/>
      <c r="H1362" s="65"/>
      <c r="I1362" s="65"/>
      <c r="J1362" s="65"/>
      <c r="K1362" s="65"/>
      <c r="L1362" s="66"/>
      <c r="M1362" s="66"/>
      <c r="N1362" s="66"/>
      <c r="O1362" s="63"/>
    </row>
    <row r="1363" spans="1:15" ht="15.75" x14ac:dyDescent="0.25">
      <c r="A1363" s="63"/>
      <c r="B1363" s="64"/>
      <c r="C1363" s="65"/>
      <c r="D1363" s="65"/>
      <c r="E1363" s="65"/>
      <c r="F1363" s="65"/>
      <c r="G1363" s="65"/>
      <c r="H1363" s="65"/>
      <c r="I1363" s="65"/>
      <c r="J1363" s="65"/>
      <c r="K1363" s="65"/>
      <c r="L1363" s="66"/>
      <c r="M1363" s="66"/>
      <c r="N1363" s="66"/>
      <c r="O1363" s="63"/>
    </row>
    <row r="1364" spans="1:15" ht="15.75" x14ac:dyDescent="0.25">
      <c r="A1364" s="97"/>
      <c r="B1364" s="98"/>
      <c r="C1364" s="97"/>
      <c r="D1364" s="97"/>
      <c r="E1364" s="97"/>
      <c r="F1364" s="97"/>
      <c r="G1364" s="97"/>
      <c r="H1364" s="97"/>
      <c r="I1364" s="97"/>
      <c r="J1364" s="97"/>
      <c r="K1364" s="97"/>
      <c r="L1364" s="97"/>
      <c r="M1364" s="98"/>
      <c r="N1364" s="98"/>
      <c r="O1364" s="97"/>
    </row>
    <row r="1365" spans="1:15" ht="15.75" x14ac:dyDescent="0.25">
      <c r="A1365" s="63"/>
      <c r="B1365" s="64"/>
      <c r="C1365" s="65"/>
      <c r="D1365" s="65"/>
      <c r="E1365" s="65"/>
      <c r="F1365" s="65"/>
      <c r="G1365" s="65"/>
      <c r="H1365" s="65"/>
      <c r="I1365" s="65"/>
      <c r="J1365" s="65"/>
      <c r="K1365" s="65"/>
      <c r="L1365" s="66"/>
      <c r="M1365" s="66"/>
      <c r="N1365" s="66"/>
      <c r="O1365" s="63"/>
    </row>
    <row r="1366" spans="1:15" ht="47.25" x14ac:dyDescent="0.25">
      <c r="A1366" s="104" t="s">
        <v>23</v>
      </c>
      <c r="B1366" s="105" t="s">
        <v>24</v>
      </c>
      <c r="C1366" s="752" t="s">
        <v>25</v>
      </c>
      <c r="D1366" s="773"/>
      <c r="E1366" s="753"/>
      <c r="F1366" s="752" t="s">
        <v>28</v>
      </c>
      <c r="G1366" s="753"/>
      <c r="H1366" s="752" t="s">
        <v>29</v>
      </c>
      <c r="I1366" s="753"/>
      <c r="J1366" s="105" t="s">
        <v>30</v>
      </c>
      <c r="K1366" s="752" t="s">
        <v>31</v>
      </c>
      <c r="L1366" s="753"/>
      <c r="M1366" s="765" t="s">
        <v>32</v>
      </c>
      <c r="N1366" s="766"/>
      <c r="O1366" s="767"/>
    </row>
    <row r="1367" spans="1:15" ht="63" x14ac:dyDescent="0.25">
      <c r="A1367" s="75" t="s">
        <v>67</v>
      </c>
      <c r="B1367" s="129">
        <v>0.5</v>
      </c>
      <c r="C1367" s="754" t="s">
        <v>1111</v>
      </c>
      <c r="D1367" s="742"/>
      <c r="E1367" s="743"/>
      <c r="F1367" s="754" t="s">
        <v>913</v>
      </c>
      <c r="G1367" s="743"/>
      <c r="H1367" s="782" t="s">
        <v>831</v>
      </c>
      <c r="I1367" s="759"/>
      <c r="J1367" s="112">
        <v>1</v>
      </c>
      <c r="K1367" s="782" t="s">
        <v>534</v>
      </c>
      <c r="L1367" s="759"/>
      <c r="M1367" s="797" t="s">
        <v>1103</v>
      </c>
      <c r="N1367" s="798"/>
      <c r="O1367" s="799"/>
    </row>
    <row r="1368" spans="1:15" ht="15.75" x14ac:dyDescent="0.25">
      <c r="A1368" s="752" t="s">
        <v>40</v>
      </c>
      <c r="B1368" s="753"/>
      <c r="C1368" s="754" t="s">
        <v>1109</v>
      </c>
      <c r="D1368" s="742"/>
      <c r="E1368" s="742"/>
      <c r="F1368" s="742"/>
      <c r="G1368" s="743"/>
      <c r="H1368" s="783" t="s">
        <v>72</v>
      </c>
      <c r="I1368" s="756"/>
      <c r="J1368" s="757"/>
      <c r="K1368" s="754" t="s">
        <v>834</v>
      </c>
      <c r="L1368" s="742"/>
      <c r="M1368" s="742"/>
      <c r="N1368" s="742"/>
      <c r="O1368" s="743"/>
    </row>
    <row r="1369" spans="1:15" ht="15.75" x14ac:dyDescent="0.25">
      <c r="A1369" s="1081" t="s">
        <v>44</v>
      </c>
      <c r="B1369" s="1082"/>
      <c r="C1369" s="1082"/>
      <c r="D1369" s="1082"/>
      <c r="E1369" s="1082"/>
      <c r="F1369" s="1083"/>
      <c r="G1369" s="1081" t="s">
        <v>45</v>
      </c>
      <c r="H1369" s="1082"/>
      <c r="I1369" s="1082"/>
      <c r="J1369" s="1082"/>
      <c r="K1369" s="1082"/>
      <c r="L1369" s="1082"/>
      <c r="M1369" s="1082"/>
      <c r="N1369" s="1082"/>
      <c r="O1369" s="1083"/>
    </row>
    <row r="1370" spans="1:15" x14ac:dyDescent="0.25">
      <c r="A1370" s="1239" t="s">
        <v>597</v>
      </c>
      <c r="B1370" s="1240"/>
      <c r="C1370" s="1240"/>
      <c r="D1370" s="1240"/>
      <c r="E1370" s="1240"/>
      <c r="F1370" s="1241"/>
      <c r="G1370" s="1239" t="s">
        <v>1110</v>
      </c>
      <c r="H1370" s="1240"/>
      <c r="I1370" s="1240"/>
      <c r="J1370" s="1240"/>
      <c r="K1370" s="1240"/>
      <c r="L1370" s="1240"/>
      <c r="M1370" s="1240"/>
      <c r="N1370" s="1240"/>
      <c r="O1370" s="1241"/>
    </row>
    <row r="1371" spans="1:15" x14ac:dyDescent="0.25">
      <c r="A1371" s="1242"/>
      <c r="B1371" s="1243"/>
      <c r="C1371" s="1243"/>
      <c r="D1371" s="1243"/>
      <c r="E1371" s="1243"/>
      <c r="F1371" s="1244"/>
      <c r="G1371" s="1242"/>
      <c r="H1371" s="1243"/>
      <c r="I1371" s="1243"/>
      <c r="J1371" s="1243"/>
      <c r="K1371" s="1243"/>
      <c r="L1371" s="1243"/>
      <c r="M1371" s="1243"/>
      <c r="N1371" s="1243"/>
      <c r="O1371" s="1244"/>
    </row>
    <row r="1372" spans="1:15" ht="15.75" x14ac:dyDescent="0.25">
      <c r="A1372" s="1081" t="s">
        <v>48</v>
      </c>
      <c r="B1372" s="1082"/>
      <c r="C1372" s="1082"/>
      <c r="D1372" s="1082"/>
      <c r="E1372" s="1082"/>
      <c r="F1372" s="1083"/>
      <c r="G1372" s="1081" t="s">
        <v>49</v>
      </c>
      <c r="H1372" s="1082"/>
      <c r="I1372" s="1082"/>
      <c r="J1372" s="1082"/>
      <c r="K1372" s="1082"/>
      <c r="L1372" s="1082"/>
      <c r="M1372" s="1082"/>
      <c r="N1372" s="1082"/>
      <c r="O1372" s="1083"/>
    </row>
    <row r="1373" spans="1:15" x14ac:dyDescent="0.25">
      <c r="A1373" s="1233" t="s">
        <v>1103</v>
      </c>
      <c r="B1373" s="1234"/>
      <c r="C1373" s="1234"/>
      <c r="D1373" s="1234"/>
      <c r="E1373" s="1234"/>
      <c r="F1373" s="1235"/>
      <c r="G1373" s="1233" t="s">
        <v>1103</v>
      </c>
      <c r="H1373" s="1234"/>
      <c r="I1373" s="1234"/>
      <c r="J1373" s="1234"/>
      <c r="K1373" s="1234"/>
      <c r="L1373" s="1234"/>
      <c r="M1373" s="1234"/>
      <c r="N1373" s="1234"/>
      <c r="O1373" s="1235"/>
    </row>
    <row r="1374" spans="1:15" x14ac:dyDescent="0.25">
      <c r="A1374" s="1236"/>
      <c r="B1374" s="1237"/>
      <c r="C1374" s="1237"/>
      <c r="D1374" s="1237"/>
      <c r="E1374" s="1237"/>
      <c r="F1374" s="1238"/>
      <c r="G1374" s="1236"/>
      <c r="H1374" s="1237"/>
      <c r="I1374" s="1237"/>
      <c r="J1374" s="1237"/>
      <c r="K1374" s="1237"/>
      <c r="L1374" s="1237"/>
      <c r="M1374" s="1237"/>
      <c r="N1374" s="1237"/>
      <c r="O1374" s="1238"/>
    </row>
    <row r="1375" spans="1:15" ht="15.75" x14ac:dyDescent="0.25">
      <c r="A1375" s="63"/>
      <c r="B1375" s="64"/>
      <c r="C1375" s="70"/>
      <c r="D1375" s="70"/>
      <c r="E1375" s="70"/>
      <c r="F1375" s="70"/>
      <c r="G1375" s="70"/>
      <c r="H1375" s="70"/>
      <c r="I1375" s="70"/>
      <c r="J1375" s="70"/>
      <c r="K1375" s="70"/>
      <c r="L1375" s="70"/>
      <c r="M1375" s="70"/>
      <c r="N1375" s="70"/>
      <c r="O1375" s="63"/>
    </row>
    <row r="1376" spans="1:15" ht="15.75" x14ac:dyDescent="0.25">
      <c r="A1376" s="86" t="s">
        <v>76</v>
      </c>
      <c r="B1376" s="86" t="s">
        <v>24</v>
      </c>
      <c r="C1376" s="113"/>
      <c r="D1376" s="105" t="s">
        <v>53</v>
      </c>
      <c r="E1376" s="105" t="s">
        <v>54</v>
      </c>
      <c r="F1376" s="105" t="s">
        <v>55</v>
      </c>
      <c r="G1376" s="105" t="s">
        <v>56</v>
      </c>
      <c r="H1376" s="105" t="s">
        <v>57</v>
      </c>
      <c r="I1376" s="105" t="s">
        <v>58</v>
      </c>
      <c r="J1376" s="105" t="s">
        <v>59</v>
      </c>
      <c r="K1376" s="105" t="s">
        <v>60</v>
      </c>
      <c r="L1376" s="105" t="s">
        <v>61</v>
      </c>
      <c r="M1376" s="105" t="s">
        <v>62</v>
      </c>
      <c r="N1376" s="105" t="s">
        <v>63</v>
      </c>
      <c r="O1376" s="105" t="s">
        <v>64</v>
      </c>
    </row>
    <row r="1377" spans="1:15" ht="31.5" x14ac:dyDescent="0.25">
      <c r="A1377" s="784" t="s">
        <v>517</v>
      </c>
      <c r="B1377" s="956">
        <v>20</v>
      </c>
      <c r="C1377" s="214" t="s">
        <v>65</v>
      </c>
      <c r="D1377" s="214"/>
      <c r="E1377" s="214">
        <v>10</v>
      </c>
      <c r="F1377" s="214">
        <v>50</v>
      </c>
      <c r="G1377" s="214">
        <v>100</v>
      </c>
      <c r="H1377" s="214"/>
      <c r="I1377" s="214"/>
      <c r="J1377" s="214"/>
      <c r="K1377" s="214"/>
      <c r="L1377" s="214"/>
      <c r="M1377" s="214"/>
      <c r="N1377" s="214"/>
      <c r="O1377" s="214"/>
    </row>
    <row r="1378" spans="1:15" x14ac:dyDescent="0.25">
      <c r="A1378" s="785"/>
      <c r="B1378" s="957"/>
      <c r="C1378" s="215" t="s">
        <v>66</v>
      </c>
      <c r="D1378" s="215"/>
      <c r="E1378" s="215">
        <v>10</v>
      </c>
      <c r="F1378" s="215">
        <v>30</v>
      </c>
      <c r="G1378" s="215">
        <v>60</v>
      </c>
      <c r="H1378" s="215">
        <v>70</v>
      </c>
      <c r="I1378" s="215">
        <v>80</v>
      </c>
      <c r="J1378" s="215">
        <v>90</v>
      </c>
      <c r="K1378" s="215">
        <v>100</v>
      </c>
      <c r="L1378" s="215"/>
      <c r="M1378" s="215"/>
      <c r="N1378" s="215"/>
      <c r="O1378" s="215"/>
    </row>
    <row r="1379" spans="1:15" ht="31.5" x14ac:dyDescent="0.25">
      <c r="A1379" s="784" t="s">
        <v>518</v>
      </c>
      <c r="B1379" s="956"/>
      <c r="C1379" s="214" t="s">
        <v>65</v>
      </c>
      <c r="D1379" s="214"/>
      <c r="E1379" s="214"/>
      <c r="F1379" s="214"/>
      <c r="G1379" s="214"/>
      <c r="H1379" s="214"/>
      <c r="I1379" s="214"/>
      <c r="J1379" s="214"/>
      <c r="K1379" s="214"/>
      <c r="L1379" s="214"/>
      <c r="M1379" s="214"/>
      <c r="N1379" s="214"/>
      <c r="O1379" s="214"/>
    </row>
    <row r="1380" spans="1:15" x14ac:dyDescent="0.25">
      <c r="A1380" s="785"/>
      <c r="B1380" s="957"/>
      <c r="C1380" s="215" t="s">
        <v>66</v>
      </c>
      <c r="D1380" s="215"/>
      <c r="E1380" s="215"/>
      <c r="F1380" s="215"/>
      <c r="G1380" s="215"/>
      <c r="H1380" s="215"/>
      <c r="I1380" s="215"/>
      <c r="J1380" s="215"/>
      <c r="K1380" s="215"/>
      <c r="L1380" s="215"/>
      <c r="M1380" s="215"/>
      <c r="N1380" s="215"/>
      <c r="O1380" s="215"/>
    </row>
    <row r="1381" spans="1:15" ht="31.5" x14ac:dyDescent="0.25">
      <c r="A1381" s="784" t="s">
        <v>519</v>
      </c>
      <c r="B1381" s="956">
        <v>10</v>
      </c>
      <c r="C1381" s="214" t="s">
        <v>65</v>
      </c>
      <c r="D1381" s="214"/>
      <c r="E1381" s="214"/>
      <c r="F1381" s="214"/>
      <c r="G1381" s="214"/>
      <c r="H1381" s="214">
        <v>50</v>
      </c>
      <c r="I1381" s="214">
        <v>100</v>
      </c>
      <c r="J1381" s="214"/>
      <c r="K1381" s="214"/>
      <c r="L1381" s="214"/>
      <c r="M1381" s="214"/>
      <c r="N1381" s="214"/>
      <c r="O1381" s="214"/>
    </row>
    <row r="1382" spans="1:15" x14ac:dyDescent="0.25">
      <c r="A1382" s="785"/>
      <c r="B1382" s="957"/>
      <c r="C1382" s="215" t="s">
        <v>66</v>
      </c>
      <c r="D1382" s="215"/>
      <c r="E1382" s="215"/>
      <c r="F1382" s="215"/>
      <c r="G1382" s="215"/>
      <c r="H1382" s="215">
        <v>20</v>
      </c>
      <c r="I1382" s="215">
        <v>30</v>
      </c>
      <c r="J1382" s="215">
        <v>50</v>
      </c>
      <c r="K1382" s="215">
        <v>70</v>
      </c>
      <c r="L1382" s="215">
        <v>80</v>
      </c>
      <c r="M1382" s="215"/>
      <c r="N1382" s="215"/>
      <c r="O1382" s="215"/>
    </row>
    <row r="1383" spans="1:15" ht="31.5" x14ac:dyDescent="0.25">
      <c r="A1383" s="784" t="s">
        <v>520</v>
      </c>
      <c r="B1383" s="956"/>
      <c r="C1383" s="214" t="s">
        <v>65</v>
      </c>
      <c r="D1383" s="214"/>
      <c r="E1383" s="214"/>
      <c r="F1383" s="214"/>
      <c r="G1383" s="214"/>
      <c r="H1383" s="214"/>
      <c r="I1383" s="214"/>
      <c r="J1383" s="214"/>
      <c r="K1383" s="214"/>
      <c r="L1383" s="214"/>
      <c r="M1383" s="214"/>
      <c r="N1383" s="214"/>
      <c r="O1383" s="214"/>
    </row>
    <row r="1384" spans="1:15" x14ac:dyDescent="0.25">
      <c r="A1384" s="785"/>
      <c r="B1384" s="957"/>
      <c r="C1384" s="215" t="s">
        <v>66</v>
      </c>
      <c r="D1384" s="215"/>
      <c r="E1384" s="215"/>
      <c r="F1384" s="215"/>
      <c r="G1384" s="215"/>
      <c r="H1384" s="215"/>
      <c r="I1384" s="215"/>
      <c r="J1384" s="215"/>
      <c r="K1384" s="215"/>
      <c r="L1384" s="215"/>
      <c r="M1384" s="215"/>
      <c r="N1384" s="215"/>
      <c r="O1384" s="215"/>
    </row>
    <row r="1385" spans="1:15" ht="31.5" x14ac:dyDescent="0.25">
      <c r="A1385" s="784" t="s">
        <v>521</v>
      </c>
      <c r="B1385" s="956">
        <v>40</v>
      </c>
      <c r="C1385" s="214" t="s">
        <v>65</v>
      </c>
      <c r="D1385" s="214"/>
      <c r="E1385" s="214"/>
      <c r="F1385" s="214"/>
      <c r="G1385" s="214"/>
      <c r="H1385" s="214"/>
      <c r="I1385" s="214"/>
      <c r="J1385" s="214">
        <v>100</v>
      </c>
      <c r="K1385" s="214"/>
      <c r="L1385" s="214"/>
      <c r="M1385" s="214"/>
      <c r="N1385" s="214"/>
      <c r="O1385" s="214"/>
    </row>
    <row r="1386" spans="1:15" x14ac:dyDescent="0.25">
      <c r="A1386" s="785"/>
      <c r="B1386" s="957"/>
      <c r="C1386" s="215" t="s">
        <v>66</v>
      </c>
      <c r="D1386" s="215"/>
      <c r="E1386" s="215"/>
      <c r="F1386" s="215"/>
      <c r="G1386" s="215"/>
      <c r="H1386" s="215"/>
      <c r="I1386" s="215"/>
      <c r="J1386" s="215">
        <v>10</v>
      </c>
      <c r="K1386" s="215">
        <v>20</v>
      </c>
      <c r="L1386" s="215">
        <v>50</v>
      </c>
      <c r="M1386" s="215"/>
      <c r="N1386" s="215"/>
      <c r="O1386" s="215"/>
    </row>
    <row r="1387" spans="1:15" ht="31.5" x14ac:dyDescent="0.25">
      <c r="A1387" s="784" t="s">
        <v>522</v>
      </c>
      <c r="B1387" s="956">
        <v>5</v>
      </c>
      <c r="C1387" s="214" t="s">
        <v>65</v>
      </c>
      <c r="D1387" s="214"/>
      <c r="E1387" s="214"/>
      <c r="F1387" s="214"/>
      <c r="G1387" s="214"/>
      <c r="H1387" s="214"/>
      <c r="I1387" s="214"/>
      <c r="J1387" s="214"/>
      <c r="K1387" s="214">
        <v>50</v>
      </c>
      <c r="L1387" s="214">
        <v>100</v>
      </c>
      <c r="M1387" s="214"/>
      <c r="N1387" s="214"/>
      <c r="O1387" s="214"/>
    </row>
    <row r="1388" spans="1:15" x14ac:dyDescent="0.25">
      <c r="A1388" s="785"/>
      <c r="B1388" s="957"/>
      <c r="C1388" s="215" t="s">
        <v>66</v>
      </c>
      <c r="D1388" s="215"/>
      <c r="E1388" s="215"/>
      <c r="F1388" s="215"/>
      <c r="G1388" s="215"/>
      <c r="H1388" s="215"/>
      <c r="I1388" s="215"/>
      <c r="J1388" s="215"/>
      <c r="K1388" s="215">
        <v>10</v>
      </c>
      <c r="L1388" s="215">
        <v>20</v>
      </c>
      <c r="M1388" s="215"/>
      <c r="N1388" s="215"/>
      <c r="O1388" s="215"/>
    </row>
    <row r="1389" spans="1:15" ht="31.5" x14ac:dyDescent="0.25">
      <c r="A1389" s="784" t="s">
        <v>523</v>
      </c>
      <c r="B1389" s="956">
        <v>10</v>
      </c>
      <c r="C1389" s="214" t="s">
        <v>65</v>
      </c>
      <c r="D1389" s="214"/>
      <c r="E1389" s="214"/>
      <c r="F1389" s="214"/>
      <c r="G1389" s="214"/>
      <c r="H1389" s="214"/>
      <c r="I1389" s="214"/>
      <c r="J1389" s="214"/>
      <c r="K1389" s="214"/>
      <c r="L1389" s="214"/>
      <c r="M1389" s="214">
        <v>50</v>
      </c>
      <c r="N1389" s="214">
        <v>100</v>
      </c>
      <c r="O1389" s="214"/>
    </row>
    <row r="1390" spans="1:15" x14ac:dyDescent="0.25">
      <c r="A1390" s="785"/>
      <c r="B1390" s="957"/>
      <c r="C1390" s="215" t="s">
        <v>66</v>
      </c>
      <c r="D1390" s="215"/>
      <c r="E1390" s="215"/>
      <c r="F1390" s="215"/>
      <c r="G1390" s="215"/>
      <c r="H1390" s="215"/>
      <c r="I1390" s="215"/>
      <c r="J1390" s="215"/>
      <c r="K1390" s="215"/>
      <c r="L1390" s="215"/>
      <c r="M1390" s="215">
        <v>10</v>
      </c>
      <c r="N1390" s="215">
        <v>20</v>
      </c>
      <c r="O1390" s="215"/>
    </row>
    <row r="1391" spans="1:15" ht="31.5" x14ac:dyDescent="0.25">
      <c r="A1391" s="784" t="s">
        <v>524</v>
      </c>
      <c r="B1391" s="956">
        <v>5</v>
      </c>
      <c r="C1391" s="214" t="s">
        <v>65</v>
      </c>
      <c r="D1391" s="214"/>
      <c r="E1391" s="214"/>
      <c r="F1391" s="214"/>
      <c r="G1391" s="214"/>
      <c r="H1391" s="214"/>
      <c r="I1391" s="214"/>
      <c r="J1391" s="214"/>
      <c r="K1391" s="214"/>
      <c r="L1391" s="214"/>
      <c r="M1391" s="214"/>
      <c r="N1391" s="214">
        <v>100</v>
      </c>
      <c r="O1391" s="214"/>
    </row>
    <row r="1392" spans="1:15" x14ac:dyDescent="0.25">
      <c r="A1392" s="785"/>
      <c r="B1392" s="957"/>
      <c r="C1392" s="215" t="s">
        <v>66</v>
      </c>
      <c r="D1392" s="215"/>
      <c r="E1392" s="215"/>
      <c r="F1392" s="215"/>
      <c r="G1392" s="215"/>
      <c r="H1392" s="215"/>
      <c r="I1392" s="215"/>
      <c r="J1392" s="215"/>
      <c r="K1392" s="215"/>
      <c r="L1392" s="215"/>
      <c r="M1392" s="215"/>
      <c r="N1392" s="215"/>
      <c r="O1392" s="215"/>
    </row>
    <row r="1393" spans="1:15" ht="31.5" x14ac:dyDescent="0.25">
      <c r="A1393" s="784" t="s">
        <v>525</v>
      </c>
      <c r="B1393" s="956">
        <v>5</v>
      </c>
      <c r="C1393" s="214" t="s">
        <v>65</v>
      </c>
      <c r="D1393" s="214"/>
      <c r="E1393" s="214"/>
      <c r="F1393" s="214"/>
      <c r="G1393" s="214"/>
      <c r="H1393" s="214"/>
      <c r="I1393" s="214"/>
      <c r="J1393" s="214"/>
      <c r="K1393" s="214"/>
      <c r="L1393" s="214"/>
      <c r="M1393" s="214"/>
      <c r="N1393" s="214"/>
      <c r="O1393" s="214">
        <v>100</v>
      </c>
    </row>
    <row r="1394" spans="1:15" x14ac:dyDescent="0.25">
      <c r="A1394" s="785"/>
      <c r="B1394" s="957"/>
      <c r="C1394" s="215" t="s">
        <v>66</v>
      </c>
      <c r="D1394" s="215"/>
      <c r="E1394" s="215"/>
      <c r="F1394" s="215"/>
      <c r="G1394" s="215"/>
      <c r="H1394" s="215"/>
      <c r="I1394" s="215"/>
      <c r="J1394" s="215"/>
      <c r="K1394" s="215"/>
      <c r="L1394" s="215"/>
      <c r="M1394" s="215"/>
      <c r="N1394" s="215"/>
      <c r="O1394" s="215"/>
    </row>
    <row r="1395" spans="1:15" ht="31.5" x14ac:dyDescent="0.25">
      <c r="A1395" s="784" t="s">
        <v>526</v>
      </c>
      <c r="B1395" s="956">
        <v>5</v>
      </c>
      <c r="C1395" s="214" t="s">
        <v>65</v>
      </c>
      <c r="D1395" s="214"/>
      <c r="E1395" s="214"/>
      <c r="F1395" s="214"/>
      <c r="G1395" s="214"/>
      <c r="H1395" s="214"/>
      <c r="I1395" s="214"/>
      <c r="J1395" s="214"/>
      <c r="K1395" s="214"/>
      <c r="L1395" s="214"/>
      <c r="M1395" s="214"/>
      <c r="N1395" s="214"/>
      <c r="O1395" s="214">
        <v>100</v>
      </c>
    </row>
    <row r="1396" spans="1:15" x14ac:dyDescent="0.25">
      <c r="A1396" s="785"/>
      <c r="B1396" s="957"/>
      <c r="C1396" s="215" t="s">
        <v>66</v>
      </c>
      <c r="D1396" s="215"/>
      <c r="E1396" s="215"/>
      <c r="F1396" s="215"/>
      <c r="G1396" s="215"/>
      <c r="H1396" s="215"/>
      <c r="I1396" s="215"/>
      <c r="J1396" s="215"/>
      <c r="K1396" s="215"/>
      <c r="L1396" s="215"/>
      <c r="M1396" s="215"/>
      <c r="N1396" s="215"/>
      <c r="O1396" s="215"/>
    </row>
    <row r="1397" spans="1:15" ht="15.75" thickBot="1" x14ac:dyDescent="0.3">
      <c r="A1397" s="230"/>
      <c r="B1397" s="230"/>
      <c r="C1397" s="229"/>
      <c r="D1397" s="229"/>
      <c r="E1397" s="229"/>
      <c r="F1397" s="229"/>
      <c r="G1397" s="229"/>
      <c r="H1397" s="229"/>
      <c r="I1397" s="229"/>
      <c r="J1397" s="229"/>
      <c r="K1397" s="229"/>
      <c r="L1397" s="229"/>
      <c r="M1397" s="229"/>
      <c r="N1397" s="229"/>
      <c r="O1397" s="229"/>
    </row>
    <row r="1398" spans="1:15" ht="16.5" thickBot="1" x14ac:dyDescent="0.3">
      <c r="A1398" s="1006" t="s">
        <v>612</v>
      </c>
      <c r="B1398" s="1007"/>
      <c r="C1398" s="1007"/>
      <c r="D1398" s="1007"/>
      <c r="E1398" s="1007"/>
      <c r="F1398" s="1007"/>
      <c r="G1398" s="1007"/>
      <c r="H1398" s="1007"/>
      <c r="I1398" s="1007"/>
      <c r="J1398" s="1007"/>
      <c r="K1398" s="1007"/>
      <c r="L1398" s="1007"/>
      <c r="M1398" s="1007"/>
      <c r="N1398" s="1007"/>
      <c r="O1398" s="1008"/>
    </row>
    <row r="1399" spans="1:15" x14ac:dyDescent="0.25">
      <c r="A1399" s="1009" t="s">
        <v>684</v>
      </c>
      <c r="B1399" s="1010"/>
      <c r="C1399" s="1010"/>
      <c r="D1399" s="1010"/>
      <c r="E1399" s="1010"/>
      <c r="F1399" s="1010"/>
      <c r="G1399" s="1010"/>
      <c r="H1399" s="1010"/>
      <c r="I1399" s="1010"/>
      <c r="J1399" s="1010"/>
      <c r="K1399" s="1010"/>
      <c r="L1399" s="1010"/>
      <c r="M1399" s="1010"/>
      <c r="N1399" s="1010"/>
      <c r="O1399" s="1011"/>
    </row>
    <row r="1400" spans="1:15" x14ac:dyDescent="0.25">
      <c r="A1400" s="1012" t="s">
        <v>1112</v>
      </c>
      <c r="B1400" s="1013"/>
      <c r="C1400" s="1013"/>
      <c r="D1400" s="1013"/>
      <c r="E1400" s="1013"/>
      <c r="F1400" s="1013"/>
      <c r="G1400" s="1013"/>
      <c r="H1400" s="1013"/>
      <c r="I1400" s="1013"/>
      <c r="J1400" s="1013"/>
      <c r="K1400" s="1013"/>
      <c r="L1400" s="1013"/>
      <c r="M1400" s="1013"/>
      <c r="N1400" s="1013"/>
      <c r="O1400" s="1014"/>
    </row>
    <row r="1401" spans="1:15" x14ac:dyDescent="0.25">
      <c r="A1401" s="1037" t="s">
        <v>1113</v>
      </c>
      <c r="B1401" s="1388"/>
      <c r="C1401" s="1388"/>
      <c r="D1401" s="1388"/>
      <c r="E1401" s="1388"/>
      <c r="F1401" s="1388"/>
      <c r="G1401" s="1388"/>
      <c r="H1401" s="1388"/>
      <c r="I1401" s="1388"/>
      <c r="J1401" s="1388"/>
      <c r="K1401" s="1388"/>
      <c r="L1401" s="1388"/>
      <c r="M1401" s="1388"/>
      <c r="N1401" s="1388"/>
      <c r="O1401" s="1389"/>
    </row>
    <row r="1402" spans="1:15" x14ac:dyDescent="0.25">
      <c r="A1402" s="1012" t="s">
        <v>1114</v>
      </c>
      <c r="B1402" s="1013"/>
      <c r="C1402" s="1013"/>
      <c r="D1402" s="1013"/>
      <c r="E1402" s="1013"/>
      <c r="F1402" s="1013"/>
      <c r="G1402" s="1013"/>
      <c r="H1402" s="1013"/>
      <c r="I1402" s="1013"/>
      <c r="J1402" s="1013"/>
      <c r="K1402" s="1013"/>
      <c r="L1402" s="1013"/>
      <c r="M1402" s="1013"/>
      <c r="N1402" s="1013"/>
      <c r="O1402" s="1014"/>
    </row>
    <row r="1403" spans="1:15" ht="15.75" thickBot="1" x14ac:dyDescent="0.3">
      <c r="A1403" s="1012" t="s">
        <v>1115</v>
      </c>
      <c r="B1403" s="1013"/>
      <c r="C1403" s="1013"/>
      <c r="D1403" s="1013"/>
      <c r="E1403" s="1013"/>
      <c r="F1403" s="1013"/>
      <c r="G1403" s="1013"/>
      <c r="H1403" s="1013"/>
      <c r="I1403" s="1013"/>
      <c r="J1403" s="1013"/>
      <c r="K1403" s="1013"/>
      <c r="L1403" s="1013"/>
      <c r="M1403" s="1013"/>
      <c r="N1403" s="1013"/>
      <c r="O1403" s="1014"/>
    </row>
    <row r="1404" spans="1:15" ht="15.75" thickBot="1" x14ac:dyDescent="0.3">
      <c r="A1404" s="1041" t="s">
        <v>1116</v>
      </c>
      <c r="B1404" s="1042"/>
      <c r="C1404" s="1042"/>
      <c r="D1404" s="1042"/>
      <c r="E1404" s="1042"/>
      <c r="F1404" s="1042"/>
      <c r="G1404" s="1042"/>
      <c r="H1404" s="1042"/>
      <c r="I1404" s="1042"/>
      <c r="J1404" s="1042"/>
      <c r="K1404" s="1042"/>
      <c r="L1404" s="1042"/>
      <c r="M1404" s="1042"/>
      <c r="N1404" s="1042"/>
      <c r="O1404" s="1043"/>
    </row>
    <row r="1405" spans="1:15" ht="15.75" thickBot="1" x14ac:dyDescent="0.3">
      <c r="A1405" s="1041" t="s">
        <v>1117</v>
      </c>
      <c r="B1405" s="1042"/>
      <c r="C1405" s="1042"/>
      <c r="D1405" s="1042"/>
      <c r="E1405" s="1042"/>
      <c r="F1405" s="1042"/>
      <c r="G1405" s="1042"/>
      <c r="H1405" s="1042"/>
      <c r="I1405" s="1042"/>
      <c r="J1405" s="1042"/>
      <c r="K1405" s="1042"/>
      <c r="L1405" s="1042"/>
      <c r="M1405" s="1042"/>
      <c r="N1405" s="1042"/>
      <c r="O1405" s="1043"/>
    </row>
    <row r="1406" spans="1:15" ht="15.75" thickBot="1" x14ac:dyDescent="0.3">
      <c r="A1406" s="1033" t="s">
        <v>620</v>
      </c>
      <c r="B1406" s="1042"/>
      <c r="C1406" s="1042"/>
      <c r="D1406" s="1042"/>
      <c r="E1406" s="1042"/>
      <c r="F1406" s="1042"/>
      <c r="G1406" s="1042"/>
      <c r="H1406" s="1042"/>
      <c r="I1406" s="1042"/>
      <c r="J1406" s="1042"/>
      <c r="K1406" s="1042"/>
      <c r="L1406" s="1042"/>
      <c r="M1406" s="1042"/>
      <c r="N1406" s="1042"/>
      <c r="O1406" s="1043"/>
    </row>
    <row r="1407" spans="1:15" ht="16.5" thickBot="1" x14ac:dyDescent="0.3">
      <c r="A1407" s="1033" t="s">
        <v>621</v>
      </c>
      <c r="B1407" s="1034"/>
      <c r="C1407" s="1034"/>
      <c r="D1407" s="1034"/>
      <c r="E1407" s="1034"/>
      <c r="F1407" s="1034"/>
      <c r="G1407" s="1034"/>
      <c r="H1407" s="1034"/>
      <c r="I1407" s="1034"/>
      <c r="J1407" s="1034"/>
      <c r="K1407" s="1034"/>
      <c r="L1407" s="1034"/>
      <c r="M1407" s="1034"/>
      <c r="N1407" s="1034"/>
      <c r="O1407" s="1035"/>
    </row>
    <row r="1408" spans="1:15" ht="16.5" thickBot="1" x14ac:dyDescent="0.3">
      <c r="A1408" s="1033" t="s">
        <v>622</v>
      </c>
      <c r="B1408" s="1034"/>
      <c r="C1408" s="1034"/>
      <c r="D1408" s="1034"/>
      <c r="E1408" s="1034"/>
      <c r="F1408" s="1034"/>
      <c r="G1408" s="1034"/>
      <c r="H1408" s="1034"/>
      <c r="I1408" s="1034"/>
      <c r="J1408" s="1034"/>
      <c r="K1408" s="1034"/>
      <c r="L1408" s="1034"/>
      <c r="M1408" s="1034"/>
      <c r="N1408" s="1034"/>
      <c r="O1408" s="1035"/>
    </row>
    <row r="1409" spans="1:15" x14ac:dyDescent="0.25">
      <c r="A1409" s="218"/>
      <c r="B1409" s="218"/>
      <c r="C1409" s="218"/>
      <c r="D1409" s="218"/>
      <c r="E1409" s="218"/>
      <c r="F1409" s="218"/>
      <c r="G1409" s="218"/>
      <c r="H1409" s="218"/>
      <c r="I1409" s="218"/>
      <c r="J1409" s="218"/>
      <c r="K1409" s="218"/>
      <c r="L1409" s="218"/>
      <c r="M1409" s="218"/>
      <c r="N1409" s="218"/>
      <c r="O1409" s="218"/>
    </row>
    <row r="1410" spans="1:15" x14ac:dyDescent="0.25">
      <c r="A1410" s="218"/>
      <c r="B1410" s="218"/>
      <c r="C1410" s="218"/>
      <c r="D1410" s="218"/>
      <c r="E1410" s="218"/>
      <c r="F1410" s="218"/>
      <c r="G1410" s="218"/>
      <c r="H1410" s="218"/>
      <c r="I1410" s="218"/>
      <c r="J1410" s="218"/>
      <c r="K1410" s="218"/>
      <c r="L1410" s="218"/>
      <c r="M1410" s="218"/>
      <c r="N1410" s="218"/>
      <c r="O1410" s="218"/>
    </row>
    <row r="1411" spans="1:15" ht="31.5" x14ac:dyDescent="0.25">
      <c r="A1411" s="204" t="s">
        <v>1118</v>
      </c>
      <c r="B1411" s="981" t="s">
        <v>1119</v>
      </c>
      <c r="C1411" s="982"/>
      <c r="D1411" s="982"/>
      <c r="E1411" s="982"/>
      <c r="F1411" s="982"/>
      <c r="G1411" s="982"/>
      <c r="H1411" s="982"/>
      <c r="I1411" s="982"/>
      <c r="J1411" s="983"/>
      <c r="K1411" s="1096" t="s">
        <v>13</v>
      </c>
      <c r="L1411" s="1097"/>
      <c r="M1411" s="1097"/>
      <c r="N1411" s="1098"/>
      <c r="O1411" s="226">
        <v>0.08</v>
      </c>
    </row>
    <row r="1412" spans="1:15" ht="31.5" x14ac:dyDescent="0.25">
      <c r="A1412" s="234" t="s">
        <v>1120</v>
      </c>
      <c r="B1412" s="981" t="s">
        <v>1121</v>
      </c>
      <c r="C1412" s="982"/>
      <c r="D1412" s="982"/>
      <c r="E1412" s="982"/>
      <c r="F1412" s="982"/>
      <c r="G1412" s="982"/>
      <c r="H1412" s="982"/>
      <c r="I1412" s="982"/>
      <c r="J1412" s="983"/>
      <c r="K1412" s="1096" t="s">
        <v>13</v>
      </c>
      <c r="L1412" s="1097"/>
      <c r="M1412" s="1097"/>
      <c r="N1412" s="1098"/>
      <c r="O1412" s="103"/>
    </row>
    <row r="1413" spans="1:15" x14ac:dyDescent="0.25">
      <c r="A1413" s="218"/>
      <c r="B1413" s="218"/>
      <c r="C1413" s="218"/>
      <c r="D1413" s="218"/>
      <c r="E1413" s="218"/>
      <c r="F1413" s="218"/>
      <c r="G1413" s="218"/>
      <c r="H1413" s="218"/>
      <c r="I1413" s="218"/>
      <c r="J1413" s="218"/>
      <c r="K1413" s="218"/>
      <c r="L1413" s="218"/>
      <c r="M1413" s="218"/>
      <c r="N1413" s="218"/>
      <c r="O1413" s="218"/>
    </row>
    <row r="1414" spans="1:15" x14ac:dyDescent="0.25">
      <c r="A1414" s="1200" t="s">
        <v>15</v>
      </c>
      <c r="B1414" s="1201"/>
      <c r="C1414" s="1201"/>
      <c r="D1414" s="1202"/>
      <c r="E1414" s="1268" t="s">
        <v>1122</v>
      </c>
      <c r="F1414" s="1269"/>
      <c r="G1414" s="1269"/>
      <c r="H1414" s="1269"/>
      <c r="I1414" s="1270"/>
      <c r="J1414" s="1200" t="s">
        <v>17</v>
      </c>
      <c r="K1414" s="1202"/>
      <c r="L1414" s="1268" t="s">
        <v>1123</v>
      </c>
      <c r="M1414" s="1269"/>
      <c r="N1414" s="1269"/>
      <c r="O1414" s="1270"/>
    </row>
    <row r="1415" spans="1:15" x14ac:dyDescent="0.25">
      <c r="A1415" s="1203"/>
      <c r="B1415" s="1204"/>
      <c r="C1415" s="1204"/>
      <c r="D1415" s="1205"/>
      <c r="E1415" s="1268" t="s">
        <v>1124</v>
      </c>
      <c r="F1415" s="1269"/>
      <c r="G1415" s="1269"/>
      <c r="H1415" s="1269"/>
      <c r="I1415" s="1270"/>
      <c r="J1415" s="1203"/>
      <c r="K1415" s="1205"/>
      <c r="L1415" s="1268"/>
      <c r="M1415" s="1269"/>
      <c r="N1415" s="1269"/>
      <c r="O1415" s="1270"/>
    </row>
    <row r="1416" spans="1:15" x14ac:dyDescent="0.25">
      <c r="A1416" s="1203"/>
      <c r="B1416" s="1204"/>
      <c r="C1416" s="1204"/>
      <c r="D1416" s="1205"/>
      <c r="E1416" s="1268"/>
      <c r="F1416" s="1269"/>
      <c r="G1416" s="1269"/>
      <c r="H1416" s="1269"/>
      <c r="I1416" s="1270"/>
      <c r="J1416" s="1203"/>
      <c r="K1416" s="1205"/>
      <c r="L1416" s="1268"/>
      <c r="M1416" s="1269"/>
      <c r="N1416" s="1269"/>
      <c r="O1416" s="1270"/>
    </row>
    <row r="1417" spans="1:15" x14ac:dyDescent="0.25">
      <c r="A1417" s="1203"/>
      <c r="B1417" s="1204"/>
      <c r="C1417" s="1204"/>
      <c r="D1417" s="1205"/>
      <c r="E1417" s="1268"/>
      <c r="F1417" s="1269"/>
      <c r="G1417" s="1269"/>
      <c r="H1417" s="1269"/>
      <c r="I1417" s="1270"/>
      <c r="J1417" s="1203"/>
      <c r="K1417" s="1205"/>
      <c r="L1417" s="1268"/>
      <c r="M1417" s="1269"/>
      <c r="N1417" s="1269"/>
      <c r="O1417" s="1270"/>
    </row>
    <row r="1418" spans="1:15" x14ac:dyDescent="0.25">
      <c r="A1418" s="1203"/>
      <c r="B1418" s="1204"/>
      <c r="C1418" s="1204"/>
      <c r="D1418" s="1205"/>
      <c r="E1418" s="1268"/>
      <c r="F1418" s="1269"/>
      <c r="G1418" s="1269"/>
      <c r="H1418" s="1269"/>
      <c r="I1418" s="1270"/>
      <c r="J1418" s="1203"/>
      <c r="K1418" s="1205"/>
      <c r="L1418" s="1268"/>
      <c r="M1418" s="1269"/>
      <c r="N1418" s="1269"/>
      <c r="O1418" s="1270"/>
    </row>
    <row r="1419" spans="1:15" x14ac:dyDescent="0.25">
      <c r="A1419" s="1203"/>
      <c r="B1419" s="1204"/>
      <c r="C1419" s="1204"/>
      <c r="D1419" s="1205"/>
      <c r="E1419" s="1268"/>
      <c r="F1419" s="1269"/>
      <c r="G1419" s="1269"/>
      <c r="H1419" s="1269"/>
      <c r="I1419" s="1270"/>
      <c r="J1419" s="1203"/>
      <c r="K1419" s="1205"/>
      <c r="L1419" s="1268"/>
      <c r="M1419" s="1269"/>
      <c r="N1419" s="1269"/>
      <c r="O1419" s="1270"/>
    </row>
    <row r="1420" spans="1:15" x14ac:dyDescent="0.25">
      <c r="A1420" s="1203"/>
      <c r="B1420" s="1204"/>
      <c r="C1420" s="1204"/>
      <c r="D1420" s="1205"/>
      <c r="E1420" s="1268"/>
      <c r="F1420" s="1269"/>
      <c r="G1420" s="1269"/>
      <c r="H1420" s="1269"/>
      <c r="I1420" s="1270"/>
      <c r="J1420" s="1203"/>
      <c r="K1420" s="1205"/>
      <c r="L1420" s="1268"/>
      <c r="M1420" s="1269"/>
      <c r="N1420" s="1269"/>
      <c r="O1420" s="1270"/>
    </row>
    <row r="1421" spans="1:15" x14ac:dyDescent="0.25">
      <c r="A1421" s="1206"/>
      <c r="B1421" s="1207"/>
      <c r="C1421" s="1207"/>
      <c r="D1421" s="1208"/>
      <c r="E1421" s="1268"/>
      <c r="F1421" s="1269"/>
      <c r="G1421" s="1269"/>
      <c r="H1421" s="1269"/>
      <c r="I1421" s="1270"/>
      <c r="J1421" s="1206"/>
      <c r="K1421" s="1208"/>
      <c r="L1421" s="1268"/>
      <c r="M1421" s="1269"/>
      <c r="N1421" s="1269"/>
      <c r="O1421" s="1270"/>
    </row>
    <row r="1422" spans="1:15" ht="15.75" x14ac:dyDescent="0.25">
      <c r="A1422" s="205"/>
      <c r="B1422" s="206"/>
      <c r="C1422" s="207"/>
      <c r="D1422" s="207"/>
      <c r="E1422" s="207"/>
      <c r="F1422" s="207"/>
      <c r="G1422" s="207"/>
      <c r="H1422" s="207"/>
      <c r="I1422" s="207"/>
      <c r="J1422" s="207"/>
      <c r="K1422" s="207"/>
      <c r="L1422" s="207"/>
      <c r="M1422" s="207"/>
      <c r="N1422" s="207"/>
      <c r="O1422" s="205"/>
    </row>
    <row r="1423" spans="1:15" ht="15.75" x14ac:dyDescent="0.25">
      <c r="A1423" s="205"/>
      <c r="B1423" s="206"/>
      <c r="C1423" s="207"/>
      <c r="D1423" s="207"/>
      <c r="E1423" s="207"/>
      <c r="F1423" s="207"/>
      <c r="G1423" s="207"/>
      <c r="H1423" s="207"/>
      <c r="I1423" s="207"/>
      <c r="J1423" s="207"/>
      <c r="K1423" s="207"/>
      <c r="L1423" s="207"/>
      <c r="M1423" s="207"/>
      <c r="N1423" s="207"/>
      <c r="O1423" s="205"/>
    </row>
    <row r="1424" spans="1:15" ht="63" x14ac:dyDescent="0.25">
      <c r="A1424" s="208" t="s">
        <v>23</v>
      </c>
      <c r="B1424" s="209" t="s">
        <v>24</v>
      </c>
      <c r="C1424" s="208" t="s">
        <v>25</v>
      </c>
      <c r="D1424" s="208" t="s">
        <v>26</v>
      </c>
      <c r="E1424" s="208" t="s">
        <v>592</v>
      </c>
      <c r="F1424" s="1001" t="s">
        <v>28</v>
      </c>
      <c r="G1424" s="1003"/>
      <c r="H1424" s="1001" t="s">
        <v>29</v>
      </c>
      <c r="I1424" s="1003"/>
      <c r="J1424" s="209" t="s">
        <v>30</v>
      </c>
      <c r="K1424" s="1001" t="s">
        <v>31</v>
      </c>
      <c r="L1424" s="1003"/>
      <c r="M1424" s="988" t="s">
        <v>32</v>
      </c>
      <c r="N1424" s="989"/>
      <c r="O1424" s="990"/>
    </row>
    <row r="1425" spans="1:15" ht="47.25" x14ac:dyDescent="0.25">
      <c r="A1425" s="210" t="s">
        <v>33</v>
      </c>
      <c r="B1425" s="211">
        <v>50</v>
      </c>
      <c r="C1425" s="303" t="s">
        <v>1125</v>
      </c>
      <c r="D1425" s="303" t="s">
        <v>35</v>
      </c>
      <c r="E1425" s="303" t="s">
        <v>249</v>
      </c>
      <c r="F1425" s="978" t="s">
        <v>1126</v>
      </c>
      <c r="G1425" s="980"/>
      <c r="H1425" s="1266" t="s">
        <v>1127</v>
      </c>
      <c r="I1425" s="1267"/>
      <c r="J1425" s="304">
        <v>15</v>
      </c>
      <c r="K1425" s="1266" t="s">
        <v>698</v>
      </c>
      <c r="L1425" s="1267"/>
      <c r="M1425" s="1268" t="s">
        <v>1122</v>
      </c>
      <c r="N1425" s="1269"/>
      <c r="O1425" s="1270"/>
    </row>
    <row r="1426" spans="1:15" ht="15.75" x14ac:dyDescent="0.25">
      <c r="A1426" s="1001" t="s">
        <v>40</v>
      </c>
      <c r="B1426" s="1003"/>
      <c r="C1426" s="978" t="s">
        <v>1128</v>
      </c>
      <c r="D1426" s="979"/>
      <c r="E1426" s="979"/>
      <c r="F1426" s="979"/>
      <c r="G1426" s="980"/>
      <c r="H1426" s="1030" t="s">
        <v>42</v>
      </c>
      <c r="I1426" s="1271"/>
      <c r="J1426" s="1272"/>
      <c r="K1426" s="1266" t="s">
        <v>1129</v>
      </c>
      <c r="L1426" s="1390"/>
      <c r="M1426" s="1390"/>
      <c r="N1426" s="1390"/>
      <c r="O1426" s="1267"/>
    </row>
    <row r="1427" spans="1:15" ht="15.75" x14ac:dyDescent="0.25">
      <c r="A1427" s="1081" t="s">
        <v>44</v>
      </c>
      <c r="B1427" s="1082"/>
      <c r="C1427" s="1082"/>
      <c r="D1427" s="1082"/>
      <c r="E1427" s="1082"/>
      <c r="F1427" s="1083"/>
      <c r="G1427" s="1081" t="s">
        <v>45</v>
      </c>
      <c r="H1427" s="1082"/>
      <c r="I1427" s="1082"/>
      <c r="J1427" s="1082"/>
      <c r="K1427" s="1082"/>
      <c r="L1427" s="1082"/>
      <c r="M1427" s="1082"/>
      <c r="N1427" s="1082"/>
      <c r="O1427" s="1083"/>
    </row>
    <row r="1428" spans="1:15" x14ac:dyDescent="0.25">
      <c r="A1428" s="1221" t="s">
        <v>1130</v>
      </c>
      <c r="B1428" s="1222"/>
      <c r="C1428" s="1222"/>
      <c r="D1428" s="1222"/>
      <c r="E1428" s="1222"/>
      <c r="F1428" s="1223"/>
      <c r="G1428" s="1221" t="s">
        <v>1131</v>
      </c>
      <c r="H1428" s="1222"/>
      <c r="I1428" s="1222"/>
      <c r="J1428" s="1222"/>
      <c r="K1428" s="1222"/>
      <c r="L1428" s="1222"/>
      <c r="M1428" s="1222"/>
      <c r="N1428" s="1222"/>
      <c r="O1428" s="1223"/>
    </row>
    <row r="1429" spans="1:15" x14ac:dyDescent="0.25">
      <c r="A1429" s="1224"/>
      <c r="B1429" s="1225"/>
      <c r="C1429" s="1225"/>
      <c r="D1429" s="1225"/>
      <c r="E1429" s="1225"/>
      <c r="F1429" s="1226"/>
      <c r="G1429" s="1224"/>
      <c r="H1429" s="1225"/>
      <c r="I1429" s="1225"/>
      <c r="J1429" s="1225"/>
      <c r="K1429" s="1225"/>
      <c r="L1429" s="1225"/>
      <c r="M1429" s="1225"/>
      <c r="N1429" s="1225"/>
      <c r="O1429" s="1226"/>
    </row>
    <row r="1430" spans="1:15" ht="15.75" x14ac:dyDescent="0.25">
      <c r="A1430" s="1081" t="s">
        <v>48</v>
      </c>
      <c r="B1430" s="1082"/>
      <c r="C1430" s="1082"/>
      <c r="D1430" s="1082"/>
      <c r="E1430" s="1082"/>
      <c r="F1430" s="1083"/>
      <c r="G1430" s="1081" t="s">
        <v>49</v>
      </c>
      <c r="H1430" s="1082"/>
      <c r="I1430" s="1082"/>
      <c r="J1430" s="1082"/>
      <c r="K1430" s="1082"/>
      <c r="L1430" s="1082"/>
      <c r="M1430" s="1082"/>
      <c r="N1430" s="1082"/>
      <c r="O1430" s="1083"/>
    </row>
    <row r="1431" spans="1:15" x14ac:dyDescent="0.25">
      <c r="A1431" s="1391" t="s">
        <v>1122</v>
      </c>
      <c r="B1431" s="1392"/>
      <c r="C1431" s="1392"/>
      <c r="D1431" s="1392"/>
      <c r="E1431" s="1392"/>
      <c r="F1431" s="1393"/>
      <c r="G1431" s="1391" t="s">
        <v>705</v>
      </c>
      <c r="H1431" s="1392"/>
      <c r="I1431" s="1392"/>
      <c r="J1431" s="1392"/>
      <c r="K1431" s="1392"/>
      <c r="L1431" s="1392"/>
      <c r="M1431" s="1392"/>
      <c r="N1431" s="1392"/>
      <c r="O1431" s="1393"/>
    </row>
    <row r="1432" spans="1:15" x14ac:dyDescent="0.25">
      <c r="A1432" s="1394"/>
      <c r="B1432" s="1395"/>
      <c r="C1432" s="1395"/>
      <c r="D1432" s="1395"/>
      <c r="E1432" s="1395"/>
      <c r="F1432" s="1396"/>
      <c r="G1432" s="1394"/>
      <c r="H1432" s="1395"/>
      <c r="I1432" s="1395"/>
      <c r="J1432" s="1395"/>
      <c r="K1432" s="1395"/>
      <c r="L1432" s="1395"/>
      <c r="M1432" s="1395"/>
      <c r="N1432" s="1395"/>
      <c r="O1432" s="1396"/>
    </row>
    <row r="1433" spans="1:15" ht="15.75" x14ac:dyDescent="0.25">
      <c r="A1433" s="200"/>
      <c r="B1433" s="201"/>
      <c r="C1433" s="206"/>
      <c r="D1433" s="206"/>
      <c r="E1433" s="206"/>
      <c r="F1433" s="206"/>
      <c r="G1433" s="206"/>
      <c r="H1433" s="206"/>
      <c r="I1433" s="206"/>
      <c r="J1433" s="206"/>
      <c r="K1433" s="206"/>
      <c r="L1433" s="206"/>
      <c r="M1433" s="206"/>
      <c r="N1433" s="206"/>
      <c r="O1433" s="200"/>
    </row>
    <row r="1434" spans="1:15" ht="15.75" x14ac:dyDescent="0.25">
      <c r="A1434" s="206"/>
      <c r="B1434" s="206"/>
      <c r="C1434" s="200"/>
      <c r="D1434" s="1001" t="s">
        <v>52</v>
      </c>
      <c r="E1434" s="1002"/>
      <c r="F1434" s="1002"/>
      <c r="G1434" s="1002"/>
      <c r="H1434" s="1002"/>
      <c r="I1434" s="1002"/>
      <c r="J1434" s="1002"/>
      <c r="K1434" s="1002"/>
      <c r="L1434" s="1002"/>
      <c r="M1434" s="1002"/>
      <c r="N1434" s="1002"/>
      <c r="O1434" s="1003"/>
    </row>
    <row r="1435" spans="1:15" ht="15.75" x14ac:dyDescent="0.25">
      <c r="A1435" s="200"/>
      <c r="B1435" s="201"/>
      <c r="C1435" s="206"/>
      <c r="D1435" s="209" t="s">
        <v>53</v>
      </c>
      <c r="E1435" s="209" t="s">
        <v>54</v>
      </c>
      <c r="F1435" s="209" t="s">
        <v>55</v>
      </c>
      <c r="G1435" s="209" t="s">
        <v>56</v>
      </c>
      <c r="H1435" s="209" t="s">
        <v>57</v>
      </c>
      <c r="I1435" s="209" t="s">
        <v>58</v>
      </c>
      <c r="J1435" s="209" t="s">
        <v>59</v>
      </c>
      <c r="K1435" s="209" t="s">
        <v>60</v>
      </c>
      <c r="L1435" s="209" t="s">
        <v>61</v>
      </c>
      <c r="M1435" s="209" t="s">
        <v>62</v>
      </c>
      <c r="N1435" s="209" t="s">
        <v>63</v>
      </c>
      <c r="O1435" s="209" t="s">
        <v>64</v>
      </c>
    </row>
    <row r="1436" spans="1:15" ht="15.75" x14ac:dyDescent="0.25">
      <c r="A1436" s="1215" t="s">
        <v>65</v>
      </c>
      <c r="B1436" s="1216"/>
      <c r="C1436" s="1217"/>
      <c r="D1436" s="271"/>
      <c r="E1436" s="271">
        <v>1.5</v>
      </c>
      <c r="F1436" s="271">
        <v>3</v>
      </c>
      <c r="G1436" s="271">
        <v>4.5</v>
      </c>
      <c r="H1436" s="271">
        <v>6</v>
      </c>
      <c r="I1436" s="271">
        <v>7.5</v>
      </c>
      <c r="J1436" s="271">
        <v>9</v>
      </c>
      <c r="K1436" s="271">
        <v>10.5</v>
      </c>
      <c r="L1436" s="271">
        <v>12</v>
      </c>
      <c r="M1436" s="271">
        <v>13.5</v>
      </c>
      <c r="N1436" s="271">
        <v>14.25</v>
      </c>
      <c r="O1436" s="271">
        <v>15</v>
      </c>
    </row>
    <row r="1437" spans="1:15" ht="15.75" x14ac:dyDescent="0.25">
      <c r="A1437" s="1218" t="s">
        <v>66</v>
      </c>
      <c r="B1437" s="1219"/>
      <c r="C1437" s="1220"/>
      <c r="D1437" s="215"/>
      <c r="E1437" s="215">
        <v>1.5</v>
      </c>
      <c r="F1437" s="215">
        <v>3</v>
      </c>
      <c r="G1437" s="215">
        <v>4.5</v>
      </c>
      <c r="H1437" s="215">
        <v>6</v>
      </c>
      <c r="I1437" s="215">
        <v>7.5</v>
      </c>
      <c r="J1437" s="215">
        <v>9</v>
      </c>
      <c r="K1437" s="215">
        <v>10.5</v>
      </c>
      <c r="L1437" s="215">
        <v>12</v>
      </c>
      <c r="M1437" s="215"/>
      <c r="N1437" s="215"/>
      <c r="O1437" s="215"/>
    </row>
    <row r="1438" spans="1:15" ht="15.75" x14ac:dyDescent="0.25">
      <c r="A1438" s="200"/>
      <c r="B1438" s="201"/>
      <c r="C1438" s="202"/>
      <c r="D1438" s="202"/>
      <c r="E1438" s="345"/>
      <c r="F1438" s="345"/>
      <c r="G1438" s="345"/>
      <c r="H1438" s="345"/>
      <c r="I1438" s="345"/>
      <c r="J1438" s="345"/>
      <c r="K1438" s="345"/>
      <c r="L1438" s="345"/>
      <c r="M1438" s="345"/>
      <c r="N1438" s="116"/>
      <c r="O1438" s="346"/>
    </row>
    <row r="1439" spans="1:15" ht="15.75" x14ac:dyDescent="0.25">
      <c r="A1439" s="200"/>
      <c r="B1439" s="201"/>
      <c r="C1439" s="202"/>
      <c r="D1439" s="202"/>
      <c r="E1439" s="202"/>
      <c r="F1439" s="202"/>
      <c r="G1439" s="202"/>
      <c r="H1439" s="202"/>
      <c r="I1439" s="202"/>
      <c r="J1439" s="202"/>
      <c r="K1439" s="202"/>
      <c r="L1439" s="202"/>
      <c r="M1439" s="202"/>
      <c r="N1439" s="202"/>
      <c r="O1439" s="202"/>
    </row>
    <row r="1440" spans="1:15" ht="15.75" x14ac:dyDescent="0.25">
      <c r="A1440" s="232"/>
      <c r="B1440" s="288"/>
      <c r="C1440" s="232"/>
      <c r="D1440" s="232"/>
      <c r="E1440" s="232"/>
      <c r="F1440" s="232"/>
      <c r="G1440" s="232"/>
      <c r="H1440" s="232"/>
      <c r="I1440" s="232"/>
      <c r="J1440" s="232"/>
      <c r="K1440" s="232"/>
      <c r="L1440" s="232"/>
      <c r="M1440" s="288"/>
      <c r="N1440" s="288"/>
      <c r="O1440" s="232"/>
    </row>
    <row r="1441" spans="1:15" ht="15.75" x14ac:dyDescent="0.25">
      <c r="A1441" s="200"/>
      <c r="B1441" s="201"/>
      <c r="C1441" s="202"/>
      <c r="D1441" s="202"/>
      <c r="E1441" s="202"/>
      <c r="F1441" s="202"/>
      <c r="G1441" s="202"/>
      <c r="H1441" s="202"/>
      <c r="I1441" s="202"/>
      <c r="J1441" s="202"/>
      <c r="K1441" s="202"/>
      <c r="L1441" s="203"/>
      <c r="M1441" s="203"/>
      <c r="N1441" s="203"/>
      <c r="O1441" s="200"/>
    </row>
    <row r="1442" spans="1:15" ht="47.25" x14ac:dyDescent="0.25">
      <c r="A1442" s="208" t="s">
        <v>23</v>
      </c>
      <c r="B1442" s="209" t="s">
        <v>24</v>
      </c>
      <c r="C1442" s="1001" t="s">
        <v>25</v>
      </c>
      <c r="D1442" s="1002"/>
      <c r="E1442" s="1003"/>
      <c r="F1442" s="1001" t="s">
        <v>28</v>
      </c>
      <c r="G1442" s="1003"/>
      <c r="H1442" s="1001" t="s">
        <v>29</v>
      </c>
      <c r="I1442" s="1003"/>
      <c r="J1442" s="209" t="s">
        <v>30</v>
      </c>
      <c r="K1442" s="1001" t="s">
        <v>31</v>
      </c>
      <c r="L1442" s="1003"/>
      <c r="M1442" s="988" t="s">
        <v>32</v>
      </c>
      <c r="N1442" s="989"/>
      <c r="O1442" s="990"/>
    </row>
    <row r="1443" spans="1:15" ht="63" x14ac:dyDescent="0.25">
      <c r="A1443" s="210" t="s">
        <v>67</v>
      </c>
      <c r="B1443" s="211">
        <v>50</v>
      </c>
      <c r="C1443" s="978" t="s">
        <v>1132</v>
      </c>
      <c r="D1443" s="979"/>
      <c r="E1443" s="980"/>
      <c r="F1443" s="978" t="s">
        <v>1133</v>
      </c>
      <c r="G1443" s="980"/>
      <c r="H1443" s="1266" t="s">
        <v>217</v>
      </c>
      <c r="I1443" s="1267"/>
      <c r="J1443" s="304">
        <v>100</v>
      </c>
      <c r="K1443" s="1266" t="s">
        <v>698</v>
      </c>
      <c r="L1443" s="1267"/>
      <c r="M1443" s="1268" t="s">
        <v>1122</v>
      </c>
      <c r="N1443" s="1269"/>
      <c r="O1443" s="1270"/>
    </row>
    <row r="1444" spans="1:15" ht="15.75" x14ac:dyDescent="0.25">
      <c r="A1444" s="1001" t="s">
        <v>40</v>
      </c>
      <c r="B1444" s="1003"/>
      <c r="C1444" s="978" t="s">
        <v>769</v>
      </c>
      <c r="D1444" s="979"/>
      <c r="E1444" s="979"/>
      <c r="F1444" s="979"/>
      <c r="G1444" s="980"/>
      <c r="H1444" s="1273" t="s">
        <v>72</v>
      </c>
      <c r="I1444" s="1031"/>
      <c r="J1444" s="1032"/>
      <c r="K1444" s="1268" t="s">
        <v>770</v>
      </c>
      <c r="L1444" s="1269"/>
      <c r="M1444" s="1269"/>
      <c r="N1444" s="1269"/>
      <c r="O1444" s="1270"/>
    </row>
    <row r="1445" spans="1:15" ht="15.75" x14ac:dyDescent="0.25">
      <c r="A1445" s="1081" t="s">
        <v>44</v>
      </c>
      <c r="B1445" s="1082"/>
      <c r="C1445" s="1082"/>
      <c r="D1445" s="1082"/>
      <c r="E1445" s="1082"/>
      <c r="F1445" s="1083"/>
      <c r="G1445" s="1081" t="s">
        <v>45</v>
      </c>
      <c r="H1445" s="1082"/>
      <c r="I1445" s="1082"/>
      <c r="J1445" s="1082"/>
      <c r="K1445" s="1082"/>
      <c r="L1445" s="1082"/>
      <c r="M1445" s="1082"/>
      <c r="N1445" s="1082"/>
      <c r="O1445" s="1083"/>
    </row>
    <row r="1446" spans="1:15" x14ac:dyDescent="0.25">
      <c r="A1446" s="1239" t="s">
        <v>707</v>
      </c>
      <c r="B1446" s="1240"/>
      <c r="C1446" s="1240"/>
      <c r="D1446" s="1240"/>
      <c r="E1446" s="1240"/>
      <c r="F1446" s="1241"/>
      <c r="G1446" s="1239" t="s">
        <v>1134</v>
      </c>
      <c r="H1446" s="1240"/>
      <c r="I1446" s="1240"/>
      <c r="J1446" s="1240"/>
      <c r="K1446" s="1240"/>
      <c r="L1446" s="1240"/>
      <c r="M1446" s="1240"/>
      <c r="N1446" s="1240"/>
      <c r="O1446" s="1241"/>
    </row>
    <row r="1447" spans="1:15" x14ac:dyDescent="0.25">
      <c r="A1447" s="1242"/>
      <c r="B1447" s="1243"/>
      <c r="C1447" s="1243"/>
      <c r="D1447" s="1243"/>
      <c r="E1447" s="1243"/>
      <c r="F1447" s="1244"/>
      <c r="G1447" s="1242"/>
      <c r="H1447" s="1243"/>
      <c r="I1447" s="1243"/>
      <c r="J1447" s="1243"/>
      <c r="K1447" s="1243"/>
      <c r="L1447" s="1243"/>
      <c r="M1447" s="1243"/>
      <c r="N1447" s="1243"/>
      <c r="O1447" s="1244"/>
    </row>
    <row r="1448" spans="1:15" ht="15.75" x14ac:dyDescent="0.25">
      <c r="A1448" s="1081" t="s">
        <v>48</v>
      </c>
      <c r="B1448" s="1082"/>
      <c r="C1448" s="1082"/>
      <c r="D1448" s="1082"/>
      <c r="E1448" s="1082"/>
      <c r="F1448" s="1083"/>
      <c r="G1448" s="1081" t="s">
        <v>49</v>
      </c>
      <c r="H1448" s="1082"/>
      <c r="I1448" s="1082"/>
      <c r="J1448" s="1082"/>
      <c r="K1448" s="1082"/>
      <c r="L1448" s="1082"/>
      <c r="M1448" s="1082"/>
      <c r="N1448" s="1082"/>
      <c r="O1448" s="1083"/>
    </row>
    <row r="1449" spans="1:15" x14ac:dyDescent="0.25">
      <c r="A1449" s="1397" t="s">
        <v>1122</v>
      </c>
      <c r="B1449" s="1398"/>
      <c r="C1449" s="1398"/>
      <c r="D1449" s="1398"/>
      <c r="E1449" s="1398"/>
      <c r="F1449" s="1399"/>
      <c r="G1449" s="1239" t="s">
        <v>705</v>
      </c>
      <c r="H1449" s="1240"/>
      <c r="I1449" s="1240"/>
      <c r="J1449" s="1240"/>
      <c r="K1449" s="1240"/>
      <c r="L1449" s="1240"/>
      <c r="M1449" s="1240"/>
      <c r="N1449" s="1240"/>
      <c r="O1449" s="1241"/>
    </row>
    <row r="1450" spans="1:15" x14ac:dyDescent="0.25">
      <c r="A1450" s="1087"/>
      <c r="B1450" s="1088"/>
      <c r="C1450" s="1088"/>
      <c r="D1450" s="1088"/>
      <c r="E1450" s="1088"/>
      <c r="F1450" s="1400"/>
      <c r="G1450" s="1242"/>
      <c r="H1450" s="1243"/>
      <c r="I1450" s="1243"/>
      <c r="J1450" s="1243"/>
      <c r="K1450" s="1243"/>
      <c r="L1450" s="1243"/>
      <c r="M1450" s="1243"/>
      <c r="N1450" s="1243"/>
      <c r="O1450" s="1244"/>
    </row>
    <row r="1451" spans="1:15" ht="15.75" x14ac:dyDescent="0.25">
      <c r="A1451" s="200"/>
      <c r="B1451" s="201"/>
      <c r="C1451" s="206"/>
      <c r="D1451" s="206"/>
      <c r="E1451" s="206"/>
      <c r="F1451" s="206"/>
      <c r="G1451" s="206"/>
      <c r="H1451" s="206"/>
      <c r="I1451" s="206"/>
      <c r="J1451" s="206"/>
      <c r="K1451" s="206"/>
      <c r="L1451" s="206"/>
      <c r="M1451" s="206"/>
      <c r="N1451" s="206"/>
      <c r="O1451" s="200"/>
    </row>
    <row r="1452" spans="1:15" ht="15.75" x14ac:dyDescent="0.25">
      <c r="A1452" s="200"/>
      <c r="B1452" s="201"/>
      <c r="C1452" s="206"/>
      <c r="D1452" s="206"/>
      <c r="E1452" s="206"/>
      <c r="F1452" s="206"/>
      <c r="G1452" s="206"/>
      <c r="H1452" s="206"/>
      <c r="I1452" s="206"/>
      <c r="J1452" s="206"/>
      <c r="K1452" s="206"/>
      <c r="L1452" s="206"/>
      <c r="M1452" s="206"/>
      <c r="N1452" s="206"/>
      <c r="O1452" s="200"/>
    </row>
    <row r="1453" spans="1:15" ht="15.75" x14ac:dyDescent="0.25">
      <c r="A1453" s="86" t="s">
        <v>76</v>
      </c>
      <c r="B1453" s="86" t="s">
        <v>24</v>
      </c>
      <c r="C1453" s="113"/>
      <c r="D1453" s="105" t="s">
        <v>53</v>
      </c>
      <c r="E1453" s="105" t="s">
        <v>54</v>
      </c>
      <c r="F1453" s="105" t="s">
        <v>55</v>
      </c>
      <c r="G1453" s="105" t="s">
        <v>56</v>
      </c>
      <c r="H1453" s="105" t="s">
        <v>57</v>
      </c>
      <c r="I1453" s="105" t="s">
        <v>58</v>
      </c>
      <c r="J1453" s="105" t="s">
        <v>59</v>
      </c>
      <c r="K1453" s="105" t="s">
        <v>60</v>
      </c>
      <c r="L1453" s="105" t="s">
        <v>61</v>
      </c>
      <c r="M1453" s="105" t="s">
        <v>62</v>
      </c>
      <c r="N1453" s="105" t="s">
        <v>63</v>
      </c>
      <c r="O1453" s="105" t="s">
        <v>64</v>
      </c>
    </row>
    <row r="1454" spans="1:15" ht="31.5" x14ac:dyDescent="0.25">
      <c r="A1454" s="784" t="s">
        <v>1135</v>
      </c>
      <c r="B1454" s="956">
        <v>15</v>
      </c>
      <c r="C1454" s="214" t="s">
        <v>65</v>
      </c>
      <c r="D1454" s="347">
        <v>10</v>
      </c>
      <c r="E1454" s="347">
        <v>20</v>
      </c>
      <c r="F1454" s="347">
        <v>30</v>
      </c>
      <c r="G1454" s="347">
        <v>40</v>
      </c>
      <c r="H1454" s="348">
        <v>50</v>
      </c>
      <c r="I1454" s="348">
        <v>55</v>
      </c>
      <c r="J1454" s="348">
        <v>60</v>
      </c>
      <c r="K1454" s="348">
        <v>65</v>
      </c>
      <c r="L1454" s="348">
        <v>70</v>
      </c>
      <c r="M1454" s="348">
        <v>80</v>
      </c>
      <c r="N1454" s="348">
        <v>90</v>
      </c>
      <c r="O1454" s="348">
        <v>100</v>
      </c>
    </row>
    <row r="1455" spans="1:15" x14ac:dyDescent="0.25">
      <c r="A1455" s="785"/>
      <c r="B1455" s="957"/>
      <c r="C1455" s="215" t="s">
        <v>66</v>
      </c>
      <c r="D1455" s="279">
        <v>10</v>
      </c>
      <c r="E1455" s="279">
        <v>20</v>
      </c>
      <c r="F1455" s="279">
        <v>30</v>
      </c>
      <c r="G1455" s="279">
        <v>40</v>
      </c>
      <c r="H1455" s="215">
        <v>50</v>
      </c>
      <c r="I1455" s="215">
        <v>55</v>
      </c>
      <c r="J1455" s="215">
        <v>60</v>
      </c>
      <c r="K1455" s="215">
        <v>65</v>
      </c>
      <c r="L1455" s="215">
        <v>70</v>
      </c>
      <c r="M1455" s="215"/>
      <c r="N1455" s="215"/>
      <c r="O1455" s="215"/>
    </row>
    <row r="1456" spans="1:15" ht="31.5" x14ac:dyDescent="0.25">
      <c r="A1456" s="784" t="s">
        <v>1136</v>
      </c>
      <c r="B1456" s="956">
        <v>10</v>
      </c>
      <c r="C1456" s="214" t="s">
        <v>65</v>
      </c>
      <c r="D1456" s="347">
        <v>15</v>
      </c>
      <c r="E1456" s="347">
        <v>30</v>
      </c>
      <c r="F1456" s="347">
        <v>45</v>
      </c>
      <c r="G1456" s="347">
        <v>50</v>
      </c>
      <c r="H1456" s="348">
        <v>60</v>
      </c>
      <c r="I1456" s="348">
        <v>70</v>
      </c>
      <c r="J1456" s="348">
        <v>75</v>
      </c>
      <c r="K1456" s="348">
        <v>80</v>
      </c>
      <c r="L1456" s="348">
        <v>85</v>
      </c>
      <c r="M1456" s="348">
        <v>90</v>
      </c>
      <c r="N1456" s="348">
        <v>95</v>
      </c>
      <c r="O1456" s="348">
        <v>100</v>
      </c>
    </row>
    <row r="1457" spans="1:15" x14ac:dyDescent="0.25">
      <c r="A1457" s="785"/>
      <c r="B1457" s="957"/>
      <c r="C1457" s="215" t="s">
        <v>66</v>
      </c>
      <c r="D1457" s="279">
        <v>15</v>
      </c>
      <c r="E1457" s="279">
        <v>30</v>
      </c>
      <c r="F1457" s="279">
        <v>45</v>
      </c>
      <c r="G1457" s="279">
        <v>50</v>
      </c>
      <c r="H1457" s="215">
        <v>60</v>
      </c>
      <c r="I1457" s="215">
        <v>70</v>
      </c>
      <c r="J1457" s="215">
        <v>75</v>
      </c>
      <c r="K1457" s="215">
        <v>80</v>
      </c>
      <c r="L1457" s="215">
        <v>85</v>
      </c>
      <c r="M1457" s="215"/>
      <c r="N1457" s="215"/>
      <c r="O1457" s="215"/>
    </row>
    <row r="1458" spans="1:15" ht="31.5" x14ac:dyDescent="0.25">
      <c r="A1458" s="784" t="s">
        <v>1137</v>
      </c>
      <c r="B1458" s="956">
        <v>20</v>
      </c>
      <c r="C1458" s="214" t="s">
        <v>65</v>
      </c>
      <c r="D1458" s="347">
        <v>15</v>
      </c>
      <c r="E1458" s="347">
        <v>30</v>
      </c>
      <c r="F1458" s="347">
        <v>45</v>
      </c>
      <c r="G1458" s="347">
        <v>50</v>
      </c>
      <c r="H1458" s="348">
        <v>60</v>
      </c>
      <c r="I1458" s="348">
        <v>70</v>
      </c>
      <c r="J1458" s="348">
        <v>75</v>
      </c>
      <c r="K1458" s="348">
        <v>80</v>
      </c>
      <c r="L1458" s="348">
        <v>85</v>
      </c>
      <c r="M1458" s="348">
        <v>90</v>
      </c>
      <c r="N1458" s="348">
        <v>95</v>
      </c>
      <c r="O1458" s="348">
        <v>100</v>
      </c>
    </row>
    <row r="1459" spans="1:15" x14ac:dyDescent="0.25">
      <c r="A1459" s="785"/>
      <c r="B1459" s="957"/>
      <c r="C1459" s="215" t="s">
        <v>66</v>
      </c>
      <c r="D1459" s="279">
        <v>15</v>
      </c>
      <c r="E1459" s="279">
        <v>30</v>
      </c>
      <c r="F1459" s="279">
        <v>45</v>
      </c>
      <c r="G1459" s="279">
        <v>50</v>
      </c>
      <c r="H1459" s="215">
        <v>60</v>
      </c>
      <c r="I1459" s="215">
        <v>70</v>
      </c>
      <c r="J1459" s="215">
        <v>75</v>
      </c>
      <c r="K1459" s="215">
        <v>80</v>
      </c>
      <c r="L1459" s="215">
        <v>85</v>
      </c>
      <c r="M1459" s="215"/>
      <c r="N1459" s="215"/>
      <c r="O1459" s="215"/>
    </row>
    <row r="1460" spans="1:15" ht="31.5" x14ac:dyDescent="0.25">
      <c r="A1460" s="784" t="s">
        <v>1138</v>
      </c>
      <c r="B1460" s="956">
        <v>20</v>
      </c>
      <c r="C1460" s="214" t="s">
        <v>65</v>
      </c>
      <c r="D1460" s="348">
        <v>5</v>
      </c>
      <c r="E1460" s="347">
        <v>10</v>
      </c>
      <c r="F1460" s="347">
        <v>15</v>
      </c>
      <c r="G1460" s="347">
        <v>20</v>
      </c>
      <c r="H1460" s="348">
        <v>30</v>
      </c>
      <c r="I1460" s="348">
        <v>40</v>
      </c>
      <c r="J1460" s="348">
        <v>50</v>
      </c>
      <c r="K1460" s="348">
        <v>60</v>
      </c>
      <c r="L1460" s="348">
        <v>70</v>
      </c>
      <c r="M1460" s="348">
        <v>80</v>
      </c>
      <c r="N1460" s="348">
        <v>90</v>
      </c>
      <c r="O1460" s="348">
        <v>100</v>
      </c>
    </row>
    <row r="1461" spans="1:15" x14ac:dyDescent="0.25">
      <c r="A1461" s="785"/>
      <c r="B1461" s="957"/>
      <c r="C1461" s="215" t="s">
        <v>66</v>
      </c>
      <c r="D1461" s="279">
        <v>5</v>
      </c>
      <c r="E1461" s="279">
        <v>10</v>
      </c>
      <c r="F1461" s="279">
        <v>15</v>
      </c>
      <c r="G1461" s="279">
        <v>20</v>
      </c>
      <c r="H1461" s="215">
        <v>30</v>
      </c>
      <c r="I1461" s="215">
        <v>40</v>
      </c>
      <c r="J1461" s="215">
        <v>50</v>
      </c>
      <c r="K1461" s="215">
        <v>60</v>
      </c>
      <c r="L1461" s="215">
        <v>70</v>
      </c>
      <c r="M1461" s="215"/>
      <c r="N1461" s="215"/>
      <c r="O1461" s="215"/>
    </row>
    <row r="1462" spans="1:15" ht="31.5" x14ac:dyDescent="0.25">
      <c r="A1462" s="784" t="s">
        <v>1139</v>
      </c>
      <c r="B1462" s="956">
        <v>20</v>
      </c>
      <c r="C1462" s="214" t="s">
        <v>65</v>
      </c>
      <c r="D1462" s="347">
        <v>5</v>
      </c>
      <c r="E1462" s="347">
        <v>10</v>
      </c>
      <c r="F1462" s="347">
        <v>15</v>
      </c>
      <c r="G1462" s="347">
        <v>20</v>
      </c>
      <c r="H1462" s="348">
        <v>30</v>
      </c>
      <c r="I1462" s="348">
        <v>40</v>
      </c>
      <c r="J1462" s="348">
        <v>50</v>
      </c>
      <c r="K1462" s="348">
        <v>60</v>
      </c>
      <c r="L1462" s="348">
        <v>70</v>
      </c>
      <c r="M1462" s="348">
        <v>80</v>
      </c>
      <c r="N1462" s="348">
        <v>90</v>
      </c>
      <c r="O1462" s="348">
        <v>100</v>
      </c>
    </row>
    <row r="1463" spans="1:15" x14ac:dyDescent="0.25">
      <c r="A1463" s="785"/>
      <c r="B1463" s="957"/>
      <c r="C1463" s="215" t="s">
        <v>66</v>
      </c>
      <c r="D1463" s="279">
        <v>5</v>
      </c>
      <c r="E1463" s="279">
        <v>10</v>
      </c>
      <c r="F1463" s="279">
        <v>15</v>
      </c>
      <c r="G1463" s="279">
        <v>20</v>
      </c>
      <c r="H1463" s="215">
        <v>30</v>
      </c>
      <c r="I1463" s="215">
        <v>40</v>
      </c>
      <c r="J1463" s="215">
        <v>50</v>
      </c>
      <c r="K1463" s="215">
        <v>60</v>
      </c>
      <c r="L1463" s="215">
        <v>70</v>
      </c>
      <c r="M1463" s="215"/>
      <c r="N1463" s="215"/>
      <c r="O1463" s="215"/>
    </row>
    <row r="1464" spans="1:15" ht="31.5" x14ac:dyDescent="0.25">
      <c r="A1464" s="784" t="s">
        <v>1140</v>
      </c>
      <c r="B1464" s="956">
        <v>15</v>
      </c>
      <c r="C1464" s="214" t="s">
        <v>65</v>
      </c>
      <c r="D1464" s="348">
        <v>5</v>
      </c>
      <c r="E1464" s="348">
        <v>10</v>
      </c>
      <c r="F1464" s="348">
        <v>30</v>
      </c>
      <c r="G1464" s="348">
        <v>45</v>
      </c>
      <c r="H1464" s="348">
        <v>50</v>
      </c>
      <c r="I1464" s="348">
        <v>60</v>
      </c>
      <c r="J1464" s="348">
        <v>70</v>
      </c>
      <c r="K1464" s="348">
        <v>80</v>
      </c>
      <c r="L1464" s="348">
        <v>85</v>
      </c>
      <c r="M1464" s="348">
        <v>90</v>
      </c>
      <c r="N1464" s="348">
        <v>95</v>
      </c>
      <c r="O1464" s="348">
        <v>100</v>
      </c>
    </row>
    <row r="1465" spans="1:15" x14ac:dyDescent="0.25">
      <c r="A1465" s="785"/>
      <c r="B1465" s="957"/>
      <c r="C1465" s="215" t="s">
        <v>66</v>
      </c>
      <c r="D1465" s="277">
        <v>5</v>
      </c>
      <c r="E1465" s="277">
        <v>10</v>
      </c>
      <c r="F1465" s="277">
        <v>30</v>
      </c>
      <c r="G1465" s="277">
        <v>45</v>
      </c>
      <c r="H1465" s="215">
        <v>50</v>
      </c>
      <c r="I1465" s="215">
        <v>60</v>
      </c>
      <c r="J1465" s="215">
        <v>70</v>
      </c>
      <c r="K1465" s="215">
        <v>80</v>
      </c>
      <c r="L1465" s="215">
        <v>85</v>
      </c>
      <c r="M1465" s="215"/>
      <c r="N1465" s="215"/>
      <c r="O1465" s="215"/>
    </row>
    <row r="1466" spans="1:15" x14ac:dyDescent="0.25">
      <c r="A1466" s="230"/>
      <c r="B1466" s="230"/>
      <c r="C1466" s="229"/>
      <c r="D1466" s="229"/>
      <c r="E1466" s="229"/>
      <c r="F1466" s="229"/>
      <c r="G1466" s="229"/>
      <c r="H1466" s="229"/>
      <c r="I1466" s="229"/>
      <c r="J1466" s="229"/>
      <c r="K1466" s="229"/>
      <c r="L1466" s="229"/>
      <c r="M1466" s="229"/>
      <c r="N1466" s="229"/>
      <c r="O1466" s="229"/>
    </row>
    <row r="1467" spans="1:15" x14ac:dyDescent="0.25">
      <c r="A1467" s="1281" t="s">
        <v>683</v>
      </c>
      <c r="B1467" s="1282"/>
      <c r="C1467" s="1282"/>
      <c r="D1467" s="1282"/>
      <c r="E1467" s="1282"/>
      <c r="F1467" s="1282"/>
      <c r="G1467" s="1282"/>
      <c r="H1467" s="1282"/>
      <c r="I1467" s="1282"/>
      <c r="J1467" s="1282"/>
      <c r="K1467" s="1282"/>
      <c r="L1467" s="1282"/>
      <c r="M1467" s="1282"/>
      <c r="N1467" s="1282"/>
      <c r="O1467" s="1283"/>
    </row>
    <row r="1468" spans="1:15" ht="16.5" thickBot="1" x14ac:dyDescent="0.3">
      <c r="A1468" s="232"/>
      <c r="B1468" s="288"/>
      <c r="C1468" s="232"/>
      <c r="D1468" s="232"/>
      <c r="E1468" s="232"/>
      <c r="F1468" s="232"/>
      <c r="G1468" s="232"/>
      <c r="H1468" s="232"/>
      <c r="I1468" s="232"/>
      <c r="J1468" s="232"/>
      <c r="K1468" s="232"/>
      <c r="L1468" s="232"/>
      <c r="M1468" s="288"/>
      <c r="N1468" s="288"/>
      <c r="O1468" s="232"/>
    </row>
    <row r="1469" spans="1:15" ht="16.5" thickBot="1" x14ac:dyDescent="0.3">
      <c r="A1469" s="1006" t="s">
        <v>612</v>
      </c>
      <c r="B1469" s="1007"/>
      <c r="C1469" s="1007"/>
      <c r="D1469" s="1007"/>
      <c r="E1469" s="1007"/>
      <c r="F1469" s="1007"/>
      <c r="G1469" s="1007"/>
      <c r="H1469" s="1007"/>
      <c r="I1469" s="1007"/>
      <c r="J1469" s="1007"/>
      <c r="K1469" s="1007"/>
      <c r="L1469" s="1007"/>
      <c r="M1469" s="1007"/>
      <c r="N1469" s="1007"/>
      <c r="O1469" s="1008"/>
    </row>
    <row r="1470" spans="1:15" x14ac:dyDescent="0.25">
      <c r="A1470" s="1009" t="s">
        <v>1141</v>
      </c>
      <c r="B1470" s="1010"/>
      <c r="C1470" s="1010"/>
      <c r="D1470" s="1010"/>
      <c r="E1470" s="1010"/>
      <c r="F1470" s="1010"/>
      <c r="G1470" s="1010"/>
      <c r="H1470" s="1010"/>
      <c r="I1470" s="1010"/>
      <c r="J1470" s="1010"/>
      <c r="K1470" s="1010"/>
      <c r="L1470" s="1010"/>
      <c r="M1470" s="1010"/>
      <c r="N1470" s="1010"/>
      <c r="O1470" s="1011"/>
    </row>
    <row r="1471" spans="1:15" x14ac:dyDescent="0.25">
      <c r="A1471" s="1012" t="s">
        <v>1142</v>
      </c>
      <c r="B1471" s="1013"/>
      <c r="C1471" s="1013"/>
      <c r="D1471" s="1013"/>
      <c r="E1471" s="1013"/>
      <c r="F1471" s="1013"/>
      <c r="G1471" s="1013"/>
      <c r="H1471" s="1013"/>
      <c r="I1471" s="1013"/>
      <c r="J1471" s="1013"/>
      <c r="K1471" s="1013"/>
      <c r="L1471" s="1013"/>
      <c r="M1471" s="1013"/>
      <c r="N1471" s="1013"/>
      <c r="O1471" s="1014"/>
    </row>
    <row r="1472" spans="1:15" x14ac:dyDescent="0.25">
      <c r="A1472" s="1037" t="s">
        <v>1143</v>
      </c>
      <c r="B1472" s="1013"/>
      <c r="C1472" s="1013"/>
      <c r="D1472" s="1013"/>
      <c r="E1472" s="1013"/>
      <c r="F1472" s="1013"/>
      <c r="G1472" s="1013"/>
      <c r="H1472" s="1013"/>
      <c r="I1472" s="1013"/>
      <c r="J1472" s="1013"/>
      <c r="K1472" s="1013"/>
      <c r="L1472" s="1013"/>
      <c r="M1472" s="1013"/>
      <c r="N1472" s="1013"/>
      <c r="O1472" s="1014"/>
    </row>
    <row r="1473" spans="1:15" x14ac:dyDescent="0.25">
      <c r="A1473" s="1037" t="s">
        <v>1144</v>
      </c>
      <c r="B1473" s="1013"/>
      <c r="C1473" s="1013"/>
      <c r="D1473" s="1013"/>
      <c r="E1473" s="1013"/>
      <c r="F1473" s="1013"/>
      <c r="G1473" s="1013"/>
      <c r="H1473" s="1013"/>
      <c r="I1473" s="1013"/>
      <c r="J1473" s="1013"/>
      <c r="K1473" s="1013"/>
      <c r="L1473" s="1013"/>
      <c r="M1473" s="1013"/>
      <c r="N1473" s="1013"/>
      <c r="O1473" s="1014"/>
    </row>
    <row r="1474" spans="1:15" ht="15.75" thickBot="1" x14ac:dyDescent="0.3">
      <c r="A1474" s="1038" t="s">
        <v>1145</v>
      </c>
      <c r="B1474" s="1039"/>
      <c r="C1474" s="1039"/>
      <c r="D1474" s="1039"/>
      <c r="E1474" s="1039"/>
      <c r="F1474" s="1039"/>
      <c r="G1474" s="1039"/>
      <c r="H1474" s="1039"/>
      <c r="I1474" s="1039"/>
      <c r="J1474" s="1039"/>
      <c r="K1474" s="1039"/>
      <c r="L1474" s="1039"/>
      <c r="M1474" s="1039"/>
      <c r="N1474" s="1039"/>
      <c r="O1474" s="1040"/>
    </row>
    <row r="1475" spans="1:15" ht="15.75" thickBot="1" x14ac:dyDescent="0.3">
      <c r="A1475" s="1041" t="s">
        <v>1146</v>
      </c>
      <c r="B1475" s="1042"/>
      <c r="C1475" s="1042"/>
      <c r="D1475" s="1042"/>
      <c r="E1475" s="1042"/>
      <c r="F1475" s="1042"/>
      <c r="G1475" s="1042"/>
      <c r="H1475" s="1042"/>
      <c r="I1475" s="1042"/>
      <c r="J1475" s="1042"/>
      <c r="K1475" s="1042"/>
      <c r="L1475" s="1042"/>
      <c r="M1475" s="1042"/>
      <c r="N1475" s="1042"/>
      <c r="O1475" s="1043"/>
    </row>
    <row r="1476" spans="1:15" ht="15.75" thickBot="1" x14ac:dyDescent="0.3">
      <c r="A1476" s="1041" t="s">
        <v>1147</v>
      </c>
      <c r="B1476" s="1042"/>
      <c r="C1476" s="1042"/>
      <c r="D1476" s="1042"/>
      <c r="E1476" s="1042"/>
      <c r="F1476" s="1042"/>
      <c r="G1476" s="1042"/>
      <c r="H1476" s="1042"/>
      <c r="I1476" s="1042"/>
      <c r="J1476" s="1042"/>
      <c r="K1476" s="1042"/>
      <c r="L1476" s="1042"/>
      <c r="M1476" s="1042"/>
      <c r="N1476" s="1042"/>
      <c r="O1476" s="1043"/>
    </row>
    <row r="1477" spans="1:15" ht="15.75" thickBot="1" x14ac:dyDescent="0.3">
      <c r="A1477" s="1033" t="s">
        <v>620</v>
      </c>
      <c r="B1477" s="1042"/>
      <c r="C1477" s="1042"/>
      <c r="D1477" s="1042"/>
      <c r="E1477" s="1042"/>
      <c r="F1477" s="1042"/>
      <c r="G1477" s="1042"/>
      <c r="H1477" s="1042"/>
      <c r="I1477" s="1042"/>
      <c r="J1477" s="1042"/>
      <c r="K1477" s="1042"/>
      <c r="L1477" s="1042"/>
      <c r="M1477" s="1042"/>
      <c r="N1477" s="1042"/>
      <c r="O1477" s="1043"/>
    </row>
    <row r="1478" spans="1:15" ht="16.5" thickBot="1" x14ac:dyDescent="0.3">
      <c r="A1478" s="1033" t="s">
        <v>621</v>
      </c>
      <c r="B1478" s="1034"/>
      <c r="C1478" s="1034"/>
      <c r="D1478" s="1034"/>
      <c r="E1478" s="1034"/>
      <c r="F1478" s="1034"/>
      <c r="G1478" s="1034"/>
      <c r="H1478" s="1034"/>
      <c r="I1478" s="1034"/>
      <c r="J1478" s="1034"/>
      <c r="K1478" s="1034"/>
      <c r="L1478" s="1034"/>
      <c r="M1478" s="1034"/>
      <c r="N1478" s="1034"/>
      <c r="O1478" s="1035"/>
    </row>
    <row r="1479" spans="1:15" ht="16.5" thickBot="1" x14ac:dyDescent="0.3">
      <c r="A1479" s="1033" t="s">
        <v>622</v>
      </c>
      <c r="B1479" s="1034"/>
      <c r="C1479" s="1034"/>
      <c r="D1479" s="1034"/>
      <c r="E1479" s="1034"/>
      <c r="F1479" s="1034"/>
      <c r="G1479" s="1034"/>
      <c r="H1479" s="1034"/>
      <c r="I1479" s="1034"/>
      <c r="J1479" s="1034"/>
      <c r="K1479" s="1034"/>
      <c r="L1479" s="1034"/>
      <c r="M1479" s="1034"/>
      <c r="N1479" s="1034"/>
      <c r="O1479" s="1035"/>
    </row>
    <row r="1480" spans="1:15" x14ac:dyDescent="0.25">
      <c r="A1480" s="218"/>
      <c r="B1480" s="218"/>
      <c r="C1480" s="218"/>
      <c r="D1480" s="218"/>
      <c r="E1480" s="218"/>
      <c r="F1480" s="218"/>
      <c r="G1480" s="218"/>
      <c r="H1480" s="218"/>
      <c r="I1480" s="218"/>
      <c r="J1480" s="218"/>
      <c r="K1480" s="218"/>
      <c r="L1480" s="218"/>
      <c r="M1480" s="218"/>
      <c r="N1480" s="218"/>
      <c r="O1480" s="218"/>
    </row>
    <row r="1481" spans="1:15" x14ac:dyDescent="0.25">
      <c r="A1481" s="218"/>
      <c r="B1481" s="218"/>
      <c r="C1481" s="218"/>
      <c r="D1481" s="218"/>
      <c r="E1481" s="218"/>
      <c r="F1481" s="218"/>
      <c r="G1481" s="218"/>
      <c r="H1481" s="218"/>
      <c r="I1481" s="218"/>
      <c r="J1481" s="218"/>
      <c r="K1481" s="218"/>
      <c r="L1481" s="218"/>
      <c r="M1481" s="218"/>
      <c r="N1481" s="218"/>
      <c r="O1481" s="218"/>
    </row>
    <row r="1482" spans="1:15" x14ac:dyDescent="0.25">
      <c r="A1482" s="218"/>
      <c r="B1482" s="218"/>
      <c r="C1482" s="218"/>
      <c r="D1482" s="218"/>
      <c r="E1482" s="218"/>
      <c r="F1482" s="218"/>
      <c r="G1482" s="218"/>
      <c r="H1482" s="218"/>
      <c r="I1482" s="218"/>
      <c r="J1482" s="218"/>
      <c r="K1482" s="218"/>
      <c r="L1482" s="218"/>
      <c r="M1482" s="218"/>
      <c r="N1482" s="218"/>
      <c r="O1482" s="218"/>
    </row>
    <row r="1483" spans="1:15" ht="47.25" x14ac:dyDescent="0.25">
      <c r="A1483" s="204" t="s">
        <v>1148</v>
      </c>
      <c r="B1483" s="981" t="s">
        <v>1149</v>
      </c>
      <c r="C1483" s="982"/>
      <c r="D1483" s="982"/>
      <c r="E1483" s="982"/>
      <c r="F1483" s="982"/>
      <c r="G1483" s="982"/>
      <c r="H1483" s="982"/>
      <c r="I1483" s="982"/>
      <c r="J1483" s="983"/>
      <c r="K1483" s="1350" t="s">
        <v>1150</v>
      </c>
      <c r="L1483" s="1351"/>
      <c r="M1483" s="1351"/>
      <c r="N1483" s="1352"/>
      <c r="O1483" s="325">
        <v>0.08</v>
      </c>
    </row>
    <row r="1484" spans="1:15" ht="16.5" thickBot="1" x14ac:dyDescent="0.3">
      <c r="A1484" s="205"/>
      <c r="B1484" s="206"/>
      <c r="C1484" s="207"/>
      <c r="D1484" s="207"/>
      <c r="E1484" s="207"/>
      <c r="F1484" s="207"/>
      <c r="G1484" s="207"/>
      <c r="H1484" s="207"/>
      <c r="I1484" s="207"/>
      <c r="J1484" s="207"/>
      <c r="K1484" s="207"/>
      <c r="L1484" s="207"/>
      <c r="M1484" s="207"/>
      <c r="N1484" s="207"/>
      <c r="O1484" s="205"/>
    </row>
    <row r="1485" spans="1:15" ht="32.25" thickBot="1" x14ac:dyDescent="0.3">
      <c r="A1485" s="349" t="s">
        <v>11</v>
      </c>
      <c r="B1485" s="1419" t="s">
        <v>1151</v>
      </c>
      <c r="C1485" s="1420"/>
      <c r="D1485" s="1420"/>
      <c r="E1485" s="1420"/>
      <c r="F1485" s="1420"/>
      <c r="G1485" s="1420"/>
      <c r="H1485" s="1420"/>
      <c r="I1485" s="1420"/>
      <c r="J1485" s="1421"/>
      <c r="K1485" s="1422" t="s">
        <v>1065</v>
      </c>
      <c r="L1485" s="1423"/>
      <c r="M1485" s="1423"/>
      <c r="N1485" s="1424"/>
      <c r="O1485" s="350">
        <v>0.35</v>
      </c>
    </row>
    <row r="1486" spans="1:15" ht="15.75" x14ac:dyDescent="0.25">
      <c r="A1486" s="205"/>
      <c r="B1486" s="206"/>
      <c r="C1486" s="207"/>
      <c r="D1486" s="207"/>
      <c r="E1486" s="207"/>
      <c r="F1486" s="207"/>
      <c r="G1486" s="207"/>
      <c r="H1486" s="207"/>
      <c r="I1486" s="207"/>
      <c r="J1486" s="207"/>
      <c r="K1486" s="207"/>
      <c r="L1486" s="207"/>
      <c r="M1486" s="207"/>
      <c r="N1486" s="207"/>
      <c r="O1486" s="205"/>
    </row>
    <row r="1487" spans="1:15" x14ac:dyDescent="0.25">
      <c r="A1487" s="1401" t="s">
        <v>15</v>
      </c>
      <c r="B1487" s="1402"/>
      <c r="C1487" s="1402"/>
      <c r="D1487" s="1403"/>
      <c r="E1487" s="984" t="s">
        <v>1152</v>
      </c>
      <c r="F1487" s="985"/>
      <c r="G1487" s="985"/>
      <c r="H1487" s="985"/>
      <c r="I1487" s="986"/>
      <c r="J1487" s="1410" t="s">
        <v>17</v>
      </c>
      <c r="K1487" s="1411"/>
      <c r="L1487" s="1344" t="s">
        <v>1153</v>
      </c>
      <c r="M1487" s="1345"/>
      <c r="N1487" s="1345"/>
      <c r="O1487" s="1346"/>
    </row>
    <row r="1488" spans="1:15" x14ac:dyDescent="0.25">
      <c r="A1488" s="1404"/>
      <c r="B1488" s="1405"/>
      <c r="C1488" s="1405"/>
      <c r="D1488" s="1406"/>
      <c r="E1488" s="984"/>
      <c r="F1488" s="985"/>
      <c r="G1488" s="985"/>
      <c r="H1488" s="985"/>
      <c r="I1488" s="986"/>
      <c r="J1488" s="1412"/>
      <c r="K1488" s="1413"/>
      <c r="L1488" s="1416" t="s">
        <v>1154</v>
      </c>
      <c r="M1488" s="1417"/>
      <c r="N1488" s="1417"/>
      <c r="O1488" s="1418"/>
    </row>
    <row r="1489" spans="1:15" x14ac:dyDescent="0.25">
      <c r="A1489" s="1407"/>
      <c r="B1489" s="1408"/>
      <c r="C1489" s="1408"/>
      <c r="D1489" s="1409"/>
      <c r="E1489" s="984"/>
      <c r="F1489" s="985"/>
      <c r="G1489" s="985"/>
      <c r="H1489" s="985"/>
      <c r="I1489" s="986"/>
      <c r="J1489" s="1414"/>
      <c r="K1489" s="1415"/>
      <c r="L1489" s="1344" t="s">
        <v>1155</v>
      </c>
      <c r="M1489" s="1345"/>
      <c r="N1489" s="1345"/>
      <c r="O1489" s="1346"/>
    </row>
    <row r="1490" spans="1:15" ht="16.5" thickBot="1" x14ac:dyDescent="0.3">
      <c r="A1490" s="205"/>
      <c r="B1490" s="206"/>
      <c r="C1490" s="207"/>
      <c r="D1490" s="207"/>
      <c r="E1490" s="351"/>
      <c r="F1490" s="351"/>
      <c r="G1490" s="351"/>
      <c r="H1490" s="351"/>
      <c r="I1490" s="351"/>
      <c r="J1490" s="351"/>
      <c r="K1490" s="351"/>
      <c r="L1490" s="1443" t="s">
        <v>1156</v>
      </c>
      <c r="M1490" s="1443"/>
      <c r="N1490" s="1443"/>
      <c r="O1490" s="1443"/>
    </row>
    <row r="1491" spans="1:15" ht="47.25" x14ac:dyDescent="0.25">
      <c r="A1491" s="352" t="s">
        <v>23</v>
      </c>
      <c r="B1491" s="353" t="s">
        <v>24</v>
      </c>
      <c r="C1491" s="1444" t="s">
        <v>25</v>
      </c>
      <c r="D1491" s="1445"/>
      <c r="E1491" s="1446"/>
      <c r="F1491" s="1444" t="s">
        <v>28</v>
      </c>
      <c r="G1491" s="1446"/>
      <c r="H1491" s="1444" t="s">
        <v>29</v>
      </c>
      <c r="I1491" s="1446"/>
      <c r="J1491" s="353" t="s">
        <v>30</v>
      </c>
      <c r="K1491" s="1444" t="s">
        <v>31</v>
      </c>
      <c r="L1491" s="1446"/>
      <c r="M1491" s="1444" t="s">
        <v>32</v>
      </c>
      <c r="N1491" s="1445"/>
      <c r="O1491" s="1447"/>
    </row>
    <row r="1492" spans="1:15" ht="47.25" x14ac:dyDescent="0.25">
      <c r="A1492" s="354" t="s">
        <v>33</v>
      </c>
      <c r="B1492" s="355">
        <v>0.55000000000000004</v>
      </c>
      <c r="C1492" s="1432" t="s">
        <v>1157</v>
      </c>
      <c r="D1492" s="1433"/>
      <c r="E1492" s="1434"/>
      <c r="F1492" s="984" t="s">
        <v>1158</v>
      </c>
      <c r="G1492" s="986"/>
      <c r="H1492" s="1435" t="s">
        <v>413</v>
      </c>
      <c r="I1492" s="1436"/>
      <c r="J1492" s="356">
        <v>148</v>
      </c>
      <c r="K1492" s="1435" t="s">
        <v>39</v>
      </c>
      <c r="L1492" s="1436"/>
      <c r="M1492" s="984" t="s">
        <v>1152</v>
      </c>
      <c r="N1492" s="985"/>
      <c r="O1492" s="1437"/>
    </row>
    <row r="1493" spans="1:15" ht="15.75" x14ac:dyDescent="0.25">
      <c r="A1493" s="1438" t="s">
        <v>40</v>
      </c>
      <c r="B1493" s="1003"/>
      <c r="C1493" s="1439" t="s">
        <v>1159</v>
      </c>
      <c r="D1493" s="1440"/>
      <c r="E1493" s="1440"/>
      <c r="F1493" s="1440"/>
      <c r="G1493" s="1441"/>
      <c r="H1493" s="1030" t="s">
        <v>42</v>
      </c>
      <c r="I1493" s="1271"/>
      <c r="J1493" s="1272"/>
      <c r="K1493" s="1439" t="s">
        <v>1160</v>
      </c>
      <c r="L1493" s="1440"/>
      <c r="M1493" s="1440"/>
      <c r="N1493" s="1440"/>
      <c r="O1493" s="1442"/>
    </row>
    <row r="1494" spans="1:15" ht="15.75" x14ac:dyDescent="0.25">
      <c r="A1494" s="1425" t="s">
        <v>44</v>
      </c>
      <c r="B1494" s="1021"/>
      <c r="C1494" s="1021"/>
      <c r="D1494" s="1021"/>
      <c r="E1494" s="1021"/>
      <c r="F1494" s="1029"/>
      <c r="G1494" s="1020" t="s">
        <v>45</v>
      </c>
      <c r="H1494" s="1021"/>
      <c r="I1494" s="1021"/>
      <c r="J1494" s="1021"/>
      <c r="K1494" s="1021"/>
      <c r="L1494" s="1021"/>
      <c r="M1494" s="1021"/>
      <c r="N1494" s="1021"/>
      <c r="O1494" s="1426"/>
    </row>
    <row r="1495" spans="1:15" x14ac:dyDescent="0.25">
      <c r="A1495" s="1427" t="s">
        <v>1161</v>
      </c>
      <c r="B1495" s="1428"/>
      <c r="C1495" s="1428"/>
      <c r="D1495" s="1428"/>
      <c r="E1495" s="1428"/>
      <c r="F1495" s="1429"/>
      <c r="G1495" s="1430" t="s">
        <v>1162</v>
      </c>
      <c r="H1495" s="1428"/>
      <c r="I1495" s="1428"/>
      <c r="J1495" s="1428"/>
      <c r="K1495" s="1428"/>
      <c r="L1495" s="1428"/>
      <c r="M1495" s="1428"/>
      <c r="N1495" s="1428"/>
      <c r="O1495" s="1431"/>
    </row>
    <row r="1496" spans="1:15" ht="15.75" x14ac:dyDescent="0.25">
      <c r="A1496" s="1425" t="s">
        <v>48</v>
      </c>
      <c r="B1496" s="1021"/>
      <c r="C1496" s="1021"/>
      <c r="D1496" s="1021"/>
      <c r="E1496" s="1021"/>
      <c r="F1496" s="1029"/>
      <c r="G1496" s="1020" t="s">
        <v>49</v>
      </c>
      <c r="H1496" s="1021"/>
      <c r="I1496" s="1021"/>
      <c r="J1496" s="1021"/>
      <c r="K1496" s="1021"/>
      <c r="L1496" s="1021"/>
      <c r="M1496" s="1021"/>
      <c r="N1496" s="1021"/>
      <c r="O1496" s="1426"/>
    </row>
    <row r="1497" spans="1:15" x14ac:dyDescent="0.25">
      <c r="A1497" s="1456" t="s">
        <v>1153</v>
      </c>
      <c r="B1497" s="1457"/>
      <c r="C1497" s="1457"/>
      <c r="D1497" s="1457"/>
      <c r="E1497" s="1457"/>
      <c r="F1497" s="1458"/>
      <c r="G1497" s="1459" t="s">
        <v>1152</v>
      </c>
      <c r="H1497" s="1457"/>
      <c r="I1497" s="1457"/>
      <c r="J1497" s="1457"/>
      <c r="K1497" s="1457"/>
      <c r="L1497" s="1457"/>
      <c r="M1497" s="1457"/>
      <c r="N1497" s="1457"/>
      <c r="O1497" s="1460"/>
    </row>
    <row r="1498" spans="1:15" ht="15.75" x14ac:dyDescent="0.25">
      <c r="A1498" s="357"/>
      <c r="B1498" s="206"/>
      <c r="C1498" s="206"/>
      <c r="D1498" s="206"/>
      <c r="E1498" s="206"/>
      <c r="F1498" s="206"/>
      <c r="G1498" s="206"/>
      <c r="H1498" s="206"/>
      <c r="I1498" s="206"/>
      <c r="J1498" s="206"/>
      <c r="K1498" s="206"/>
      <c r="L1498" s="206"/>
      <c r="M1498" s="206"/>
      <c r="N1498" s="206"/>
      <c r="O1498" s="358"/>
    </row>
    <row r="1499" spans="1:15" ht="15.75" x14ac:dyDescent="0.25">
      <c r="A1499" s="359"/>
      <c r="B1499" s="206"/>
      <c r="C1499" s="205"/>
      <c r="D1499" s="1001" t="s">
        <v>52</v>
      </c>
      <c r="E1499" s="1002"/>
      <c r="F1499" s="1002"/>
      <c r="G1499" s="1002"/>
      <c r="H1499" s="1002"/>
      <c r="I1499" s="1002"/>
      <c r="J1499" s="1002"/>
      <c r="K1499" s="1002"/>
      <c r="L1499" s="1002"/>
      <c r="M1499" s="1002"/>
      <c r="N1499" s="1002"/>
      <c r="O1499" s="1461"/>
    </row>
    <row r="1500" spans="1:15" ht="15.75" x14ac:dyDescent="0.25">
      <c r="A1500" s="357"/>
      <c r="B1500" s="206"/>
      <c r="C1500" s="206"/>
      <c r="D1500" s="301" t="s">
        <v>53</v>
      </c>
      <c r="E1500" s="301" t="s">
        <v>54</v>
      </c>
      <c r="F1500" s="301" t="s">
        <v>55</v>
      </c>
      <c r="G1500" s="301" t="s">
        <v>56</v>
      </c>
      <c r="H1500" s="301" t="s">
        <v>57</v>
      </c>
      <c r="I1500" s="301" t="s">
        <v>58</v>
      </c>
      <c r="J1500" s="301" t="s">
        <v>59</v>
      </c>
      <c r="K1500" s="301" t="s">
        <v>60</v>
      </c>
      <c r="L1500" s="301" t="s">
        <v>61</v>
      </c>
      <c r="M1500" s="301" t="s">
        <v>62</v>
      </c>
      <c r="N1500" s="301" t="s">
        <v>63</v>
      </c>
      <c r="O1500" s="360" t="s">
        <v>64</v>
      </c>
    </row>
    <row r="1501" spans="1:15" ht="15.75" x14ac:dyDescent="0.25">
      <c r="A1501" s="1462" t="s">
        <v>65</v>
      </c>
      <c r="B1501" s="1004"/>
      <c r="C1501" s="1004"/>
      <c r="D1501" s="361" t="s">
        <v>1163</v>
      </c>
      <c r="E1501" s="361" t="s">
        <v>1163</v>
      </c>
      <c r="F1501" s="361" t="s">
        <v>1163</v>
      </c>
      <c r="G1501" s="361" t="s">
        <v>1163</v>
      </c>
      <c r="H1501" s="361" t="s">
        <v>1163</v>
      </c>
      <c r="I1501" s="361" t="s">
        <v>1163</v>
      </c>
      <c r="J1501" s="361" t="s">
        <v>1163</v>
      </c>
      <c r="K1501" s="361" t="s">
        <v>1163</v>
      </c>
      <c r="L1501" s="361">
        <v>40</v>
      </c>
      <c r="M1501" s="361">
        <v>80</v>
      </c>
      <c r="N1501" s="361">
        <v>120</v>
      </c>
      <c r="O1501" s="362">
        <v>148</v>
      </c>
    </row>
    <row r="1502" spans="1:15" ht="16.5" thickBot="1" x14ac:dyDescent="0.3">
      <c r="A1502" s="1463" t="s">
        <v>66</v>
      </c>
      <c r="B1502" s="1464"/>
      <c r="C1502" s="1464"/>
      <c r="D1502" s="363" t="s">
        <v>1163</v>
      </c>
      <c r="E1502" s="363" t="s">
        <v>1163</v>
      </c>
      <c r="F1502" s="363" t="s">
        <v>1163</v>
      </c>
      <c r="G1502" s="363" t="s">
        <v>1163</v>
      </c>
      <c r="H1502" s="363" t="s">
        <v>1163</v>
      </c>
      <c r="I1502" s="363" t="s">
        <v>1163</v>
      </c>
      <c r="J1502" s="363" t="s">
        <v>1163</v>
      </c>
      <c r="K1502" s="363" t="s">
        <v>1163</v>
      </c>
      <c r="L1502" s="363" t="s">
        <v>1163</v>
      </c>
      <c r="M1502" s="363"/>
      <c r="N1502" s="363"/>
      <c r="O1502" s="364"/>
    </row>
    <row r="1503" spans="1:15" ht="15.75" x14ac:dyDescent="0.25">
      <c r="A1503" s="200"/>
      <c r="B1503" s="201"/>
      <c r="C1503" s="202"/>
      <c r="D1503" s="202"/>
      <c r="E1503" s="202"/>
      <c r="F1503" s="202"/>
      <c r="G1503" s="202"/>
      <c r="H1503" s="202"/>
      <c r="I1503" s="202"/>
      <c r="J1503" s="202"/>
      <c r="K1503" s="202"/>
      <c r="L1503" s="203"/>
      <c r="M1503" s="203"/>
      <c r="N1503" s="203"/>
      <c r="O1503" s="200"/>
    </row>
    <row r="1504" spans="1:15" ht="16.5" thickBot="1" x14ac:dyDescent="0.3">
      <c r="A1504" s="200"/>
      <c r="B1504" s="201"/>
      <c r="C1504" s="202"/>
      <c r="D1504" s="202"/>
      <c r="E1504" s="202"/>
      <c r="F1504" s="202"/>
      <c r="G1504" s="202"/>
      <c r="H1504" s="202"/>
      <c r="I1504" s="202"/>
      <c r="J1504" s="202"/>
      <c r="K1504" s="202"/>
      <c r="L1504" s="203"/>
      <c r="M1504" s="203"/>
      <c r="N1504" s="203"/>
      <c r="O1504" s="200"/>
    </row>
    <row r="1505" spans="1:15" ht="47.25" x14ac:dyDescent="0.25">
      <c r="A1505" s="352" t="s">
        <v>23</v>
      </c>
      <c r="B1505" s="353" t="s">
        <v>24</v>
      </c>
      <c r="C1505" s="1465" t="s">
        <v>25</v>
      </c>
      <c r="D1505" s="1465"/>
      <c r="E1505" s="1465"/>
      <c r="F1505" s="1465" t="s">
        <v>28</v>
      </c>
      <c r="G1505" s="1465"/>
      <c r="H1505" s="1465" t="s">
        <v>29</v>
      </c>
      <c r="I1505" s="1465"/>
      <c r="J1505" s="353" t="s">
        <v>30</v>
      </c>
      <c r="K1505" s="1465" t="s">
        <v>31</v>
      </c>
      <c r="L1505" s="1465"/>
      <c r="M1505" s="1466" t="s">
        <v>32</v>
      </c>
      <c r="N1505" s="1467"/>
      <c r="O1505" s="1468"/>
    </row>
    <row r="1506" spans="1:15" ht="63" x14ac:dyDescent="0.25">
      <c r="A1506" s="354" t="s">
        <v>1164</v>
      </c>
      <c r="B1506" s="355">
        <v>0.45</v>
      </c>
      <c r="C1506" s="1432" t="s">
        <v>1165</v>
      </c>
      <c r="D1506" s="1433"/>
      <c r="E1506" s="1434"/>
      <c r="F1506" s="984" t="s">
        <v>1166</v>
      </c>
      <c r="G1506" s="986"/>
      <c r="H1506" s="1435" t="s">
        <v>70</v>
      </c>
      <c r="I1506" s="1436"/>
      <c r="J1506" s="365">
        <v>1</v>
      </c>
      <c r="K1506" s="1451" t="s">
        <v>39</v>
      </c>
      <c r="L1506" s="1451"/>
      <c r="M1506" s="1452" t="s">
        <v>1167</v>
      </c>
      <c r="N1506" s="1452"/>
      <c r="O1506" s="1453"/>
    </row>
    <row r="1507" spans="1:15" ht="15.75" x14ac:dyDescent="0.25">
      <c r="A1507" s="1438" t="s">
        <v>40</v>
      </c>
      <c r="B1507" s="1003"/>
      <c r="C1507" s="1439" t="s">
        <v>1168</v>
      </c>
      <c r="D1507" s="1440"/>
      <c r="E1507" s="1440"/>
      <c r="F1507" s="1440"/>
      <c r="G1507" s="1441"/>
      <c r="H1507" s="1273" t="s">
        <v>72</v>
      </c>
      <c r="I1507" s="1031"/>
      <c r="J1507" s="1032"/>
      <c r="K1507" s="985" t="s">
        <v>1169</v>
      </c>
      <c r="L1507" s="1454"/>
      <c r="M1507" s="1454"/>
      <c r="N1507" s="1454"/>
      <c r="O1507" s="1455"/>
    </row>
    <row r="1508" spans="1:15" ht="15.75" x14ac:dyDescent="0.25">
      <c r="A1508" s="1425" t="s">
        <v>44</v>
      </c>
      <c r="B1508" s="1021"/>
      <c r="C1508" s="1021"/>
      <c r="D1508" s="1021"/>
      <c r="E1508" s="1021"/>
      <c r="F1508" s="1029"/>
      <c r="G1508" s="1022" t="s">
        <v>45</v>
      </c>
      <c r="H1508" s="1022"/>
      <c r="I1508" s="1022"/>
      <c r="J1508" s="1022"/>
      <c r="K1508" s="1022"/>
      <c r="L1508" s="1022"/>
      <c r="M1508" s="1022"/>
      <c r="N1508" s="1022"/>
      <c r="O1508" s="1448"/>
    </row>
    <row r="1509" spans="1:15" x14ac:dyDescent="0.25">
      <c r="A1509" s="1427" t="s">
        <v>1161</v>
      </c>
      <c r="B1509" s="1449"/>
      <c r="C1509" s="1449"/>
      <c r="D1509" s="1449"/>
      <c r="E1509" s="1449"/>
      <c r="F1509" s="1450"/>
      <c r="G1509" s="1430" t="s">
        <v>1162</v>
      </c>
      <c r="H1509" s="1428"/>
      <c r="I1509" s="1428"/>
      <c r="J1509" s="1428"/>
      <c r="K1509" s="1428"/>
      <c r="L1509" s="1428"/>
      <c r="M1509" s="1428"/>
      <c r="N1509" s="1428"/>
      <c r="O1509" s="1431"/>
    </row>
    <row r="1510" spans="1:15" ht="15.75" x14ac:dyDescent="0.25">
      <c r="A1510" s="1425" t="s">
        <v>48</v>
      </c>
      <c r="B1510" s="1021"/>
      <c r="C1510" s="1021"/>
      <c r="D1510" s="1021"/>
      <c r="E1510" s="1021"/>
      <c r="F1510" s="1021"/>
      <c r="G1510" s="1022" t="s">
        <v>49</v>
      </c>
      <c r="H1510" s="1022"/>
      <c r="I1510" s="1022"/>
      <c r="J1510" s="1022"/>
      <c r="K1510" s="1022"/>
      <c r="L1510" s="1022"/>
      <c r="M1510" s="1022"/>
      <c r="N1510" s="1022"/>
      <c r="O1510" s="1448"/>
    </row>
    <row r="1511" spans="1:15" x14ac:dyDescent="0.25">
      <c r="A1511" s="1484" t="s">
        <v>1153</v>
      </c>
      <c r="B1511" s="1485"/>
      <c r="C1511" s="1485"/>
      <c r="D1511" s="1485"/>
      <c r="E1511" s="1485"/>
      <c r="F1511" s="1485"/>
      <c r="G1511" s="1485" t="s">
        <v>1152</v>
      </c>
      <c r="H1511" s="1485"/>
      <c r="I1511" s="1485"/>
      <c r="J1511" s="1485"/>
      <c r="K1511" s="1485"/>
      <c r="L1511" s="1485"/>
      <c r="M1511" s="1485"/>
      <c r="N1511" s="1485"/>
      <c r="O1511" s="1486"/>
    </row>
    <row r="1512" spans="1:15" ht="15.75" x14ac:dyDescent="0.25">
      <c r="A1512" s="357"/>
      <c r="B1512" s="206"/>
      <c r="C1512" s="206"/>
      <c r="D1512" s="206"/>
      <c r="E1512" s="206"/>
      <c r="F1512" s="206"/>
      <c r="G1512" s="206"/>
      <c r="H1512" s="206"/>
      <c r="I1512" s="206"/>
      <c r="J1512" s="206"/>
      <c r="K1512" s="206"/>
      <c r="L1512" s="206"/>
      <c r="M1512" s="206"/>
      <c r="N1512" s="206"/>
      <c r="O1512" s="358"/>
    </row>
    <row r="1513" spans="1:15" ht="15.75" x14ac:dyDescent="0.25">
      <c r="A1513" s="366" t="s">
        <v>76</v>
      </c>
      <c r="B1513" s="86" t="s">
        <v>24</v>
      </c>
      <c r="C1513" s="87"/>
      <c r="D1513" s="73" t="s">
        <v>53</v>
      </c>
      <c r="E1513" s="73" t="s">
        <v>54</v>
      </c>
      <c r="F1513" s="73" t="s">
        <v>55</v>
      </c>
      <c r="G1513" s="73" t="s">
        <v>56</v>
      </c>
      <c r="H1513" s="73" t="s">
        <v>57</v>
      </c>
      <c r="I1513" s="73" t="s">
        <v>58</v>
      </c>
      <c r="J1513" s="73" t="s">
        <v>59</v>
      </c>
      <c r="K1513" s="73" t="s">
        <v>60</v>
      </c>
      <c r="L1513" s="73" t="s">
        <v>61</v>
      </c>
      <c r="M1513" s="73" t="s">
        <v>62</v>
      </c>
      <c r="N1513" s="73" t="s">
        <v>63</v>
      </c>
      <c r="O1513" s="367" t="s">
        <v>64</v>
      </c>
    </row>
    <row r="1514" spans="1:15" ht="25.5" x14ac:dyDescent="0.25">
      <c r="A1514" s="1474" t="s">
        <v>1170</v>
      </c>
      <c r="B1514" s="1475">
        <v>0.3</v>
      </c>
      <c r="C1514" s="361" t="s">
        <v>65</v>
      </c>
      <c r="D1514" s="368" t="s">
        <v>1163</v>
      </c>
      <c r="E1514" s="368">
        <v>0.1</v>
      </c>
      <c r="F1514" s="368">
        <v>0.3</v>
      </c>
      <c r="G1514" s="368">
        <v>0.5</v>
      </c>
      <c r="H1514" s="368">
        <v>0.7</v>
      </c>
      <c r="I1514" s="368">
        <v>0.9</v>
      </c>
      <c r="J1514" s="368">
        <v>1</v>
      </c>
      <c r="K1514" s="368"/>
      <c r="L1514" s="368"/>
      <c r="M1514" s="368"/>
      <c r="N1514" s="368"/>
      <c r="O1514" s="369"/>
    </row>
    <row r="1515" spans="1:15" x14ac:dyDescent="0.25">
      <c r="A1515" s="1474"/>
      <c r="B1515" s="1475"/>
      <c r="C1515" s="370" t="s">
        <v>66</v>
      </c>
      <c r="D1515" s="371" t="s">
        <v>1163</v>
      </c>
      <c r="E1515" s="371">
        <v>0</v>
      </c>
      <c r="F1515" s="371">
        <v>0.25</v>
      </c>
      <c r="G1515" s="371">
        <v>0.45</v>
      </c>
      <c r="H1515" s="371">
        <v>0.65</v>
      </c>
      <c r="I1515" s="371">
        <v>0.85</v>
      </c>
      <c r="J1515" s="371">
        <v>1</v>
      </c>
      <c r="K1515" s="371"/>
      <c r="L1515" s="371"/>
      <c r="M1515" s="371"/>
      <c r="N1515" s="371"/>
      <c r="O1515" s="372"/>
    </row>
    <row r="1516" spans="1:15" ht="25.5" x14ac:dyDescent="0.25">
      <c r="A1516" s="1474" t="s">
        <v>1171</v>
      </c>
      <c r="B1516" s="1475">
        <v>0.3</v>
      </c>
      <c r="C1516" s="361" t="s">
        <v>65</v>
      </c>
      <c r="D1516" s="368" t="s">
        <v>1163</v>
      </c>
      <c r="E1516" s="368" t="s">
        <v>1163</v>
      </c>
      <c r="F1516" s="368">
        <v>0.1</v>
      </c>
      <c r="G1516" s="368" t="s">
        <v>1163</v>
      </c>
      <c r="H1516" s="368">
        <v>0.2</v>
      </c>
      <c r="I1516" s="368" t="s">
        <v>1163</v>
      </c>
      <c r="J1516" s="368">
        <v>0.4</v>
      </c>
      <c r="K1516" s="368" t="s">
        <v>1163</v>
      </c>
      <c r="L1516" s="368">
        <v>0.8</v>
      </c>
      <c r="M1516" s="368" t="s">
        <v>1163</v>
      </c>
      <c r="N1516" s="368">
        <v>1</v>
      </c>
      <c r="O1516" s="369"/>
    </row>
    <row r="1517" spans="1:15" x14ac:dyDescent="0.25">
      <c r="A1517" s="1474"/>
      <c r="B1517" s="1475"/>
      <c r="C1517" s="370" t="s">
        <v>66</v>
      </c>
      <c r="D1517" s="371" t="s">
        <v>1163</v>
      </c>
      <c r="E1517" s="371" t="s">
        <v>1163</v>
      </c>
      <c r="F1517" s="371">
        <v>0.1</v>
      </c>
      <c r="G1517" s="371"/>
      <c r="H1517" s="371">
        <v>0.25</v>
      </c>
      <c r="I1517" s="371"/>
      <c r="J1517" s="371">
        <v>0.45</v>
      </c>
      <c r="K1517" s="371"/>
      <c r="L1517" s="371">
        <v>0.8</v>
      </c>
      <c r="M1517" s="371"/>
      <c r="N1517" s="371"/>
      <c r="O1517" s="372"/>
    </row>
    <row r="1518" spans="1:15" ht="25.5" x14ac:dyDescent="0.25">
      <c r="A1518" s="1474" t="s">
        <v>1172</v>
      </c>
      <c r="B1518" s="1475">
        <v>0.15</v>
      </c>
      <c r="C1518" s="361" t="s">
        <v>65</v>
      </c>
      <c r="D1518" s="368" t="s">
        <v>1163</v>
      </c>
      <c r="E1518" s="368" t="s">
        <v>1163</v>
      </c>
      <c r="F1518" s="368" t="s">
        <v>1163</v>
      </c>
      <c r="G1518" s="368" t="s">
        <v>1163</v>
      </c>
      <c r="H1518" s="368" t="s">
        <v>1163</v>
      </c>
      <c r="I1518" s="368">
        <v>0.05</v>
      </c>
      <c r="J1518" s="368">
        <v>0.2</v>
      </c>
      <c r="K1518" s="368">
        <v>0.4</v>
      </c>
      <c r="L1518" s="368">
        <v>0.6</v>
      </c>
      <c r="M1518" s="368">
        <v>0.8</v>
      </c>
      <c r="N1518" s="368">
        <v>1</v>
      </c>
      <c r="O1518" s="369"/>
    </row>
    <row r="1519" spans="1:15" x14ac:dyDescent="0.25">
      <c r="A1519" s="1474"/>
      <c r="B1519" s="1475"/>
      <c r="C1519" s="370" t="s">
        <v>66</v>
      </c>
      <c r="D1519" s="371" t="s">
        <v>1163</v>
      </c>
      <c r="E1519" s="371" t="s">
        <v>1163</v>
      </c>
      <c r="F1519" s="371" t="s">
        <v>1163</v>
      </c>
      <c r="G1519" s="371" t="s">
        <v>1163</v>
      </c>
      <c r="H1519" s="371" t="s">
        <v>1163</v>
      </c>
      <c r="I1519" s="371">
        <v>0.05</v>
      </c>
      <c r="J1519" s="371">
        <v>0.15</v>
      </c>
      <c r="K1519" s="371">
        <v>0.4</v>
      </c>
      <c r="L1519" s="371">
        <v>0.6</v>
      </c>
      <c r="M1519" s="371"/>
      <c r="N1519" s="371"/>
      <c r="O1519" s="372"/>
    </row>
    <row r="1520" spans="1:15" ht="25.5" x14ac:dyDescent="0.25">
      <c r="A1520" s="1474" t="s">
        <v>1173</v>
      </c>
      <c r="B1520" s="1475">
        <v>0.25</v>
      </c>
      <c r="C1520" s="361" t="s">
        <v>65</v>
      </c>
      <c r="D1520" s="368" t="s">
        <v>1163</v>
      </c>
      <c r="E1520" s="368" t="s">
        <v>1163</v>
      </c>
      <c r="F1520" s="368" t="s">
        <v>1163</v>
      </c>
      <c r="G1520" s="368" t="s">
        <v>1163</v>
      </c>
      <c r="H1520" s="368" t="s">
        <v>1163</v>
      </c>
      <c r="I1520" s="368" t="s">
        <v>1163</v>
      </c>
      <c r="J1520" s="368" t="s">
        <v>1163</v>
      </c>
      <c r="K1520" s="368" t="s">
        <v>1163</v>
      </c>
      <c r="L1520" s="368">
        <v>0.25</v>
      </c>
      <c r="M1520" s="368">
        <v>0.51</v>
      </c>
      <c r="N1520" s="368">
        <v>0.76</v>
      </c>
      <c r="O1520" s="369">
        <v>1</v>
      </c>
    </row>
    <row r="1521" spans="1:15" ht="15.75" thickBot="1" x14ac:dyDescent="0.3">
      <c r="A1521" s="1476"/>
      <c r="B1521" s="1477"/>
      <c r="C1521" s="363" t="s">
        <v>66</v>
      </c>
      <c r="D1521" s="373" t="s">
        <v>1163</v>
      </c>
      <c r="E1521" s="373" t="s">
        <v>1163</v>
      </c>
      <c r="F1521" s="373" t="s">
        <v>1163</v>
      </c>
      <c r="G1521" s="373" t="s">
        <v>1163</v>
      </c>
      <c r="H1521" s="373" t="s">
        <v>1163</v>
      </c>
      <c r="I1521" s="373" t="s">
        <v>1163</v>
      </c>
      <c r="J1521" s="373" t="s">
        <v>1163</v>
      </c>
      <c r="K1521" s="373" t="s">
        <v>1163</v>
      </c>
      <c r="L1521" s="373" t="s">
        <v>1163</v>
      </c>
      <c r="M1521" s="373"/>
      <c r="N1521" s="373"/>
      <c r="O1521" s="374"/>
    </row>
    <row r="1522" spans="1:15" ht="16.5" thickBot="1" x14ac:dyDescent="0.3">
      <c r="A1522" s="205"/>
      <c r="B1522" s="206"/>
      <c r="C1522" s="207"/>
      <c r="D1522" s="207"/>
      <c r="E1522" s="207"/>
      <c r="F1522" s="207"/>
      <c r="G1522" s="207"/>
      <c r="H1522" s="207"/>
      <c r="I1522" s="207"/>
      <c r="J1522" s="207"/>
      <c r="K1522" s="207"/>
      <c r="L1522" s="207"/>
      <c r="M1522" s="207"/>
      <c r="N1522" s="207"/>
      <c r="O1522" s="205"/>
    </row>
    <row r="1523" spans="1:15" ht="16.5" thickBot="1" x14ac:dyDescent="0.3">
      <c r="A1523" s="1478" t="s">
        <v>1174</v>
      </c>
      <c r="B1523" s="1479"/>
      <c r="C1523" s="1479"/>
      <c r="D1523" s="1479"/>
      <c r="E1523" s="1479"/>
      <c r="F1523" s="1479"/>
      <c r="G1523" s="1479"/>
      <c r="H1523" s="1479"/>
      <c r="I1523" s="1479"/>
      <c r="J1523" s="1479"/>
      <c r="K1523" s="1479"/>
      <c r="L1523" s="1479"/>
      <c r="M1523" s="1479"/>
      <c r="N1523" s="1479"/>
      <c r="O1523" s="1480"/>
    </row>
    <row r="1524" spans="1:15" x14ac:dyDescent="0.25">
      <c r="A1524" s="1481" t="s">
        <v>1175</v>
      </c>
      <c r="B1524" s="1482"/>
      <c r="C1524" s="1482"/>
      <c r="D1524" s="1482"/>
      <c r="E1524" s="1482"/>
      <c r="F1524" s="1482"/>
      <c r="G1524" s="1482"/>
      <c r="H1524" s="1482"/>
      <c r="I1524" s="1482"/>
      <c r="J1524" s="1482"/>
      <c r="K1524" s="1482"/>
      <c r="L1524" s="1482"/>
      <c r="M1524" s="1482"/>
      <c r="N1524" s="1482"/>
      <c r="O1524" s="1483"/>
    </row>
    <row r="1525" spans="1:15" x14ac:dyDescent="0.25">
      <c r="A1525" s="1469" t="s">
        <v>1176</v>
      </c>
      <c r="B1525" s="1470"/>
      <c r="C1525" s="1470"/>
      <c r="D1525" s="1470"/>
      <c r="E1525" s="1470"/>
      <c r="F1525" s="1470"/>
      <c r="G1525" s="1470"/>
      <c r="H1525" s="1470"/>
      <c r="I1525" s="1470"/>
      <c r="J1525" s="1470"/>
      <c r="K1525" s="1470"/>
      <c r="L1525" s="1470"/>
      <c r="M1525" s="1470"/>
      <c r="N1525" s="1470"/>
      <c r="O1525" s="1471"/>
    </row>
    <row r="1526" spans="1:15" x14ac:dyDescent="0.25">
      <c r="A1526" s="1472" t="s">
        <v>1177</v>
      </c>
      <c r="B1526" s="1470"/>
      <c r="C1526" s="1470"/>
      <c r="D1526" s="1470"/>
      <c r="E1526" s="1470"/>
      <c r="F1526" s="1470"/>
      <c r="G1526" s="1470"/>
      <c r="H1526" s="1470"/>
      <c r="I1526" s="1470"/>
      <c r="J1526" s="1470"/>
      <c r="K1526" s="1470"/>
      <c r="L1526" s="1470"/>
      <c r="M1526" s="1470"/>
      <c r="N1526" s="1470"/>
      <c r="O1526" s="1471"/>
    </row>
    <row r="1527" spans="1:15" x14ac:dyDescent="0.25">
      <c r="A1527" s="1473" t="s">
        <v>1178</v>
      </c>
      <c r="B1527" s="1470"/>
      <c r="C1527" s="1470"/>
      <c r="D1527" s="1470"/>
      <c r="E1527" s="1470"/>
      <c r="F1527" s="1470"/>
      <c r="G1527" s="1470"/>
      <c r="H1527" s="1470"/>
      <c r="I1527" s="1470"/>
      <c r="J1527" s="1470"/>
      <c r="K1527" s="1470"/>
      <c r="L1527" s="1470"/>
      <c r="M1527" s="1470"/>
      <c r="N1527" s="1470"/>
      <c r="O1527" s="1471"/>
    </row>
    <row r="1528" spans="1:15" x14ac:dyDescent="0.25">
      <c r="A1528" s="1300" t="s">
        <v>1179</v>
      </c>
      <c r="B1528" s="1301"/>
      <c r="C1528" s="1301"/>
      <c r="D1528" s="1301"/>
      <c r="E1528" s="1301"/>
      <c r="F1528" s="1301"/>
      <c r="G1528" s="1301"/>
      <c r="H1528" s="1301"/>
      <c r="I1528" s="1301"/>
      <c r="J1528" s="1301"/>
      <c r="K1528" s="1301"/>
      <c r="L1528" s="1301"/>
      <c r="M1528" s="1301"/>
      <c r="N1528" s="1301"/>
      <c r="O1528" s="1302"/>
    </row>
    <row r="1529" spans="1:15" x14ac:dyDescent="0.25">
      <c r="A1529" s="1300" t="s">
        <v>1180</v>
      </c>
      <c r="B1529" s="1301"/>
      <c r="C1529" s="1301"/>
      <c r="D1529" s="1301"/>
      <c r="E1529" s="1301"/>
      <c r="F1529" s="1301"/>
      <c r="G1529" s="1301"/>
      <c r="H1529" s="1301"/>
      <c r="I1529" s="1301"/>
      <c r="J1529" s="1301"/>
      <c r="K1529" s="1301"/>
      <c r="L1529" s="1301"/>
      <c r="M1529" s="1301"/>
      <c r="N1529" s="1301"/>
      <c r="O1529" s="1302"/>
    </row>
    <row r="1530" spans="1:15" x14ac:dyDescent="0.25">
      <c r="A1530" s="1300" t="s">
        <v>1181</v>
      </c>
      <c r="B1530" s="1301"/>
      <c r="C1530" s="1301"/>
      <c r="D1530" s="1301"/>
      <c r="E1530" s="1301"/>
      <c r="F1530" s="1301"/>
      <c r="G1530" s="1301"/>
      <c r="H1530" s="1301"/>
      <c r="I1530" s="1301"/>
      <c r="J1530" s="1301"/>
      <c r="K1530" s="1301"/>
      <c r="L1530" s="1301"/>
      <c r="M1530" s="1301"/>
      <c r="N1530" s="1301"/>
      <c r="O1530" s="1302"/>
    </row>
    <row r="1531" spans="1:15" x14ac:dyDescent="0.25">
      <c r="A1531" s="1303" t="s">
        <v>620</v>
      </c>
      <c r="B1531" s="1301"/>
      <c r="C1531" s="1301"/>
      <c r="D1531" s="1301"/>
      <c r="E1531" s="1301"/>
      <c r="F1531" s="1301"/>
      <c r="G1531" s="1301"/>
      <c r="H1531" s="1301"/>
      <c r="I1531" s="1301"/>
      <c r="J1531" s="1301"/>
      <c r="K1531" s="1301"/>
      <c r="L1531" s="1301"/>
      <c r="M1531" s="1301"/>
      <c r="N1531" s="1301"/>
      <c r="O1531" s="1302"/>
    </row>
    <row r="1532" spans="1:15" ht="15.75" x14ac:dyDescent="0.25">
      <c r="A1532" s="1303" t="s">
        <v>621</v>
      </c>
      <c r="B1532" s="1304"/>
      <c r="C1532" s="1304"/>
      <c r="D1532" s="1304"/>
      <c r="E1532" s="1304"/>
      <c r="F1532" s="1304"/>
      <c r="G1532" s="1304"/>
      <c r="H1532" s="1304"/>
      <c r="I1532" s="1304"/>
      <c r="J1532" s="1304"/>
      <c r="K1532" s="1304"/>
      <c r="L1532" s="1304"/>
      <c r="M1532" s="1304"/>
      <c r="N1532" s="1304"/>
      <c r="O1532" s="1305"/>
    </row>
    <row r="1533" spans="1:15" ht="16.5" thickBot="1" x14ac:dyDescent="0.3">
      <c r="A1533" s="1306" t="s">
        <v>622</v>
      </c>
      <c r="B1533" s="1307"/>
      <c r="C1533" s="1307"/>
      <c r="D1533" s="1307"/>
      <c r="E1533" s="1307"/>
      <c r="F1533" s="1307"/>
      <c r="G1533" s="1307"/>
      <c r="H1533" s="1307"/>
      <c r="I1533" s="1307"/>
      <c r="J1533" s="1307"/>
      <c r="K1533" s="1307"/>
      <c r="L1533" s="1307"/>
      <c r="M1533" s="1307"/>
      <c r="N1533" s="1307"/>
      <c r="O1533" s="1308"/>
    </row>
    <row r="1534" spans="1:15" ht="15.75" x14ac:dyDescent="0.25">
      <c r="A1534" s="230"/>
      <c r="B1534" s="230"/>
      <c r="C1534" s="231"/>
      <c r="D1534" s="231"/>
      <c r="E1534" s="231"/>
      <c r="F1534" s="231"/>
      <c r="G1534" s="231"/>
      <c r="H1534" s="231"/>
      <c r="I1534" s="232"/>
      <c r="J1534" s="231"/>
      <c r="K1534" s="231"/>
      <c r="L1534" s="231"/>
      <c r="M1534" s="231"/>
      <c r="N1534" s="231"/>
      <c r="O1534" s="231"/>
    </row>
    <row r="1535" spans="1:15" ht="15.75" thickBot="1" x14ac:dyDescent="0.3">
      <c r="A1535" s="218"/>
      <c r="B1535" s="218"/>
      <c r="C1535" s="218"/>
      <c r="D1535" s="218"/>
      <c r="E1535" s="218"/>
      <c r="F1535" s="218"/>
      <c r="G1535" s="218"/>
      <c r="H1535" s="218"/>
      <c r="I1535" s="218"/>
      <c r="J1535" s="218"/>
      <c r="K1535" s="218"/>
      <c r="L1535" s="218"/>
      <c r="M1535" s="218"/>
      <c r="N1535" s="218"/>
      <c r="O1535" s="218"/>
    </row>
    <row r="1536" spans="1:15" ht="32.25" thickBot="1" x14ac:dyDescent="0.3">
      <c r="A1536" s="349" t="s">
        <v>97</v>
      </c>
      <c r="B1536" s="1493" t="s">
        <v>1182</v>
      </c>
      <c r="C1536" s="1420"/>
      <c r="D1536" s="1420"/>
      <c r="E1536" s="1420"/>
      <c r="F1536" s="1420"/>
      <c r="G1536" s="1420"/>
      <c r="H1536" s="1420"/>
      <c r="I1536" s="1420"/>
      <c r="J1536" s="1421"/>
      <c r="K1536" s="1422" t="s">
        <v>1065</v>
      </c>
      <c r="L1536" s="1423"/>
      <c r="M1536" s="1423"/>
      <c r="N1536" s="1424"/>
      <c r="O1536" s="350">
        <v>0.35</v>
      </c>
    </row>
    <row r="1537" spans="1:15" ht="15.75" x14ac:dyDescent="0.25">
      <c r="A1537" s="200"/>
      <c r="B1537" s="201"/>
      <c r="C1537" s="202"/>
      <c r="D1537" s="202"/>
      <c r="E1537" s="202"/>
      <c r="F1537" s="202"/>
      <c r="G1537" s="202"/>
      <c r="H1537" s="202"/>
      <c r="I1537" s="202"/>
      <c r="J1537" s="202"/>
      <c r="K1537" s="202"/>
      <c r="L1537" s="203"/>
      <c r="M1537" s="203"/>
      <c r="N1537" s="203"/>
      <c r="O1537" s="200"/>
    </row>
    <row r="1538" spans="1:15" x14ac:dyDescent="0.25">
      <c r="A1538" s="1494" t="s">
        <v>15</v>
      </c>
      <c r="B1538" s="1494"/>
      <c r="C1538" s="1494"/>
      <c r="D1538" s="1494"/>
      <c r="E1538" s="984"/>
      <c r="F1538" s="985"/>
      <c r="G1538" s="985"/>
      <c r="H1538" s="985"/>
      <c r="I1538" s="986"/>
      <c r="J1538" s="1494" t="s">
        <v>17</v>
      </c>
      <c r="K1538" s="1494"/>
      <c r="L1538" s="1487" t="s">
        <v>1183</v>
      </c>
      <c r="M1538" s="1487"/>
      <c r="N1538" s="1487"/>
      <c r="O1538" s="1487"/>
    </row>
    <row r="1539" spans="1:15" x14ac:dyDescent="0.25">
      <c r="A1539" s="1494"/>
      <c r="B1539" s="1494"/>
      <c r="C1539" s="1494"/>
      <c r="D1539" s="1494"/>
      <c r="E1539" s="984"/>
      <c r="F1539" s="985"/>
      <c r="G1539" s="985"/>
      <c r="H1539" s="985"/>
      <c r="I1539" s="986"/>
      <c r="J1539" s="1494"/>
      <c r="K1539" s="1494"/>
      <c r="L1539" s="1487" t="s">
        <v>1184</v>
      </c>
      <c r="M1539" s="1487"/>
      <c r="N1539" s="1487"/>
      <c r="O1539" s="1487"/>
    </row>
    <row r="1540" spans="1:15" x14ac:dyDescent="0.25">
      <c r="A1540" s="1494"/>
      <c r="B1540" s="1494"/>
      <c r="C1540" s="1494"/>
      <c r="D1540" s="1494"/>
      <c r="E1540" s="375"/>
      <c r="F1540" s="376"/>
      <c r="G1540" s="376"/>
      <c r="H1540" s="376"/>
      <c r="I1540" s="377"/>
      <c r="J1540" s="1494"/>
      <c r="K1540" s="1494"/>
      <c r="L1540" s="1487" t="s">
        <v>1185</v>
      </c>
      <c r="M1540" s="1487"/>
      <c r="N1540" s="1487"/>
      <c r="O1540" s="1487"/>
    </row>
    <row r="1541" spans="1:15" x14ac:dyDescent="0.25">
      <c r="A1541" s="1494"/>
      <c r="B1541" s="1494"/>
      <c r="C1541" s="1494"/>
      <c r="D1541" s="1494"/>
      <c r="E1541" s="375"/>
      <c r="F1541" s="376"/>
      <c r="G1541" s="376"/>
      <c r="H1541" s="376"/>
      <c r="I1541" s="377"/>
      <c r="J1541" s="1494"/>
      <c r="K1541" s="1494"/>
      <c r="L1541" s="1487" t="s">
        <v>1186</v>
      </c>
      <c r="M1541" s="1487"/>
      <c r="N1541" s="1487"/>
      <c r="O1541" s="1487"/>
    </row>
    <row r="1542" spans="1:15" ht="16.5" thickBot="1" x14ac:dyDescent="0.3">
      <c r="A1542" s="200"/>
      <c r="B1542" s="201"/>
      <c r="C1542" s="202"/>
      <c r="D1542" s="202"/>
      <c r="E1542" s="1488"/>
      <c r="F1542" s="1488"/>
      <c r="G1542" s="1488"/>
      <c r="H1542" s="1488"/>
      <c r="I1542" s="1488"/>
      <c r="J1542" s="1489" t="s">
        <v>1187</v>
      </c>
      <c r="K1542" s="1489"/>
      <c r="L1542" s="1489"/>
      <c r="M1542" s="1489"/>
      <c r="N1542" s="1489"/>
      <c r="O1542" s="1489"/>
    </row>
    <row r="1543" spans="1:15" ht="47.25" x14ac:dyDescent="0.25">
      <c r="A1543" s="352" t="s">
        <v>23</v>
      </c>
      <c r="B1543" s="353" t="s">
        <v>24</v>
      </c>
      <c r="C1543" s="1465" t="s">
        <v>25</v>
      </c>
      <c r="D1543" s="1465"/>
      <c r="E1543" s="1465"/>
      <c r="F1543" s="1465" t="s">
        <v>28</v>
      </c>
      <c r="G1543" s="1465"/>
      <c r="H1543" s="1465" t="s">
        <v>29</v>
      </c>
      <c r="I1543" s="1465"/>
      <c r="J1543" s="353" t="s">
        <v>30</v>
      </c>
      <c r="K1543" s="1465" t="s">
        <v>31</v>
      </c>
      <c r="L1543" s="1465"/>
      <c r="M1543" s="1490" t="s">
        <v>32</v>
      </c>
      <c r="N1543" s="1491"/>
      <c r="O1543" s="1492"/>
    </row>
    <row r="1544" spans="1:15" ht="47.25" x14ac:dyDescent="0.25">
      <c r="A1544" s="354" t="s">
        <v>33</v>
      </c>
      <c r="B1544" s="355">
        <v>0.4</v>
      </c>
      <c r="C1544" s="1432" t="s">
        <v>1188</v>
      </c>
      <c r="D1544" s="1433"/>
      <c r="E1544" s="1434"/>
      <c r="F1544" s="984" t="s">
        <v>1189</v>
      </c>
      <c r="G1544" s="986"/>
      <c r="H1544" s="1435" t="s">
        <v>1190</v>
      </c>
      <c r="I1544" s="1436"/>
      <c r="J1544" s="356">
        <v>12</v>
      </c>
      <c r="K1544" s="1451" t="s">
        <v>39</v>
      </c>
      <c r="L1544" s="1451"/>
      <c r="M1544" s="1452" t="s">
        <v>1167</v>
      </c>
      <c r="N1544" s="1452"/>
      <c r="O1544" s="1453"/>
    </row>
    <row r="1545" spans="1:15" ht="15.75" x14ac:dyDescent="0.25">
      <c r="A1545" s="1438" t="s">
        <v>40</v>
      </c>
      <c r="B1545" s="1003"/>
      <c r="C1545" s="1439" t="s">
        <v>1191</v>
      </c>
      <c r="D1545" s="1440"/>
      <c r="E1545" s="1440"/>
      <c r="F1545" s="1440"/>
      <c r="G1545" s="1441"/>
      <c r="H1545" s="1273" t="s">
        <v>72</v>
      </c>
      <c r="I1545" s="1031"/>
      <c r="J1545" s="1032"/>
      <c r="K1545" s="1495" t="s">
        <v>1192</v>
      </c>
      <c r="L1545" s="1496"/>
      <c r="M1545" s="1496"/>
      <c r="N1545" s="1496"/>
      <c r="O1545" s="1497"/>
    </row>
    <row r="1546" spans="1:15" ht="15.75" x14ac:dyDescent="0.25">
      <c r="A1546" s="1425" t="s">
        <v>44</v>
      </c>
      <c r="B1546" s="1021"/>
      <c r="C1546" s="1021"/>
      <c r="D1546" s="1021"/>
      <c r="E1546" s="1021"/>
      <c r="F1546" s="1029"/>
      <c r="G1546" s="1022" t="s">
        <v>45</v>
      </c>
      <c r="H1546" s="1022"/>
      <c r="I1546" s="1022"/>
      <c r="J1546" s="1022"/>
      <c r="K1546" s="1022"/>
      <c r="L1546" s="1022"/>
      <c r="M1546" s="1022"/>
      <c r="N1546" s="1022"/>
      <c r="O1546" s="1448"/>
    </row>
    <row r="1547" spans="1:15" x14ac:dyDescent="0.25">
      <c r="A1547" s="1427" t="s">
        <v>1193</v>
      </c>
      <c r="B1547" s="1449"/>
      <c r="C1547" s="1449"/>
      <c r="D1547" s="1449"/>
      <c r="E1547" s="1449"/>
      <c r="F1547" s="1450"/>
      <c r="G1547" s="1430" t="s">
        <v>1194</v>
      </c>
      <c r="H1547" s="1428"/>
      <c r="I1547" s="1428"/>
      <c r="J1547" s="1428"/>
      <c r="K1547" s="1428"/>
      <c r="L1547" s="1428"/>
      <c r="M1547" s="1428"/>
      <c r="N1547" s="1428"/>
      <c r="O1547" s="1431"/>
    </row>
    <row r="1548" spans="1:15" ht="15.75" x14ac:dyDescent="0.25">
      <c r="A1548" s="1425" t="s">
        <v>48</v>
      </c>
      <c r="B1548" s="1021"/>
      <c r="C1548" s="1021"/>
      <c r="D1548" s="1021"/>
      <c r="E1548" s="1021"/>
      <c r="F1548" s="1021"/>
      <c r="G1548" s="1022" t="s">
        <v>49</v>
      </c>
      <c r="H1548" s="1022"/>
      <c r="I1548" s="1022"/>
      <c r="J1548" s="1022"/>
      <c r="K1548" s="1022"/>
      <c r="L1548" s="1022"/>
      <c r="M1548" s="1022"/>
      <c r="N1548" s="1022"/>
      <c r="O1548" s="1448"/>
    </row>
    <row r="1549" spans="1:15" x14ac:dyDescent="0.25">
      <c r="A1549" s="1484" t="s">
        <v>1195</v>
      </c>
      <c r="B1549" s="1485"/>
      <c r="C1549" s="1485"/>
      <c r="D1549" s="1485"/>
      <c r="E1549" s="1485"/>
      <c r="F1549" s="1485"/>
      <c r="G1549" s="1485" t="s">
        <v>1152</v>
      </c>
      <c r="H1549" s="1485"/>
      <c r="I1549" s="1485"/>
      <c r="J1549" s="1485"/>
      <c r="K1549" s="1485"/>
      <c r="L1549" s="1485"/>
      <c r="M1549" s="1485"/>
      <c r="N1549" s="1485"/>
      <c r="O1549" s="1486"/>
    </row>
    <row r="1550" spans="1:15" ht="15.75" x14ac:dyDescent="0.25">
      <c r="A1550" s="357"/>
      <c r="B1550" s="206"/>
      <c r="C1550" s="206"/>
      <c r="D1550" s="206"/>
      <c r="E1550" s="206"/>
      <c r="F1550" s="206"/>
      <c r="G1550" s="206"/>
      <c r="H1550" s="206"/>
      <c r="I1550" s="206"/>
      <c r="J1550" s="206"/>
      <c r="K1550" s="206"/>
      <c r="L1550" s="206"/>
      <c r="M1550" s="206"/>
      <c r="N1550" s="206"/>
      <c r="O1550" s="358"/>
    </row>
    <row r="1551" spans="1:15" ht="15.75" x14ac:dyDescent="0.25">
      <c r="A1551" s="359"/>
      <c r="B1551" s="206"/>
      <c r="C1551" s="205"/>
      <c r="D1551" s="1001" t="s">
        <v>1196</v>
      </c>
      <c r="E1551" s="1002"/>
      <c r="F1551" s="1002"/>
      <c r="G1551" s="1002"/>
      <c r="H1551" s="1002"/>
      <c r="I1551" s="1002"/>
      <c r="J1551" s="1002"/>
      <c r="K1551" s="1002"/>
      <c r="L1551" s="1002"/>
      <c r="M1551" s="1002"/>
      <c r="N1551" s="1002"/>
      <c r="O1551" s="1461"/>
    </row>
    <row r="1552" spans="1:15" ht="15.75" x14ac:dyDescent="0.25">
      <c r="A1552" s="357"/>
      <c r="B1552" s="206"/>
      <c r="C1552" s="206"/>
      <c r="D1552" s="301" t="s">
        <v>53</v>
      </c>
      <c r="E1552" s="301" t="s">
        <v>54</v>
      </c>
      <c r="F1552" s="301" t="s">
        <v>55</v>
      </c>
      <c r="G1552" s="301" t="s">
        <v>56</v>
      </c>
      <c r="H1552" s="301" t="s">
        <v>57</v>
      </c>
      <c r="I1552" s="301" t="s">
        <v>58</v>
      </c>
      <c r="J1552" s="301" t="s">
        <v>59</v>
      </c>
      <c r="K1552" s="301" t="s">
        <v>60</v>
      </c>
      <c r="L1552" s="301" t="s">
        <v>61</v>
      </c>
      <c r="M1552" s="301" t="s">
        <v>62</v>
      </c>
      <c r="N1552" s="301" t="s">
        <v>63</v>
      </c>
      <c r="O1552" s="360" t="s">
        <v>64</v>
      </c>
    </row>
    <row r="1553" spans="1:15" ht="15.75" x14ac:dyDescent="0.25">
      <c r="A1553" s="1462" t="s">
        <v>65</v>
      </c>
      <c r="B1553" s="1004"/>
      <c r="C1553" s="1004"/>
      <c r="D1553" s="361" t="s">
        <v>1163</v>
      </c>
      <c r="E1553" s="361">
        <v>1</v>
      </c>
      <c r="F1553" s="361">
        <v>2</v>
      </c>
      <c r="G1553" s="361">
        <v>3</v>
      </c>
      <c r="H1553" s="361">
        <v>4</v>
      </c>
      <c r="I1553" s="361">
        <v>5</v>
      </c>
      <c r="J1553" s="361">
        <v>6</v>
      </c>
      <c r="K1553" s="361">
        <v>7</v>
      </c>
      <c r="L1553" s="361">
        <v>8</v>
      </c>
      <c r="M1553" s="361">
        <v>9</v>
      </c>
      <c r="N1553" s="361">
        <v>10</v>
      </c>
      <c r="O1553" s="362">
        <v>12</v>
      </c>
    </row>
    <row r="1554" spans="1:15" ht="16.5" thickBot="1" x14ac:dyDescent="0.3">
      <c r="A1554" s="1463" t="s">
        <v>66</v>
      </c>
      <c r="B1554" s="1464"/>
      <c r="C1554" s="1464"/>
      <c r="D1554" s="363" t="s">
        <v>1163</v>
      </c>
      <c r="E1554" s="363">
        <v>1</v>
      </c>
      <c r="F1554" s="363">
        <v>2</v>
      </c>
      <c r="G1554" s="363">
        <v>3</v>
      </c>
      <c r="H1554" s="363">
        <v>4</v>
      </c>
      <c r="I1554" s="363">
        <v>5</v>
      </c>
      <c r="J1554" s="363">
        <v>6</v>
      </c>
      <c r="K1554" s="363">
        <v>7</v>
      </c>
      <c r="L1554" s="363">
        <v>8</v>
      </c>
      <c r="M1554" s="363"/>
      <c r="N1554" s="363"/>
      <c r="O1554" s="364"/>
    </row>
    <row r="1555" spans="1:15" ht="15.75" x14ac:dyDescent="0.25">
      <c r="A1555" s="200"/>
      <c r="B1555" s="201"/>
      <c r="C1555" s="202"/>
      <c r="D1555" s="202"/>
      <c r="E1555" s="202"/>
      <c r="F1555" s="202"/>
      <c r="G1555" s="202"/>
      <c r="H1555" s="202"/>
      <c r="I1555" s="202"/>
      <c r="J1555" s="202"/>
      <c r="K1555" s="202"/>
      <c r="L1555" s="203"/>
      <c r="M1555" s="203"/>
      <c r="N1555" s="203"/>
      <c r="O1555" s="200"/>
    </row>
    <row r="1556" spans="1:15" ht="16.5" thickBot="1" x14ac:dyDescent="0.3">
      <c r="A1556" s="200"/>
      <c r="B1556" s="201"/>
      <c r="C1556" s="202"/>
      <c r="D1556" s="202"/>
      <c r="E1556" s="202"/>
      <c r="F1556" s="202"/>
      <c r="G1556" s="202"/>
      <c r="H1556" s="202"/>
      <c r="I1556" s="202"/>
      <c r="J1556" s="202"/>
      <c r="K1556" s="202"/>
      <c r="L1556" s="203"/>
      <c r="M1556" s="203"/>
      <c r="N1556" s="203"/>
      <c r="O1556" s="200"/>
    </row>
    <row r="1557" spans="1:15" ht="47.25" x14ac:dyDescent="0.25">
      <c r="A1557" s="352" t="s">
        <v>23</v>
      </c>
      <c r="B1557" s="353" t="s">
        <v>24</v>
      </c>
      <c r="C1557" s="1444" t="s">
        <v>25</v>
      </c>
      <c r="D1557" s="1445"/>
      <c r="E1557" s="1446"/>
      <c r="F1557" s="1444" t="s">
        <v>28</v>
      </c>
      <c r="G1557" s="1446"/>
      <c r="H1557" s="1444" t="s">
        <v>29</v>
      </c>
      <c r="I1557" s="1446"/>
      <c r="J1557" s="353" t="s">
        <v>30</v>
      </c>
      <c r="K1557" s="1444" t="s">
        <v>31</v>
      </c>
      <c r="L1557" s="1446"/>
      <c r="M1557" s="1490" t="s">
        <v>32</v>
      </c>
      <c r="N1557" s="1491"/>
      <c r="O1557" s="1492"/>
    </row>
    <row r="1558" spans="1:15" ht="63" x14ac:dyDescent="0.25">
      <c r="A1558" s="354" t="s">
        <v>1197</v>
      </c>
      <c r="B1558" s="355">
        <v>0.2</v>
      </c>
      <c r="C1558" s="1432" t="s">
        <v>1198</v>
      </c>
      <c r="D1558" s="1433"/>
      <c r="E1558" s="1434"/>
      <c r="F1558" s="984" t="s">
        <v>1199</v>
      </c>
      <c r="G1558" s="986"/>
      <c r="H1558" s="984" t="s">
        <v>1200</v>
      </c>
      <c r="I1558" s="986"/>
      <c r="J1558" s="356" t="s">
        <v>1201</v>
      </c>
      <c r="K1558" s="1435" t="s">
        <v>39</v>
      </c>
      <c r="L1558" s="1436"/>
      <c r="M1558" s="1452" t="s">
        <v>1167</v>
      </c>
      <c r="N1558" s="1452"/>
      <c r="O1558" s="1453"/>
    </row>
    <row r="1559" spans="1:15" ht="15.75" x14ac:dyDescent="0.25">
      <c r="A1559" s="1438" t="s">
        <v>40</v>
      </c>
      <c r="B1559" s="1003"/>
      <c r="C1559" s="1439" t="s">
        <v>1202</v>
      </c>
      <c r="D1559" s="1440"/>
      <c r="E1559" s="1440"/>
      <c r="F1559" s="1440"/>
      <c r="G1559" s="1441"/>
      <c r="H1559" s="1030" t="s">
        <v>42</v>
      </c>
      <c r="I1559" s="1271"/>
      <c r="J1559" s="1272"/>
      <c r="K1559" s="1439" t="s">
        <v>1203</v>
      </c>
      <c r="L1559" s="1440"/>
      <c r="M1559" s="1440"/>
      <c r="N1559" s="1440"/>
      <c r="O1559" s="1442"/>
    </row>
    <row r="1560" spans="1:15" ht="15.75" x14ac:dyDescent="0.25">
      <c r="A1560" s="1425" t="s">
        <v>44</v>
      </c>
      <c r="B1560" s="1021"/>
      <c r="C1560" s="1021"/>
      <c r="D1560" s="1021"/>
      <c r="E1560" s="1021"/>
      <c r="F1560" s="1029"/>
      <c r="G1560" s="1022" t="s">
        <v>45</v>
      </c>
      <c r="H1560" s="1022"/>
      <c r="I1560" s="1022"/>
      <c r="J1560" s="1022"/>
      <c r="K1560" s="1022"/>
      <c r="L1560" s="1022"/>
      <c r="M1560" s="1022"/>
      <c r="N1560" s="1022"/>
      <c r="O1560" s="1448"/>
    </row>
    <row r="1561" spans="1:15" x14ac:dyDescent="0.25">
      <c r="A1561" s="1427" t="s">
        <v>1204</v>
      </c>
      <c r="B1561" s="1449"/>
      <c r="C1561" s="1449"/>
      <c r="D1561" s="1449"/>
      <c r="E1561" s="1449"/>
      <c r="F1561" s="1450"/>
      <c r="G1561" s="1430" t="s">
        <v>1205</v>
      </c>
      <c r="H1561" s="1428"/>
      <c r="I1561" s="1428"/>
      <c r="J1561" s="1428"/>
      <c r="K1561" s="1428"/>
      <c r="L1561" s="1428"/>
      <c r="M1561" s="1428"/>
      <c r="N1561" s="1428"/>
      <c r="O1561" s="1431"/>
    </row>
    <row r="1562" spans="1:15" ht="15.75" x14ac:dyDescent="0.25">
      <c r="A1562" s="1425" t="s">
        <v>48</v>
      </c>
      <c r="B1562" s="1021"/>
      <c r="C1562" s="1021"/>
      <c r="D1562" s="1021"/>
      <c r="E1562" s="1021"/>
      <c r="F1562" s="1021"/>
      <c r="G1562" s="1022" t="s">
        <v>49</v>
      </c>
      <c r="H1562" s="1022"/>
      <c r="I1562" s="1022"/>
      <c r="J1562" s="1022"/>
      <c r="K1562" s="1022"/>
      <c r="L1562" s="1022"/>
      <c r="M1562" s="1022"/>
      <c r="N1562" s="1022"/>
      <c r="O1562" s="1448"/>
    </row>
    <row r="1563" spans="1:15" x14ac:dyDescent="0.25">
      <c r="A1563" s="1484" t="s">
        <v>1206</v>
      </c>
      <c r="B1563" s="1485"/>
      <c r="C1563" s="1485"/>
      <c r="D1563" s="1485"/>
      <c r="E1563" s="1485"/>
      <c r="F1563" s="1485"/>
      <c r="G1563" s="1485" t="s">
        <v>1152</v>
      </c>
      <c r="H1563" s="1485"/>
      <c r="I1563" s="1485"/>
      <c r="J1563" s="1485"/>
      <c r="K1563" s="1485"/>
      <c r="L1563" s="1485"/>
      <c r="M1563" s="1485"/>
      <c r="N1563" s="1485"/>
      <c r="O1563" s="1486"/>
    </row>
    <row r="1564" spans="1:15" ht="15.75" x14ac:dyDescent="0.25">
      <c r="A1564" s="357"/>
      <c r="B1564" s="206"/>
      <c r="C1564" s="206"/>
      <c r="D1564" s="206"/>
      <c r="E1564" s="206"/>
      <c r="F1564" s="206"/>
      <c r="G1564" s="206"/>
      <c r="H1564" s="206"/>
      <c r="I1564" s="206"/>
      <c r="J1564" s="206"/>
      <c r="K1564" s="206"/>
      <c r="L1564" s="206"/>
      <c r="M1564" s="206"/>
      <c r="N1564" s="206"/>
      <c r="O1564" s="358"/>
    </row>
    <row r="1565" spans="1:15" ht="15.75" x14ac:dyDescent="0.25">
      <c r="A1565" s="378"/>
      <c r="B1565" s="70"/>
      <c r="C1565" s="69"/>
      <c r="D1565" s="800" t="s">
        <v>95</v>
      </c>
      <c r="E1565" s="1498"/>
      <c r="F1565" s="1498"/>
      <c r="G1565" s="1498"/>
      <c r="H1565" s="1498"/>
      <c r="I1565" s="1498"/>
      <c r="J1565" s="1498"/>
      <c r="K1565" s="1498"/>
      <c r="L1565" s="1498"/>
      <c r="M1565" s="1498"/>
      <c r="N1565" s="1498"/>
      <c r="O1565" s="1499"/>
    </row>
    <row r="1566" spans="1:15" ht="15.75" x14ac:dyDescent="0.25">
      <c r="A1566" s="379"/>
      <c r="B1566" s="70"/>
      <c r="C1566" s="70"/>
      <c r="D1566" s="73" t="s">
        <v>53</v>
      </c>
      <c r="E1566" s="73" t="s">
        <v>54</v>
      </c>
      <c r="F1566" s="73" t="s">
        <v>55</v>
      </c>
      <c r="G1566" s="73" t="s">
        <v>56</v>
      </c>
      <c r="H1566" s="73" t="s">
        <v>57</v>
      </c>
      <c r="I1566" s="73" t="s">
        <v>58</v>
      </c>
      <c r="J1566" s="73" t="s">
        <v>59</v>
      </c>
      <c r="K1566" s="73" t="s">
        <v>60</v>
      </c>
      <c r="L1566" s="73" t="s">
        <v>61</v>
      </c>
      <c r="M1566" s="73" t="s">
        <v>62</v>
      </c>
      <c r="N1566" s="73" t="s">
        <v>63</v>
      </c>
      <c r="O1566" s="367" t="s">
        <v>64</v>
      </c>
    </row>
    <row r="1567" spans="1:15" ht="15.75" x14ac:dyDescent="0.25">
      <c r="A1567" s="1500" t="s">
        <v>65</v>
      </c>
      <c r="B1567" s="1216"/>
      <c r="C1567" s="1217"/>
      <c r="D1567" s="361" t="s">
        <v>1163</v>
      </c>
      <c r="E1567" s="361" t="s">
        <v>1207</v>
      </c>
      <c r="F1567" s="361" t="s">
        <v>1207</v>
      </c>
      <c r="G1567" s="361" t="s">
        <v>1207</v>
      </c>
      <c r="H1567" s="361" t="s">
        <v>1207</v>
      </c>
      <c r="I1567" s="361" t="s">
        <v>1207</v>
      </c>
      <c r="J1567" s="361" t="s">
        <v>1207</v>
      </c>
      <c r="K1567" s="361" t="s">
        <v>1207</v>
      </c>
      <c r="L1567" s="361" t="s">
        <v>1207</v>
      </c>
      <c r="M1567" s="361" t="s">
        <v>1207</v>
      </c>
      <c r="N1567" s="361" t="s">
        <v>1207</v>
      </c>
      <c r="O1567" s="362" t="s">
        <v>1207</v>
      </c>
    </row>
    <row r="1568" spans="1:15" ht="16.5" thickBot="1" x14ac:dyDescent="0.3">
      <c r="A1568" s="1501" t="s">
        <v>66</v>
      </c>
      <c r="B1568" s="1502"/>
      <c r="C1568" s="1503"/>
      <c r="D1568" s="373" t="s">
        <v>1163</v>
      </c>
      <c r="E1568" s="373">
        <v>0.95299999999999996</v>
      </c>
      <c r="F1568" s="373">
        <v>0.94079999999999997</v>
      </c>
      <c r="G1568" s="373">
        <v>0.94730000000000003</v>
      </c>
      <c r="H1568" s="373">
        <v>0.93259999999999998</v>
      </c>
      <c r="I1568" s="373">
        <v>0.96440000000000003</v>
      </c>
      <c r="J1568" s="373">
        <v>0.94130000000000003</v>
      </c>
      <c r="K1568" s="373">
        <v>0.90969999999999995</v>
      </c>
      <c r="L1568" s="373">
        <v>0.9395</v>
      </c>
      <c r="M1568" s="373"/>
      <c r="N1568" s="373"/>
      <c r="O1568" s="374"/>
    </row>
    <row r="1569" spans="1:15" ht="15.75" x14ac:dyDescent="0.25">
      <c r="A1569" s="380"/>
      <c r="B1569" s="381"/>
      <c r="C1569" s="382"/>
      <c r="D1569" s="383"/>
      <c r="E1569" s="383"/>
      <c r="F1569" s="383"/>
      <c r="G1569" s="383"/>
      <c r="H1569" s="383"/>
      <c r="I1569" s="383"/>
      <c r="J1569" s="384">
        <f>AVERAGE(D1568:O1568)</f>
        <v>0.94107499999999999</v>
      </c>
      <c r="K1569" s="383"/>
      <c r="L1569" s="383"/>
      <c r="M1569" s="383"/>
      <c r="N1569" s="383"/>
      <c r="O1569" s="385"/>
    </row>
    <row r="1570" spans="1:15" ht="16.5" thickBot="1" x14ac:dyDescent="0.3">
      <c r="A1570" s="380"/>
      <c r="B1570" s="381"/>
      <c r="C1570" s="386"/>
      <c r="D1570" s="387"/>
      <c r="E1570" s="387"/>
      <c r="F1570" s="387"/>
      <c r="G1570" s="387"/>
      <c r="H1570" s="387"/>
      <c r="I1570" s="387"/>
      <c r="J1570" s="388">
        <f>SUM(D1568:O1568)</f>
        <v>7.5286</v>
      </c>
      <c r="K1570" s="387"/>
      <c r="L1570" s="389"/>
      <c r="M1570" s="389"/>
      <c r="N1570" s="389"/>
      <c r="O1570" s="390">
        <v>10.8</v>
      </c>
    </row>
    <row r="1571" spans="1:15" ht="47.25" x14ac:dyDescent="0.25">
      <c r="A1571" s="352" t="s">
        <v>23</v>
      </c>
      <c r="B1571" s="353" t="s">
        <v>24</v>
      </c>
      <c r="C1571" s="1444" t="s">
        <v>25</v>
      </c>
      <c r="D1571" s="1445"/>
      <c r="E1571" s="1446"/>
      <c r="F1571" s="1444" t="s">
        <v>28</v>
      </c>
      <c r="G1571" s="1446"/>
      <c r="H1571" s="1444" t="s">
        <v>29</v>
      </c>
      <c r="I1571" s="1446"/>
      <c r="J1571" s="353" t="s">
        <v>30</v>
      </c>
      <c r="K1571" s="1444" t="s">
        <v>31</v>
      </c>
      <c r="L1571" s="1446"/>
      <c r="M1571" s="1490" t="s">
        <v>32</v>
      </c>
      <c r="N1571" s="1491"/>
      <c r="O1571" s="1492"/>
    </row>
    <row r="1572" spans="1:15" ht="63" x14ac:dyDescent="0.25">
      <c r="A1572" s="354" t="s">
        <v>1197</v>
      </c>
      <c r="B1572" s="355">
        <v>0.2</v>
      </c>
      <c r="C1572" s="1432" t="s">
        <v>1208</v>
      </c>
      <c r="D1572" s="1433"/>
      <c r="E1572" s="1434"/>
      <c r="F1572" s="984" t="s">
        <v>1199</v>
      </c>
      <c r="G1572" s="986"/>
      <c r="H1572" s="984" t="s">
        <v>1200</v>
      </c>
      <c r="I1572" s="986"/>
      <c r="J1572" s="356" t="s">
        <v>1209</v>
      </c>
      <c r="K1572" s="1435" t="s">
        <v>39</v>
      </c>
      <c r="L1572" s="1436"/>
      <c r="M1572" s="1452" t="s">
        <v>1167</v>
      </c>
      <c r="N1572" s="1452"/>
      <c r="O1572" s="1453"/>
    </row>
    <row r="1573" spans="1:15" ht="15.75" x14ac:dyDescent="0.25">
      <c r="A1573" s="1438" t="s">
        <v>40</v>
      </c>
      <c r="B1573" s="1003"/>
      <c r="C1573" s="1439" t="s">
        <v>1210</v>
      </c>
      <c r="D1573" s="1440"/>
      <c r="E1573" s="1440"/>
      <c r="F1573" s="1440"/>
      <c r="G1573" s="1441"/>
      <c r="H1573" s="1030" t="s">
        <v>42</v>
      </c>
      <c r="I1573" s="1271"/>
      <c r="J1573" s="1272"/>
      <c r="K1573" s="1439" t="s">
        <v>1211</v>
      </c>
      <c r="L1573" s="1440"/>
      <c r="M1573" s="1440"/>
      <c r="N1573" s="1440"/>
      <c r="O1573" s="1442"/>
    </row>
    <row r="1574" spans="1:15" ht="15.75" x14ac:dyDescent="0.25">
      <c r="A1574" s="1425" t="s">
        <v>44</v>
      </c>
      <c r="B1574" s="1021"/>
      <c r="C1574" s="1021"/>
      <c r="D1574" s="1021"/>
      <c r="E1574" s="1021"/>
      <c r="F1574" s="1029"/>
      <c r="G1574" s="1022" t="s">
        <v>45</v>
      </c>
      <c r="H1574" s="1022"/>
      <c r="I1574" s="1022"/>
      <c r="J1574" s="1022"/>
      <c r="K1574" s="1022"/>
      <c r="L1574" s="1022"/>
      <c r="M1574" s="1022"/>
      <c r="N1574" s="1022"/>
      <c r="O1574" s="1448"/>
    </row>
    <row r="1575" spans="1:15" x14ac:dyDescent="0.25">
      <c r="A1575" s="1427" t="s">
        <v>1212</v>
      </c>
      <c r="B1575" s="1449"/>
      <c r="C1575" s="1449"/>
      <c r="D1575" s="1449"/>
      <c r="E1575" s="1449"/>
      <c r="F1575" s="1450"/>
      <c r="G1575" s="1430" t="s">
        <v>1213</v>
      </c>
      <c r="H1575" s="1428"/>
      <c r="I1575" s="1428"/>
      <c r="J1575" s="1428"/>
      <c r="K1575" s="1428"/>
      <c r="L1575" s="1428"/>
      <c r="M1575" s="1428"/>
      <c r="N1575" s="1428"/>
      <c r="O1575" s="1431"/>
    </row>
    <row r="1576" spans="1:15" ht="15.75" x14ac:dyDescent="0.25">
      <c r="A1576" s="1425" t="s">
        <v>48</v>
      </c>
      <c r="B1576" s="1021"/>
      <c r="C1576" s="1021"/>
      <c r="D1576" s="1021"/>
      <c r="E1576" s="1021"/>
      <c r="F1576" s="1021"/>
      <c r="G1576" s="1022" t="s">
        <v>49</v>
      </c>
      <c r="H1576" s="1022"/>
      <c r="I1576" s="1022"/>
      <c r="J1576" s="1022"/>
      <c r="K1576" s="1022"/>
      <c r="L1576" s="1022"/>
      <c r="M1576" s="1022"/>
      <c r="N1576" s="1022"/>
      <c r="O1576" s="1448"/>
    </row>
    <row r="1577" spans="1:15" x14ac:dyDescent="0.25">
      <c r="A1577" s="1484" t="s">
        <v>1206</v>
      </c>
      <c r="B1577" s="1485"/>
      <c r="C1577" s="1485"/>
      <c r="D1577" s="1485"/>
      <c r="E1577" s="1485"/>
      <c r="F1577" s="1485"/>
      <c r="G1577" s="1485" t="s">
        <v>1152</v>
      </c>
      <c r="H1577" s="1485"/>
      <c r="I1577" s="1485"/>
      <c r="J1577" s="1485"/>
      <c r="K1577" s="1485"/>
      <c r="L1577" s="1485"/>
      <c r="M1577" s="1485"/>
      <c r="N1577" s="1485"/>
      <c r="O1577" s="1486"/>
    </row>
    <row r="1578" spans="1:15" ht="15.75" x14ac:dyDescent="0.25">
      <c r="A1578" s="357"/>
      <c r="B1578" s="206"/>
      <c r="C1578" s="206"/>
      <c r="D1578" s="206"/>
      <c r="E1578" s="206"/>
      <c r="F1578" s="206"/>
      <c r="G1578" s="206"/>
      <c r="H1578" s="206"/>
      <c r="I1578" s="206"/>
      <c r="J1578" s="206"/>
      <c r="K1578" s="206"/>
      <c r="L1578" s="206"/>
      <c r="M1578" s="206"/>
      <c r="N1578" s="206"/>
      <c r="O1578" s="358"/>
    </row>
    <row r="1579" spans="1:15" ht="15.75" x14ac:dyDescent="0.25">
      <c r="A1579" s="378"/>
      <c r="B1579" s="70"/>
      <c r="C1579" s="69"/>
      <c r="D1579" s="800" t="s">
        <v>95</v>
      </c>
      <c r="E1579" s="1498"/>
      <c r="F1579" s="1498"/>
      <c r="G1579" s="1498"/>
      <c r="H1579" s="1498"/>
      <c r="I1579" s="1498"/>
      <c r="J1579" s="1498"/>
      <c r="K1579" s="1498"/>
      <c r="L1579" s="1498"/>
      <c r="M1579" s="1498"/>
      <c r="N1579" s="1498"/>
      <c r="O1579" s="1499"/>
    </row>
    <row r="1580" spans="1:15" ht="15.75" x14ac:dyDescent="0.25">
      <c r="A1580" s="379"/>
      <c r="B1580" s="70"/>
      <c r="C1580" s="70"/>
      <c r="D1580" s="73" t="s">
        <v>53</v>
      </c>
      <c r="E1580" s="73" t="s">
        <v>54</v>
      </c>
      <c r="F1580" s="73" t="s">
        <v>55</v>
      </c>
      <c r="G1580" s="73" t="s">
        <v>56</v>
      </c>
      <c r="H1580" s="73" t="s">
        <v>57</v>
      </c>
      <c r="I1580" s="73" t="s">
        <v>58</v>
      </c>
      <c r="J1580" s="73" t="s">
        <v>59</v>
      </c>
      <c r="K1580" s="73" t="s">
        <v>60</v>
      </c>
      <c r="L1580" s="73" t="s">
        <v>61</v>
      </c>
      <c r="M1580" s="73" t="s">
        <v>62</v>
      </c>
      <c r="N1580" s="73" t="s">
        <v>63</v>
      </c>
      <c r="O1580" s="367" t="s">
        <v>64</v>
      </c>
    </row>
    <row r="1581" spans="1:15" ht="15.75" x14ac:dyDescent="0.25">
      <c r="A1581" s="1500" t="s">
        <v>65</v>
      </c>
      <c r="B1581" s="1216"/>
      <c r="C1581" s="1217"/>
      <c r="D1581" s="368" t="s">
        <v>1163</v>
      </c>
      <c r="E1581" s="368" t="s">
        <v>1207</v>
      </c>
      <c r="F1581" s="368" t="s">
        <v>1207</v>
      </c>
      <c r="G1581" s="368" t="s">
        <v>1207</v>
      </c>
      <c r="H1581" s="368" t="s">
        <v>1207</v>
      </c>
      <c r="I1581" s="368" t="s">
        <v>1207</v>
      </c>
      <c r="J1581" s="368" t="s">
        <v>1207</v>
      </c>
      <c r="K1581" s="368" t="s">
        <v>1207</v>
      </c>
      <c r="L1581" s="368" t="s">
        <v>1207</v>
      </c>
      <c r="M1581" s="368" t="s">
        <v>1207</v>
      </c>
      <c r="N1581" s="368" t="s">
        <v>1207</v>
      </c>
      <c r="O1581" s="369" t="s">
        <v>1207</v>
      </c>
    </row>
    <row r="1582" spans="1:15" ht="16.5" thickBot="1" x14ac:dyDescent="0.3">
      <c r="A1582" s="1501" t="s">
        <v>66</v>
      </c>
      <c r="B1582" s="1502"/>
      <c r="C1582" s="1503"/>
      <c r="D1582" s="373" t="s">
        <v>1163</v>
      </c>
      <c r="E1582" s="373">
        <v>0.97599999999999998</v>
      </c>
      <c r="F1582" s="373">
        <v>0.97140000000000004</v>
      </c>
      <c r="G1582" s="373">
        <v>0.9415</v>
      </c>
      <c r="H1582" s="373">
        <v>0.92220000000000002</v>
      </c>
      <c r="I1582" s="373">
        <v>0.91600000000000004</v>
      </c>
      <c r="J1582" s="373">
        <v>0.9022</v>
      </c>
      <c r="K1582" s="373">
        <v>0.96</v>
      </c>
      <c r="L1582" s="373">
        <v>0.94910000000000005</v>
      </c>
      <c r="M1582" s="391"/>
      <c r="N1582" s="391"/>
      <c r="O1582" s="392"/>
    </row>
    <row r="1583" spans="1:15" ht="15.75" x14ac:dyDescent="0.25">
      <c r="A1583" s="393"/>
      <c r="B1583" s="394"/>
      <c r="C1583" s="395"/>
      <c r="D1583" s="396"/>
      <c r="E1583" s="396"/>
      <c r="F1583" s="396"/>
      <c r="G1583" s="396"/>
      <c r="H1583" s="396"/>
      <c r="I1583" s="396"/>
      <c r="J1583" s="397">
        <f>AVERAGE(D1582:O1582)</f>
        <v>0.94229999999999992</v>
      </c>
      <c r="K1583" s="397"/>
      <c r="L1583" s="397"/>
      <c r="M1583" s="397"/>
      <c r="N1583" s="397"/>
      <c r="O1583" s="398"/>
    </row>
    <row r="1584" spans="1:15" ht="16.5" thickBot="1" x14ac:dyDescent="0.3">
      <c r="A1584" s="393"/>
      <c r="B1584" s="394"/>
      <c r="C1584" s="395"/>
      <c r="D1584" s="396"/>
      <c r="E1584" s="396"/>
      <c r="F1584" s="396"/>
      <c r="G1584" s="396"/>
      <c r="H1584" s="396"/>
      <c r="I1584" s="396"/>
      <c r="J1584" s="399">
        <f>SUM(D1582:O1582)</f>
        <v>7.5383999999999993</v>
      </c>
      <c r="K1584" s="399"/>
      <c r="L1584" s="400"/>
      <c r="M1584" s="400"/>
      <c r="N1584" s="400"/>
      <c r="O1584" s="398">
        <v>10.8</v>
      </c>
    </row>
    <row r="1585" spans="1:15" ht="47.25" x14ac:dyDescent="0.25">
      <c r="A1585" s="352" t="s">
        <v>23</v>
      </c>
      <c r="B1585" s="353" t="s">
        <v>24</v>
      </c>
      <c r="C1585" s="1465" t="s">
        <v>25</v>
      </c>
      <c r="D1585" s="1465"/>
      <c r="E1585" s="1465"/>
      <c r="F1585" s="1465" t="s">
        <v>28</v>
      </c>
      <c r="G1585" s="1465"/>
      <c r="H1585" s="1465" t="s">
        <v>29</v>
      </c>
      <c r="I1585" s="1465"/>
      <c r="J1585" s="353" t="s">
        <v>30</v>
      </c>
      <c r="K1585" s="1465" t="s">
        <v>31</v>
      </c>
      <c r="L1585" s="1465"/>
      <c r="M1585" s="1490" t="s">
        <v>32</v>
      </c>
      <c r="N1585" s="1491"/>
      <c r="O1585" s="1492"/>
    </row>
    <row r="1586" spans="1:15" ht="94.5" x14ac:dyDescent="0.25">
      <c r="A1586" s="354" t="s">
        <v>1214</v>
      </c>
      <c r="B1586" s="355">
        <v>0.2</v>
      </c>
      <c r="C1586" s="1432" t="s">
        <v>1215</v>
      </c>
      <c r="D1586" s="1433"/>
      <c r="E1586" s="1434"/>
      <c r="F1586" s="984" t="s">
        <v>1216</v>
      </c>
      <c r="G1586" s="986"/>
      <c r="H1586" s="1435" t="s">
        <v>70</v>
      </c>
      <c r="I1586" s="1436"/>
      <c r="J1586" s="365">
        <v>1</v>
      </c>
      <c r="K1586" s="1451" t="s">
        <v>39</v>
      </c>
      <c r="L1586" s="1451"/>
      <c r="M1586" s="1452" t="s">
        <v>1167</v>
      </c>
      <c r="N1586" s="1452"/>
      <c r="O1586" s="1453"/>
    </row>
    <row r="1587" spans="1:15" ht="15.75" x14ac:dyDescent="0.25">
      <c r="A1587" s="1438" t="s">
        <v>40</v>
      </c>
      <c r="B1587" s="1003"/>
      <c r="C1587" s="1439" t="s">
        <v>1217</v>
      </c>
      <c r="D1587" s="1440"/>
      <c r="E1587" s="1440"/>
      <c r="F1587" s="1440"/>
      <c r="G1587" s="1441"/>
      <c r="H1587" s="1273" t="s">
        <v>72</v>
      </c>
      <c r="I1587" s="1031"/>
      <c r="J1587" s="1032"/>
      <c r="K1587" s="1439" t="s">
        <v>1218</v>
      </c>
      <c r="L1587" s="1508"/>
      <c r="M1587" s="1508"/>
      <c r="N1587" s="1508"/>
      <c r="O1587" s="1509"/>
    </row>
    <row r="1588" spans="1:15" ht="15.75" x14ac:dyDescent="0.25">
      <c r="A1588" s="357"/>
      <c r="B1588" s="206"/>
      <c r="C1588" s="206"/>
      <c r="D1588" s="206"/>
      <c r="E1588" s="206"/>
      <c r="F1588" s="206"/>
      <c r="G1588" s="206"/>
      <c r="H1588" s="206"/>
      <c r="I1588" s="206"/>
      <c r="J1588" s="206"/>
      <c r="K1588" s="206"/>
      <c r="L1588" s="206"/>
      <c r="M1588" s="206"/>
      <c r="N1588" s="206"/>
      <c r="O1588" s="358"/>
    </row>
    <row r="1589" spans="1:15" ht="15.75" x14ac:dyDescent="0.25">
      <c r="A1589" s="366" t="s">
        <v>76</v>
      </c>
      <c r="B1589" s="86" t="s">
        <v>24</v>
      </c>
      <c r="C1589" s="87"/>
      <c r="D1589" s="73" t="s">
        <v>53</v>
      </c>
      <c r="E1589" s="73" t="s">
        <v>54</v>
      </c>
      <c r="F1589" s="73" t="s">
        <v>55</v>
      </c>
      <c r="G1589" s="73" t="s">
        <v>56</v>
      </c>
      <c r="H1589" s="73" t="s">
        <v>57</v>
      </c>
      <c r="I1589" s="73" t="s">
        <v>58</v>
      </c>
      <c r="J1589" s="73" t="s">
        <v>59</v>
      </c>
      <c r="K1589" s="73" t="s">
        <v>60</v>
      </c>
      <c r="L1589" s="73" t="s">
        <v>61</v>
      </c>
      <c r="M1589" s="73" t="s">
        <v>62</v>
      </c>
      <c r="N1589" s="73" t="s">
        <v>63</v>
      </c>
      <c r="O1589" s="367" t="s">
        <v>64</v>
      </c>
    </row>
    <row r="1590" spans="1:15" ht="31.5" x14ac:dyDescent="0.25">
      <c r="A1590" s="1504" t="s">
        <v>1219</v>
      </c>
      <c r="B1590" s="1505">
        <v>0.4</v>
      </c>
      <c r="C1590" s="267" t="s">
        <v>65</v>
      </c>
      <c r="D1590" s="368" t="s">
        <v>1163</v>
      </c>
      <c r="E1590" s="368">
        <v>0.1</v>
      </c>
      <c r="F1590" s="368">
        <v>0.3</v>
      </c>
      <c r="G1590" s="368">
        <v>0.6</v>
      </c>
      <c r="H1590" s="368">
        <v>0.7</v>
      </c>
      <c r="I1590" s="368">
        <v>0.8</v>
      </c>
      <c r="J1590" s="368">
        <v>0.9</v>
      </c>
      <c r="K1590" s="368">
        <v>1</v>
      </c>
      <c r="L1590" s="368"/>
      <c r="M1590" s="368"/>
      <c r="N1590" s="368"/>
      <c r="O1590" s="369"/>
    </row>
    <row r="1591" spans="1:15" x14ac:dyDescent="0.25">
      <c r="A1591" s="1504"/>
      <c r="B1591" s="1505"/>
      <c r="C1591" s="268" t="s">
        <v>66</v>
      </c>
      <c r="D1591" s="371" t="s">
        <v>1163</v>
      </c>
      <c r="E1591" s="371" t="s">
        <v>1163</v>
      </c>
      <c r="F1591" s="371">
        <v>0.1</v>
      </c>
      <c r="G1591" s="371">
        <v>0.2</v>
      </c>
      <c r="H1591" s="371">
        <v>0.8</v>
      </c>
      <c r="I1591" s="371">
        <v>0.9</v>
      </c>
      <c r="J1591" s="371">
        <v>0.95</v>
      </c>
      <c r="K1591" s="371">
        <v>1</v>
      </c>
      <c r="L1591" s="371"/>
      <c r="M1591" s="371"/>
      <c r="N1591" s="371"/>
      <c r="O1591" s="372"/>
    </row>
    <row r="1592" spans="1:15" ht="31.5" x14ac:dyDescent="0.25">
      <c r="A1592" s="1504" t="s">
        <v>1220</v>
      </c>
      <c r="B1592" s="1505">
        <v>0.4</v>
      </c>
      <c r="C1592" s="267" t="s">
        <v>65</v>
      </c>
      <c r="D1592" s="368" t="s">
        <v>1163</v>
      </c>
      <c r="E1592" s="368" t="s">
        <v>1163</v>
      </c>
      <c r="F1592" s="368">
        <v>0.2</v>
      </c>
      <c r="G1592" s="368">
        <v>0.3</v>
      </c>
      <c r="H1592" s="368">
        <v>0.4</v>
      </c>
      <c r="I1592" s="368">
        <v>0.5</v>
      </c>
      <c r="J1592" s="368">
        <v>0.6</v>
      </c>
      <c r="K1592" s="368">
        <v>0.7</v>
      </c>
      <c r="L1592" s="368">
        <v>0.8</v>
      </c>
      <c r="M1592" s="368">
        <v>0.9</v>
      </c>
      <c r="N1592" s="368">
        <v>1</v>
      </c>
      <c r="O1592" s="369"/>
    </row>
    <row r="1593" spans="1:15" x14ac:dyDescent="0.25">
      <c r="A1593" s="1504"/>
      <c r="B1593" s="1505"/>
      <c r="C1593" s="268" t="s">
        <v>66</v>
      </c>
      <c r="D1593" s="371" t="s">
        <v>1163</v>
      </c>
      <c r="E1593" s="371">
        <v>0.1</v>
      </c>
      <c r="F1593" s="371">
        <v>0.2</v>
      </c>
      <c r="G1593" s="371">
        <v>0.3</v>
      </c>
      <c r="H1593" s="371">
        <v>0.4</v>
      </c>
      <c r="I1593" s="371">
        <v>0.5</v>
      </c>
      <c r="J1593" s="371">
        <v>0.6</v>
      </c>
      <c r="K1593" s="371">
        <v>0.7</v>
      </c>
      <c r="L1593" s="371">
        <v>0.8</v>
      </c>
      <c r="M1593" s="371"/>
      <c r="N1593" s="371"/>
      <c r="O1593" s="372"/>
    </row>
    <row r="1594" spans="1:15" ht="31.5" x14ac:dyDescent="0.25">
      <c r="A1594" s="1504" t="s">
        <v>1221</v>
      </c>
      <c r="B1594" s="1505">
        <v>0.2</v>
      </c>
      <c r="C1594" s="267" t="s">
        <v>65</v>
      </c>
      <c r="D1594" s="368" t="s">
        <v>1163</v>
      </c>
      <c r="E1594" s="368" t="s">
        <v>1163</v>
      </c>
      <c r="F1594" s="368">
        <v>0.2</v>
      </c>
      <c r="G1594" s="368">
        <v>0.3</v>
      </c>
      <c r="H1594" s="368">
        <v>0.4</v>
      </c>
      <c r="I1594" s="368">
        <v>0.5</v>
      </c>
      <c r="J1594" s="368">
        <v>0.6</v>
      </c>
      <c r="K1594" s="368">
        <v>0.7</v>
      </c>
      <c r="L1594" s="368">
        <v>0.8</v>
      </c>
      <c r="M1594" s="368">
        <v>0.9</v>
      </c>
      <c r="N1594" s="368">
        <v>1</v>
      </c>
      <c r="O1594" s="369"/>
    </row>
    <row r="1595" spans="1:15" ht="15.75" thickBot="1" x14ac:dyDescent="0.3">
      <c r="A1595" s="1506"/>
      <c r="B1595" s="1507"/>
      <c r="C1595" s="402" t="s">
        <v>66</v>
      </c>
      <c r="D1595" s="373" t="s">
        <v>1163</v>
      </c>
      <c r="E1595" s="373" t="s">
        <v>1163</v>
      </c>
      <c r="F1595" s="373">
        <v>0.4</v>
      </c>
      <c r="G1595" s="373">
        <v>0.4</v>
      </c>
      <c r="H1595" s="373">
        <v>0.45</v>
      </c>
      <c r="I1595" s="373">
        <v>0.6</v>
      </c>
      <c r="J1595" s="373">
        <v>0.6</v>
      </c>
      <c r="K1595" s="373">
        <v>0.7</v>
      </c>
      <c r="L1595" s="373">
        <v>0.8</v>
      </c>
      <c r="M1595" s="373"/>
      <c r="N1595" s="373"/>
      <c r="O1595" s="374"/>
    </row>
    <row r="1596" spans="1:15" ht="15.75" x14ac:dyDescent="0.25">
      <c r="A1596" s="200"/>
      <c r="B1596" s="201"/>
      <c r="C1596" s="206"/>
      <c r="D1596" s="206"/>
      <c r="E1596" s="206"/>
      <c r="F1596" s="206"/>
      <c r="G1596" s="206"/>
      <c r="H1596" s="206"/>
      <c r="I1596" s="206"/>
      <c r="J1596" s="206"/>
      <c r="K1596" s="206"/>
      <c r="L1596" s="206"/>
      <c r="M1596" s="206"/>
      <c r="N1596" s="206"/>
      <c r="O1596" s="200"/>
    </row>
    <row r="1597" spans="1:15" ht="16.5" thickBot="1" x14ac:dyDescent="0.3">
      <c r="A1597" s="205"/>
      <c r="B1597" s="206"/>
      <c r="C1597" s="207"/>
      <c r="D1597" s="207"/>
      <c r="E1597" s="207"/>
      <c r="F1597" s="207"/>
      <c r="G1597" s="207"/>
      <c r="H1597" s="207"/>
      <c r="I1597" s="207"/>
      <c r="J1597" s="207"/>
      <c r="K1597" s="207"/>
      <c r="L1597" s="207"/>
      <c r="M1597" s="207"/>
      <c r="N1597" s="207"/>
      <c r="O1597" s="205"/>
    </row>
    <row r="1598" spans="1:15" ht="16.5" thickBot="1" x14ac:dyDescent="0.3">
      <c r="A1598" s="1478" t="s">
        <v>1222</v>
      </c>
      <c r="B1598" s="1479"/>
      <c r="C1598" s="1479"/>
      <c r="D1598" s="1479"/>
      <c r="E1598" s="1479"/>
      <c r="F1598" s="1479"/>
      <c r="G1598" s="1479"/>
      <c r="H1598" s="1479"/>
      <c r="I1598" s="1479"/>
      <c r="J1598" s="1479"/>
      <c r="K1598" s="1479"/>
      <c r="L1598" s="1479"/>
      <c r="M1598" s="1479"/>
      <c r="N1598" s="1479"/>
      <c r="O1598" s="1480"/>
    </row>
    <row r="1599" spans="1:15" x14ac:dyDescent="0.25">
      <c r="A1599" s="1481" t="s">
        <v>1223</v>
      </c>
      <c r="B1599" s="1482"/>
      <c r="C1599" s="1482"/>
      <c r="D1599" s="1482"/>
      <c r="E1599" s="1482"/>
      <c r="F1599" s="1482"/>
      <c r="G1599" s="1482"/>
      <c r="H1599" s="1482"/>
      <c r="I1599" s="1482"/>
      <c r="J1599" s="1482"/>
      <c r="K1599" s="1482"/>
      <c r="L1599" s="1482"/>
      <c r="M1599" s="1482"/>
      <c r="N1599" s="1482"/>
      <c r="O1599" s="1483"/>
    </row>
    <row r="1600" spans="1:15" x14ac:dyDescent="0.25">
      <c r="A1600" s="1469" t="s">
        <v>1224</v>
      </c>
      <c r="B1600" s="1470"/>
      <c r="C1600" s="1470"/>
      <c r="D1600" s="1470"/>
      <c r="E1600" s="1470"/>
      <c r="F1600" s="1470"/>
      <c r="G1600" s="1470"/>
      <c r="H1600" s="1470"/>
      <c r="I1600" s="1470"/>
      <c r="J1600" s="1470"/>
      <c r="K1600" s="1470"/>
      <c r="L1600" s="1470"/>
      <c r="M1600" s="1470"/>
      <c r="N1600" s="1470"/>
      <c r="O1600" s="1471"/>
    </row>
    <row r="1601" spans="1:15" x14ac:dyDescent="0.25">
      <c r="A1601" s="1472" t="s">
        <v>1225</v>
      </c>
      <c r="B1601" s="1470"/>
      <c r="C1601" s="1470"/>
      <c r="D1601" s="1470"/>
      <c r="E1601" s="1470"/>
      <c r="F1601" s="1470"/>
      <c r="G1601" s="1470"/>
      <c r="H1601" s="1470"/>
      <c r="I1601" s="1470"/>
      <c r="J1601" s="1470"/>
      <c r="K1601" s="1470"/>
      <c r="L1601" s="1470"/>
      <c r="M1601" s="1470"/>
      <c r="N1601" s="1470"/>
      <c r="O1601" s="1471"/>
    </row>
    <row r="1602" spans="1:15" x14ac:dyDescent="0.25">
      <c r="A1602" s="1473" t="s">
        <v>1226</v>
      </c>
      <c r="B1602" s="1470"/>
      <c r="C1602" s="1470"/>
      <c r="D1602" s="1470"/>
      <c r="E1602" s="1470"/>
      <c r="F1602" s="1470"/>
      <c r="G1602" s="1470"/>
      <c r="H1602" s="1470"/>
      <c r="I1602" s="1470"/>
      <c r="J1602" s="1470"/>
      <c r="K1602" s="1470"/>
      <c r="L1602" s="1470"/>
      <c r="M1602" s="1470"/>
      <c r="N1602" s="1470"/>
      <c r="O1602" s="1471"/>
    </row>
    <row r="1603" spans="1:15" x14ac:dyDescent="0.25">
      <c r="A1603" s="1300" t="s">
        <v>1227</v>
      </c>
      <c r="B1603" s="1301"/>
      <c r="C1603" s="1301"/>
      <c r="D1603" s="1301"/>
      <c r="E1603" s="1301"/>
      <c r="F1603" s="1301"/>
      <c r="G1603" s="1301"/>
      <c r="H1603" s="1301"/>
      <c r="I1603" s="1301"/>
      <c r="J1603" s="1301"/>
      <c r="K1603" s="1301"/>
      <c r="L1603" s="1301"/>
      <c r="M1603" s="1301"/>
      <c r="N1603" s="1301"/>
      <c r="O1603" s="1302"/>
    </row>
    <row r="1604" spans="1:15" x14ac:dyDescent="0.25">
      <c r="A1604" s="1300" t="s">
        <v>1228</v>
      </c>
      <c r="B1604" s="1301"/>
      <c r="C1604" s="1301"/>
      <c r="D1604" s="1301"/>
      <c r="E1604" s="1301"/>
      <c r="F1604" s="1301"/>
      <c r="G1604" s="1301"/>
      <c r="H1604" s="1301"/>
      <c r="I1604" s="1301"/>
      <c r="J1604" s="1301"/>
      <c r="K1604" s="1301"/>
      <c r="L1604" s="1301"/>
      <c r="M1604" s="1301"/>
      <c r="N1604" s="1301"/>
      <c r="O1604" s="1302"/>
    </row>
    <row r="1605" spans="1:15" x14ac:dyDescent="0.25">
      <c r="A1605" s="1300" t="s">
        <v>1229</v>
      </c>
      <c r="B1605" s="1301"/>
      <c r="C1605" s="1301"/>
      <c r="D1605" s="1301"/>
      <c r="E1605" s="1301"/>
      <c r="F1605" s="1301"/>
      <c r="G1605" s="1301"/>
      <c r="H1605" s="1301"/>
      <c r="I1605" s="1301"/>
      <c r="J1605" s="1301"/>
      <c r="K1605" s="1301"/>
      <c r="L1605" s="1301"/>
      <c r="M1605" s="1301"/>
      <c r="N1605" s="1301"/>
      <c r="O1605" s="1302"/>
    </row>
    <row r="1606" spans="1:15" x14ac:dyDescent="0.25">
      <c r="A1606" s="1303" t="s">
        <v>620</v>
      </c>
      <c r="B1606" s="1301"/>
      <c r="C1606" s="1301"/>
      <c r="D1606" s="1301"/>
      <c r="E1606" s="1301"/>
      <c r="F1606" s="1301"/>
      <c r="G1606" s="1301"/>
      <c r="H1606" s="1301"/>
      <c r="I1606" s="1301"/>
      <c r="J1606" s="1301"/>
      <c r="K1606" s="1301"/>
      <c r="L1606" s="1301"/>
      <c r="M1606" s="1301"/>
      <c r="N1606" s="1301"/>
      <c r="O1606" s="1302"/>
    </row>
    <row r="1607" spans="1:15" ht="15.75" x14ac:dyDescent="0.25">
      <c r="A1607" s="1303" t="s">
        <v>621</v>
      </c>
      <c r="B1607" s="1304"/>
      <c r="C1607" s="1304"/>
      <c r="D1607" s="1304"/>
      <c r="E1607" s="1304"/>
      <c r="F1607" s="1304"/>
      <c r="G1607" s="1304"/>
      <c r="H1607" s="1304"/>
      <c r="I1607" s="1304"/>
      <c r="J1607" s="1304"/>
      <c r="K1607" s="1304"/>
      <c r="L1607" s="1304"/>
      <c r="M1607" s="1304"/>
      <c r="N1607" s="1304"/>
      <c r="O1607" s="1305"/>
    </row>
    <row r="1608" spans="1:15" ht="16.5" thickBot="1" x14ac:dyDescent="0.3">
      <c r="A1608" s="1306" t="s">
        <v>622</v>
      </c>
      <c r="B1608" s="1307"/>
      <c r="C1608" s="1307"/>
      <c r="D1608" s="1307"/>
      <c r="E1608" s="1307"/>
      <c r="F1608" s="1307"/>
      <c r="G1608" s="1307"/>
      <c r="H1608" s="1307"/>
      <c r="I1608" s="1307"/>
      <c r="J1608" s="1307"/>
      <c r="K1608" s="1307"/>
      <c r="L1608" s="1307"/>
      <c r="M1608" s="1307"/>
      <c r="N1608" s="1307"/>
      <c r="O1608" s="1308"/>
    </row>
    <row r="1609" spans="1:15" ht="16.5" thickBot="1" x14ac:dyDescent="0.3">
      <c r="A1609" s="403"/>
      <c r="B1609" s="404"/>
      <c r="C1609" s="404"/>
      <c r="D1609" s="404"/>
      <c r="E1609" s="404"/>
      <c r="F1609" s="404"/>
      <c r="G1609" s="404"/>
      <c r="H1609" s="404"/>
      <c r="I1609" s="404"/>
      <c r="J1609" s="404"/>
      <c r="K1609" s="404"/>
      <c r="L1609" s="404"/>
      <c r="M1609" s="404"/>
      <c r="N1609" s="404"/>
      <c r="O1609" s="405"/>
    </row>
    <row r="1610" spans="1:15" ht="15.75" x14ac:dyDescent="0.25">
      <c r="A1610" s="1518" t="s">
        <v>1230</v>
      </c>
      <c r="B1610" s="1519"/>
      <c r="C1610" s="1519"/>
      <c r="D1610" s="1519"/>
      <c r="E1610" s="1519"/>
      <c r="F1610" s="1519"/>
      <c r="G1610" s="1519"/>
      <c r="H1610" s="1519"/>
      <c r="I1610" s="1519"/>
      <c r="J1610" s="1519"/>
      <c r="K1610" s="1519"/>
      <c r="L1610" s="1519"/>
      <c r="M1610" s="1519"/>
      <c r="N1610" s="1519"/>
      <c r="O1610" s="1520"/>
    </row>
    <row r="1611" spans="1:15" ht="15.75" x14ac:dyDescent="0.25">
      <c r="A1611" s="1510" t="s">
        <v>1231</v>
      </c>
      <c r="B1611" s="1511"/>
      <c r="C1611" s="1512"/>
      <c r="D1611" s="406" t="s">
        <v>53</v>
      </c>
      <c r="E1611" s="406" t="s">
        <v>54</v>
      </c>
      <c r="F1611" s="406" t="s">
        <v>55</v>
      </c>
      <c r="G1611" s="406" t="s">
        <v>56</v>
      </c>
      <c r="H1611" s="406" t="s">
        <v>57</v>
      </c>
      <c r="I1611" s="406" t="s">
        <v>58</v>
      </c>
      <c r="J1611" s="406" t="s">
        <v>59</v>
      </c>
      <c r="K1611" s="406" t="s">
        <v>60</v>
      </c>
      <c r="L1611" s="406" t="s">
        <v>61</v>
      </c>
      <c r="M1611" s="406" t="s">
        <v>62</v>
      </c>
      <c r="N1611" s="406" t="s">
        <v>63</v>
      </c>
      <c r="O1611" s="407" t="s">
        <v>64</v>
      </c>
    </row>
    <row r="1612" spans="1:15" x14ac:dyDescent="0.25">
      <c r="A1612" s="1513" t="s">
        <v>1232</v>
      </c>
      <c r="B1612" s="1514"/>
      <c r="C1612" s="1515"/>
      <c r="D1612" s="408" t="s">
        <v>1163</v>
      </c>
      <c r="E1612" s="408">
        <v>768</v>
      </c>
      <c r="F1612" s="408">
        <v>1999</v>
      </c>
      <c r="G1612" s="408">
        <v>2887</v>
      </c>
      <c r="H1612" s="408">
        <v>4026</v>
      </c>
      <c r="I1612" s="408">
        <v>5030</v>
      </c>
      <c r="J1612" s="408">
        <v>6474</v>
      </c>
      <c r="K1612" s="408">
        <v>7404</v>
      </c>
      <c r="L1612" s="408">
        <v>8465</v>
      </c>
      <c r="M1612" s="408"/>
      <c r="N1612" s="408"/>
      <c r="O1612" s="409"/>
    </row>
    <row r="1613" spans="1:15" x14ac:dyDescent="0.25">
      <c r="A1613" s="1513" t="s">
        <v>1233</v>
      </c>
      <c r="B1613" s="1514"/>
      <c r="C1613" s="1515"/>
      <c r="D1613" s="408" t="s">
        <v>1163</v>
      </c>
      <c r="E1613" s="408">
        <v>22</v>
      </c>
      <c r="F1613" s="408">
        <v>53</v>
      </c>
      <c r="G1613" s="408">
        <v>74</v>
      </c>
      <c r="H1613" s="408">
        <v>100</v>
      </c>
      <c r="I1613" s="408">
        <v>115</v>
      </c>
      <c r="J1613" s="408">
        <v>129</v>
      </c>
      <c r="K1613" s="408">
        <v>135</v>
      </c>
      <c r="L1613" s="408">
        <v>152</v>
      </c>
      <c r="M1613" s="408"/>
      <c r="N1613" s="408"/>
      <c r="O1613" s="409"/>
    </row>
    <row r="1614" spans="1:15" x14ac:dyDescent="0.25">
      <c r="A1614" s="1513" t="s">
        <v>1234</v>
      </c>
      <c r="B1614" s="1514"/>
      <c r="C1614" s="1515"/>
      <c r="D1614" s="408" t="s">
        <v>1163</v>
      </c>
      <c r="E1614" s="408">
        <v>11</v>
      </c>
      <c r="F1614" s="408">
        <v>22</v>
      </c>
      <c r="G1614" s="408">
        <v>34</v>
      </c>
      <c r="H1614" s="408">
        <v>46</v>
      </c>
      <c r="I1614" s="408">
        <v>54</v>
      </c>
      <c r="J1614" s="408">
        <v>58</v>
      </c>
      <c r="K1614" s="408">
        <v>63</v>
      </c>
      <c r="L1614" s="408">
        <v>71</v>
      </c>
      <c r="M1614" s="408"/>
      <c r="N1614" s="408"/>
      <c r="O1614" s="409"/>
    </row>
    <row r="1615" spans="1:15" ht="15.75" thickBot="1" x14ac:dyDescent="0.3">
      <c r="A1615" s="1516" t="s">
        <v>1235</v>
      </c>
      <c r="B1615" s="1517"/>
      <c r="C1615" s="1517"/>
      <c r="D1615" s="410" t="s">
        <v>1163</v>
      </c>
      <c r="E1615" s="410">
        <v>55</v>
      </c>
      <c r="F1615" s="410">
        <v>29</v>
      </c>
      <c r="G1615" s="410">
        <v>44</v>
      </c>
      <c r="H1615" s="410">
        <v>70</v>
      </c>
      <c r="I1615" s="410">
        <v>29</v>
      </c>
      <c r="J1615" s="410">
        <v>20</v>
      </c>
      <c r="K1615" s="410">
        <v>50</v>
      </c>
      <c r="L1615" s="410">
        <v>137</v>
      </c>
      <c r="M1615" s="411"/>
      <c r="N1615" s="410"/>
      <c r="O1615" s="412"/>
    </row>
    <row r="1616" spans="1:15" ht="15.75" x14ac:dyDescent="0.25">
      <c r="A1616" s="200"/>
      <c r="B1616" s="201"/>
      <c r="C1616" s="202"/>
      <c r="D1616" s="202"/>
      <c r="E1616" s="202"/>
      <c r="F1616" s="202"/>
      <c r="G1616" s="202"/>
      <c r="H1616" s="202"/>
      <c r="I1616" s="202"/>
      <c r="J1616" s="202"/>
      <c r="K1616" s="202"/>
      <c r="L1616" s="203"/>
      <c r="M1616" s="203"/>
      <c r="N1616" s="203"/>
      <c r="O1616" s="200"/>
    </row>
    <row r="1617" spans="1:15" ht="15.75" thickBot="1" x14ac:dyDescent="0.3">
      <c r="A1617" s="218"/>
      <c r="B1617" s="218"/>
      <c r="C1617" s="218"/>
      <c r="D1617" s="218"/>
      <c r="E1617" s="218"/>
      <c r="F1617" s="218"/>
      <c r="G1617" s="218"/>
      <c r="H1617" s="218"/>
      <c r="I1617" s="218"/>
      <c r="J1617" s="218"/>
      <c r="K1617" s="218"/>
      <c r="L1617" s="218"/>
      <c r="M1617" s="218"/>
      <c r="N1617" s="218"/>
      <c r="O1617" s="218"/>
    </row>
    <row r="1618" spans="1:15" ht="32.25" thickBot="1" x14ac:dyDescent="0.3">
      <c r="A1618" s="349" t="s">
        <v>114</v>
      </c>
      <c r="B1618" s="1493" t="s">
        <v>1236</v>
      </c>
      <c r="C1618" s="1420"/>
      <c r="D1618" s="1420"/>
      <c r="E1618" s="1420"/>
      <c r="F1618" s="1420"/>
      <c r="G1618" s="1420"/>
      <c r="H1618" s="1420"/>
      <c r="I1618" s="1420"/>
      <c r="J1618" s="1421"/>
      <c r="K1618" s="1422" t="s">
        <v>1065</v>
      </c>
      <c r="L1618" s="1423"/>
      <c r="M1618" s="1423"/>
      <c r="N1618" s="1424"/>
      <c r="O1618" s="350">
        <v>0.3</v>
      </c>
    </row>
    <row r="1619" spans="1:15" ht="15.75" x14ac:dyDescent="0.25">
      <c r="A1619" s="200"/>
      <c r="B1619" s="201"/>
      <c r="C1619" s="202"/>
      <c r="D1619" s="202"/>
      <c r="E1619" s="202"/>
      <c r="F1619" s="202"/>
      <c r="G1619" s="202"/>
      <c r="H1619" s="202"/>
      <c r="I1619" s="202"/>
      <c r="J1619" s="202"/>
      <c r="K1619" s="202"/>
      <c r="L1619" s="203"/>
      <c r="M1619" s="203"/>
      <c r="N1619" s="203"/>
      <c r="O1619" s="200"/>
    </row>
    <row r="1620" spans="1:15" x14ac:dyDescent="0.25">
      <c r="A1620" s="1494" t="s">
        <v>15</v>
      </c>
      <c r="B1620" s="1494"/>
      <c r="C1620" s="1494"/>
      <c r="D1620" s="1494"/>
      <c r="E1620" s="1344" t="s">
        <v>1237</v>
      </c>
      <c r="F1620" s="1345"/>
      <c r="G1620" s="1345"/>
      <c r="H1620" s="1345"/>
      <c r="I1620" s="1346"/>
      <c r="J1620" s="1494" t="s">
        <v>17</v>
      </c>
      <c r="K1620" s="1494"/>
      <c r="L1620" s="1487" t="s">
        <v>1238</v>
      </c>
      <c r="M1620" s="1487"/>
      <c r="N1620" s="1487"/>
      <c r="O1620" s="1487"/>
    </row>
    <row r="1621" spans="1:15" x14ac:dyDescent="0.25">
      <c r="A1621" s="1494"/>
      <c r="B1621" s="1494"/>
      <c r="C1621" s="1494"/>
      <c r="D1621" s="1494"/>
      <c r="E1621" s="984"/>
      <c r="F1621" s="985"/>
      <c r="G1621" s="985"/>
      <c r="H1621" s="985"/>
      <c r="I1621" s="986"/>
      <c r="J1621" s="1494"/>
      <c r="K1621" s="1494"/>
      <c r="L1621" s="1487" t="s">
        <v>1186</v>
      </c>
      <c r="M1621" s="1487"/>
      <c r="N1621" s="1487"/>
      <c r="O1621" s="1487"/>
    </row>
    <row r="1622" spans="1:15" x14ac:dyDescent="0.25">
      <c r="A1622" s="1494"/>
      <c r="B1622" s="1494"/>
      <c r="C1622" s="1494"/>
      <c r="D1622" s="1494"/>
      <c r="E1622" s="375"/>
      <c r="F1622" s="376"/>
      <c r="G1622" s="376"/>
      <c r="H1622" s="376"/>
      <c r="I1622" s="377"/>
      <c r="J1622" s="1494"/>
      <c r="K1622" s="1494"/>
      <c r="L1622" s="1487" t="s">
        <v>1239</v>
      </c>
      <c r="M1622" s="1487"/>
      <c r="N1622" s="1487"/>
      <c r="O1622" s="1487"/>
    </row>
    <row r="1623" spans="1:15" x14ac:dyDescent="0.25">
      <c r="A1623" s="1494"/>
      <c r="B1623" s="1494"/>
      <c r="C1623" s="1494"/>
      <c r="D1623" s="1494"/>
      <c r="E1623" s="375"/>
      <c r="F1623" s="376"/>
      <c r="G1623" s="376"/>
      <c r="H1623" s="376"/>
      <c r="I1623" s="377"/>
      <c r="J1623" s="1494"/>
      <c r="K1623" s="1494"/>
      <c r="L1623" s="1487"/>
      <c r="M1623" s="1487"/>
      <c r="N1623" s="1487"/>
      <c r="O1623" s="1487"/>
    </row>
    <row r="1624" spans="1:15" ht="16.5" thickBot="1" x14ac:dyDescent="0.3">
      <c r="A1624" s="200"/>
      <c r="B1624" s="201"/>
      <c r="C1624" s="202"/>
      <c r="D1624" s="202"/>
      <c r="E1624" s="1488"/>
      <c r="F1624" s="1488"/>
      <c r="G1624" s="1488"/>
      <c r="H1624" s="1488"/>
      <c r="I1624" s="1488"/>
      <c r="J1624" s="1489" t="s">
        <v>1240</v>
      </c>
      <c r="K1624" s="1489"/>
      <c r="L1624" s="1489"/>
      <c r="M1624" s="1489"/>
      <c r="N1624" s="1489"/>
      <c r="O1624" s="1489"/>
    </row>
    <row r="1625" spans="1:15" ht="47.25" x14ac:dyDescent="0.25">
      <c r="A1625" s="413" t="s">
        <v>23</v>
      </c>
      <c r="B1625" s="414" t="s">
        <v>24</v>
      </c>
      <c r="C1625" s="1531" t="s">
        <v>25</v>
      </c>
      <c r="D1625" s="1531"/>
      <c r="E1625" s="1531"/>
      <c r="F1625" s="1531" t="s">
        <v>28</v>
      </c>
      <c r="G1625" s="1531"/>
      <c r="H1625" s="1531" t="s">
        <v>29</v>
      </c>
      <c r="I1625" s="1531"/>
      <c r="J1625" s="414" t="s">
        <v>30</v>
      </c>
      <c r="K1625" s="1531" t="s">
        <v>31</v>
      </c>
      <c r="L1625" s="1531"/>
      <c r="M1625" s="1532" t="s">
        <v>32</v>
      </c>
      <c r="N1625" s="1533"/>
      <c r="O1625" s="1534"/>
    </row>
    <row r="1626" spans="1:15" ht="47.25" x14ac:dyDescent="0.25">
      <c r="A1626" s="415" t="s">
        <v>33</v>
      </c>
      <c r="B1626" s="416">
        <v>0.4</v>
      </c>
      <c r="C1626" s="1094" t="s">
        <v>1241</v>
      </c>
      <c r="D1626" s="1521"/>
      <c r="E1626" s="1522"/>
      <c r="F1626" s="744" t="s">
        <v>1242</v>
      </c>
      <c r="G1626" s="746"/>
      <c r="H1626" s="1523" t="s">
        <v>413</v>
      </c>
      <c r="I1626" s="1524"/>
      <c r="J1626" s="417">
        <v>3</v>
      </c>
      <c r="K1626" s="1525" t="s">
        <v>109</v>
      </c>
      <c r="L1626" s="1525"/>
      <c r="M1626" s="1526" t="s">
        <v>1167</v>
      </c>
      <c r="N1626" s="1526"/>
      <c r="O1626" s="1527"/>
    </row>
    <row r="1627" spans="1:15" ht="15.75" x14ac:dyDescent="0.25">
      <c r="A1627" s="1528" t="s">
        <v>40</v>
      </c>
      <c r="B1627" s="753"/>
      <c r="C1627" s="1094" t="s">
        <v>1243</v>
      </c>
      <c r="D1627" s="1521"/>
      <c r="E1627" s="1521"/>
      <c r="F1627" s="1521"/>
      <c r="G1627" s="1522"/>
      <c r="H1627" s="783" t="s">
        <v>72</v>
      </c>
      <c r="I1627" s="756"/>
      <c r="J1627" s="757"/>
      <c r="K1627" s="1529" t="s">
        <v>1244</v>
      </c>
      <c r="L1627" s="1514"/>
      <c r="M1627" s="1514"/>
      <c r="N1627" s="1514"/>
      <c r="O1627" s="1530"/>
    </row>
    <row r="1628" spans="1:15" ht="15.75" x14ac:dyDescent="0.25">
      <c r="A1628" s="1425" t="s">
        <v>44</v>
      </c>
      <c r="B1628" s="1021"/>
      <c r="C1628" s="1021"/>
      <c r="D1628" s="1021"/>
      <c r="E1628" s="1021"/>
      <c r="F1628" s="1029"/>
      <c r="G1628" s="1022" t="s">
        <v>45</v>
      </c>
      <c r="H1628" s="1022"/>
      <c r="I1628" s="1022"/>
      <c r="J1628" s="1022"/>
      <c r="K1628" s="1022"/>
      <c r="L1628" s="1022"/>
      <c r="M1628" s="1022"/>
      <c r="N1628" s="1022"/>
      <c r="O1628" s="1448"/>
    </row>
    <row r="1629" spans="1:15" x14ac:dyDescent="0.25">
      <c r="A1629" s="1427" t="s">
        <v>1245</v>
      </c>
      <c r="B1629" s="1449"/>
      <c r="C1629" s="1449"/>
      <c r="D1629" s="1449"/>
      <c r="E1629" s="1449"/>
      <c r="F1629" s="1450"/>
      <c r="G1629" s="1430" t="s">
        <v>1246</v>
      </c>
      <c r="H1629" s="1428"/>
      <c r="I1629" s="1428"/>
      <c r="J1629" s="1428"/>
      <c r="K1629" s="1428"/>
      <c r="L1629" s="1428"/>
      <c r="M1629" s="1428"/>
      <c r="N1629" s="1428"/>
      <c r="O1629" s="1431"/>
    </row>
    <row r="1630" spans="1:15" ht="15.75" x14ac:dyDescent="0.25">
      <c r="A1630" s="1425" t="s">
        <v>48</v>
      </c>
      <c r="B1630" s="1021"/>
      <c r="C1630" s="1021"/>
      <c r="D1630" s="1021"/>
      <c r="E1630" s="1021"/>
      <c r="F1630" s="1021"/>
      <c r="G1630" s="1022" t="s">
        <v>49</v>
      </c>
      <c r="H1630" s="1022"/>
      <c r="I1630" s="1022"/>
      <c r="J1630" s="1022"/>
      <c r="K1630" s="1022"/>
      <c r="L1630" s="1022"/>
      <c r="M1630" s="1022"/>
      <c r="N1630" s="1022"/>
      <c r="O1630" s="1448"/>
    </row>
    <row r="1631" spans="1:15" x14ac:dyDescent="0.25">
      <c r="A1631" s="1484" t="s">
        <v>1152</v>
      </c>
      <c r="B1631" s="1485"/>
      <c r="C1631" s="1485"/>
      <c r="D1631" s="1485"/>
      <c r="E1631" s="1485"/>
      <c r="F1631" s="1485"/>
      <c r="G1631" s="1485" t="s">
        <v>1152</v>
      </c>
      <c r="H1631" s="1485"/>
      <c r="I1631" s="1485"/>
      <c r="J1631" s="1485"/>
      <c r="K1631" s="1485"/>
      <c r="L1631" s="1485"/>
      <c r="M1631" s="1485"/>
      <c r="N1631" s="1485"/>
      <c r="O1631" s="1486"/>
    </row>
    <row r="1632" spans="1:15" ht="15.75" x14ac:dyDescent="0.25">
      <c r="A1632" s="379"/>
      <c r="B1632" s="70"/>
      <c r="C1632" s="70"/>
      <c r="D1632" s="70"/>
      <c r="E1632" s="70"/>
      <c r="F1632" s="70"/>
      <c r="G1632" s="70"/>
      <c r="H1632" s="70"/>
      <c r="I1632" s="70"/>
      <c r="J1632" s="70"/>
      <c r="K1632" s="70"/>
      <c r="L1632" s="70"/>
      <c r="M1632" s="70"/>
      <c r="N1632" s="70"/>
      <c r="O1632" s="419"/>
    </row>
    <row r="1633" spans="1:15" ht="15.75" x14ac:dyDescent="0.25">
      <c r="A1633" s="378"/>
      <c r="B1633" s="70"/>
      <c r="C1633" s="69"/>
      <c r="D1633" s="752" t="s">
        <v>1196</v>
      </c>
      <c r="E1633" s="773"/>
      <c r="F1633" s="773"/>
      <c r="G1633" s="773"/>
      <c r="H1633" s="773"/>
      <c r="I1633" s="773"/>
      <c r="J1633" s="773"/>
      <c r="K1633" s="773"/>
      <c r="L1633" s="773"/>
      <c r="M1633" s="773"/>
      <c r="N1633" s="773"/>
      <c r="O1633" s="1536"/>
    </row>
    <row r="1634" spans="1:15" ht="15.75" x14ac:dyDescent="0.25">
      <c r="A1634" s="379"/>
      <c r="B1634" s="70"/>
      <c r="C1634" s="70"/>
      <c r="D1634" s="73" t="s">
        <v>53</v>
      </c>
      <c r="E1634" s="73" t="s">
        <v>54</v>
      </c>
      <c r="F1634" s="73" t="s">
        <v>55</v>
      </c>
      <c r="G1634" s="73" t="s">
        <v>56</v>
      </c>
      <c r="H1634" s="73" t="s">
        <v>57</v>
      </c>
      <c r="I1634" s="73" t="s">
        <v>58</v>
      </c>
      <c r="J1634" s="73" t="s">
        <v>59</v>
      </c>
      <c r="K1634" s="73" t="s">
        <v>60</v>
      </c>
      <c r="L1634" s="73" t="s">
        <v>61</v>
      </c>
      <c r="M1634" s="73" t="s">
        <v>62</v>
      </c>
      <c r="N1634" s="73" t="s">
        <v>63</v>
      </c>
      <c r="O1634" s="367" t="s">
        <v>64</v>
      </c>
    </row>
    <row r="1635" spans="1:15" ht="15.75" x14ac:dyDescent="0.25">
      <c r="A1635" s="1462" t="s">
        <v>65</v>
      </c>
      <c r="B1635" s="1004"/>
      <c r="C1635" s="1004"/>
      <c r="D1635" s="361" t="s">
        <v>1163</v>
      </c>
      <c r="E1635" s="361" t="s">
        <v>1163</v>
      </c>
      <c r="F1635" s="361" t="s">
        <v>1163</v>
      </c>
      <c r="G1635" s="361" t="s">
        <v>1163</v>
      </c>
      <c r="H1635" s="361" t="s">
        <v>1163</v>
      </c>
      <c r="I1635" s="361">
        <v>1</v>
      </c>
      <c r="J1635" s="361" t="s">
        <v>1163</v>
      </c>
      <c r="K1635" s="361" t="s">
        <v>1163</v>
      </c>
      <c r="L1635" s="361" t="s">
        <v>1163</v>
      </c>
      <c r="M1635" s="361">
        <v>2</v>
      </c>
      <c r="N1635" s="361" t="s">
        <v>1163</v>
      </c>
      <c r="O1635" s="362">
        <v>3</v>
      </c>
    </row>
    <row r="1636" spans="1:15" ht="16.5" thickBot="1" x14ac:dyDescent="0.3">
      <c r="A1636" s="1463" t="s">
        <v>66</v>
      </c>
      <c r="B1636" s="1464"/>
      <c r="C1636" s="1464"/>
      <c r="D1636" s="363" t="s">
        <v>1163</v>
      </c>
      <c r="E1636" s="363" t="s">
        <v>1163</v>
      </c>
      <c r="F1636" s="363" t="s">
        <v>1163</v>
      </c>
      <c r="G1636" s="363" t="s">
        <v>1163</v>
      </c>
      <c r="H1636" s="363" t="s">
        <v>1163</v>
      </c>
      <c r="I1636" s="363">
        <v>1</v>
      </c>
      <c r="J1636" s="363" t="s">
        <v>1163</v>
      </c>
      <c r="K1636" s="363" t="s">
        <v>1163</v>
      </c>
      <c r="L1636" s="363">
        <v>2</v>
      </c>
      <c r="M1636" s="363"/>
      <c r="N1636" s="363"/>
      <c r="O1636" s="364"/>
    </row>
    <row r="1637" spans="1:15" ht="15.75" x14ac:dyDescent="0.25">
      <c r="A1637" s="420"/>
      <c r="B1637" s="421"/>
      <c r="C1637" s="422"/>
      <c r="D1637" s="422"/>
      <c r="E1637" s="422"/>
      <c r="F1637" s="422"/>
      <c r="G1637" s="422"/>
      <c r="H1637" s="422"/>
      <c r="I1637" s="422"/>
      <c r="J1637" s="422"/>
      <c r="K1637" s="422"/>
      <c r="L1637" s="423"/>
      <c r="M1637" s="423"/>
      <c r="N1637" s="423"/>
      <c r="O1637" s="420"/>
    </row>
    <row r="1638" spans="1:15" ht="16.5" thickBot="1" x14ac:dyDescent="0.3">
      <c r="A1638" s="420"/>
      <c r="B1638" s="421"/>
      <c r="C1638" s="422"/>
      <c r="D1638" s="422"/>
      <c r="E1638" s="422"/>
      <c r="F1638" s="422"/>
      <c r="G1638" s="422"/>
      <c r="H1638" s="422"/>
      <c r="I1638" s="422"/>
      <c r="J1638" s="422"/>
      <c r="K1638" s="422"/>
      <c r="L1638" s="423"/>
      <c r="M1638" s="423"/>
      <c r="N1638" s="423"/>
      <c r="O1638" s="420"/>
    </row>
    <row r="1639" spans="1:15" ht="47.25" x14ac:dyDescent="0.25">
      <c r="A1639" s="413" t="s">
        <v>23</v>
      </c>
      <c r="B1639" s="414" t="s">
        <v>24</v>
      </c>
      <c r="C1639" s="1531" t="s">
        <v>25</v>
      </c>
      <c r="D1639" s="1531"/>
      <c r="E1639" s="1531"/>
      <c r="F1639" s="1531" t="s">
        <v>28</v>
      </c>
      <c r="G1639" s="1531"/>
      <c r="H1639" s="1531" t="s">
        <v>29</v>
      </c>
      <c r="I1639" s="1531"/>
      <c r="J1639" s="414" t="s">
        <v>30</v>
      </c>
      <c r="K1639" s="1531" t="s">
        <v>31</v>
      </c>
      <c r="L1639" s="1531"/>
      <c r="M1639" s="1532" t="s">
        <v>32</v>
      </c>
      <c r="N1639" s="1533"/>
      <c r="O1639" s="1534"/>
    </row>
    <row r="1640" spans="1:15" ht="47.25" x14ac:dyDescent="0.25">
      <c r="A1640" s="424" t="s">
        <v>33</v>
      </c>
      <c r="B1640" s="416">
        <v>0.1</v>
      </c>
      <c r="C1640" s="1094" t="s">
        <v>1247</v>
      </c>
      <c r="D1640" s="1521"/>
      <c r="E1640" s="1522"/>
      <c r="F1640" s="744" t="s">
        <v>1248</v>
      </c>
      <c r="G1640" s="746"/>
      <c r="H1640" s="1523" t="s">
        <v>413</v>
      </c>
      <c r="I1640" s="1524"/>
      <c r="J1640" s="417">
        <v>6</v>
      </c>
      <c r="K1640" s="1525" t="s">
        <v>1024</v>
      </c>
      <c r="L1640" s="1525"/>
      <c r="M1640" s="1526" t="s">
        <v>1167</v>
      </c>
      <c r="N1640" s="1526"/>
      <c r="O1640" s="1527"/>
    </row>
    <row r="1641" spans="1:15" ht="15.75" x14ac:dyDescent="0.25">
      <c r="A1641" s="1528" t="s">
        <v>40</v>
      </c>
      <c r="B1641" s="753"/>
      <c r="C1641" s="1094" t="s">
        <v>1249</v>
      </c>
      <c r="D1641" s="1521"/>
      <c r="E1641" s="1521"/>
      <c r="F1641" s="1521"/>
      <c r="G1641" s="1522"/>
      <c r="H1641" s="755" t="s">
        <v>42</v>
      </c>
      <c r="I1641" s="756"/>
      <c r="J1641" s="757"/>
      <c r="K1641" s="1094" t="s">
        <v>1250</v>
      </c>
      <c r="L1641" s="1521"/>
      <c r="M1641" s="1521"/>
      <c r="N1641" s="1521"/>
      <c r="O1641" s="1535"/>
    </row>
    <row r="1642" spans="1:15" ht="15.75" x14ac:dyDescent="0.25">
      <c r="A1642" s="1425" t="s">
        <v>44</v>
      </c>
      <c r="B1642" s="1021"/>
      <c r="C1642" s="1021"/>
      <c r="D1642" s="1021"/>
      <c r="E1642" s="1021"/>
      <c r="F1642" s="1029"/>
      <c r="G1642" s="1022" t="s">
        <v>45</v>
      </c>
      <c r="H1642" s="1022"/>
      <c r="I1642" s="1022"/>
      <c r="J1642" s="1022"/>
      <c r="K1642" s="1022"/>
      <c r="L1642" s="1022"/>
      <c r="M1642" s="1022"/>
      <c r="N1642" s="1022"/>
      <c r="O1642" s="1448"/>
    </row>
    <row r="1643" spans="1:15" x14ac:dyDescent="0.25">
      <c r="A1643" s="1427" t="s">
        <v>1251</v>
      </c>
      <c r="B1643" s="1449"/>
      <c r="C1643" s="1449"/>
      <c r="D1643" s="1449"/>
      <c r="E1643" s="1449"/>
      <c r="F1643" s="1450"/>
      <c r="G1643" s="1430" t="s">
        <v>1252</v>
      </c>
      <c r="H1643" s="1428"/>
      <c r="I1643" s="1428"/>
      <c r="J1643" s="1428"/>
      <c r="K1643" s="1428"/>
      <c r="L1643" s="1428"/>
      <c r="M1643" s="1428"/>
      <c r="N1643" s="1428"/>
      <c r="O1643" s="1431"/>
    </row>
    <row r="1644" spans="1:15" ht="15.75" x14ac:dyDescent="0.25">
      <c r="A1644" s="1425" t="s">
        <v>48</v>
      </c>
      <c r="B1644" s="1021"/>
      <c r="C1644" s="1021"/>
      <c r="D1644" s="1021"/>
      <c r="E1644" s="1021"/>
      <c r="F1644" s="1021"/>
      <c r="G1644" s="1022" t="s">
        <v>49</v>
      </c>
      <c r="H1644" s="1022"/>
      <c r="I1644" s="1022"/>
      <c r="J1644" s="1022"/>
      <c r="K1644" s="1022"/>
      <c r="L1644" s="1022"/>
      <c r="M1644" s="1022"/>
      <c r="N1644" s="1022"/>
      <c r="O1644" s="1448"/>
    </row>
    <row r="1645" spans="1:15" x14ac:dyDescent="0.25">
      <c r="A1645" s="1484" t="s">
        <v>1152</v>
      </c>
      <c r="B1645" s="1485"/>
      <c r="C1645" s="1485"/>
      <c r="D1645" s="1485"/>
      <c r="E1645" s="1485"/>
      <c r="F1645" s="1485"/>
      <c r="G1645" s="1485" t="s">
        <v>1152</v>
      </c>
      <c r="H1645" s="1485"/>
      <c r="I1645" s="1485"/>
      <c r="J1645" s="1485"/>
      <c r="K1645" s="1485"/>
      <c r="L1645" s="1485"/>
      <c r="M1645" s="1485"/>
      <c r="N1645" s="1485"/>
      <c r="O1645" s="1486"/>
    </row>
    <row r="1646" spans="1:15" ht="15.75" x14ac:dyDescent="0.25">
      <c r="A1646" s="379"/>
      <c r="B1646" s="70"/>
      <c r="C1646" s="70"/>
      <c r="D1646" s="70"/>
      <c r="E1646" s="70"/>
      <c r="F1646" s="70"/>
      <c r="G1646" s="70"/>
      <c r="H1646" s="70"/>
      <c r="I1646" s="70"/>
      <c r="J1646" s="70"/>
      <c r="K1646" s="70"/>
      <c r="L1646" s="70"/>
      <c r="M1646" s="70"/>
      <c r="N1646" s="70"/>
      <c r="O1646" s="419"/>
    </row>
    <row r="1647" spans="1:15" ht="15.75" x14ac:dyDescent="0.25">
      <c r="A1647" s="378"/>
      <c r="B1647" s="70"/>
      <c r="C1647" s="69"/>
      <c r="D1647" s="752" t="s">
        <v>52</v>
      </c>
      <c r="E1647" s="773"/>
      <c r="F1647" s="773"/>
      <c r="G1647" s="773"/>
      <c r="H1647" s="773"/>
      <c r="I1647" s="773"/>
      <c r="J1647" s="773"/>
      <c r="K1647" s="773"/>
      <c r="L1647" s="773"/>
      <c r="M1647" s="773"/>
      <c r="N1647" s="773"/>
      <c r="O1647" s="1536"/>
    </row>
    <row r="1648" spans="1:15" ht="15.75" x14ac:dyDescent="0.25">
      <c r="A1648" s="379"/>
      <c r="B1648" s="70"/>
      <c r="C1648" s="70"/>
      <c r="D1648" s="73" t="s">
        <v>53</v>
      </c>
      <c r="E1648" s="73" t="s">
        <v>54</v>
      </c>
      <c r="F1648" s="73" t="s">
        <v>55</v>
      </c>
      <c r="G1648" s="73" t="s">
        <v>56</v>
      </c>
      <c r="H1648" s="73" t="s">
        <v>57</v>
      </c>
      <c r="I1648" s="73" t="s">
        <v>58</v>
      </c>
      <c r="J1648" s="73" t="s">
        <v>59</v>
      </c>
      <c r="K1648" s="73" t="s">
        <v>60</v>
      </c>
      <c r="L1648" s="73" t="s">
        <v>61</v>
      </c>
      <c r="M1648" s="73" t="s">
        <v>62</v>
      </c>
      <c r="N1648" s="73" t="s">
        <v>63</v>
      </c>
      <c r="O1648" s="367" t="s">
        <v>64</v>
      </c>
    </row>
    <row r="1649" spans="1:15" ht="15.75" x14ac:dyDescent="0.25">
      <c r="A1649" s="1462" t="s">
        <v>65</v>
      </c>
      <c r="B1649" s="1004"/>
      <c r="C1649" s="1004"/>
      <c r="D1649" s="361" t="s">
        <v>1163</v>
      </c>
      <c r="E1649" s="361" t="s">
        <v>1163</v>
      </c>
      <c r="F1649" s="361" t="s">
        <v>1163</v>
      </c>
      <c r="G1649" s="361">
        <v>3</v>
      </c>
      <c r="H1649" s="361" t="s">
        <v>1163</v>
      </c>
      <c r="I1649" s="361" t="s">
        <v>1163</v>
      </c>
      <c r="J1649" s="361" t="s">
        <v>1163</v>
      </c>
      <c r="K1649" s="361" t="s">
        <v>1163</v>
      </c>
      <c r="L1649" s="361" t="s">
        <v>1163</v>
      </c>
      <c r="M1649" s="361">
        <v>6</v>
      </c>
      <c r="N1649" s="361"/>
      <c r="O1649" s="362"/>
    </row>
    <row r="1650" spans="1:15" ht="16.5" thickBot="1" x14ac:dyDescent="0.3">
      <c r="A1650" s="1463" t="s">
        <v>66</v>
      </c>
      <c r="B1650" s="1464"/>
      <c r="C1650" s="1464"/>
      <c r="D1650" s="363" t="s">
        <v>1163</v>
      </c>
      <c r="E1650" s="363" t="s">
        <v>1163</v>
      </c>
      <c r="F1650" s="363">
        <v>3</v>
      </c>
      <c r="G1650" s="363">
        <v>3</v>
      </c>
      <c r="H1650" s="363" t="s">
        <v>1163</v>
      </c>
      <c r="I1650" s="363" t="s">
        <v>1163</v>
      </c>
      <c r="J1650" s="363" t="s">
        <v>1163</v>
      </c>
      <c r="K1650" s="363" t="s">
        <v>1163</v>
      </c>
      <c r="L1650" s="363" t="s">
        <v>1163</v>
      </c>
      <c r="M1650" s="363"/>
      <c r="N1650" s="363"/>
      <c r="O1650" s="364"/>
    </row>
    <row r="1651" spans="1:15" ht="15.75" x14ac:dyDescent="0.25">
      <c r="A1651" s="420"/>
      <c r="B1651" s="421"/>
      <c r="C1651" s="422"/>
      <c r="D1651" s="422"/>
      <c r="E1651" s="422"/>
      <c r="F1651" s="422"/>
      <c r="G1651" s="422"/>
      <c r="H1651" s="422"/>
      <c r="I1651" s="422"/>
      <c r="J1651" s="422"/>
      <c r="K1651" s="422"/>
      <c r="L1651" s="423"/>
      <c r="M1651" s="423"/>
      <c r="N1651" s="423"/>
      <c r="O1651" s="420"/>
    </row>
    <row r="1652" spans="1:15" ht="16.5" thickBot="1" x14ac:dyDescent="0.3">
      <c r="A1652" s="420"/>
      <c r="B1652" s="421"/>
      <c r="C1652" s="422"/>
      <c r="D1652" s="422"/>
      <c r="E1652" s="422"/>
      <c r="F1652" s="422"/>
      <c r="G1652" s="422"/>
      <c r="H1652" s="422"/>
      <c r="I1652" s="422"/>
      <c r="J1652" s="422"/>
      <c r="K1652" s="422"/>
      <c r="L1652" s="423"/>
      <c r="M1652" s="423"/>
      <c r="N1652" s="423"/>
      <c r="O1652" s="420"/>
    </row>
    <row r="1653" spans="1:15" ht="47.25" x14ac:dyDescent="0.25">
      <c r="A1653" s="413" t="s">
        <v>23</v>
      </c>
      <c r="B1653" s="414" t="s">
        <v>24</v>
      </c>
      <c r="C1653" s="1531" t="s">
        <v>25</v>
      </c>
      <c r="D1653" s="1531"/>
      <c r="E1653" s="1531"/>
      <c r="F1653" s="1531" t="s">
        <v>28</v>
      </c>
      <c r="G1653" s="1531"/>
      <c r="H1653" s="1531" t="s">
        <v>29</v>
      </c>
      <c r="I1653" s="1531"/>
      <c r="J1653" s="414" t="s">
        <v>30</v>
      </c>
      <c r="K1653" s="1531" t="s">
        <v>31</v>
      </c>
      <c r="L1653" s="1531"/>
      <c r="M1653" s="1532" t="s">
        <v>32</v>
      </c>
      <c r="N1653" s="1533"/>
      <c r="O1653" s="1534"/>
    </row>
    <row r="1654" spans="1:15" ht="47.25" x14ac:dyDescent="0.25">
      <c r="A1654" s="424" t="s">
        <v>33</v>
      </c>
      <c r="B1654" s="416">
        <v>0.3</v>
      </c>
      <c r="C1654" s="1094" t="s">
        <v>1253</v>
      </c>
      <c r="D1654" s="1521"/>
      <c r="E1654" s="1522"/>
      <c r="F1654" s="744" t="s">
        <v>1254</v>
      </c>
      <c r="G1654" s="746"/>
      <c r="H1654" s="1523" t="s">
        <v>413</v>
      </c>
      <c r="I1654" s="1524"/>
      <c r="J1654" s="417">
        <v>5000</v>
      </c>
      <c r="K1654" s="1525" t="s">
        <v>1255</v>
      </c>
      <c r="L1654" s="1525"/>
      <c r="M1654" s="1526" t="s">
        <v>1167</v>
      </c>
      <c r="N1654" s="1526"/>
      <c r="O1654" s="1527"/>
    </row>
    <row r="1655" spans="1:15" ht="15.75" x14ac:dyDescent="0.25">
      <c r="A1655" s="1528" t="s">
        <v>40</v>
      </c>
      <c r="B1655" s="753"/>
      <c r="C1655" s="1094" t="s">
        <v>1256</v>
      </c>
      <c r="D1655" s="1521"/>
      <c r="E1655" s="1521"/>
      <c r="F1655" s="1521"/>
      <c r="G1655" s="1522"/>
      <c r="H1655" s="755" t="s">
        <v>42</v>
      </c>
      <c r="I1655" s="756"/>
      <c r="J1655" s="757"/>
      <c r="K1655" s="1094" t="s">
        <v>1257</v>
      </c>
      <c r="L1655" s="1521"/>
      <c r="M1655" s="1521"/>
      <c r="N1655" s="1521"/>
      <c r="O1655" s="1535"/>
    </row>
    <row r="1656" spans="1:15" ht="15.75" x14ac:dyDescent="0.25">
      <c r="A1656" s="1425" t="s">
        <v>44</v>
      </c>
      <c r="B1656" s="1021"/>
      <c r="C1656" s="1021"/>
      <c r="D1656" s="1021"/>
      <c r="E1656" s="1021"/>
      <c r="F1656" s="1029"/>
      <c r="G1656" s="1022" t="s">
        <v>45</v>
      </c>
      <c r="H1656" s="1022"/>
      <c r="I1656" s="1022"/>
      <c r="J1656" s="1022"/>
      <c r="K1656" s="1022"/>
      <c r="L1656" s="1022"/>
      <c r="M1656" s="1022"/>
      <c r="N1656" s="1022"/>
      <c r="O1656" s="1448"/>
    </row>
    <row r="1657" spans="1:15" x14ac:dyDescent="0.25">
      <c r="A1657" s="1427" t="s">
        <v>1258</v>
      </c>
      <c r="B1657" s="1449"/>
      <c r="C1657" s="1449"/>
      <c r="D1657" s="1449"/>
      <c r="E1657" s="1449"/>
      <c r="F1657" s="1450"/>
      <c r="G1657" s="1430" t="s">
        <v>1259</v>
      </c>
      <c r="H1657" s="1428"/>
      <c r="I1657" s="1428"/>
      <c r="J1657" s="1428"/>
      <c r="K1657" s="1428"/>
      <c r="L1657" s="1428"/>
      <c r="M1657" s="1428"/>
      <c r="N1657" s="1428"/>
      <c r="O1657" s="1431"/>
    </row>
    <row r="1658" spans="1:15" ht="15.75" x14ac:dyDescent="0.25">
      <c r="A1658" s="1425" t="s">
        <v>48</v>
      </c>
      <c r="B1658" s="1021"/>
      <c r="C1658" s="1021"/>
      <c r="D1658" s="1021"/>
      <c r="E1658" s="1021"/>
      <c r="F1658" s="1021"/>
      <c r="G1658" s="1022" t="s">
        <v>49</v>
      </c>
      <c r="H1658" s="1022"/>
      <c r="I1658" s="1022"/>
      <c r="J1658" s="1022"/>
      <c r="K1658" s="1022"/>
      <c r="L1658" s="1022"/>
      <c r="M1658" s="1022"/>
      <c r="N1658" s="1022"/>
      <c r="O1658" s="1448"/>
    </row>
    <row r="1659" spans="1:15" x14ac:dyDescent="0.25">
      <c r="A1659" s="1484" t="s">
        <v>1260</v>
      </c>
      <c r="B1659" s="1485"/>
      <c r="C1659" s="1485"/>
      <c r="D1659" s="1485"/>
      <c r="E1659" s="1485"/>
      <c r="F1659" s="1485"/>
      <c r="G1659" s="1485" t="s">
        <v>1152</v>
      </c>
      <c r="H1659" s="1485"/>
      <c r="I1659" s="1485"/>
      <c r="J1659" s="1485"/>
      <c r="K1659" s="1485"/>
      <c r="L1659" s="1485"/>
      <c r="M1659" s="1485"/>
      <c r="N1659" s="1485"/>
      <c r="O1659" s="1486"/>
    </row>
    <row r="1660" spans="1:15" ht="15.75" x14ac:dyDescent="0.25">
      <c r="A1660" s="379"/>
      <c r="B1660" s="70"/>
      <c r="C1660" s="70"/>
      <c r="D1660" s="70"/>
      <c r="E1660" s="70"/>
      <c r="F1660" s="70"/>
      <c r="G1660" s="70"/>
      <c r="H1660" s="70"/>
      <c r="I1660" s="70"/>
      <c r="J1660" s="70"/>
      <c r="K1660" s="70"/>
      <c r="L1660" s="70"/>
      <c r="M1660" s="70"/>
      <c r="N1660" s="70"/>
      <c r="O1660" s="419"/>
    </row>
    <row r="1661" spans="1:15" ht="15.75" x14ac:dyDescent="0.25">
      <c r="A1661" s="378"/>
      <c r="B1661" s="70"/>
      <c r="C1661" s="69"/>
      <c r="D1661" s="764" t="s">
        <v>52</v>
      </c>
      <c r="E1661" s="764"/>
      <c r="F1661" s="764"/>
      <c r="G1661" s="764"/>
      <c r="H1661" s="764"/>
      <c r="I1661" s="764"/>
      <c r="J1661" s="764"/>
      <c r="K1661" s="764"/>
      <c r="L1661" s="764"/>
      <c r="M1661" s="764"/>
      <c r="N1661" s="764"/>
      <c r="O1661" s="1537"/>
    </row>
    <row r="1662" spans="1:15" ht="15.75" x14ac:dyDescent="0.25">
      <c r="A1662" s="379"/>
      <c r="B1662" s="70"/>
      <c r="C1662" s="70"/>
      <c r="D1662" s="73" t="s">
        <v>53</v>
      </c>
      <c r="E1662" s="73" t="s">
        <v>54</v>
      </c>
      <c r="F1662" s="73" t="s">
        <v>55</v>
      </c>
      <c r="G1662" s="73" t="s">
        <v>56</v>
      </c>
      <c r="H1662" s="73" t="s">
        <v>57</v>
      </c>
      <c r="I1662" s="73" t="s">
        <v>58</v>
      </c>
      <c r="J1662" s="73" t="s">
        <v>59</v>
      </c>
      <c r="K1662" s="73" t="s">
        <v>60</v>
      </c>
      <c r="L1662" s="73" t="s">
        <v>61</v>
      </c>
      <c r="M1662" s="73" t="s">
        <v>62</v>
      </c>
      <c r="N1662" s="73" t="s">
        <v>63</v>
      </c>
      <c r="O1662" s="367" t="s">
        <v>64</v>
      </c>
    </row>
    <row r="1663" spans="1:15" ht="15.75" x14ac:dyDescent="0.25">
      <c r="A1663" s="1462" t="s">
        <v>65</v>
      </c>
      <c r="B1663" s="1004"/>
      <c r="C1663" s="1004"/>
      <c r="D1663" s="361" t="s">
        <v>1163</v>
      </c>
      <c r="E1663" s="361" t="s">
        <v>1163</v>
      </c>
      <c r="F1663" s="361" t="s">
        <v>1163</v>
      </c>
      <c r="G1663" s="361">
        <v>500</v>
      </c>
      <c r="H1663" s="361" t="s">
        <v>1163</v>
      </c>
      <c r="I1663" s="361">
        <v>1000</v>
      </c>
      <c r="J1663" s="361" t="s">
        <v>1163</v>
      </c>
      <c r="K1663" s="361">
        <v>3500</v>
      </c>
      <c r="L1663" s="361" t="s">
        <v>1163</v>
      </c>
      <c r="M1663" s="361">
        <v>4250</v>
      </c>
      <c r="N1663" s="361" t="s">
        <v>1163</v>
      </c>
      <c r="O1663" s="362">
        <v>5000</v>
      </c>
    </row>
    <row r="1664" spans="1:15" ht="16.5" thickBot="1" x14ac:dyDescent="0.3">
      <c r="A1664" s="1463" t="s">
        <v>66</v>
      </c>
      <c r="B1664" s="1464"/>
      <c r="C1664" s="1464"/>
      <c r="D1664" s="363" t="s">
        <v>1163</v>
      </c>
      <c r="E1664" s="363" t="s">
        <v>1163</v>
      </c>
      <c r="F1664" s="363" t="s">
        <v>1163</v>
      </c>
      <c r="G1664" s="363">
        <v>325</v>
      </c>
      <c r="H1664" s="363" t="s">
        <v>1163</v>
      </c>
      <c r="I1664" s="363">
        <v>1076</v>
      </c>
      <c r="J1664" s="363" t="s">
        <v>1163</v>
      </c>
      <c r="K1664" s="363">
        <v>3534</v>
      </c>
      <c r="L1664" s="363" t="s">
        <v>1163</v>
      </c>
      <c r="M1664" s="363"/>
      <c r="N1664" s="363"/>
      <c r="O1664" s="364"/>
    </row>
    <row r="1665" spans="1:15" ht="15.75" x14ac:dyDescent="0.25">
      <c r="A1665" s="420"/>
      <c r="B1665" s="421"/>
      <c r="C1665" s="422"/>
      <c r="D1665" s="422"/>
      <c r="E1665" s="422"/>
      <c r="F1665" s="422"/>
      <c r="G1665" s="422"/>
      <c r="H1665" s="422"/>
      <c r="I1665" s="422"/>
      <c r="J1665" s="422"/>
      <c r="K1665" s="422"/>
      <c r="L1665" s="425" t="s">
        <v>1261</v>
      </c>
      <c r="M1665" s="423"/>
      <c r="N1665" s="423"/>
      <c r="O1665" s="420"/>
    </row>
    <row r="1666" spans="1:15" ht="16.5" thickBot="1" x14ac:dyDescent="0.3">
      <c r="A1666" s="420"/>
      <c r="B1666" s="421"/>
      <c r="C1666" s="422"/>
      <c r="D1666" s="422"/>
      <c r="E1666" s="422"/>
      <c r="F1666" s="422"/>
      <c r="G1666" s="422"/>
      <c r="H1666" s="422"/>
      <c r="I1666" s="422"/>
      <c r="J1666" s="422"/>
      <c r="K1666" s="422"/>
      <c r="L1666" s="423"/>
      <c r="M1666" s="423"/>
      <c r="N1666" s="423"/>
      <c r="O1666" s="420"/>
    </row>
    <row r="1667" spans="1:15" ht="47.25" x14ac:dyDescent="0.25">
      <c r="A1667" s="413" t="s">
        <v>23</v>
      </c>
      <c r="B1667" s="414" t="s">
        <v>24</v>
      </c>
      <c r="C1667" s="1531" t="s">
        <v>25</v>
      </c>
      <c r="D1667" s="1531"/>
      <c r="E1667" s="1531"/>
      <c r="F1667" s="1531" t="s">
        <v>28</v>
      </c>
      <c r="G1667" s="1531"/>
      <c r="H1667" s="1531" t="s">
        <v>29</v>
      </c>
      <c r="I1667" s="1531"/>
      <c r="J1667" s="414" t="s">
        <v>30</v>
      </c>
      <c r="K1667" s="1531" t="s">
        <v>31</v>
      </c>
      <c r="L1667" s="1531"/>
      <c r="M1667" s="1532" t="s">
        <v>32</v>
      </c>
      <c r="N1667" s="1533"/>
      <c r="O1667" s="1534"/>
    </row>
    <row r="1668" spans="1:15" ht="63" x14ac:dyDescent="0.25">
      <c r="A1668" s="424" t="s">
        <v>1164</v>
      </c>
      <c r="B1668" s="416">
        <v>0.2</v>
      </c>
      <c r="C1668" s="1094" t="s">
        <v>1262</v>
      </c>
      <c r="D1668" s="1521"/>
      <c r="E1668" s="1522"/>
      <c r="F1668" s="744" t="s">
        <v>1216</v>
      </c>
      <c r="G1668" s="746"/>
      <c r="H1668" s="1523" t="s">
        <v>70</v>
      </c>
      <c r="I1668" s="1524"/>
      <c r="J1668" s="426">
        <v>1</v>
      </c>
      <c r="K1668" s="1525" t="s">
        <v>39</v>
      </c>
      <c r="L1668" s="1525"/>
      <c r="M1668" s="1526" t="s">
        <v>1167</v>
      </c>
      <c r="N1668" s="1526"/>
      <c r="O1668" s="1527"/>
    </row>
    <row r="1669" spans="1:15" ht="15.75" x14ac:dyDescent="0.25">
      <c r="A1669" s="1528" t="s">
        <v>40</v>
      </c>
      <c r="B1669" s="753"/>
      <c r="C1669" s="1094" t="s">
        <v>1263</v>
      </c>
      <c r="D1669" s="1521"/>
      <c r="E1669" s="1521"/>
      <c r="F1669" s="1521"/>
      <c r="G1669" s="1522"/>
      <c r="H1669" s="783" t="s">
        <v>72</v>
      </c>
      <c r="I1669" s="756"/>
      <c r="J1669" s="757"/>
      <c r="K1669" s="1094" t="s">
        <v>1264</v>
      </c>
      <c r="L1669" s="1521"/>
      <c r="M1669" s="1521"/>
      <c r="N1669" s="1521"/>
      <c r="O1669" s="1535"/>
    </row>
    <row r="1670" spans="1:15" ht="15.75" x14ac:dyDescent="0.25">
      <c r="A1670" s="1425" t="s">
        <v>44</v>
      </c>
      <c r="B1670" s="1021"/>
      <c r="C1670" s="1021"/>
      <c r="D1670" s="1021"/>
      <c r="E1670" s="1021"/>
      <c r="F1670" s="1029"/>
      <c r="G1670" s="1022" t="s">
        <v>45</v>
      </c>
      <c r="H1670" s="1022"/>
      <c r="I1670" s="1022"/>
      <c r="J1670" s="1022"/>
      <c r="K1670" s="1022"/>
      <c r="L1670" s="1022"/>
      <c r="M1670" s="1022"/>
      <c r="N1670" s="1022"/>
      <c r="O1670" s="1448"/>
    </row>
    <row r="1671" spans="1:15" x14ac:dyDescent="0.25">
      <c r="A1671" s="1427" t="s">
        <v>1265</v>
      </c>
      <c r="B1671" s="1449"/>
      <c r="C1671" s="1449"/>
      <c r="D1671" s="1449"/>
      <c r="E1671" s="1449"/>
      <c r="F1671" s="1450"/>
      <c r="G1671" s="1430" t="s">
        <v>1259</v>
      </c>
      <c r="H1671" s="1428"/>
      <c r="I1671" s="1428"/>
      <c r="J1671" s="1428"/>
      <c r="K1671" s="1428"/>
      <c r="L1671" s="1428"/>
      <c r="M1671" s="1428"/>
      <c r="N1671" s="1428"/>
      <c r="O1671" s="1431"/>
    </row>
    <row r="1672" spans="1:15" ht="15.75" x14ac:dyDescent="0.25">
      <c r="A1672" s="1425" t="s">
        <v>48</v>
      </c>
      <c r="B1672" s="1021"/>
      <c r="C1672" s="1021"/>
      <c r="D1672" s="1021"/>
      <c r="E1672" s="1021"/>
      <c r="F1672" s="1021"/>
      <c r="G1672" s="1022" t="s">
        <v>49</v>
      </c>
      <c r="H1672" s="1022"/>
      <c r="I1672" s="1022"/>
      <c r="J1672" s="1022"/>
      <c r="K1672" s="1022"/>
      <c r="L1672" s="1022"/>
      <c r="M1672" s="1022"/>
      <c r="N1672" s="1022"/>
      <c r="O1672" s="1448"/>
    </row>
    <row r="1673" spans="1:15" x14ac:dyDescent="0.25">
      <c r="A1673" s="1484" t="s">
        <v>1266</v>
      </c>
      <c r="B1673" s="1485"/>
      <c r="C1673" s="1485"/>
      <c r="D1673" s="1485"/>
      <c r="E1673" s="1485"/>
      <c r="F1673" s="1485"/>
      <c r="G1673" s="1485" t="s">
        <v>1152</v>
      </c>
      <c r="H1673" s="1485"/>
      <c r="I1673" s="1485"/>
      <c r="J1673" s="1485"/>
      <c r="K1673" s="1485"/>
      <c r="L1673" s="1485"/>
      <c r="M1673" s="1485"/>
      <c r="N1673" s="1485"/>
      <c r="O1673" s="1486"/>
    </row>
    <row r="1674" spans="1:15" ht="15.75" x14ac:dyDescent="0.25">
      <c r="A1674" s="379"/>
      <c r="B1674" s="70"/>
      <c r="C1674" s="70"/>
      <c r="D1674" s="70"/>
      <c r="E1674" s="70"/>
      <c r="F1674" s="70"/>
      <c r="G1674" s="70"/>
      <c r="H1674" s="70"/>
      <c r="I1674" s="70"/>
      <c r="J1674" s="70"/>
      <c r="K1674" s="70"/>
      <c r="L1674" s="70"/>
      <c r="M1674" s="70"/>
      <c r="N1674" s="70"/>
      <c r="O1674" s="419"/>
    </row>
    <row r="1675" spans="1:15" ht="15.75" x14ac:dyDescent="0.25">
      <c r="A1675" s="366" t="s">
        <v>76</v>
      </c>
      <c r="B1675" s="86" t="s">
        <v>24</v>
      </c>
      <c r="C1675" s="87"/>
      <c r="D1675" s="73" t="s">
        <v>53</v>
      </c>
      <c r="E1675" s="73" t="s">
        <v>54</v>
      </c>
      <c r="F1675" s="73" t="s">
        <v>55</v>
      </c>
      <c r="G1675" s="73" t="s">
        <v>56</v>
      </c>
      <c r="H1675" s="73" t="s">
        <v>57</v>
      </c>
      <c r="I1675" s="73" t="s">
        <v>58</v>
      </c>
      <c r="J1675" s="73" t="s">
        <v>59</v>
      </c>
      <c r="K1675" s="73" t="s">
        <v>60</v>
      </c>
      <c r="L1675" s="73" t="s">
        <v>61</v>
      </c>
      <c r="M1675" s="73" t="s">
        <v>62</v>
      </c>
      <c r="N1675" s="73" t="s">
        <v>63</v>
      </c>
      <c r="O1675" s="367" t="s">
        <v>64</v>
      </c>
    </row>
    <row r="1676" spans="1:15" ht="31.5" x14ac:dyDescent="0.25">
      <c r="A1676" s="1538" t="s">
        <v>1267</v>
      </c>
      <c r="B1676" s="1505">
        <v>0.3</v>
      </c>
      <c r="C1676" s="267" t="s">
        <v>65</v>
      </c>
      <c r="D1676" s="368" t="s">
        <v>1163</v>
      </c>
      <c r="E1676" s="368" t="s">
        <v>1163</v>
      </c>
      <c r="F1676" s="368" t="s">
        <v>1163</v>
      </c>
      <c r="G1676" s="368">
        <v>0.2</v>
      </c>
      <c r="H1676" s="368" t="s">
        <v>1163</v>
      </c>
      <c r="I1676" s="368">
        <v>0.4</v>
      </c>
      <c r="J1676" s="368" t="s">
        <v>1163</v>
      </c>
      <c r="K1676" s="368">
        <v>0.6</v>
      </c>
      <c r="L1676" s="368" t="s">
        <v>1163</v>
      </c>
      <c r="M1676" s="368">
        <v>0.8</v>
      </c>
      <c r="N1676" s="368" t="s">
        <v>1163</v>
      </c>
      <c r="O1676" s="369">
        <v>1</v>
      </c>
    </row>
    <row r="1677" spans="1:15" x14ac:dyDescent="0.25">
      <c r="A1677" s="1539"/>
      <c r="B1677" s="1505"/>
      <c r="C1677" s="268" t="s">
        <v>66</v>
      </c>
      <c r="D1677" s="371" t="s">
        <v>1163</v>
      </c>
      <c r="E1677" s="371" t="s">
        <v>1163</v>
      </c>
      <c r="F1677" s="371" t="s">
        <v>1163</v>
      </c>
      <c r="G1677" s="371">
        <v>0.4</v>
      </c>
      <c r="H1677" s="371" t="s">
        <v>1163</v>
      </c>
      <c r="I1677" s="371">
        <v>0.5</v>
      </c>
      <c r="J1677" s="371" t="s">
        <v>1163</v>
      </c>
      <c r="K1677" s="371">
        <v>0.6</v>
      </c>
      <c r="L1677" s="371"/>
      <c r="M1677" s="371"/>
      <c r="N1677" s="371"/>
      <c r="O1677" s="372"/>
    </row>
    <row r="1678" spans="1:15" ht="31.5" x14ac:dyDescent="0.25">
      <c r="A1678" s="1538" t="s">
        <v>1268</v>
      </c>
      <c r="B1678" s="1505">
        <v>0.3</v>
      </c>
      <c r="C1678" s="267" t="s">
        <v>65</v>
      </c>
      <c r="D1678" s="368" t="s">
        <v>1163</v>
      </c>
      <c r="E1678" s="368" t="s">
        <v>1163</v>
      </c>
      <c r="F1678" s="368" t="s">
        <v>1163</v>
      </c>
      <c r="G1678" s="368" t="s">
        <v>1163</v>
      </c>
      <c r="H1678" s="368" t="s">
        <v>1163</v>
      </c>
      <c r="I1678" s="368" t="s">
        <v>1163</v>
      </c>
      <c r="J1678" s="368" t="s">
        <v>1163</v>
      </c>
      <c r="K1678" s="368">
        <v>0.6</v>
      </c>
      <c r="L1678" s="368" t="s">
        <v>1163</v>
      </c>
      <c r="M1678" s="368" t="s">
        <v>1163</v>
      </c>
      <c r="N1678" s="368" t="s">
        <v>1163</v>
      </c>
      <c r="O1678" s="369">
        <v>1</v>
      </c>
    </row>
    <row r="1679" spans="1:15" x14ac:dyDescent="0.25">
      <c r="A1679" s="1539"/>
      <c r="B1679" s="1505"/>
      <c r="C1679" s="268" t="s">
        <v>66</v>
      </c>
      <c r="D1679" s="371" t="s">
        <v>1163</v>
      </c>
      <c r="E1679" s="371" t="s">
        <v>1163</v>
      </c>
      <c r="F1679" s="371" t="s">
        <v>1163</v>
      </c>
      <c r="G1679" s="371" t="s">
        <v>1163</v>
      </c>
      <c r="H1679" s="371" t="s">
        <v>1163</v>
      </c>
      <c r="I1679" s="371" t="s">
        <v>1163</v>
      </c>
      <c r="J1679" s="371" t="s">
        <v>1163</v>
      </c>
      <c r="K1679" s="371">
        <v>0.6</v>
      </c>
      <c r="L1679" s="371"/>
      <c r="M1679" s="371"/>
      <c r="N1679" s="371"/>
      <c r="O1679" s="372"/>
    </row>
    <row r="1680" spans="1:15" ht="31.5" x14ac:dyDescent="0.25">
      <c r="A1680" s="1538" t="s">
        <v>1269</v>
      </c>
      <c r="B1680" s="1505">
        <v>0.3</v>
      </c>
      <c r="C1680" s="267" t="s">
        <v>65</v>
      </c>
      <c r="D1680" s="368" t="s">
        <v>1163</v>
      </c>
      <c r="E1680" s="368" t="s">
        <v>1163</v>
      </c>
      <c r="F1680" s="368">
        <v>0.2</v>
      </c>
      <c r="G1680" s="368" t="s">
        <v>1163</v>
      </c>
      <c r="H1680" s="368">
        <v>0.4</v>
      </c>
      <c r="I1680" s="368" t="s">
        <v>1163</v>
      </c>
      <c r="J1680" s="368">
        <v>0.6</v>
      </c>
      <c r="K1680" s="368" t="s">
        <v>1163</v>
      </c>
      <c r="L1680" s="368">
        <v>0.8</v>
      </c>
      <c r="M1680" s="368" t="s">
        <v>1163</v>
      </c>
      <c r="N1680" s="368">
        <v>1</v>
      </c>
      <c r="O1680" s="369"/>
    </row>
    <row r="1681" spans="1:15" x14ac:dyDescent="0.25">
      <c r="A1681" s="1539"/>
      <c r="B1681" s="1505"/>
      <c r="C1681" s="268" t="s">
        <v>66</v>
      </c>
      <c r="D1681" s="371" t="s">
        <v>1163</v>
      </c>
      <c r="E1681" s="371" t="s">
        <v>1163</v>
      </c>
      <c r="F1681" s="371">
        <v>0.2</v>
      </c>
      <c r="G1681" s="371" t="s">
        <v>1163</v>
      </c>
      <c r="H1681" s="371">
        <v>0.4</v>
      </c>
      <c r="I1681" s="371" t="s">
        <v>1163</v>
      </c>
      <c r="J1681" s="371">
        <v>0.7</v>
      </c>
      <c r="K1681" s="371" t="s">
        <v>1163</v>
      </c>
      <c r="L1681" s="371">
        <v>0.8</v>
      </c>
      <c r="M1681" s="371"/>
      <c r="N1681" s="371"/>
      <c r="O1681" s="372"/>
    </row>
    <row r="1682" spans="1:15" ht="31.5" x14ac:dyDescent="0.25">
      <c r="A1682" s="1538" t="s">
        <v>1270</v>
      </c>
      <c r="B1682" s="1505">
        <v>0.1</v>
      </c>
      <c r="C1682" s="267" t="s">
        <v>65</v>
      </c>
      <c r="D1682" s="368" t="s">
        <v>1163</v>
      </c>
      <c r="E1682" s="368">
        <v>0.05</v>
      </c>
      <c r="F1682" s="368">
        <v>0.1</v>
      </c>
      <c r="G1682" s="368">
        <v>0.15</v>
      </c>
      <c r="H1682" s="368">
        <v>0.2</v>
      </c>
      <c r="I1682" s="368">
        <v>0.25</v>
      </c>
      <c r="J1682" s="368">
        <v>0.3</v>
      </c>
      <c r="K1682" s="368">
        <v>0.35</v>
      </c>
      <c r="L1682" s="368">
        <v>0.4</v>
      </c>
      <c r="M1682" s="368">
        <v>0.5</v>
      </c>
      <c r="N1682" s="368">
        <v>0.75</v>
      </c>
      <c r="O1682" s="369">
        <v>1</v>
      </c>
    </row>
    <row r="1683" spans="1:15" ht="15.75" thickBot="1" x14ac:dyDescent="0.3">
      <c r="A1683" s="1540"/>
      <c r="B1683" s="1507"/>
      <c r="C1683" s="402" t="s">
        <v>66</v>
      </c>
      <c r="D1683" s="373" t="s">
        <v>1163</v>
      </c>
      <c r="E1683" s="373">
        <v>0.05</v>
      </c>
      <c r="F1683" s="373">
        <v>0.1</v>
      </c>
      <c r="G1683" s="373">
        <v>0.15</v>
      </c>
      <c r="H1683" s="373">
        <v>0.2</v>
      </c>
      <c r="I1683" s="373">
        <v>0.25</v>
      </c>
      <c r="J1683" s="373">
        <v>0.3</v>
      </c>
      <c r="K1683" s="373">
        <v>0.35</v>
      </c>
      <c r="L1683" s="373">
        <v>0.4</v>
      </c>
      <c r="M1683" s="373"/>
      <c r="N1683" s="373"/>
      <c r="O1683" s="374"/>
    </row>
    <row r="1684" spans="1:15" ht="15.75" x14ac:dyDescent="0.25">
      <c r="A1684" s="200"/>
      <c r="B1684" s="201"/>
      <c r="C1684" s="206"/>
      <c r="D1684" s="206"/>
      <c r="E1684" s="206"/>
      <c r="F1684" s="206"/>
      <c r="G1684" s="206"/>
      <c r="H1684" s="206"/>
      <c r="I1684" s="206"/>
      <c r="J1684" s="206"/>
      <c r="K1684" s="206"/>
      <c r="L1684" s="206"/>
      <c r="M1684" s="206"/>
      <c r="N1684" s="206"/>
      <c r="O1684" s="200"/>
    </row>
    <row r="1685" spans="1:15" ht="16.5" thickBot="1" x14ac:dyDescent="0.3">
      <c r="A1685" s="205"/>
      <c r="B1685" s="206"/>
      <c r="C1685" s="207"/>
      <c r="D1685" s="207"/>
      <c r="E1685" s="207"/>
      <c r="F1685" s="207"/>
      <c r="G1685" s="207"/>
      <c r="H1685" s="207"/>
      <c r="I1685" s="207"/>
      <c r="J1685" s="207"/>
      <c r="K1685" s="207"/>
      <c r="L1685" s="207"/>
      <c r="M1685" s="207"/>
      <c r="N1685" s="207"/>
      <c r="O1685" s="205"/>
    </row>
    <row r="1686" spans="1:15" ht="16.5" thickBot="1" x14ac:dyDescent="0.3">
      <c r="A1686" s="1478" t="s">
        <v>1271</v>
      </c>
      <c r="B1686" s="1479"/>
      <c r="C1686" s="1479"/>
      <c r="D1686" s="1479"/>
      <c r="E1686" s="1479"/>
      <c r="F1686" s="1479"/>
      <c r="G1686" s="1479"/>
      <c r="H1686" s="1479"/>
      <c r="I1686" s="1479"/>
      <c r="J1686" s="1479"/>
      <c r="K1686" s="1479"/>
      <c r="L1686" s="1479"/>
      <c r="M1686" s="1479"/>
      <c r="N1686" s="1479"/>
      <c r="O1686" s="1480"/>
    </row>
    <row r="1687" spans="1:15" x14ac:dyDescent="0.25">
      <c r="A1687" s="1481" t="s">
        <v>1272</v>
      </c>
      <c r="B1687" s="1482"/>
      <c r="C1687" s="1482"/>
      <c r="D1687" s="1482"/>
      <c r="E1687" s="1482"/>
      <c r="F1687" s="1482"/>
      <c r="G1687" s="1482"/>
      <c r="H1687" s="1482"/>
      <c r="I1687" s="1482"/>
      <c r="J1687" s="1482"/>
      <c r="K1687" s="1482"/>
      <c r="L1687" s="1482"/>
      <c r="M1687" s="1482"/>
      <c r="N1687" s="1482"/>
      <c r="O1687" s="1483"/>
    </row>
    <row r="1688" spans="1:15" x14ac:dyDescent="0.25">
      <c r="A1688" s="1469" t="s">
        <v>1273</v>
      </c>
      <c r="B1688" s="1470"/>
      <c r="C1688" s="1470"/>
      <c r="D1688" s="1470"/>
      <c r="E1688" s="1470"/>
      <c r="F1688" s="1470"/>
      <c r="G1688" s="1470"/>
      <c r="H1688" s="1470"/>
      <c r="I1688" s="1470"/>
      <c r="J1688" s="1470"/>
      <c r="K1688" s="1470"/>
      <c r="L1688" s="1470"/>
      <c r="M1688" s="1470"/>
      <c r="N1688" s="1470"/>
      <c r="O1688" s="1471"/>
    </row>
    <row r="1689" spans="1:15" x14ac:dyDescent="0.25">
      <c r="A1689" s="1472" t="s">
        <v>1274</v>
      </c>
      <c r="B1689" s="1470"/>
      <c r="C1689" s="1470"/>
      <c r="D1689" s="1470"/>
      <c r="E1689" s="1470"/>
      <c r="F1689" s="1470"/>
      <c r="G1689" s="1470"/>
      <c r="H1689" s="1470"/>
      <c r="I1689" s="1470"/>
      <c r="J1689" s="1470"/>
      <c r="K1689" s="1470"/>
      <c r="L1689" s="1470"/>
      <c r="M1689" s="1470"/>
      <c r="N1689" s="1470"/>
      <c r="O1689" s="1471"/>
    </row>
    <row r="1690" spans="1:15" x14ac:dyDescent="0.25">
      <c r="A1690" s="1473" t="s">
        <v>1275</v>
      </c>
      <c r="B1690" s="1470"/>
      <c r="C1690" s="1470"/>
      <c r="D1690" s="1470"/>
      <c r="E1690" s="1470"/>
      <c r="F1690" s="1470"/>
      <c r="G1690" s="1470"/>
      <c r="H1690" s="1470"/>
      <c r="I1690" s="1470"/>
      <c r="J1690" s="1470"/>
      <c r="K1690" s="1470"/>
      <c r="L1690" s="1470"/>
      <c r="M1690" s="1470"/>
      <c r="N1690" s="1470"/>
      <c r="O1690" s="1471"/>
    </row>
    <row r="1691" spans="1:15" x14ac:dyDescent="0.25">
      <c r="A1691" s="1300" t="s">
        <v>1276</v>
      </c>
      <c r="B1691" s="1301"/>
      <c r="C1691" s="1301"/>
      <c r="D1691" s="1301"/>
      <c r="E1691" s="1301"/>
      <c r="F1691" s="1301"/>
      <c r="G1691" s="1301"/>
      <c r="H1691" s="1301"/>
      <c r="I1691" s="1301"/>
      <c r="J1691" s="1301"/>
      <c r="K1691" s="1301"/>
      <c r="L1691" s="1301"/>
      <c r="M1691" s="1301"/>
      <c r="N1691" s="1301"/>
      <c r="O1691" s="1302"/>
    </row>
    <row r="1692" spans="1:15" x14ac:dyDescent="0.25">
      <c r="A1692" s="1300" t="s">
        <v>1277</v>
      </c>
      <c r="B1692" s="1301"/>
      <c r="C1692" s="1301"/>
      <c r="D1692" s="1301"/>
      <c r="E1692" s="1301"/>
      <c r="F1692" s="1301"/>
      <c r="G1692" s="1301"/>
      <c r="H1692" s="1301"/>
      <c r="I1692" s="1301"/>
      <c r="J1692" s="1301"/>
      <c r="K1692" s="1301"/>
      <c r="L1692" s="1301"/>
      <c r="M1692" s="1301"/>
      <c r="N1692" s="1301"/>
      <c r="O1692" s="1302"/>
    </row>
    <row r="1693" spans="1:15" x14ac:dyDescent="0.25">
      <c r="A1693" s="1300" t="s">
        <v>1278</v>
      </c>
      <c r="B1693" s="1301"/>
      <c r="C1693" s="1301"/>
      <c r="D1693" s="1301"/>
      <c r="E1693" s="1301"/>
      <c r="F1693" s="1301"/>
      <c r="G1693" s="1301"/>
      <c r="H1693" s="1301"/>
      <c r="I1693" s="1301"/>
      <c r="J1693" s="1301"/>
      <c r="K1693" s="1301"/>
      <c r="L1693" s="1301"/>
      <c r="M1693" s="1301"/>
      <c r="N1693" s="1301"/>
      <c r="O1693" s="1302"/>
    </row>
    <row r="1694" spans="1:15" x14ac:dyDescent="0.25">
      <c r="A1694" s="1303" t="s">
        <v>620</v>
      </c>
      <c r="B1694" s="1301"/>
      <c r="C1694" s="1301"/>
      <c r="D1694" s="1301"/>
      <c r="E1694" s="1301"/>
      <c r="F1694" s="1301"/>
      <c r="G1694" s="1301"/>
      <c r="H1694" s="1301"/>
      <c r="I1694" s="1301"/>
      <c r="J1694" s="1301"/>
      <c r="K1694" s="1301"/>
      <c r="L1694" s="1301"/>
      <c r="M1694" s="1301"/>
      <c r="N1694" s="1301"/>
      <c r="O1694" s="1302"/>
    </row>
    <row r="1695" spans="1:15" ht="15.75" x14ac:dyDescent="0.25">
      <c r="A1695" s="1303" t="s">
        <v>621</v>
      </c>
      <c r="B1695" s="1304"/>
      <c r="C1695" s="1304"/>
      <c r="D1695" s="1304"/>
      <c r="E1695" s="1304"/>
      <c r="F1695" s="1304"/>
      <c r="G1695" s="1304"/>
      <c r="H1695" s="1304"/>
      <c r="I1695" s="1304"/>
      <c r="J1695" s="1304"/>
      <c r="K1695" s="1304"/>
      <c r="L1695" s="1304"/>
      <c r="M1695" s="1304"/>
      <c r="N1695" s="1304"/>
      <c r="O1695" s="1305"/>
    </row>
    <row r="1696" spans="1:15" ht="16.5" thickBot="1" x14ac:dyDescent="0.3">
      <c r="A1696" s="1306" t="s">
        <v>622</v>
      </c>
      <c r="B1696" s="1307"/>
      <c r="C1696" s="1307"/>
      <c r="D1696" s="1307"/>
      <c r="E1696" s="1307"/>
      <c r="F1696" s="1307"/>
      <c r="G1696" s="1307"/>
      <c r="H1696" s="1307"/>
      <c r="I1696" s="1307"/>
      <c r="J1696" s="1307"/>
      <c r="K1696" s="1307"/>
      <c r="L1696" s="1307"/>
      <c r="M1696" s="1307"/>
      <c r="N1696" s="1307"/>
      <c r="O1696" s="1308"/>
    </row>
  </sheetData>
  <sheetProtection password="B4A1" sheet="1" objects="1" scenarios="1" selectLockedCells="1" selectUnlockedCells="1"/>
  <mergeCells count="2138">
    <mergeCell ref="A1694:O1694"/>
    <mergeCell ref="A1695:O1695"/>
    <mergeCell ref="A1696:O1696"/>
    <mergeCell ref="A1688:O1688"/>
    <mergeCell ref="A1689:O1689"/>
    <mergeCell ref="A1690:O1690"/>
    <mergeCell ref="A1691:O1691"/>
    <mergeCell ref="A1692:O1692"/>
    <mergeCell ref="A1693:O1693"/>
    <mergeCell ref="A1680:A1681"/>
    <mergeCell ref="B1680:B1681"/>
    <mergeCell ref="A1682:A1683"/>
    <mergeCell ref="B1682:B1683"/>
    <mergeCell ref="A1686:O1686"/>
    <mergeCell ref="A1687:O1687"/>
    <mergeCell ref="A1673:F1673"/>
    <mergeCell ref="G1673:O1673"/>
    <mergeCell ref="A1676:A1677"/>
    <mergeCell ref="B1676:B1677"/>
    <mergeCell ref="A1678:A1679"/>
    <mergeCell ref="B1678:B1679"/>
    <mergeCell ref="A1670:F1670"/>
    <mergeCell ref="G1670:O1670"/>
    <mergeCell ref="A1671:F1671"/>
    <mergeCell ref="G1671:O1671"/>
    <mergeCell ref="A1672:F1672"/>
    <mergeCell ref="G1672:O1672"/>
    <mergeCell ref="C1668:E1668"/>
    <mergeCell ref="F1668:G1668"/>
    <mergeCell ref="H1668:I1668"/>
    <mergeCell ref="K1668:L1668"/>
    <mergeCell ref="M1668:O1668"/>
    <mergeCell ref="A1669:B1669"/>
    <mergeCell ref="C1669:G1669"/>
    <mergeCell ref="H1669:J1669"/>
    <mergeCell ref="K1669:O1669"/>
    <mergeCell ref="A1659:F1659"/>
    <mergeCell ref="G1659:O1659"/>
    <mergeCell ref="D1661:O1661"/>
    <mergeCell ref="A1663:C1663"/>
    <mergeCell ref="A1664:C1664"/>
    <mergeCell ref="C1667:E1667"/>
    <mergeCell ref="F1667:G1667"/>
    <mergeCell ref="H1667:I1667"/>
    <mergeCell ref="K1667:L1667"/>
    <mergeCell ref="M1667:O1667"/>
    <mergeCell ref="A1656:F1656"/>
    <mergeCell ref="G1656:O1656"/>
    <mergeCell ref="A1657:F1657"/>
    <mergeCell ref="G1657:O1657"/>
    <mergeCell ref="A1658:F1658"/>
    <mergeCell ref="G1658:O1658"/>
    <mergeCell ref="C1654:E1654"/>
    <mergeCell ref="F1654:G1654"/>
    <mergeCell ref="H1654:I1654"/>
    <mergeCell ref="K1654:L1654"/>
    <mergeCell ref="M1654:O1654"/>
    <mergeCell ref="A1655:B1655"/>
    <mergeCell ref="C1655:G1655"/>
    <mergeCell ref="H1655:J1655"/>
    <mergeCell ref="K1655:O1655"/>
    <mergeCell ref="A1645:F1645"/>
    <mergeCell ref="G1645:O1645"/>
    <mergeCell ref="D1647:O1647"/>
    <mergeCell ref="A1649:C1649"/>
    <mergeCell ref="A1650:C1650"/>
    <mergeCell ref="C1653:E1653"/>
    <mergeCell ref="F1653:G1653"/>
    <mergeCell ref="H1653:I1653"/>
    <mergeCell ref="K1653:L1653"/>
    <mergeCell ref="M1653:O1653"/>
    <mergeCell ref="A1642:F1642"/>
    <mergeCell ref="G1642:O1642"/>
    <mergeCell ref="A1643:F1643"/>
    <mergeCell ref="G1643:O1643"/>
    <mergeCell ref="A1644:F1644"/>
    <mergeCell ref="G1644:O1644"/>
    <mergeCell ref="C1640:E1640"/>
    <mergeCell ref="F1640:G1640"/>
    <mergeCell ref="H1640:I1640"/>
    <mergeCell ref="K1640:L1640"/>
    <mergeCell ref="M1640:O1640"/>
    <mergeCell ref="A1641:B1641"/>
    <mergeCell ref="C1641:G1641"/>
    <mergeCell ref="H1641:J1641"/>
    <mergeCell ref="K1641:O1641"/>
    <mergeCell ref="A1631:F1631"/>
    <mergeCell ref="G1631:O1631"/>
    <mergeCell ref="D1633:O1633"/>
    <mergeCell ref="A1635:C1635"/>
    <mergeCell ref="A1636:C1636"/>
    <mergeCell ref="C1639:E1639"/>
    <mergeCell ref="F1639:G1639"/>
    <mergeCell ref="H1639:I1639"/>
    <mergeCell ref="K1639:L1639"/>
    <mergeCell ref="M1639:O1639"/>
    <mergeCell ref="A1628:F1628"/>
    <mergeCell ref="G1628:O1628"/>
    <mergeCell ref="A1629:F1629"/>
    <mergeCell ref="G1629:O1629"/>
    <mergeCell ref="A1630:F1630"/>
    <mergeCell ref="G1630:O1630"/>
    <mergeCell ref="C1626:E1626"/>
    <mergeCell ref="F1626:G1626"/>
    <mergeCell ref="H1626:I1626"/>
    <mergeCell ref="K1626:L1626"/>
    <mergeCell ref="M1626:O1626"/>
    <mergeCell ref="A1627:B1627"/>
    <mergeCell ref="C1627:G1627"/>
    <mergeCell ref="H1627:J1627"/>
    <mergeCell ref="K1627:O1627"/>
    <mergeCell ref="E1624:I1624"/>
    <mergeCell ref="J1624:O1624"/>
    <mergeCell ref="C1625:E1625"/>
    <mergeCell ref="F1625:G1625"/>
    <mergeCell ref="H1625:I1625"/>
    <mergeCell ref="K1625:L1625"/>
    <mergeCell ref="M1625:O1625"/>
    <mergeCell ref="K1618:N1618"/>
    <mergeCell ref="A1620:D1623"/>
    <mergeCell ref="E1620:I1620"/>
    <mergeCell ref="J1620:K1623"/>
    <mergeCell ref="L1620:O1620"/>
    <mergeCell ref="E1621:I1621"/>
    <mergeCell ref="L1621:O1621"/>
    <mergeCell ref="L1622:O1622"/>
    <mergeCell ref="L1623:O1623"/>
    <mergeCell ref="A1611:C1611"/>
    <mergeCell ref="A1612:C1612"/>
    <mergeCell ref="A1613:C1613"/>
    <mergeCell ref="A1614:C1614"/>
    <mergeCell ref="A1615:C1615"/>
    <mergeCell ref="B1618:J1618"/>
    <mergeCell ref="A1604:O1604"/>
    <mergeCell ref="A1605:O1605"/>
    <mergeCell ref="A1606:O1606"/>
    <mergeCell ref="A1607:O1607"/>
    <mergeCell ref="A1608:O1608"/>
    <mergeCell ref="A1610:O1610"/>
    <mergeCell ref="A1598:O1598"/>
    <mergeCell ref="A1599:O1599"/>
    <mergeCell ref="A1600:O1600"/>
    <mergeCell ref="A1601:O1601"/>
    <mergeCell ref="A1602:O1602"/>
    <mergeCell ref="A1603:O1603"/>
    <mergeCell ref="A1590:A1591"/>
    <mergeCell ref="B1590:B1591"/>
    <mergeCell ref="A1592:A1593"/>
    <mergeCell ref="B1592:B1593"/>
    <mergeCell ref="A1594:A1595"/>
    <mergeCell ref="B1594:B1595"/>
    <mergeCell ref="C1586:E1586"/>
    <mergeCell ref="F1586:G1586"/>
    <mergeCell ref="H1586:I1586"/>
    <mergeCell ref="K1586:L1586"/>
    <mergeCell ref="M1586:O1586"/>
    <mergeCell ref="A1587:B1587"/>
    <mergeCell ref="C1587:G1587"/>
    <mergeCell ref="H1587:J1587"/>
    <mergeCell ref="K1587:O1587"/>
    <mergeCell ref="A1577:F1577"/>
    <mergeCell ref="G1577:O1577"/>
    <mergeCell ref="D1579:O1579"/>
    <mergeCell ref="A1581:C1581"/>
    <mergeCell ref="A1582:C1582"/>
    <mergeCell ref="C1585:E1585"/>
    <mergeCell ref="F1585:G1585"/>
    <mergeCell ref="H1585:I1585"/>
    <mergeCell ref="K1585:L1585"/>
    <mergeCell ref="M1585:O1585"/>
    <mergeCell ref="A1574:F1574"/>
    <mergeCell ref="G1574:O1574"/>
    <mergeCell ref="A1575:F1575"/>
    <mergeCell ref="G1575:O1575"/>
    <mergeCell ref="A1576:F1576"/>
    <mergeCell ref="G1576:O1576"/>
    <mergeCell ref="C1572:E1572"/>
    <mergeCell ref="F1572:G1572"/>
    <mergeCell ref="H1572:I1572"/>
    <mergeCell ref="K1572:L1572"/>
    <mergeCell ref="M1572:O1572"/>
    <mergeCell ref="A1573:B1573"/>
    <mergeCell ref="C1573:G1573"/>
    <mergeCell ref="H1573:J1573"/>
    <mergeCell ref="K1573:O1573"/>
    <mergeCell ref="A1563:F1563"/>
    <mergeCell ref="G1563:O1563"/>
    <mergeCell ref="D1565:O1565"/>
    <mergeCell ref="A1567:C1567"/>
    <mergeCell ref="A1568:C1568"/>
    <mergeCell ref="C1571:E1571"/>
    <mergeCell ref="F1571:G1571"/>
    <mergeCell ref="H1571:I1571"/>
    <mergeCell ref="K1571:L1571"/>
    <mergeCell ref="M1571:O1571"/>
    <mergeCell ref="A1560:F1560"/>
    <mergeCell ref="G1560:O1560"/>
    <mergeCell ref="A1561:F1561"/>
    <mergeCell ref="G1561:O1561"/>
    <mergeCell ref="A1562:F1562"/>
    <mergeCell ref="G1562:O1562"/>
    <mergeCell ref="C1558:E1558"/>
    <mergeCell ref="F1558:G1558"/>
    <mergeCell ref="H1558:I1558"/>
    <mergeCell ref="K1558:L1558"/>
    <mergeCell ref="M1558:O1558"/>
    <mergeCell ref="A1559:B1559"/>
    <mergeCell ref="C1559:G1559"/>
    <mergeCell ref="H1559:J1559"/>
    <mergeCell ref="K1559:O1559"/>
    <mergeCell ref="A1549:F1549"/>
    <mergeCell ref="G1549:O1549"/>
    <mergeCell ref="D1551:O1551"/>
    <mergeCell ref="A1553:C1553"/>
    <mergeCell ref="A1554:C1554"/>
    <mergeCell ref="C1557:E1557"/>
    <mergeCell ref="F1557:G1557"/>
    <mergeCell ref="H1557:I1557"/>
    <mergeCell ref="K1557:L1557"/>
    <mergeCell ref="M1557:O1557"/>
    <mergeCell ref="A1546:F1546"/>
    <mergeCell ref="G1546:O1546"/>
    <mergeCell ref="A1547:F1547"/>
    <mergeCell ref="G1547:O1547"/>
    <mergeCell ref="A1548:F1548"/>
    <mergeCell ref="G1548:O1548"/>
    <mergeCell ref="C1544:E1544"/>
    <mergeCell ref="F1544:G1544"/>
    <mergeCell ref="H1544:I1544"/>
    <mergeCell ref="K1544:L1544"/>
    <mergeCell ref="M1544:O1544"/>
    <mergeCell ref="A1545:B1545"/>
    <mergeCell ref="C1545:G1545"/>
    <mergeCell ref="H1545:J1545"/>
    <mergeCell ref="K1545:O1545"/>
    <mergeCell ref="L1539:O1539"/>
    <mergeCell ref="L1540:O1540"/>
    <mergeCell ref="L1541:O1541"/>
    <mergeCell ref="E1542:I1542"/>
    <mergeCell ref="J1542:O1542"/>
    <mergeCell ref="C1543:E1543"/>
    <mergeCell ref="F1543:G1543"/>
    <mergeCell ref="H1543:I1543"/>
    <mergeCell ref="K1543:L1543"/>
    <mergeCell ref="M1543:O1543"/>
    <mergeCell ref="A1531:O1531"/>
    <mergeCell ref="A1532:O1532"/>
    <mergeCell ref="A1533:O1533"/>
    <mergeCell ref="B1536:J1536"/>
    <mergeCell ref="K1536:N1536"/>
    <mergeCell ref="A1538:D1541"/>
    <mergeCell ref="E1538:I1538"/>
    <mergeCell ref="J1538:K1541"/>
    <mergeCell ref="L1538:O1538"/>
    <mergeCell ref="E1539:I1539"/>
    <mergeCell ref="A1525:O1525"/>
    <mergeCell ref="A1526:O1526"/>
    <mergeCell ref="A1527:O1527"/>
    <mergeCell ref="A1528:O1528"/>
    <mergeCell ref="A1529:O1529"/>
    <mergeCell ref="A1530:O1530"/>
    <mergeCell ref="A1518:A1519"/>
    <mergeCell ref="B1518:B1519"/>
    <mergeCell ref="A1520:A1521"/>
    <mergeCell ref="B1520:B1521"/>
    <mergeCell ref="A1523:O1523"/>
    <mergeCell ref="A1524:O1524"/>
    <mergeCell ref="A1511:F1511"/>
    <mergeCell ref="G1511:O1511"/>
    <mergeCell ref="A1514:A1515"/>
    <mergeCell ref="B1514:B1515"/>
    <mergeCell ref="A1516:A1517"/>
    <mergeCell ref="B1516:B1517"/>
    <mergeCell ref="A1508:F1508"/>
    <mergeCell ref="G1508:O1508"/>
    <mergeCell ref="A1509:F1509"/>
    <mergeCell ref="G1509:O1509"/>
    <mergeCell ref="A1510:F1510"/>
    <mergeCell ref="G1510:O1510"/>
    <mergeCell ref="C1506:E1506"/>
    <mergeCell ref="F1506:G1506"/>
    <mergeCell ref="H1506:I1506"/>
    <mergeCell ref="K1506:L1506"/>
    <mergeCell ref="M1506:O1506"/>
    <mergeCell ref="A1507:B1507"/>
    <mergeCell ref="C1507:G1507"/>
    <mergeCell ref="H1507:J1507"/>
    <mergeCell ref="K1507:O1507"/>
    <mergeCell ref="A1497:F1497"/>
    <mergeCell ref="G1497:O1497"/>
    <mergeCell ref="D1499:O1499"/>
    <mergeCell ref="A1501:C1501"/>
    <mergeCell ref="A1502:C1502"/>
    <mergeCell ref="C1505:E1505"/>
    <mergeCell ref="F1505:G1505"/>
    <mergeCell ref="H1505:I1505"/>
    <mergeCell ref="K1505:L1505"/>
    <mergeCell ref="M1505:O1505"/>
    <mergeCell ref="A1494:F1494"/>
    <mergeCell ref="G1494:O1494"/>
    <mergeCell ref="A1495:F1495"/>
    <mergeCell ref="G1495:O1495"/>
    <mergeCell ref="A1496:F1496"/>
    <mergeCell ref="G1496:O1496"/>
    <mergeCell ref="C1492:E1492"/>
    <mergeCell ref="F1492:G1492"/>
    <mergeCell ref="H1492:I1492"/>
    <mergeCell ref="K1492:L1492"/>
    <mergeCell ref="M1492:O1492"/>
    <mergeCell ref="A1493:B1493"/>
    <mergeCell ref="C1493:G1493"/>
    <mergeCell ref="H1493:J1493"/>
    <mergeCell ref="K1493:O1493"/>
    <mergeCell ref="L1490:O1490"/>
    <mergeCell ref="C1491:E1491"/>
    <mergeCell ref="F1491:G1491"/>
    <mergeCell ref="H1491:I1491"/>
    <mergeCell ref="K1491:L1491"/>
    <mergeCell ref="M1491:O1491"/>
    <mergeCell ref="A1487:D1489"/>
    <mergeCell ref="E1487:I1487"/>
    <mergeCell ref="J1487:K1489"/>
    <mergeCell ref="L1487:O1487"/>
    <mergeCell ref="E1488:I1488"/>
    <mergeCell ref="L1488:O1488"/>
    <mergeCell ref="E1489:I1489"/>
    <mergeCell ref="L1489:O1489"/>
    <mergeCell ref="A1478:O1478"/>
    <mergeCell ref="A1479:O1479"/>
    <mergeCell ref="B1483:J1483"/>
    <mergeCell ref="K1483:N1483"/>
    <mergeCell ref="B1485:J1485"/>
    <mergeCell ref="K1485:N1485"/>
    <mergeCell ref="A1472:O1472"/>
    <mergeCell ref="A1473:O1473"/>
    <mergeCell ref="A1474:O1474"/>
    <mergeCell ref="A1475:O1475"/>
    <mergeCell ref="A1476:O1476"/>
    <mergeCell ref="A1477:O1477"/>
    <mergeCell ref="A1464:A1465"/>
    <mergeCell ref="B1464:B1465"/>
    <mergeCell ref="A1467:O1467"/>
    <mergeCell ref="A1469:O1469"/>
    <mergeCell ref="A1470:O1470"/>
    <mergeCell ref="A1471:O1471"/>
    <mergeCell ref="A1458:A1459"/>
    <mergeCell ref="B1458:B1459"/>
    <mergeCell ref="A1460:A1461"/>
    <mergeCell ref="B1460:B1461"/>
    <mergeCell ref="A1462:A1463"/>
    <mergeCell ref="B1462:B1463"/>
    <mergeCell ref="A1449:F1450"/>
    <mergeCell ref="G1449:O1450"/>
    <mergeCell ref="A1454:A1455"/>
    <mergeCell ref="B1454:B1455"/>
    <mergeCell ref="A1456:A1457"/>
    <mergeCell ref="B1456:B1457"/>
    <mergeCell ref="A1445:F1445"/>
    <mergeCell ref="G1445:O1445"/>
    <mergeCell ref="A1446:F1447"/>
    <mergeCell ref="G1446:O1447"/>
    <mergeCell ref="A1448:F1448"/>
    <mergeCell ref="G1448:O1448"/>
    <mergeCell ref="C1443:E1443"/>
    <mergeCell ref="F1443:G1443"/>
    <mergeCell ref="H1443:I1443"/>
    <mergeCell ref="K1443:L1443"/>
    <mergeCell ref="M1443:O1443"/>
    <mergeCell ref="A1444:B1444"/>
    <mergeCell ref="C1444:G1444"/>
    <mergeCell ref="H1444:J1444"/>
    <mergeCell ref="K1444:O1444"/>
    <mergeCell ref="A1431:F1432"/>
    <mergeCell ref="G1431:O1432"/>
    <mergeCell ref="D1434:O1434"/>
    <mergeCell ref="A1436:C1436"/>
    <mergeCell ref="A1437:C1437"/>
    <mergeCell ref="C1442:E1442"/>
    <mergeCell ref="F1442:G1442"/>
    <mergeCell ref="H1442:I1442"/>
    <mergeCell ref="K1442:L1442"/>
    <mergeCell ref="M1442:O1442"/>
    <mergeCell ref="A1427:F1427"/>
    <mergeCell ref="G1427:O1427"/>
    <mergeCell ref="A1428:F1429"/>
    <mergeCell ref="G1428:O1429"/>
    <mergeCell ref="A1430:F1430"/>
    <mergeCell ref="G1430:O1430"/>
    <mergeCell ref="F1425:G1425"/>
    <mergeCell ref="H1425:I1425"/>
    <mergeCell ref="K1425:L1425"/>
    <mergeCell ref="M1425:O1425"/>
    <mergeCell ref="A1426:B1426"/>
    <mergeCell ref="C1426:G1426"/>
    <mergeCell ref="H1426:J1426"/>
    <mergeCell ref="K1426:O1426"/>
    <mergeCell ref="E1421:I1421"/>
    <mergeCell ref="L1421:O1421"/>
    <mergeCell ref="F1424:G1424"/>
    <mergeCell ref="H1424:I1424"/>
    <mergeCell ref="K1424:L1424"/>
    <mergeCell ref="M1424:O1424"/>
    <mergeCell ref="E1418:I1418"/>
    <mergeCell ref="L1418:O1418"/>
    <mergeCell ref="E1419:I1419"/>
    <mergeCell ref="L1419:O1419"/>
    <mergeCell ref="E1420:I1420"/>
    <mergeCell ref="L1420:O1420"/>
    <mergeCell ref="A1414:D1421"/>
    <mergeCell ref="E1414:I1414"/>
    <mergeCell ref="J1414:K1421"/>
    <mergeCell ref="L1414:O1414"/>
    <mergeCell ref="E1415:I1415"/>
    <mergeCell ref="L1415:O1415"/>
    <mergeCell ref="E1416:I1416"/>
    <mergeCell ref="L1416:O1416"/>
    <mergeCell ref="E1417:I1417"/>
    <mergeCell ref="L1417:O1417"/>
    <mergeCell ref="A1406:O1406"/>
    <mergeCell ref="A1407:O1407"/>
    <mergeCell ref="A1408:O1408"/>
    <mergeCell ref="B1411:J1411"/>
    <mergeCell ref="K1411:N1411"/>
    <mergeCell ref="B1412:J1412"/>
    <mergeCell ref="K1412:N1412"/>
    <mergeCell ref="A1400:O1400"/>
    <mergeCell ref="A1401:O1401"/>
    <mergeCell ref="A1402:O1402"/>
    <mergeCell ref="A1403:O1403"/>
    <mergeCell ref="A1404:O1404"/>
    <mergeCell ref="A1405:O1405"/>
    <mergeCell ref="A1393:A1394"/>
    <mergeCell ref="B1393:B1394"/>
    <mergeCell ref="A1395:A1396"/>
    <mergeCell ref="B1395:B1396"/>
    <mergeCell ref="A1398:O1398"/>
    <mergeCell ref="A1399:O1399"/>
    <mergeCell ref="A1387:A1388"/>
    <mergeCell ref="B1387:B1388"/>
    <mergeCell ref="A1389:A1390"/>
    <mergeCell ref="B1389:B1390"/>
    <mergeCell ref="A1391:A1392"/>
    <mergeCell ref="B1391:B1392"/>
    <mergeCell ref="A1381:A1382"/>
    <mergeCell ref="B1381:B1382"/>
    <mergeCell ref="A1383:A1384"/>
    <mergeCell ref="B1383:B1384"/>
    <mergeCell ref="A1385:A1386"/>
    <mergeCell ref="B1385:B1386"/>
    <mergeCell ref="A1373:F1374"/>
    <mergeCell ref="G1373:O1374"/>
    <mergeCell ref="A1377:A1378"/>
    <mergeCell ref="B1377:B1378"/>
    <mergeCell ref="A1379:A1380"/>
    <mergeCell ref="B1379:B1380"/>
    <mergeCell ref="A1369:F1369"/>
    <mergeCell ref="G1369:O1369"/>
    <mergeCell ref="A1370:F1371"/>
    <mergeCell ref="G1370:O1371"/>
    <mergeCell ref="A1372:F1372"/>
    <mergeCell ref="G1372:O1372"/>
    <mergeCell ref="C1367:E1367"/>
    <mergeCell ref="F1367:G1367"/>
    <mergeCell ref="H1367:I1367"/>
    <mergeCell ref="K1367:L1367"/>
    <mergeCell ref="M1367:O1367"/>
    <mergeCell ref="A1368:B1368"/>
    <mergeCell ref="C1368:G1368"/>
    <mergeCell ref="H1368:J1368"/>
    <mergeCell ref="K1368:O1368"/>
    <mergeCell ref="A1355:F1356"/>
    <mergeCell ref="G1355:O1356"/>
    <mergeCell ref="D1358:O1358"/>
    <mergeCell ref="A1360:C1360"/>
    <mergeCell ref="A1361:C1361"/>
    <mergeCell ref="C1366:E1366"/>
    <mergeCell ref="F1366:G1366"/>
    <mergeCell ref="H1366:I1366"/>
    <mergeCell ref="K1366:L1366"/>
    <mergeCell ref="M1366:O1366"/>
    <mergeCell ref="A1351:F1351"/>
    <mergeCell ref="G1351:O1351"/>
    <mergeCell ref="A1352:F1353"/>
    <mergeCell ref="G1352:O1353"/>
    <mergeCell ref="A1354:F1354"/>
    <mergeCell ref="G1354:O1354"/>
    <mergeCell ref="F1349:G1349"/>
    <mergeCell ref="H1349:I1349"/>
    <mergeCell ref="K1349:L1349"/>
    <mergeCell ref="M1349:O1349"/>
    <mergeCell ref="A1350:B1350"/>
    <mergeCell ref="C1350:G1350"/>
    <mergeCell ref="H1350:J1350"/>
    <mergeCell ref="K1350:O1350"/>
    <mergeCell ref="E1345:I1345"/>
    <mergeCell ref="L1345:O1345"/>
    <mergeCell ref="F1348:G1348"/>
    <mergeCell ref="H1348:I1348"/>
    <mergeCell ref="K1348:L1348"/>
    <mergeCell ref="M1348:O1348"/>
    <mergeCell ref="A1341:D1345"/>
    <mergeCell ref="E1341:I1341"/>
    <mergeCell ref="J1341:K1345"/>
    <mergeCell ref="L1341:O1341"/>
    <mergeCell ref="E1342:I1342"/>
    <mergeCell ref="L1342:O1342"/>
    <mergeCell ref="E1343:I1343"/>
    <mergeCell ref="L1343:O1343"/>
    <mergeCell ref="E1344:I1344"/>
    <mergeCell ref="L1344:O1344"/>
    <mergeCell ref="A1333:O1333"/>
    <mergeCell ref="A1334:O1334"/>
    <mergeCell ref="B1338:J1338"/>
    <mergeCell ref="K1338:N1338"/>
    <mergeCell ref="B1339:J1339"/>
    <mergeCell ref="K1339:N1339"/>
    <mergeCell ref="A1327:O1327"/>
    <mergeCell ref="A1328:O1328"/>
    <mergeCell ref="A1329:O1329"/>
    <mergeCell ref="A1330:O1330"/>
    <mergeCell ref="A1331:O1331"/>
    <mergeCell ref="A1332:O1332"/>
    <mergeCell ref="A1319:A1320"/>
    <mergeCell ref="B1319:B1320"/>
    <mergeCell ref="A1322:O1322"/>
    <mergeCell ref="A1324:O1324"/>
    <mergeCell ref="A1325:O1325"/>
    <mergeCell ref="A1326:O1326"/>
    <mergeCell ref="A1313:A1314"/>
    <mergeCell ref="B1313:B1314"/>
    <mergeCell ref="A1315:A1316"/>
    <mergeCell ref="B1315:B1316"/>
    <mergeCell ref="A1317:A1318"/>
    <mergeCell ref="B1317:B1318"/>
    <mergeCell ref="A1305:F1306"/>
    <mergeCell ref="G1305:O1306"/>
    <mergeCell ref="A1309:A1310"/>
    <mergeCell ref="B1309:B1310"/>
    <mergeCell ref="A1311:A1312"/>
    <mergeCell ref="B1311:B1312"/>
    <mergeCell ref="A1301:F1301"/>
    <mergeCell ref="G1301:O1301"/>
    <mergeCell ref="A1302:F1303"/>
    <mergeCell ref="G1302:O1303"/>
    <mergeCell ref="A1304:F1304"/>
    <mergeCell ref="G1304:O1304"/>
    <mergeCell ref="C1299:E1299"/>
    <mergeCell ref="F1299:G1299"/>
    <mergeCell ref="H1299:I1299"/>
    <mergeCell ref="K1299:L1299"/>
    <mergeCell ref="M1299:O1299"/>
    <mergeCell ref="A1300:B1300"/>
    <mergeCell ref="C1300:G1300"/>
    <mergeCell ref="H1300:J1300"/>
    <mergeCell ref="K1300:O1300"/>
    <mergeCell ref="A1290:F1291"/>
    <mergeCell ref="G1290:O1291"/>
    <mergeCell ref="D1293:O1293"/>
    <mergeCell ref="A1295:C1295"/>
    <mergeCell ref="A1296:C1296"/>
    <mergeCell ref="C1298:E1298"/>
    <mergeCell ref="F1298:G1298"/>
    <mergeCell ref="H1298:I1298"/>
    <mergeCell ref="K1298:L1298"/>
    <mergeCell ref="M1298:O1298"/>
    <mergeCell ref="A1286:F1286"/>
    <mergeCell ref="G1286:O1286"/>
    <mergeCell ref="A1287:F1288"/>
    <mergeCell ref="G1287:O1288"/>
    <mergeCell ref="A1289:F1289"/>
    <mergeCell ref="G1289:O1289"/>
    <mergeCell ref="F1284:G1284"/>
    <mergeCell ref="H1284:I1284"/>
    <mergeCell ref="K1284:L1284"/>
    <mergeCell ref="M1284:O1284"/>
    <mergeCell ref="A1285:B1285"/>
    <mergeCell ref="C1285:G1285"/>
    <mergeCell ref="H1285:J1285"/>
    <mergeCell ref="K1285:O1285"/>
    <mergeCell ref="E1280:I1280"/>
    <mergeCell ref="L1280:O1280"/>
    <mergeCell ref="E1281:I1281"/>
    <mergeCell ref="L1281:O1281"/>
    <mergeCell ref="F1283:G1283"/>
    <mergeCell ref="H1283:I1283"/>
    <mergeCell ref="K1283:L1283"/>
    <mergeCell ref="M1283:O1283"/>
    <mergeCell ref="E1277:I1277"/>
    <mergeCell ref="L1277:O1277"/>
    <mergeCell ref="E1278:I1278"/>
    <mergeCell ref="L1278:O1278"/>
    <mergeCell ref="E1279:I1279"/>
    <mergeCell ref="L1279:O1279"/>
    <mergeCell ref="B1272:J1272"/>
    <mergeCell ref="K1272:N1272"/>
    <mergeCell ref="A1274:D1281"/>
    <mergeCell ref="E1274:I1274"/>
    <mergeCell ref="J1274:K1281"/>
    <mergeCell ref="L1274:O1274"/>
    <mergeCell ref="E1275:I1275"/>
    <mergeCell ref="L1275:O1275"/>
    <mergeCell ref="E1276:I1276"/>
    <mergeCell ref="L1276:O1276"/>
    <mergeCell ref="A1264:O1264"/>
    <mergeCell ref="A1265:O1265"/>
    <mergeCell ref="A1266:O1266"/>
    <mergeCell ref="A1267:O1267"/>
    <mergeCell ref="B1271:J1271"/>
    <mergeCell ref="K1271:N1271"/>
    <mergeCell ref="A1258:O1258"/>
    <mergeCell ref="A1259:O1259"/>
    <mergeCell ref="A1260:O1260"/>
    <mergeCell ref="A1261:O1261"/>
    <mergeCell ref="A1262:O1262"/>
    <mergeCell ref="A1263:O1263"/>
    <mergeCell ref="A1250:A1251"/>
    <mergeCell ref="B1250:B1251"/>
    <mergeCell ref="A1252:A1253"/>
    <mergeCell ref="B1252:B1253"/>
    <mergeCell ref="A1255:O1255"/>
    <mergeCell ref="A1257:O1257"/>
    <mergeCell ref="A1244:A1245"/>
    <mergeCell ref="B1244:B1245"/>
    <mergeCell ref="A1246:A1247"/>
    <mergeCell ref="B1246:B1247"/>
    <mergeCell ref="A1248:A1249"/>
    <mergeCell ref="B1248:B1249"/>
    <mergeCell ref="A1238:A1239"/>
    <mergeCell ref="B1238:B1239"/>
    <mergeCell ref="A1240:A1241"/>
    <mergeCell ref="B1240:B1241"/>
    <mergeCell ref="A1242:A1243"/>
    <mergeCell ref="B1242:B1243"/>
    <mergeCell ref="A1232:A1233"/>
    <mergeCell ref="B1232:B1233"/>
    <mergeCell ref="A1234:A1235"/>
    <mergeCell ref="B1234:B1235"/>
    <mergeCell ref="A1236:A1237"/>
    <mergeCell ref="B1236:B1237"/>
    <mergeCell ref="A1224:F1225"/>
    <mergeCell ref="G1224:O1225"/>
    <mergeCell ref="A1228:A1229"/>
    <mergeCell ref="B1228:B1229"/>
    <mergeCell ref="A1230:A1231"/>
    <mergeCell ref="B1230:B1231"/>
    <mergeCell ref="A1220:F1220"/>
    <mergeCell ref="G1220:O1220"/>
    <mergeCell ref="A1221:F1222"/>
    <mergeCell ref="G1221:O1222"/>
    <mergeCell ref="A1223:F1223"/>
    <mergeCell ref="G1223:O1223"/>
    <mergeCell ref="C1218:E1218"/>
    <mergeCell ref="F1218:G1218"/>
    <mergeCell ref="H1218:I1218"/>
    <mergeCell ref="K1218:L1218"/>
    <mergeCell ref="M1218:O1218"/>
    <mergeCell ref="A1219:B1219"/>
    <mergeCell ref="C1219:G1219"/>
    <mergeCell ref="H1219:J1219"/>
    <mergeCell ref="K1219:O1219"/>
    <mergeCell ref="A1210:F1211"/>
    <mergeCell ref="G1210:O1211"/>
    <mergeCell ref="D1212:O1212"/>
    <mergeCell ref="A1214:C1214"/>
    <mergeCell ref="A1215:C1215"/>
    <mergeCell ref="C1217:E1217"/>
    <mergeCell ref="F1217:G1217"/>
    <mergeCell ref="H1217:I1217"/>
    <mergeCell ref="K1217:L1217"/>
    <mergeCell ref="M1217:O1217"/>
    <mergeCell ref="A1206:F1206"/>
    <mergeCell ref="G1206:O1206"/>
    <mergeCell ref="A1207:F1208"/>
    <mergeCell ref="G1207:O1208"/>
    <mergeCell ref="A1209:F1209"/>
    <mergeCell ref="G1209:O1209"/>
    <mergeCell ref="C1204:E1204"/>
    <mergeCell ref="F1204:G1204"/>
    <mergeCell ref="H1204:I1204"/>
    <mergeCell ref="K1204:L1204"/>
    <mergeCell ref="M1204:O1204"/>
    <mergeCell ref="A1205:B1205"/>
    <mergeCell ref="C1205:G1205"/>
    <mergeCell ref="H1205:J1205"/>
    <mergeCell ref="K1205:O1205"/>
    <mergeCell ref="A1193:F1194"/>
    <mergeCell ref="G1193:O1194"/>
    <mergeCell ref="D1196:O1196"/>
    <mergeCell ref="A1198:C1198"/>
    <mergeCell ref="A1199:C1199"/>
    <mergeCell ref="C1203:E1203"/>
    <mergeCell ref="F1203:G1203"/>
    <mergeCell ref="H1203:I1203"/>
    <mergeCell ref="K1203:L1203"/>
    <mergeCell ref="M1203:O1203"/>
    <mergeCell ref="A1189:F1189"/>
    <mergeCell ref="G1189:O1189"/>
    <mergeCell ref="A1190:F1191"/>
    <mergeCell ref="G1190:O1191"/>
    <mergeCell ref="A1192:F1192"/>
    <mergeCell ref="G1192:O1192"/>
    <mergeCell ref="F1187:G1187"/>
    <mergeCell ref="H1187:I1187"/>
    <mergeCell ref="K1187:L1187"/>
    <mergeCell ref="M1187:O1187"/>
    <mergeCell ref="A1188:B1188"/>
    <mergeCell ref="C1188:G1188"/>
    <mergeCell ref="H1188:J1188"/>
    <mergeCell ref="K1188:O1188"/>
    <mergeCell ref="A1178:F1179"/>
    <mergeCell ref="G1178:O1179"/>
    <mergeCell ref="D1181:O1181"/>
    <mergeCell ref="A1183:C1183"/>
    <mergeCell ref="A1184:C1184"/>
    <mergeCell ref="F1186:G1186"/>
    <mergeCell ref="H1186:I1186"/>
    <mergeCell ref="K1186:L1186"/>
    <mergeCell ref="M1186:O1186"/>
    <mergeCell ref="E1163:I1163"/>
    <mergeCell ref="L1163:O1163"/>
    <mergeCell ref="L1157:O1157"/>
    <mergeCell ref="E1158:I1158"/>
    <mergeCell ref="L1158:O1158"/>
    <mergeCell ref="E1159:I1159"/>
    <mergeCell ref="L1159:O1159"/>
    <mergeCell ref="E1160:I1160"/>
    <mergeCell ref="L1160:O1160"/>
    <mergeCell ref="A1174:F1174"/>
    <mergeCell ref="G1174:O1174"/>
    <mergeCell ref="A1175:F1176"/>
    <mergeCell ref="G1175:O1176"/>
    <mergeCell ref="A1177:F1177"/>
    <mergeCell ref="G1177:O1177"/>
    <mergeCell ref="F1172:G1172"/>
    <mergeCell ref="H1172:I1172"/>
    <mergeCell ref="K1172:L1172"/>
    <mergeCell ref="M1172:O1172"/>
    <mergeCell ref="A1173:B1173"/>
    <mergeCell ref="C1173:G1173"/>
    <mergeCell ref="H1173:J1173"/>
    <mergeCell ref="K1173:O1173"/>
    <mergeCell ref="E1167:I1167"/>
    <mergeCell ref="L1167:O1167"/>
    <mergeCell ref="E1168:I1168"/>
    <mergeCell ref="L1168:O1168"/>
    <mergeCell ref="F1171:G1171"/>
    <mergeCell ref="H1171:I1171"/>
    <mergeCell ref="K1171:L1171"/>
    <mergeCell ref="M1171:O1171"/>
    <mergeCell ref="A1143:O1143"/>
    <mergeCell ref="B1152:J1152"/>
    <mergeCell ref="K1152:N1152"/>
    <mergeCell ref="B1154:J1154"/>
    <mergeCell ref="K1154:N1154"/>
    <mergeCell ref="A1156:D1168"/>
    <mergeCell ref="E1156:I1156"/>
    <mergeCell ref="J1156:K1168"/>
    <mergeCell ref="L1156:O1156"/>
    <mergeCell ref="E1157:I1157"/>
    <mergeCell ref="A1137:O1137"/>
    <mergeCell ref="A1138:O1138"/>
    <mergeCell ref="A1139:O1139"/>
    <mergeCell ref="A1140:O1140"/>
    <mergeCell ref="A1141:O1141"/>
    <mergeCell ref="A1142:O1142"/>
    <mergeCell ref="A1130:A1131"/>
    <mergeCell ref="B1130:B1131"/>
    <mergeCell ref="A1133:O1133"/>
    <mergeCell ref="A1134:O1134"/>
    <mergeCell ref="A1135:O1135"/>
    <mergeCell ref="A1136:O1136"/>
    <mergeCell ref="E1164:I1164"/>
    <mergeCell ref="L1164:O1164"/>
    <mergeCell ref="E1165:I1165"/>
    <mergeCell ref="L1165:O1165"/>
    <mergeCell ref="E1166:I1166"/>
    <mergeCell ref="L1166:O1166"/>
    <mergeCell ref="E1161:I1161"/>
    <mergeCell ref="L1161:O1161"/>
    <mergeCell ref="E1162:I1162"/>
    <mergeCell ref="L1162:O1162"/>
    <mergeCell ref="A1118:F1119"/>
    <mergeCell ref="G1118:O1119"/>
    <mergeCell ref="D1121:O1121"/>
    <mergeCell ref="A1123:C1123"/>
    <mergeCell ref="A1124:C1124"/>
    <mergeCell ref="A1128:A1129"/>
    <mergeCell ref="B1128:B1129"/>
    <mergeCell ref="A1114:F1114"/>
    <mergeCell ref="G1114:O1114"/>
    <mergeCell ref="A1115:F1116"/>
    <mergeCell ref="G1115:O1116"/>
    <mergeCell ref="A1117:F1117"/>
    <mergeCell ref="G1117:O1117"/>
    <mergeCell ref="F1112:G1112"/>
    <mergeCell ref="H1112:I1112"/>
    <mergeCell ref="K1112:L1112"/>
    <mergeCell ref="M1112:O1112"/>
    <mergeCell ref="A1113:B1113"/>
    <mergeCell ref="C1113:G1113"/>
    <mergeCell ref="H1113:J1113"/>
    <mergeCell ref="K1113:O1113"/>
    <mergeCell ref="L1110:O1110"/>
    <mergeCell ref="F1111:G1111"/>
    <mergeCell ref="H1111:I1111"/>
    <mergeCell ref="K1111:L1111"/>
    <mergeCell ref="M1111:O1111"/>
    <mergeCell ref="E1105:I1105"/>
    <mergeCell ref="L1105:O1105"/>
    <mergeCell ref="E1106:I1106"/>
    <mergeCell ref="L1106:O1106"/>
    <mergeCell ref="E1107:I1107"/>
    <mergeCell ref="L1107:O1107"/>
    <mergeCell ref="L1101:O1101"/>
    <mergeCell ref="E1102:I1102"/>
    <mergeCell ref="L1102:O1102"/>
    <mergeCell ref="E1103:I1103"/>
    <mergeCell ref="L1103:O1103"/>
    <mergeCell ref="E1104:I1104"/>
    <mergeCell ref="L1104:O1104"/>
    <mergeCell ref="A1091:O1091"/>
    <mergeCell ref="B1096:J1096"/>
    <mergeCell ref="K1096:N1096"/>
    <mergeCell ref="B1098:J1098"/>
    <mergeCell ref="K1098:N1098"/>
    <mergeCell ref="A1100:D1109"/>
    <mergeCell ref="E1100:I1100"/>
    <mergeCell ref="J1100:K1109"/>
    <mergeCell ref="L1100:O1100"/>
    <mergeCell ref="E1101:I1101"/>
    <mergeCell ref="A1085:O1085"/>
    <mergeCell ref="A1086:O1086"/>
    <mergeCell ref="A1087:O1087"/>
    <mergeCell ref="A1088:O1088"/>
    <mergeCell ref="A1089:O1089"/>
    <mergeCell ref="A1090:O1090"/>
    <mergeCell ref="A1078:A1079"/>
    <mergeCell ref="B1078:B1079"/>
    <mergeCell ref="A1081:O1081"/>
    <mergeCell ref="A1082:O1082"/>
    <mergeCell ref="A1083:O1083"/>
    <mergeCell ref="A1084:O1084"/>
    <mergeCell ref="E1108:I1108"/>
    <mergeCell ref="L1108:O1108"/>
    <mergeCell ref="E1109:I1109"/>
    <mergeCell ref="L1109:O1109"/>
    <mergeCell ref="D1067:O1067"/>
    <mergeCell ref="A1069:C1069"/>
    <mergeCell ref="A1070:C1070"/>
    <mergeCell ref="A1074:A1075"/>
    <mergeCell ref="B1074:B1075"/>
    <mergeCell ref="A1076:A1077"/>
    <mergeCell ref="B1076:B1077"/>
    <mergeCell ref="A1061:F1062"/>
    <mergeCell ref="G1061:O1062"/>
    <mergeCell ref="A1063:F1063"/>
    <mergeCell ref="G1063:O1063"/>
    <mergeCell ref="A1064:F1065"/>
    <mergeCell ref="G1064:O1065"/>
    <mergeCell ref="A1059:B1059"/>
    <mergeCell ref="C1059:G1059"/>
    <mergeCell ref="H1059:J1059"/>
    <mergeCell ref="K1059:O1059"/>
    <mergeCell ref="A1060:F1060"/>
    <mergeCell ref="G1060:O1060"/>
    <mergeCell ref="F1057:G1057"/>
    <mergeCell ref="H1057:I1057"/>
    <mergeCell ref="K1057:L1057"/>
    <mergeCell ref="M1057:O1057"/>
    <mergeCell ref="F1058:G1058"/>
    <mergeCell ref="H1058:I1058"/>
    <mergeCell ref="K1058:L1058"/>
    <mergeCell ref="M1058:O1058"/>
    <mergeCell ref="E1052:I1052"/>
    <mergeCell ref="L1052:O1052"/>
    <mergeCell ref="E1053:I1053"/>
    <mergeCell ref="L1053:O1053"/>
    <mergeCell ref="E1054:I1054"/>
    <mergeCell ref="L1054:O1054"/>
    <mergeCell ref="E1049:I1049"/>
    <mergeCell ref="L1049:O1049"/>
    <mergeCell ref="E1050:I1050"/>
    <mergeCell ref="L1050:O1050"/>
    <mergeCell ref="E1051:I1051"/>
    <mergeCell ref="L1051:O1051"/>
    <mergeCell ref="A1045:D1054"/>
    <mergeCell ref="E1045:I1045"/>
    <mergeCell ref="J1045:K1054"/>
    <mergeCell ref="L1045:O1045"/>
    <mergeCell ref="E1046:I1046"/>
    <mergeCell ref="L1046:O1046"/>
    <mergeCell ref="E1047:I1047"/>
    <mergeCell ref="L1047:O1047"/>
    <mergeCell ref="E1048:I1048"/>
    <mergeCell ref="L1048:O1048"/>
    <mergeCell ref="A1036:O1036"/>
    <mergeCell ref="A1037:O1037"/>
    <mergeCell ref="A1038:O1038"/>
    <mergeCell ref="B1041:J1041"/>
    <mergeCell ref="K1041:N1041"/>
    <mergeCell ref="B1043:J1043"/>
    <mergeCell ref="K1043:N1043"/>
    <mergeCell ref="A1030:O1030"/>
    <mergeCell ref="A1031:O1031"/>
    <mergeCell ref="A1032:O1032"/>
    <mergeCell ref="A1033:O1033"/>
    <mergeCell ref="A1034:O1034"/>
    <mergeCell ref="A1035:O1035"/>
    <mergeCell ref="A1023:A1024"/>
    <mergeCell ref="B1023:B1024"/>
    <mergeCell ref="A1025:A1026"/>
    <mergeCell ref="B1025:B1026"/>
    <mergeCell ref="A1028:O1028"/>
    <mergeCell ref="A1029:O1029"/>
    <mergeCell ref="A1017:A1018"/>
    <mergeCell ref="B1017:B1018"/>
    <mergeCell ref="A1019:A1020"/>
    <mergeCell ref="B1019:B1020"/>
    <mergeCell ref="A1021:A1022"/>
    <mergeCell ref="B1021:B1022"/>
    <mergeCell ref="D1008:O1008"/>
    <mergeCell ref="A1010:C1010"/>
    <mergeCell ref="A1011:C1011"/>
    <mergeCell ref="A1015:A1016"/>
    <mergeCell ref="B1015:B1016"/>
    <mergeCell ref="A1001:F1001"/>
    <mergeCell ref="G1001:O1001"/>
    <mergeCell ref="A1002:F1003"/>
    <mergeCell ref="G1002:O1003"/>
    <mergeCell ref="A1004:F1004"/>
    <mergeCell ref="G1004:O1004"/>
    <mergeCell ref="F999:G999"/>
    <mergeCell ref="H999:I999"/>
    <mergeCell ref="K999:L999"/>
    <mergeCell ref="M999:O999"/>
    <mergeCell ref="A1000:B1000"/>
    <mergeCell ref="C1000:G1000"/>
    <mergeCell ref="H1000:J1000"/>
    <mergeCell ref="K1000:O1000"/>
    <mergeCell ref="F998:G998"/>
    <mergeCell ref="H998:I998"/>
    <mergeCell ref="K998:L998"/>
    <mergeCell ref="M998:O998"/>
    <mergeCell ref="E992:I992"/>
    <mergeCell ref="L992:O992"/>
    <mergeCell ref="E993:I993"/>
    <mergeCell ref="L993:O993"/>
    <mergeCell ref="E994:I994"/>
    <mergeCell ref="L994:O994"/>
    <mergeCell ref="E989:I989"/>
    <mergeCell ref="L989:O989"/>
    <mergeCell ref="E990:I990"/>
    <mergeCell ref="L990:O990"/>
    <mergeCell ref="E991:I991"/>
    <mergeCell ref="L991:O991"/>
    <mergeCell ref="A1005:F1006"/>
    <mergeCell ref="G1005:O1006"/>
    <mergeCell ref="B984:J984"/>
    <mergeCell ref="K984:N984"/>
    <mergeCell ref="A986:D995"/>
    <mergeCell ref="E986:I986"/>
    <mergeCell ref="J986:K995"/>
    <mergeCell ref="L986:O986"/>
    <mergeCell ref="E987:I987"/>
    <mergeCell ref="L987:O987"/>
    <mergeCell ref="E988:I988"/>
    <mergeCell ref="L988:O988"/>
    <mergeCell ref="A974:O974"/>
    <mergeCell ref="A975:O975"/>
    <mergeCell ref="A976:O976"/>
    <mergeCell ref="A977:O977"/>
    <mergeCell ref="A978:O978"/>
    <mergeCell ref="B982:J982"/>
    <mergeCell ref="K982:N982"/>
    <mergeCell ref="E995:I995"/>
    <mergeCell ref="L995:O995"/>
    <mergeCell ref="A968:O968"/>
    <mergeCell ref="A969:O969"/>
    <mergeCell ref="A970:O970"/>
    <mergeCell ref="A971:O971"/>
    <mergeCell ref="A972:O972"/>
    <mergeCell ref="A973:O973"/>
    <mergeCell ref="A961:A962"/>
    <mergeCell ref="B961:B962"/>
    <mergeCell ref="A963:A964"/>
    <mergeCell ref="B963:B964"/>
    <mergeCell ref="A965:A966"/>
    <mergeCell ref="B965:B966"/>
    <mergeCell ref="A955:A956"/>
    <mergeCell ref="B955:B956"/>
    <mergeCell ref="A957:A958"/>
    <mergeCell ref="B957:B958"/>
    <mergeCell ref="A959:A960"/>
    <mergeCell ref="B959:B960"/>
    <mergeCell ref="A944:F945"/>
    <mergeCell ref="G944:O945"/>
    <mergeCell ref="D947:O947"/>
    <mergeCell ref="A949:C949"/>
    <mergeCell ref="A950:C950"/>
    <mergeCell ref="A953:A954"/>
    <mergeCell ref="B953:B954"/>
    <mergeCell ref="A940:F940"/>
    <mergeCell ref="G940:O940"/>
    <mergeCell ref="A941:F942"/>
    <mergeCell ref="G941:O942"/>
    <mergeCell ref="A943:F943"/>
    <mergeCell ref="G943:O943"/>
    <mergeCell ref="F938:G938"/>
    <mergeCell ref="H938:I938"/>
    <mergeCell ref="K938:L938"/>
    <mergeCell ref="M938:O938"/>
    <mergeCell ref="A939:B939"/>
    <mergeCell ref="C939:G939"/>
    <mergeCell ref="H939:J939"/>
    <mergeCell ref="K939:O939"/>
    <mergeCell ref="E934:I934"/>
    <mergeCell ref="L934:O934"/>
    <mergeCell ref="F937:G937"/>
    <mergeCell ref="H937:I937"/>
    <mergeCell ref="K937:L937"/>
    <mergeCell ref="M937:O937"/>
    <mergeCell ref="E931:I931"/>
    <mergeCell ref="L931:O931"/>
    <mergeCell ref="E932:I932"/>
    <mergeCell ref="L932:O932"/>
    <mergeCell ref="E933:I933"/>
    <mergeCell ref="L933:O933"/>
    <mergeCell ref="A927:D934"/>
    <mergeCell ref="E927:I927"/>
    <mergeCell ref="J927:K934"/>
    <mergeCell ref="L927:O927"/>
    <mergeCell ref="E928:I928"/>
    <mergeCell ref="L928:O928"/>
    <mergeCell ref="E929:I929"/>
    <mergeCell ref="L929:O929"/>
    <mergeCell ref="E930:I930"/>
    <mergeCell ref="L930:O930"/>
    <mergeCell ref="A919:O919"/>
    <mergeCell ref="A920:O920"/>
    <mergeCell ref="A921:O921"/>
    <mergeCell ref="B923:J923"/>
    <mergeCell ref="K923:N923"/>
    <mergeCell ref="B925:J925"/>
    <mergeCell ref="K925:N925"/>
    <mergeCell ref="A913:O913"/>
    <mergeCell ref="A914:O914"/>
    <mergeCell ref="A915:O915"/>
    <mergeCell ref="A916:O916"/>
    <mergeCell ref="A917:O917"/>
    <mergeCell ref="A918:O918"/>
    <mergeCell ref="A906:A907"/>
    <mergeCell ref="B906:B907"/>
    <mergeCell ref="A908:A909"/>
    <mergeCell ref="B908:B909"/>
    <mergeCell ref="A911:O911"/>
    <mergeCell ref="A912:O912"/>
    <mergeCell ref="A900:A901"/>
    <mergeCell ref="B900:B901"/>
    <mergeCell ref="A902:A903"/>
    <mergeCell ref="B902:B903"/>
    <mergeCell ref="A904:A905"/>
    <mergeCell ref="B904:B905"/>
    <mergeCell ref="A888:F889"/>
    <mergeCell ref="G888:O889"/>
    <mergeCell ref="D891:O891"/>
    <mergeCell ref="A893:C893"/>
    <mergeCell ref="A894:C894"/>
    <mergeCell ref="A898:A899"/>
    <mergeCell ref="B898:B899"/>
    <mergeCell ref="A884:F884"/>
    <mergeCell ref="G884:O884"/>
    <mergeCell ref="A885:F886"/>
    <mergeCell ref="G885:O886"/>
    <mergeCell ref="A887:F887"/>
    <mergeCell ref="G887:O887"/>
    <mergeCell ref="F882:G882"/>
    <mergeCell ref="H882:I882"/>
    <mergeCell ref="K882:L882"/>
    <mergeCell ref="M882:O882"/>
    <mergeCell ref="A883:B883"/>
    <mergeCell ref="C883:G883"/>
    <mergeCell ref="H883:J883"/>
    <mergeCell ref="K883:O883"/>
    <mergeCell ref="B879:J879"/>
    <mergeCell ref="K879:N879"/>
    <mergeCell ref="F881:G881"/>
    <mergeCell ref="H881:I881"/>
    <mergeCell ref="K881:L881"/>
    <mergeCell ref="M881:O881"/>
    <mergeCell ref="E875:I875"/>
    <mergeCell ref="L875:O875"/>
    <mergeCell ref="E876:I876"/>
    <mergeCell ref="L876:O876"/>
    <mergeCell ref="E877:I877"/>
    <mergeCell ref="L877:O877"/>
    <mergeCell ref="E872:I872"/>
    <mergeCell ref="L872:O872"/>
    <mergeCell ref="E873:I873"/>
    <mergeCell ref="L873:O873"/>
    <mergeCell ref="E874:I874"/>
    <mergeCell ref="L874:O874"/>
    <mergeCell ref="A868:D877"/>
    <mergeCell ref="E868:I868"/>
    <mergeCell ref="J868:K877"/>
    <mergeCell ref="L868:O868"/>
    <mergeCell ref="E869:I869"/>
    <mergeCell ref="L869:O869"/>
    <mergeCell ref="E870:I870"/>
    <mergeCell ref="L870:O870"/>
    <mergeCell ref="E871:I871"/>
    <mergeCell ref="L871:O871"/>
    <mergeCell ref="A860:O860"/>
    <mergeCell ref="A861:O861"/>
    <mergeCell ref="A862:O862"/>
    <mergeCell ref="A863:O863"/>
    <mergeCell ref="B866:J866"/>
    <mergeCell ref="K866:N866"/>
    <mergeCell ref="A854:O854"/>
    <mergeCell ref="A855:O855"/>
    <mergeCell ref="A856:O856"/>
    <mergeCell ref="A857:O857"/>
    <mergeCell ref="A858:O858"/>
    <mergeCell ref="A859:O859"/>
    <mergeCell ref="A846:A847"/>
    <mergeCell ref="B846:B847"/>
    <mergeCell ref="A848:A849"/>
    <mergeCell ref="B848:B849"/>
    <mergeCell ref="A851:O851"/>
    <mergeCell ref="A853:O853"/>
    <mergeCell ref="A840:A841"/>
    <mergeCell ref="B840:B841"/>
    <mergeCell ref="A842:A843"/>
    <mergeCell ref="B842:B843"/>
    <mergeCell ref="A844:A845"/>
    <mergeCell ref="B844:B845"/>
    <mergeCell ref="A834:A835"/>
    <mergeCell ref="B834:B835"/>
    <mergeCell ref="A836:A837"/>
    <mergeCell ref="B836:B837"/>
    <mergeCell ref="A838:A839"/>
    <mergeCell ref="B838:B839"/>
    <mergeCell ref="A826:F827"/>
    <mergeCell ref="G826:O827"/>
    <mergeCell ref="A830:A831"/>
    <mergeCell ref="B830:B831"/>
    <mergeCell ref="A832:A833"/>
    <mergeCell ref="B832:B833"/>
    <mergeCell ref="A822:F822"/>
    <mergeCell ref="G822:O822"/>
    <mergeCell ref="A823:F824"/>
    <mergeCell ref="G823:O824"/>
    <mergeCell ref="A825:F825"/>
    <mergeCell ref="G825:O825"/>
    <mergeCell ref="C820:E820"/>
    <mergeCell ref="F820:G820"/>
    <mergeCell ref="H820:I820"/>
    <mergeCell ref="K820:L820"/>
    <mergeCell ref="M820:O820"/>
    <mergeCell ref="A821:B821"/>
    <mergeCell ref="C821:G821"/>
    <mergeCell ref="H821:J821"/>
    <mergeCell ref="K821:O821"/>
    <mergeCell ref="A808:F809"/>
    <mergeCell ref="G808:O809"/>
    <mergeCell ref="D811:O811"/>
    <mergeCell ref="A813:C813"/>
    <mergeCell ref="A814:C814"/>
    <mergeCell ref="C819:E819"/>
    <mergeCell ref="F819:G819"/>
    <mergeCell ref="H819:I819"/>
    <mergeCell ref="K819:L819"/>
    <mergeCell ref="M819:O819"/>
    <mergeCell ref="A804:F804"/>
    <mergeCell ref="G804:O804"/>
    <mergeCell ref="A805:F806"/>
    <mergeCell ref="G805:O806"/>
    <mergeCell ref="A807:F807"/>
    <mergeCell ref="G807:O807"/>
    <mergeCell ref="F802:G802"/>
    <mergeCell ref="H802:I802"/>
    <mergeCell ref="K802:L802"/>
    <mergeCell ref="M802:O802"/>
    <mergeCell ref="A803:B803"/>
    <mergeCell ref="C803:G803"/>
    <mergeCell ref="H803:J803"/>
    <mergeCell ref="K803:O803"/>
    <mergeCell ref="E797:I797"/>
    <mergeCell ref="L797:O797"/>
    <mergeCell ref="E798:I798"/>
    <mergeCell ref="L798:O798"/>
    <mergeCell ref="F801:G801"/>
    <mergeCell ref="H801:I801"/>
    <mergeCell ref="K801:L801"/>
    <mergeCell ref="M801:O801"/>
    <mergeCell ref="B792:J792"/>
    <mergeCell ref="K792:N792"/>
    <mergeCell ref="A794:D798"/>
    <mergeCell ref="E794:I794"/>
    <mergeCell ref="J794:K798"/>
    <mergeCell ref="L794:O794"/>
    <mergeCell ref="E795:I795"/>
    <mergeCell ref="L795:O795"/>
    <mergeCell ref="E796:I796"/>
    <mergeCell ref="L796:O796"/>
    <mergeCell ref="A783:O783"/>
    <mergeCell ref="A784:O784"/>
    <mergeCell ref="A785:O785"/>
    <mergeCell ref="A786:O786"/>
    <mergeCell ref="B790:J790"/>
    <mergeCell ref="K790:N790"/>
    <mergeCell ref="A777:O777"/>
    <mergeCell ref="A778:O778"/>
    <mergeCell ref="A779:O779"/>
    <mergeCell ref="A780:O780"/>
    <mergeCell ref="A781:O781"/>
    <mergeCell ref="A782:O782"/>
    <mergeCell ref="A767:A768"/>
    <mergeCell ref="B767:B768"/>
    <mergeCell ref="A769:A770"/>
    <mergeCell ref="B769:B770"/>
    <mergeCell ref="A772:O772"/>
    <mergeCell ref="A776:O776"/>
    <mergeCell ref="A761:A762"/>
    <mergeCell ref="B761:B762"/>
    <mergeCell ref="A763:A764"/>
    <mergeCell ref="B763:B764"/>
    <mergeCell ref="A765:A766"/>
    <mergeCell ref="B765:B766"/>
    <mergeCell ref="A755:A756"/>
    <mergeCell ref="B755:B756"/>
    <mergeCell ref="A757:A758"/>
    <mergeCell ref="B757:B758"/>
    <mergeCell ref="A759:A760"/>
    <mergeCell ref="B759:B760"/>
    <mergeCell ref="A747:F748"/>
    <mergeCell ref="G747:O748"/>
    <mergeCell ref="A751:A752"/>
    <mergeCell ref="B751:B752"/>
    <mergeCell ref="A753:A754"/>
    <mergeCell ref="B753:B754"/>
    <mergeCell ref="A743:F743"/>
    <mergeCell ref="G743:O743"/>
    <mergeCell ref="A744:F745"/>
    <mergeCell ref="G744:O745"/>
    <mergeCell ref="A746:F746"/>
    <mergeCell ref="G746:O746"/>
    <mergeCell ref="C741:E741"/>
    <mergeCell ref="F741:G741"/>
    <mergeCell ref="H741:I741"/>
    <mergeCell ref="K741:L741"/>
    <mergeCell ref="M741:O741"/>
    <mergeCell ref="A742:B742"/>
    <mergeCell ref="C742:G742"/>
    <mergeCell ref="H742:J742"/>
    <mergeCell ref="K742:O742"/>
    <mergeCell ref="A729:F730"/>
    <mergeCell ref="G729:O730"/>
    <mergeCell ref="D732:O732"/>
    <mergeCell ref="A734:C734"/>
    <mergeCell ref="A735:C735"/>
    <mergeCell ref="C740:E740"/>
    <mergeCell ref="F740:G740"/>
    <mergeCell ref="H740:I740"/>
    <mergeCell ref="K740:L740"/>
    <mergeCell ref="M740:O740"/>
    <mergeCell ref="A725:F725"/>
    <mergeCell ref="G725:O725"/>
    <mergeCell ref="A726:F727"/>
    <mergeCell ref="G726:O727"/>
    <mergeCell ref="A728:F728"/>
    <mergeCell ref="G728:O728"/>
    <mergeCell ref="F723:G723"/>
    <mergeCell ref="H723:I723"/>
    <mergeCell ref="K723:L723"/>
    <mergeCell ref="M723:O723"/>
    <mergeCell ref="A724:B724"/>
    <mergeCell ref="C724:G724"/>
    <mergeCell ref="H724:J724"/>
    <mergeCell ref="K724:O724"/>
    <mergeCell ref="E719:I719"/>
    <mergeCell ref="L719:O719"/>
    <mergeCell ref="F722:G722"/>
    <mergeCell ref="H722:I722"/>
    <mergeCell ref="K722:L722"/>
    <mergeCell ref="M722:O722"/>
    <mergeCell ref="B714:J714"/>
    <mergeCell ref="K714:N714"/>
    <mergeCell ref="A716:D719"/>
    <mergeCell ref="E716:I716"/>
    <mergeCell ref="J716:K719"/>
    <mergeCell ref="L716:O716"/>
    <mergeCell ref="E717:I717"/>
    <mergeCell ref="L717:O717"/>
    <mergeCell ref="E718:I718"/>
    <mergeCell ref="L718:O718"/>
    <mergeCell ref="A703:O703"/>
    <mergeCell ref="A704:O704"/>
    <mergeCell ref="A705:O705"/>
    <mergeCell ref="A706:O706"/>
    <mergeCell ref="B712:J712"/>
    <mergeCell ref="K712:N712"/>
    <mergeCell ref="A697:O697"/>
    <mergeCell ref="A698:O698"/>
    <mergeCell ref="A699:O699"/>
    <mergeCell ref="A700:O700"/>
    <mergeCell ref="A701:O701"/>
    <mergeCell ref="A702:O702"/>
    <mergeCell ref="A689:A690"/>
    <mergeCell ref="B689:B690"/>
    <mergeCell ref="A691:A692"/>
    <mergeCell ref="B691:B692"/>
    <mergeCell ref="A694:O694"/>
    <mergeCell ref="A696:O696"/>
    <mergeCell ref="A683:A684"/>
    <mergeCell ref="B683:B684"/>
    <mergeCell ref="A685:A686"/>
    <mergeCell ref="B685:B686"/>
    <mergeCell ref="A687:A688"/>
    <mergeCell ref="B687:B688"/>
    <mergeCell ref="A677:A678"/>
    <mergeCell ref="B677:B678"/>
    <mergeCell ref="A679:A680"/>
    <mergeCell ref="B679:B680"/>
    <mergeCell ref="A681:A682"/>
    <mergeCell ref="B681:B682"/>
    <mergeCell ref="A669:F670"/>
    <mergeCell ref="G669:O670"/>
    <mergeCell ref="A673:A674"/>
    <mergeCell ref="B673:B674"/>
    <mergeCell ref="A675:A676"/>
    <mergeCell ref="B675:B676"/>
    <mergeCell ref="A665:F665"/>
    <mergeCell ref="G665:O665"/>
    <mergeCell ref="A666:F667"/>
    <mergeCell ref="G666:O667"/>
    <mergeCell ref="A668:F668"/>
    <mergeCell ref="G668:O668"/>
    <mergeCell ref="C663:E663"/>
    <mergeCell ref="F663:G663"/>
    <mergeCell ref="H663:I663"/>
    <mergeCell ref="K663:L663"/>
    <mergeCell ref="M663:O663"/>
    <mergeCell ref="A664:B664"/>
    <mergeCell ref="C664:G664"/>
    <mergeCell ref="H664:J664"/>
    <mergeCell ref="K664:O664"/>
    <mergeCell ref="A654:F655"/>
    <mergeCell ref="G654:O655"/>
    <mergeCell ref="D657:O657"/>
    <mergeCell ref="A659:C659"/>
    <mergeCell ref="A660:C660"/>
    <mergeCell ref="C662:E662"/>
    <mergeCell ref="F662:G662"/>
    <mergeCell ref="H662:I662"/>
    <mergeCell ref="K662:L662"/>
    <mergeCell ref="M662:O662"/>
    <mergeCell ref="A650:F650"/>
    <mergeCell ref="G650:O650"/>
    <mergeCell ref="A651:F652"/>
    <mergeCell ref="G651:O652"/>
    <mergeCell ref="A653:F653"/>
    <mergeCell ref="G653:O653"/>
    <mergeCell ref="F648:G648"/>
    <mergeCell ref="H648:I648"/>
    <mergeCell ref="K648:L648"/>
    <mergeCell ref="M648:O648"/>
    <mergeCell ref="A649:B649"/>
    <mergeCell ref="C649:G649"/>
    <mergeCell ref="H649:J649"/>
    <mergeCell ref="K649:O649"/>
    <mergeCell ref="E643:I643"/>
    <mergeCell ref="L643:O643"/>
    <mergeCell ref="E644:I644"/>
    <mergeCell ref="L644:O644"/>
    <mergeCell ref="F647:G647"/>
    <mergeCell ref="H647:I647"/>
    <mergeCell ref="K647:L647"/>
    <mergeCell ref="M647:O647"/>
    <mergeCell ref="B638:J638"/>
    <mergeCell ref="K638:N638"/>
    <mergeCell ref="A640:D644"/>
    <mergeCell ref="E640:I640"/>
    <mergeCell ref="J640:K644"/>
    <mergeCell ref="L640:O640"/>
    <mergeCell ref="E641:I641"/>
    <mergeCell ref="L641:O641"/>
    <mergeCell ref="E642:I642"/>
    <mergeCell ref="L642:O642"/>
    <mergeCell ref="A630:O630"/>
    <mergeCell ref="A631:O631"/>
    <mergeCell ref="A632:O632"/>
    <mergeCell ref="A633:O633"/>
    <mergeCell ref="B636:J636"/>
    <mergeCell ref="K636:N636"/>
    <mergeCell ref="A624:O624"/>
    <mergeCell ref="A625:O625"/>
    <mergeCell ref="A626:O626"/>
    <mergeCell ref="A627:O627"/>
    <mergeCell ref="A628:O628"/>
    <mergeCell ref="A629:O629"/>
    <mergeCell ref="A615:A616"/>
    <mergeCell ref="B615:B616"/>
    <mergeCell ref="A617:A618"/>
    <mergeCell ref="B617:B618"/>
    <mergeCell ref="A620:O620"/>
    <mergeCell ref="A623:O623"/>
    <mergeCell ref="A609:A610"/>
    <mergeCell ref="B609:B610"/>
    <mergeCell ref="A611:A612"/>
    <mergeCell ref="B611:B612"/>
    <mergeCell ref="A613:A614"/>
    <mergeCell ref="B613:B614"/>
    <mergeCell ref="A603:A604"/>
    <mergeCell ref="B603:B604"/>
    <mergeCell ref="A605:A606"/>
    <mergeCell ref="B605:B606"/>
    <mergeCell ref="A607:A608"/>
    <mergeCell ref="B607:B608"/>
    <mergeCell ref="A595:F596"/>
    <mergeCell ref="G595:O596"/>
    <mergeCell ref="A599:A600"/>
    <mergeCell ref="B599:B600"/>
    <mergeCell ref="A601:A602"/>
    <mergeCell ref="B601:B602"/>
    <mergeCell ref="A591:F591"/>
    <mergeCell ref="G591:O591"/>
    <mergeCell ref="A592:F593"/>
    <mergeCell ref="G592:O593"/>
    <mergeCell ref="A594:F594"/>
    <mergeCell ref="G594:O594"/>
    <mergeCell ref="C589:E589"/>
    <mergeCell ref="F589:G589"/>
    <mergeCell ref="H589:I589"/>
    <mergeCell ref="K589:L589"/>
    <mergeCell ref="M589:O589"/>
    <mergeCell ref="A590:B590"/>
    <mergeCell ref="C590:G590"/>
    <mergeCell ref="H590:J590"/>
    <mergeCell ref="K590:O590"/>
    <mergeCell ref="A577:F578"/>
    <mergeCell ref="G577:O578"/>
    <mergeCell ref="D580:O580"/>
    <mergeCell ref="A582:C582"/>
    <mergeCell ref="A583:C583"/>
    <mergeCell ref="C588:E588"/>
    <mergeCell ref="F588:G588"/>
    <mergeCell ref="H588:I588"/>
    <mergeCell ref="K588:L588"/>
    <mergeCell ref="M588:O588"/>
    <mergeCell ref="A573:F573"/>
    <mergeCell ref="G573:O573"/>
    <mergeCell ref="A574:F575"/>
    <mergeCell ref="G574:O575"/>
    <mergeCell ref="A576:F576"/>
    <mergeCell ref="G576:O576"/>
    <mergeCell ref="F571:G571"/>
    <mergeCell ref="H571:I571"/>
    <mergeCell ref="K571:L571"/>
    <mergeCell ref="M571:O571"/>
    <mergeCell ref="A572:B572"/>
    <mergeCell ref="C572:G572"/>
    <mergeCell ref="H572:J572"/>
    <mergeCell ref="K572:O572"/>
    <mergeCell ref="E567:I567"/>
    <mergeCell ref="L567:O567"/>
    <mergeCell ref="F570:G570"/>
    <mergeCell ref="H570:I570"/>
    <mergeCell ref="K570:L570"/>
    <mergeCell ref="M570:O570"/>
    <mergeCell ref="A563:D567"/>
    <mergeCell ref="E563:I563"/>
    <mergeCell ref="J563:K567"/>
    <mergeCell ref="L563:O563"/>
    <mergeCell ref="E564:I564"/>
    <mergeCell ref="L564:O564"/>
    <mergeCell ref="E565:I565"/>
    <mergeCell ref="L565:O565"/>
    <mergeCell ref="E566:I566"/>
    <mergeCell ref="L566:O566"/>
    <mergeCell ref="A554:O554"/>
    <mergeCell ref="A555:O555"/>
    <mergeCell ref="B559:J559"/>
    <mergeCell ref="K559:N559"/>
    <mergeCell ref="B561:J561"/>
    <mergeCell ref="K561:N561"/>
    <mergeCell ref="A548:O548"/>
    <mergeCell ref="A549:O549"/>
    <mergeCell ref="A550:O550"/>
    <mergeCell ref="A551:O551"/>
    <mergeCell ref="A552:O552"/>
    <mergeCell ref="A553:O553"/>
    <mergeCell ref="A541:A542"/>
    <mergeCell ref="B541:B542"/>
    <mergeCell ref="A543:C543"/>
    <mergeCell ref="A545:O545"/>
    <mergeCell ref="A546:O546"/>
    <mergeCell ref="A547:O547"/>
    <mergeCell ref="A529:F530"/>
    <mergeCell ref="G529:O530"/>
    <mergeCell ref="D532:O532"/>
    <mergeCell ref="A534:C534"/>
    <mergeCell ref="A535:C535"/>
    <mergeCell ref="A539:A540"/>
    <mergeCell ref="B539:B540"/>
    <mergeCell ref="A525:F525"/>
    <mergeCell ref="G525:O525"/>
    <mergeCell ref="A526:F527"/>
    <mergeCell ref="G526:O527"/>
    <mergeCell ref="A528:F528"/>
    <mergeCell ref="G528:O528"/>
    <mergeCell ref="F523:G523"/>
    <mergeCell ref="H523:I523"/>
    <mergeCell ref="K523:L523"/>
    <mergeCell ref="M523:O523"/>
    <mergeCell ref="A524:B524"/>
    <mergeCell ref="C524:G524"/>
    <mergeCell ref="H524:J524"/>
    <mergeCell ref="K524:O524"/>
    <mergeCell ref="E519:I519"/>
    <mergeCell ref="L519:O519"/>
    <mergeCell ref="F522:G522"/>
    <mergeCell ref="H522:I522"/>
    <mergeCell ref="K522:L522"/>
    <mergeCell ref="M522:O522"/>
    <mergeCell ref="B514:J514"/>
    <mergeCell ref="K514:N514"/>
    <mergeCell ref="A516:D519"/>
    <mergeCell ref="E516:I516"/>
    <mergeCell ref="J516:K519"/>
    <mergeCell ref="L516:O516"/>
    <mergeCell ref="E517:I517"/>
    <mergeCell ref="L517:O517"/>
    <mergeCell ref="E518:I518"/>
    <mergeCell ref="L518:O518"/>
    <mergeCell ref="A503:O503"/>
    <mergeCell ref="A504:O504"/>
    <mergeCell ref="A505:O505"/>
    <mergeCell ref="A506:O506"/>
    <mergeCell ref="A507:O507"/>
    <mergeCell ref="B512:J512"/>
    <mergeCell ref="K512:N512"/>
    <mergeCell ref="A497:O497"/>
    <mergeCell ref="A498:O498"/>
    <mergeCell ref="A499:O499"/>
    <mergeCell ref="A500:O500"/>
    <mergeCell ref="A501:O501"/>
    <mergeCell ref="A502:O502"/>
    <mergeCell ref="A490:A491"/>
    <mergeCell ref="B490:B491"/>
    <mergeCell ref="A492:A493"/>
    <mergeCell ref="B492:B493"/>
    <mergeCell ref="A494:A495"/>
    <mergeCell ref="B494:B495"/>
    <mergeCell ref="A478:F479"/>
    <mergeCell ref="G478:O479"/>
    <mergeCell ref="D481:O481"/>
    <mergeCell ref="A483:C483"/>
    <mergeCell ref="A484:C484"/>
    <mergeCell ref="A488:A489"/>
    <mergeCell ref="B488:B489"/>
    <mergeCell ref="A474:F474"/>
    <mergeCell ref="G474:O474"/>
    <mergeCell ref="A475:F476"/>
    <mergeCell ref="G475:O476"/>
    <mergeCell ref="A477:F477"/>
    <mergeCell ref="G477:O477"/>
    <mergeCell ref="F472:G472"/>
    <mergeCell ref="H472:I472"/>
    <mergeCell ref="K472:L472"/>
    <mergeCell ref="M472:O472"/>
    <mergeCell ref="A473:B473"/>
    <mergeCell ref="C473:G473"/>
    <mergeCell ref="H473:J473"/>
    <mergeCell ref="K473:O473"/>
    <mergeCell ref="E468:I468"/>
    <mergeCell ref="L468:O468"/>
    <mergeCell ref="F471:G471"/>
    <mergeCell ref="H471:I471"/>
    <mergeCell ref="K471:L471"/>
    <mergeCell ref="M471:O471"/>
    <mergeCell ref="B463:J463"/>
    <mergeCell ref="K463:N463"/>
    <mergeCell ref="A465:D468"/>
    <mergeCell ref="E465:I465"/>
    <mergeCell ref="J465:K468"/>
    <mergeCell ref="L465:O465"/>
    <mergeCell ref="E466:I466"/>
    <mergeCell ref="L466:O466"/>
    <mergeCell ref="E467:I467"/>
    <mergeCell ref="L467:O467"/>
    <mergeCell ref="A454:O454"/>
    <mergeCell ref="A455:O455"/>
    <mergeCell ref="A456:O456"/>
    <mergeCell ref="A457:O457"/>
    <mergeCell ref="B461:J461"/>
    <mergeCell ref="K461:N461"/>
    <mergeCell ref="A448:O448"/>
    <mergeCell ref="A449:O449"/>
    <mergeCell ref="A450:O450"/>
    <mergeCell ref="A451:O451"/>
    <mergeCell ref="A452:O452"/>
    <mergeCell ref="A453:O453"/>
    <mergeCell ref="A439:A440"/>
    <mergeCell ref="B439:B440"/>
    <mergeCell ref="A441:A442"/>
    <mergeCell ref="B441:B442"/>
    <mergeCell ref="A444:O444"/>
    <mergeCell ref="A447:O447"/>
    <mergeCell ref="A433:A434"/>
    <mergeCell ref="B433:B434"/>
    <mergeCell ref="A435:A436"/>
    <mergeCell ref="B435:B436"/>
    <mergeCell ref="A437:A438"/>
    <mergeCell ref="B437:B438"/>
    <mergeCell ref="A427:A428"/>
    <mergeCell ref="B427:B428"/>
    <mergeCell ref="A429:A430"/>
    <mergeCell ref="B429:B430"/>
    <mergeCell ref="A431:A432"/>
    <mergeCell ref="B431:B432"/>
    <mergeCell ref="A418:F419"/>
    <mergeCell ref="G418:O419"/>
    <mergeCell ref="A423:A424"/>
    <mergeCell ref="B423:B424"/>
    <mergeCell ref="A425:A426"/>
    <mergeCell ref="B425:B426"/>
    <mergeCell ref="A414:F414"/>
    <mergeCell ref="G414:O414"/>
    <mergeCell ref="A415:F416"/>
    <mergeCell ref="G415:O416"/>
    <mergeCell ref="A417:F417"/>
    <mergeCell ref="G417:O417"/>
    <mergeCell ref="F412:G412"/>
    <mergeCell ref="H412:I412"/>
    <mergeCell ref="K412:L412"/>
    <mergeCell ref="M412:O412"/>
    <mergeCell ref="A413:B413"/>
    <mergeCell ref="C413:G413"/>
    <mergeCell ref="H413:J413"/>
    <mergeCell ref="K413:O413"/>
    <mergeCell ref="A400:F401"/>
    <mergeCell ref="G400:O401"/>
    <mergeCell ref="D403:O403"/>
    <mergeCell ref="A405:C405"/>
    <mergeCell ref="A406:C406"/>
    <mergeCell ref="F411:G411"/>
    <mergeCell ref="H411:I411"/>
    <mergeCell ref="K411:L411"/>
    <mergeCell ref="M411:O411"/>
    <mergeCell ref="A396:F396"/>
    <mergeCell ref="G396:O396"/>
    <mergeCell ref="A397:F398"/>
    <mergeCell ref="G397:O398"/>
    <mergeCell ref="A399:F399"/>
    <mergeCell ref="G399:O399"/>
    <mergeCell ref="F394:G394"/>
    <mergeCell ref="H394:I394"/>
    <mergeCell ref="K394:L394"/>
    <mergeCell ref="M394:O394"/>
    <mergeCell ref="A395:B395"/>
    <mergeCell ref="C395:G395"/>
    <mergeCell ref="H395:J395"/>
    <mergeCell ref="K395:O395"/>
    <mergeCell ref="E389:I389"/>
    <mergeCell ref="L389:O389"/>
    <mergeCell ref="E390:I390"/>
    <mergeCell ref="L390:O390"/>
    <mergeCell ref="F393:G393"/>
    <mergeCell ref="H393:I393"/>
    <mergeCell ref="K393:L393"/>
    <mergeCell ref="M393:O393"/>
    <mergeCell ref="E386:I386"/>
    <mergeCell ref="L386:O386"/>
    <mergeCell ref="E387:I387"/>
    <mergeCell ref="L387:O387"/>
    <mergeCell ref="E388:I388"/>
    <mergeCell ref="L388:O388"/>
    <mergeCell ref="B380:J380"/>
    <mergeCell ref="K380:N380"/>
    <mergeCell ref="A383:D390"/>
    <mergeCell ref="E383:I383"/>
    <mergeCell ref="J383:K390"/>
    <mergeCell ref="L383:O383"/>
    <mergeCell ref="E384:I384"/>
    <mergeCell ref="L384:O384"/>
    <mergeCell ref="E385:I385"/>
    <mergeCell ref="L385:O385"/>
    <mergeCell ref="A369:O369"/>
    <mergeCell ref="A370:O370"/>
    <mergeCell ref="A371:O371"/>
    <mergeCell ref="A372:O372"/>
    <mergeCell ref="B379:J379"/>
    <mergeCell ref="K379:N379"/>
    <mergeCell ref="A363:O363"/>
    <mergeCell ref="A364:O364"/>
    <mergeCell ref="A365:O365"/>
    <mergeCell ref="A366:O366"/>
    <mergeCell ref="A367:O367"/>
    <mergeCell ref="A368:O368"/>
    <mergeCell ref="A354:A355"/>
    <mergeCell ref="B354:B355"/>
    <mergeCell ref="A356:A357"/>
    <mergeCell ref="B356:B357"/>
    <mergeCell ref="A359:O359"/>
    <mergeCell ref="A362:O362"/>
    <mergeCell ref="A348:A349"/>
    <mergeCell ref="B348:B349"/>
    <mergeCell ref="A350:A351"/>
    <mergeCell ref="B350:B351"/>
    <mergeCell ref="A352:A353"/>
    <mergeCell ref="B352:B353"/>
    <mergeCell ref="A342:A343"/>
    <mergeCell ref="B342:B343"/>
    <mergeCell ref="A344:A345"/>
    <mergeCell ref="B344:B345"/>
    <mergeCell ref="A346:A347"/>
    <mergeCell ref="B346:B347"/>
    <mergeCell ref="A334:F335"/>
    <mergeCell ref="G334:O335"/>
    <mergeCell ref="A336:O336"/>
    <mergeCell ref="A338:A339"/>
    <mergeCell ref="B338:B339"/>
    <mergeCell ref="A340:A341"/>
    <mergeCell ref="B340:B341"/>
    <mergeCell ref="A330:F330"/>
    <mergeCell ref="G330:O330"/>
    <mergeCell ref="A331:F332"/>
    <mergeCell ref="G331:O332"/>
    <mergeCell ref="A333:F333"/>
    <mergeCell ref="G333:O333"/>
    <mergeCell ref="C326:E326"/>
    <mergeCell ref="F326:G326"/>
    <mergeCell ref="H326:I326"/>
    <mergeCell ref="K326:L326"/>
    <mergeCell ref="M326:O326"/>
    <mergeCell ref="A327:B327"/>
    <mergeCell ref="C327:G327"/>
    <mergeCell ref="H327:J327"/>
    <mergeCell ref="K327:O327"/>
    <mergeCell ref="A318:F319"/>
    <mergeCell ref="G318:O319"/>
    <mergeCell ref="D320:O320"/>
    <mergeCell ref="A322:C322"/>
    <mergeCell ref="A323:C323"/>
    <mergeCell ref="C325:E325"/>
    <mergeCell ref="F325:G325"/>
    <mergeCell ref="H325:I325"/>
    <mergeCell ref="K325:L325"/>
    <mergeCell ref="M325:O325"/>
    <mergeCell ref="A314:F314"/>
    <mergeCell ref="G314:O314"/>
    <mergeCell ref="A315:F316"/>
    <mergeCell ref="G315:O316"/>
    <mergeCell ref="A317:F317"/>
    <mergeCell ref="G317:O317"/>
    <mergeCell ref="F312:G312"/>
    <mergeCell ref="H312:I312"/>
    <mergeCell ref="K312:L312"/>
    <mergeCell ref="M312:O312"/>
    <mergeCell ref="A313:B313"/>
    <mergeCell ref="C313:G313"/>
    <mergeCell ref="H313:J313"/>
    <mergeCell ref="K313:O313"/>
    <mergeCell ref="E309:I309"/>
    <mergeCell ref="L309:O309"/>
    <mergeCell ref="F311:G311"/>
    <mergeCell ref="H311:I311"/>
    <mergeCell ref="K311:L311"/>
    <mergeCell ref="M311:O311"/>
    <mergeCell ref="E306:I306"/>
    <mergeCell ref="L306:O306"/>
    <mergeCell ref="E307:I307"/>
    <mergeCell ref="L307:O307"/>
    <mergeCell ref="E308:I308"/>
    <mergeCell ref="L308:O308"/>
    <mergeCell ref="B301:J301"/>
    <mergeCell ref="K301:N301"/>
    <mergeCell ref="A303:D309"/>
    <mergeCell ref="E303:I303"/>
    <mergeCell ref="J303:K309"/>
    <mergeCell ref="L303:O303"/>
    <mergeCell ref="E304:I304"/>
    <mergeCell ref="L304:O304"/>
    <mergeCell ref="E305:I305"/>
    <mergeCell ref="L305:O305"/>
    <mergeCell ref="A292:O292"/>
    <mergeCell ref="A293:O293"/>
    <mergeCell ref="A294:O294"/>
    <mergeCell ref="A295:O295"/>
    <mergeCell ref="A296:O296"/>
    <mergeCell ref="B299:J299"/>
    <mergeCell ref="K299:N299"/>
    <mergeCell ref="A286:O286"/>
    <mergeCell ref="A287:O287"/>
    <mergeCell ref="A288:O288"/>
    <mergeCell ref="A289:O289"/>
    <mergeCell ref="A290:O290"/>
    <mergeCell ref="A291:O291"/>
    <mergeCell ref="A278:A279"/>
    <mergeCell ref="B278:B279"/>
    <mergeCell ref="A280:A281"/>
    <mergeCell ref="B280:B281"/>
    <mergeCell ref="A282:A283"/>
    <mergeCell ref="B282:B283"/>
    <mergeCell ref="A272:A273"/>
    <mergeCell ref="B272:B273"/>
    <mergeCell ref="A274:A275"/>
    <mergeCell ref="B274:B275"/>
    <mergeCell ref="A276:A277"/>
    <mergeCell ref="B276:B277"/>
    <mergeCell ref="A266:A267"/>
    <mergeCell ref="B266:B267"/>
    <mergeCell ref="A268:A269"/>
    <mergeCell ref="B268:B269"/>
    <mergeCell ref="A270:A271"/>
    <mergeCell ref="B270:B271"/>
    <mergeCell ref="A259:F260"/>
    <mergeCell ref="G259:O260"/>
    <mergeCell ref="A261:F261"/>
    <mergeCell ref="G261:O261"/>
    <mergeCell ref="A262:F263"/>
    <mergeCell ref="G262:O263"/>
    <mergeCell ref="H256:I256"/>
    <mergeCell ref="K256:L256"/>
    <mergeCell ref="M256:O256"/>
    <mergeCell ref="H257:J257"/>
    <mergeCell ref="K257:O257"/>
    <mergeCell ref="A258:F258"/>
    <mergeCell ref="G258:O258"/>
    <mergeCell ref="A244:F245"/>
    <mergeCell ref="G244:O245"/>
    <mergeCell ref="D247:O247"/>
    <mergeCell ref="A249:C249"/>
    <mergeCell ref="A250:C250"/>
    <mergeCell ref="C255:E255"/>
    <mergeCell ref="F255:G255"/>
    <mergeCell ref="H255:I255"/>
    <mergeCell ref="K255:L255"/>
    <mergeCell ref="M255:O255"/>
    <mergeCell ref="A240:F240"/>
    <mergeCell ref="G240:O240"/>
    <mergeCell ref="A241:F242"/>
    <mergeCell ref="G241:O242"/>
    <mergeCell ref="A243:F243"/>
    <mergeCell ref="G243:O243"/>
    <mergeCell ref="F238:G238"/>
    <mergeCell ref="H238:I238"/>
    <mergeCell ref="K238:L238"/>
    <mergeCell ref="M238:O238"/>
    <mergeCell ref="A239:B239"/>
    <mergeCell ref="C239:G239"/>
    <mergeCell ref="H239:J239"/>
    <mergeCell ref="K239:O239"/>
    <mergeCell ref="E233:I233"/>
    <mergeCell ref="L233:O233"/>
    <mergeCell ref="E234:I234"/>
    <mergeCell ref="L234:O234"/>
    <mergeCell ref="F237:G237"/>
    <mergeCell ref="H237:I237"/>
    <mergeCell ref="K237:L237"/>
    <mergeCell ref="M237:O237"/>
    <mergeCell ref="E230:I230"/>
    <mergeCell ref="L230:O230"/>
    <mergeCell ref="E231:I231"/>
    <mergeCell ref="L231:O231"/>
    <mergeCell ref="E232:I232"/>
    <mergeCell ref="L232:O232"/>
    <mergeCell ref="B224:J224"/>
    <mergeCell ref="K224:N224"/>
    <mergeCell ref="A227:D234"/>
    <mergeCell ref="E227:I227"/>
    <mergeCell ref="J227:K234"/>
    <mergeCell ref="L227:O227"/>
    <mergeCell ref="E228:I228"/>
    <mergeCell ref="L228:O228"/>
    <mergeCell ref="E229:I229"/>
    <mergeCell ref="L229:O229"/>
    <mergeCell ref="A216:O216"/>
    <mergeCell ref="A217:O217"/>
    <mergeCell ref="A218:O218"/>
    <mergeCell ref="A219:O219"/>
    <mergeCell ref="B223:J223"/>
    <mergeCell ref="K223:N223"/>
    <mergeCell ref="A210:O210"/>
    <mergeCell ref="A211:O211"/>
    <mergeCell ref="A212:O212"/>
    <mergeCell ref="A213:O213"/>
    <mergeCell ref="A214:O214"/>
    <mergeCell ref="A215:O215"/>
    <mergeCell ref="A202:A203"/>
    <mergeCell ref="B202:B203"/>
    <mergeCell ref="A204:A205"/>
    <mergeCell ref="B204:B205"/>
    <mergeCell ref="A207:O207"/>
    <mergeCell ref="A209:O209"/>
    <mergeCell ref="A196:A197"/>
    <mergeCell ref="B196:B197"/>
    <mergeCell ref="A198:A199"/>
    <mergeCell ref="B198:B199"/>
    <mergeCell ref="A200:A201"/>
    <mergeCell ref="B200:B201"/>
    <mergeCell ref="A190:A191"/>
    <mergeCell ref="B190:B191"/>
    <mergeCell ref="A192:A193"/>
    <mergeCell ref="B192:B193"/>
    <mergeCell ref="A194:A195"/>
    <mergeCell ref="B194:B195"/>
    <mergeCell ref="A182:F183"/>
    <mergeCell ref="G182:O183"/>
    <mergeCell ref="A186:A187"/>
    <mergeCell ref="B186:B187"/>
    <mergeCell ref="A188:A189"/>
    <mergeCell ref="B188:B189"/>
    <mergeCell ref="A178:F178"/>
    <mergeCell ref="G178:O178"/>
    <mergeCell ref="A179:F180"/>
    <mergeCell ref="G179:O180"/>
    <mergeCell ref="A181:F181"/>
    <mergeCell ref="G181:O181"/>
    <mergeCell ref="C176:E176"/>
    <mergeCell ref="F176:G176"/>
    <mergeCell ref="H176:I176"/>
    <mergeCell ref="K176:L176"/>
    <mergeCell ref="M176:O176"/>
    <mergeCell ref="A177:B177"/>
    <mergeCell ref="C177:G177"/>
    <mergeCell ref="H177:J177"/>
    <mergeCell ref="K177:O177"/>
    <mergeCell ref="A164:F165"/>
    <mergeCell ref="G164:O165"/>
    <mergeCell ref="D167:O167"/>
    <mergeCell ref="A169:C169"/>
    <mergeCell ref="A170:C170"/>
    <mergeCell ref="C175:E175"/>
    <mergeCell ref="F175:G175"/>
    <mergeCell ref="H175:I175"/>
    <mergeCell ref="K175:L175"/>
    <mergeCell ref="M175:O175"/>
    <mergeCell ref="A160:F160"/>
    <mergeCell ref="G160:O160"/>
    <mergeCell ref="A161:F162"/>
    <mergeCell ref="G161:O162"/>
    <mergeCell ref="A163:F163"/>
    <mergeCell ref="G163:O163"/>
    <mergeCell ref="F158:G158"/>
    <mergeCell ref="H158:I158"/>
    <mergeCell ref="K158:L158"/>
    <mergeCell ref="M158:O158"/>
    <mergeCell ref="A159:B159"/>
    <mergeCell ref="C159:G159"/>
    <mergeCell ref="H159:J159"/>
    <mergeCell ref="K159:O159"/>
    <mergeCell ref="E154:I154"/>
    <mergeCell ref="L154:O154"/>
    <mergeCell ref="F157:G157"/>
    <mergeCell ref="H157:I157"/>
    <mergeCell ref="K157:L157"/>
    <mergeCell ref="M157:O157"/>
    <mergeCell ref="E151:I151"/>
    <mergeCell ref="L151:O151"/>
    <mergeCell ref="E152:I152"/>
    <mergeCell ref="L152:O152"/>
    <mergeCell ref="E153:I153"/>
    <mergeCell ref="L153:O153"/>
    <mergeCell ref="E148:I148"/>
    <mergeCell ref="L148:O148"/>
    <mergeCell ref="E149:I149"/>
    <mergeCell ref="L149:O149"/>
    <mergeCell ref="E150:I150"/>
    <mergeCell ref="L150:O150"/>
    <mergeCell ref="B143:J143"/>
    <mergeCell ref="K143:N143"/>
    <mergeCell ref="A145:D154"/>
    <mergeCell ref="E145:I145"/>
    <mergeCell ref="J145:K154"/>
    <mergeCell ref="L145:O145"/>
    <mergeCell ref="E146:I146"/>
    <mergeCell ref="L146:O146"/>
    <mergeCell ref="E147:I147"/>
    <mergeCell ref="L147:O147"/>
    <mergeCell ref="A134:O134"/>
    <mergeCell ref="A135:O135"/>
    <mergeCell ref="A136:O136"/>
    <mergeCell ref="A137:O137"/>
    <mergeCell ref="B141:J141"/>
    <mergeCell ref="K141:N141"/>
    <mergeCell ref="A128:O128"/>
    <mergeCell ref="A129:O129"/>
    <mergeCell ref="A130:O130"/>
    <mergeCell ref="A131:O131"/>
    <mergeCell ref="A132:O132"/>
    <mergeCell ref="A133:O133"/>
    <mergeCell ref="A119:F120"/>
    <mergeCell ref="G119:O120"/>
    <mergeCell ref="D122:O122"/>
    <mergeCell ref="A124:C124"/>
    <mergeCell ref="A125:C125"/>
    <mergeCell ref="A127:O127"/>
    <mergeCell ref="A115:F115"/>
    <mergeCell ref="G115:O115"/>
    <mergeCell ref="A116:F117"/>
    <mergeCell ref="G116:O117"/>
    <mergeCell ref="A118:F118"/>
    <mergeCell ref="G118:O118"/>
    <mergeCell ref="F113:G113"/>
    <mergeCell ref="H113:I113"/>
    <mergeCell ref="K113:L113"/>
    <mergeCell ref="M113:O113"/>
    <mergeCell ref="A114:B114"/>
    <mergeCell ref="C114:G114"/>
    <mergeCell ref="H114:J114"/>
    <mergeCell ref="K114:O114"/>
    <mergeCell ref="A101:O101"/>
    <mergeCell ref="A105:O105"/>
    <mergeCell ref="D107:O107"/>
    <mergeCell ref="A109:C109"/>
    <mergeCell ref="A110:C110"/>
    <mergeCell ref="F112:G112"/>
    <mergeCell ref="H112:I112"/>
    <mergeCell ref="K112:L112"/>
    <mergeCell ref="M112:O112"/>
    <mergeCell ref="A95:O95"/>
    <mergeCell ref="A96:O96"/>
    <mergeCell ref="A97:O97"/>
    <mergeCell ref="A98:O98"/>
    <mergeCell ref="A99:O99"/>
    <mergeCell ref="A100:O100"/>
    <mergeCell ref="A87:F88"/>
    <mergeCell ref="G87:O88"/>
    <mergeCell ref="A91:O91"/>
    <mergeCell ref="A92:O92"/>
    <mergeCell ref="A93:O93"/>
    <mergeCell ref="A94:O94"/>
    <mergeCell ref="A83:F83"/>
    <mergeCell ref="G83:O83"/>
    <mergeCell ref="A84:F85"/>
    <mergeCell ref="G84:O85"/>
    <mergeCell ref="A86:F86"/>
    <mergeCell ref="G86:O86"/>
    <mergeCell ref="F81:G81"/>
    <mergeCell ref="H81:I81"/>
    <mergeCell ref="K81:L81"/>
    <mergeCell ref="M81:O81"/>
    <mergeCell ref="A82:B82"/>
    <mergeCell ref="C82:G82"/>
    <mergeCell ref="H82:J82"/>
    <mergeCell ref="K82:O82"/>
    <mergeCell ref="A72:O72"/>
    <mergeCell ref="A73:O73"/>
    <mergeCell ref="A74:O74"/>
    <mergeCell ref="A75:O75"/>
    <mergeCell ref="A77:O77"/>
    <mergeCell ref="F80:G80"/>
    <mergeCell ref="H80:I80"/>
    <mergeCell ref="K80:L80"/>
    <mergeCell ref="M80:O80"/>
    <mergeCell ref="A66:O66"/>
    <mergeCell ref="A67:O67"/>
    <mergeCell ref="A68:O68"/>
    <mergeCell ref="A69:O69"/>
    <mergeCell ref="A70:O70"/>
    <mergeCell ref="A71:O71"/>
    <mergeCell ref="A57:F58"/>
    <mergeCell ref="G57:O58"/>
    <mergeCell ref="D60:O60"/>
    <mergeCell ref="A62:C62"/>
    <mergeCell ref="A63:C63"/>
    <mergeCell ref="A65:O65"/>
    <mergeCell ref="A53:F53"/>
    <mergeCell ref="G53:O53"/>
    <mergeCell ref="A54:F55"/>
    <mergeCell ref="G54:O55"/>
    <mergeCell ref="A56:F56"/>
    <mergeCell ref="G56:O56"/>
    <mergeCell ref="F51:G51"/>
    <mergeCell ref="H51:I51"/>
    <mergeCell ref="K51:L51"/>
    <mergeCell ref="M51:O51"/>
    <mergeCell ref="A52:B52"/>
    <mergeCell ref="C52:G52"/>
    <mergeCell ref="H52:J52"/>
    <mergeCell ref="K52:O52"/>
    <mergeCell ref="A44:O44"/>
    <mergeCell ref="A45:O45"/>
    <mergeCell ref="A47:O47"/>
    <mergeCell ref="F50:G50"/>
    <mergeCell ref="H50:I50"/>
    <mergeCell ref="K50:L50"/>
    <mergeCell ref="M50:O50"/>
    <mergeCell ref="A38:O38"/>
    <mergeCell ref="A39:O39"/>
    <mergeCell ref="A40:O40"/>
    <mergeCell ref="A41:O41"/>
    <mergeCell ref="A42:O42"/>
    <mergeCell ref="A43:O43"/>
    <mergeCell ref="D30:O30"/>
    <mergeCell ref="A32:C32"/>
    <mergeCell ref="A33:C33"/>
    <mergeCell ref="A35:O35"/>
    <mergeCell ref="A36:O36"/>
    <mergeCell ref="A37:O37"/>
    <mergeCell ref="A24:F25"/>
    <mergeCell ref="G24:O25"/>
    <mergeCell ref="A26:F26"/>
    <mergeCell ref="G26:O26"/>
    <mergeCell ref="A27:F28"/>
    <mergeCell ref="G27:O28"/>
    <mergeCell ref="A22:B22"/>
    <mergeCell ref="C22:G22"/>
    <mergeCell ref="H22:J22"/>
    <mergeCell ref="K22:O22"/>
    <mergeCell ref="A23:F23"/>
    <mergeCell ref="G23:O23"/>
    <mergeCell ref="B1:O1"/>
    <mergeCell ref="B2:O2"/>
    <mergeCell ref="B3:O3"/>
    <mergeCell ref="B4:O4"/>
    <mergeCell ref="B5:O5"/>
    <mergeCell ref="B6:O6"/>
    <mergeCell ref="L17:O17"/>
    <mergeCell ref="F20:G20"/>
    <mergeCell ref="H20:I20"/>
    <mergeCell ref="K20:L20"/>
    <mergeCell ref="M20:O20"/>
    <mergeCell ref="F21:G21"/>
    <mergeCell ref="H21:I21"/>
    <mergeCell ref="K21:L21"/>
    <mergeCell ref="M21:O21"/>
    <mergeCell ref="B11:J11"/>
    <mergeCell ref="K11:N11"/>
    <mergeCell ref="A13:O13"/>
    <mergeCell ref="A15:D17"/>
    <mergeCell ref="E15:I15"/>
    <mergeCell ref="J15:K17"/>
    <mergeCell ref="L15:O15"/>
    <mergeCell ref="E16:I16"/>
    <mergeCell ref="L16:O16"/>
    <mergeCell ref="E17:I17"/>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#REF!</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6"/>
  <sheetViews>
    <sheetView workbookViewId="0">
      <selection activeCell="E17" sqref="E17:I17"/>
    </sheetView>
  </sheetViews>
  <sheetFormatPr baseColWidth="10" defaultRowHeight="15" x14ac:dyDescent="0.25"/>
  <sheetData>
    <row r="1" spans="1:15" ht="63" x14ac:dyDescent="0.25">
      <c r="A1" s="61" t="s">
        <v>0</v>
      </c>
      <c r="B1" s="738" t="e">
        <f>VLOOKUP(B2,$EN$347:$EU$418,2,FALSE)</f>
        <v>#N/A</v>
      </c>
      <c r="C1" s="739"/>
      <c r="D1" s="739"/>
      <c r="E1" s="739"/>
      <c r="F1" s="739"/>
      <c r="G1" s="739"/>
      <c r="H1" s="739"/>
      <c r="I1" s="739"/>
      <c r="J1" s="739"/>
      <c r="K1" s="739"/>
      <c r="L1" s="739"/>
      <c r="M1" s="739"/>
      <c r="N1" s="739"/>
      <c r="O1" s="740"/>
    </row>
    <row r="2" spans="1:15" ht="15.75" x14ac:dyDescent="0.25">
      <c r="A2" s="61" t="s">
        <v>2</v>
      </c>
      <c r="B2" s="741" t="s">
        <v>1279</v>
      </c>
      <c r="C2" s="742"/>
      <c r="D2" s="742"/>
      <c r="E2" s="742"/>
      <c r="F2" s="742"/>
      <c r="G2" s="742"/>
      <c r="H2" s="742"/>
      <c r="I2" s="742"/>
      <c r="J2" s="742"/>
      <c r="K2" s="742"/>
      <c r="L2" s="742"/>
      <c r="M2" s="742"/>
      <c r="N2" s="742"/>
      <c r="O2" s="743"/>
    </row>
    <row r="3" spans="1:15" ht="15.75" x14ac:dyDescent="0.25">
      <c r="A3" s="61" t="s">
        <v>3</v>
      </c>
      <c r="B3" s="738" t="e">
        <f>VLOOKUP(B2,$EN$347:$EU$418,3,FALSE)</f>
        <v>#N/A</v>
      </c>
      <c r="C3" s="739"/>
      <c r="D3" s="739"/>
      <c r="E3" s="739"/>
      <c r="F3" s="739"/>
      <c r="G3" s="739"/>
      <c r="H3" s="739"/>
      <c r="I3" s="739"/>
      <c r="J3" s="739"/>
      <c r="K3" s="739"/>
      <c r="L3" s="739"/>
      <c r="M3" s="739"/>
      <c r="N3" s="739"/>
      <c r="O3" s="740"/>
    </row>
    <row r="4" spans="1:15" ht="15.75" x14ac:dyDescent="0.25">
      <c r="A4" s="61" t="s">
        <v>5</v>
      </c>
      <c r="B4" s="738" t="e">
        <f>VLOOKUP(B2,$EN$347:$EW$418,4,FALSE)</f>
        <v>#N/A</v>
      </c>
      <c r="C4" s="739"/>
      <c r="D4" s="739"/>
      <c r="E4" s="739"/>
      <c r="F4" s="739"/>
      <c r="G4" s="739"/>
      <c r="H4" s="739"/>
      <c r="I4" s="739"/>
      <c r="J4" s="739"/>
      <c r="K4" s="739"/>
      <c r="L4" s="739"/>
      <c r="M4" s="739"/>
      <c r="N4" s="739"/>
      <c r="O4" s="740"/>
    </row>
    <row r="5" spans="1:15" ht="31.5" x14ac:dyDescent="0.25">
      <c r="A5" s="62" t="s">
        <v>7</v>
      </c>
      <c r="B5" s="738" t="e">
        <f>VLOOKUP(B2,$EN$347:$EW$418,5,FALSE)</f>
        <v>#N/A</v>
      </c>
      <c r="C5" s="739"/>
      <c r="D5" s="739"/>
      <c r="E5" s="739"/>
      <c r="F5" s="739"/>
      <c r="G5" s="739"/>
      <c r="H5" s="739"/>
      <c r="I5" s="739"/>
      <c r="J5" s="739"/>
      <c r="K5" s="739"/>
      <c r="L5" s="739"/>
      <c r="M5" s="739"/>
      <c r="N5" s="739"/>
      <c r="O5" s="740"/>
    </row>
    <row r="6" spans="1:15" ht="31.5" x14ac:dyDescent="0.25">
      <c r="A6" s="62" t="s">
        <v>9</v>
      </c>
      <c r="B6" s="738"/>
      <c r="C6" s="739"/>
      <c r="D6" s="739"/>
      <c r="E6" s="739"/>
      <c r="F6" s="739"/>
      <c r="G6" s="739"/>
      <c r="H6" s="739"/>
      <c r="I6" s="739"/>
      <c r="J6" s="739"/>
      <c r="K6" s="739"/>
      <c r="L6" s="739"/>
      <c r="M6" s="739"/>
      <c r="N6" s="739"/>
      <c r="O6" s="740"/>
    </row>
    <row r="7" spans="1:15" ht="15.75" x14ac:dyDescent="0.25">
      <c r="A7" s="63"/>
      <c r="B7" s="64"/>
      <c r="C7" s="65"/>
      <c r="D7" s="65"/>
      <c r="E7" s="65"/>
      <c r="F7" s="65"/>
      <c r="G7" s="65"/>
      <c r="H7" s="65"/>
      <c r="I7" s="65"/>
      <c r="J7" s="65"/>
      <c r="K7" s="65"/>
      <c r="L7" s="66"/>
      <c r="M7" s="66"/>
      <c r="N7" s="66"/>
      <c r="O7" s="63"/>
    </row>
    <row r="8" spans="1:15" ht="31.5" x14ac:dyDescent="0.25">
      <c r="A8" s="67" t="s">
        <v>11</v>
      </c>
      <c r="B8" s="875" t="s">
        <v>1280</v>
      </c>
      <c r="C8" s="748"/>
      <c r="D8" s="748"/>
      <c r="E8" s="748"/>
      <c r="F8" s="748"/>
      <c r="G8" s="748"/>
      <c r="H8" s="748"/>
      <c r="I8" s="748"/>
      <c r="J8" s="749"/>
      <c r="K8" s="750" t="s">
        <v>1281</v>
      </c>
      <c r="L8" s="750"/>
      <c r="M8" s="750"/>
      <c r="N8" s="750"/>
      <c r="O8" s="68">
        <v>1</v>
      </c>
    </row>
    <row r="9" spans="1:15" ht="15.75" x14ac:dyDescent="0.25">
      <c r="A9" s="69"/>
      <c r="B9" s="70"/>
      <c r="C9" s="71"/>
      <c r="D9" s="71"/>
      <c r="E9" s="71"/>
      <c r="F9" s="71"/>
      <c r="G9" s="71"/>
      <c r="H9" s="71"/>
      <c r="I9" s="71"/>
      <c r="J9" s="71"/>
      <c r="K9" s="71"/>
      <c r="L9" s="71"/>
      <c r="M9" s="71"/>
      <c r="N9" s="71"/>
      <c r="O9" s="69"/>
    </row>
    <row r="10" spans="1:15" ht="31.5" x14ac:dyDescent="0.25">
      <c r="A10" s="67" t="s">
        <v>14</v>
      </c>
      <c r="B10" s="875"/>
      <c r="C10" s="748"/>
      <c r="D10" s="748"/>
      <c r="E10" s="748"/>
      <c r="F10" s="748"/>
      <c r="G10" s="748"/>
      <c r="H10" s="748"/>
      <c r="I10" s="748"/>
      <c r="J10" s="748"/>
      <c r="K10" s="748"/>
      <c r="L10" s="748"/>
      <c r="M10" s="748"/>
      <c r="N10" s="748"/>
      <c r="O10" s="749"/>
    </row>
    <row r="11" spans="1:15" ht="15.75" x14ac:dyDescent="0.25">
      <c r="A11" s="69"/>
      <c r="B11" s="70"/>
      <c r="C11" s="71"/>
      <c r="D11" s="71"/>
      <c r="E11" s="71"/>
      <c r="F11" s="71"/>
      <c r="G11" s="71"/>
      <c r="H11" s="71"/>
      <c r="I11" s="71"/>
      <c r="J11" s="71"/>
      <c r="K11" s="71"/>
      <c r="L11" s="71"/>
      <c r="M11" s="71"/>
      <c r="N11" s="71"/>
      <c r="O11" s="69"/>
    </row>
    <row r="12" spans="1:15" x14ac:dyDescent="0.25">
      <c r="A12" s="751" t="s">
        <v>15</v>
      </c>
      <c r="B12" s="751"/>
      <c r="C12" s="751"/>
      <c r="D12" s="751"/>
      <c r="E12" s="744" t="s">
        <v>1282</v>
      </c>
      <c r="F12" s="745"/>
      <c r="G12" s="745"/>
      <c r="H12" s="745"/>
      <c r="I12" s="746"/>
      <c r="J12" s="751" t="s">
        <v>17</v>
      </c>
      <c r="K12" s="751"/>
      <c r="L12" s="744" t="s">
        <v>1283</v>
      </c>
      <c r="M12" s="745"/>
      <c r="N12" s="745"/>
      <c r="O12" s="746"/>
    </row>
    <row r="13" spans="1:15" x14ac:dyDescent="0.25">
      <c r="A13" s="751"/>
      <c r="B13" s="751"/>
      <c r="C13" s="751"/>
      <c r="D13" s="751"/>
      <c r="E13" s="744" t="s">
        <v>1284</v>
      </c>
      <c r="F13" s="745"/>
      <c r="G13" s="745"/>
      <c r="H13" s="745"/>
      <c r="I13" s="746"/>
      <c r="J13" s="751"/>
      <c r="K13" s="751"/>
      <c r="L13" s="744" t="s">
        <v>1285</v>
      </c>
      <c r="M13" s="745"/>
      <c r="N13" s="745"/>
      <c r="O13" s="746"/>
    </row>
    <row r="14" spans="1:15" x14ac:dyDescent="0.25">
      <c r="A14" s="751"/>
      <c r="B14" s="751"/>
      <c r="C14" s="751"/>
      <c r="D14" s="751"/>
      <c r="E14" s="744"/>
      <c r="F14" s="745"/>
      <c r="G14" s="745"/>
      <c r="H14" s="745"/>
      <c r="I14" s="746"/>
      <c r="J14" s="751"/>
      <c r="K14" s="751"/>
      <c r="L14" s="744" t="s">
        <v>1286</v>
      </c>
      <c r="M14" s="745"/>
      <c r="N14" s="745"/>
      <c r="O14" s="746"/>
    </row>
    <row r="15" spans="1:15" x14ac:dyDescent="0.25">
      <c r="A15" s="751"/>
      <c r="B15" s="751"/>
      <c r="C15" s="751"/>
      <c r="D15" s="751"/>
      <c r="E15" s="744"/>
      <c r="F15" s="745"/>
      <c r="G15" s="745"/>
      <c r="H15" s="745"/>
      <c r="I15" s="746"/>
      <c r="J15" s="751"/>
      <c r="K15" s="751"/>
      <c r="L15" s="744" t="s">
        <v>1287</v>
      </c>
      <c r="M15" s="745"/>
      <c r="N15" s="745"/>
      <c r="O15" s="746"/>
    </row>
    <row r="16" spans="1:15" x14ac:dyDescent="0.25">
      <c r="A16" s="751"/>
      <c r="B16" s="751"/>
      <c r="C16" s="751"/>
      <c r="D16" s="751"/>
      <c r="E16" s="744"/>
      <c r="F16" s="745"/>
      <c r="G16" s="745"/>
      <c r="H16" s="745"/>
      <c r="I16" s="746"/>
      <c r="J16" s="751"/>
      <c r="K16" s="751"/>
      <c r="L16" s="744" t="s">
        <v>1288</v>
      </c>
      <c r="M16" s="745"/>
      <c r="N16" s="745"/>
      <c r="O16" s="746"/>
    </row>
    <row r="17" spans="1:15" x14ac:dyDescent="0.25">
      <c r="A17" s="751"/>
      <c r="B17" s="751"/>
      <c r="C17" s="751"/>
      <c r="D17" s="751"/>
      <c r="E17" s="744"/>
      <c r="F17" s="745"/>
      <c r="G17" s="745"/>
      <c r="H17" s="745"/>
      <c r="I17" s="746"/>
      <c r="J17" s="751"/>
      <c r="K17" s="751"/>
      <c r="L17" s="744"/>
      <c r="M17" s="745"/>
      <c r="N17" s="745"/>
      <c r="O17" s="746"/>
    </row>
    <row r="18" spans="1:15" ht="15.75" x14ac:dyDescent="0.25">
      <c r="A18" s="69"/>
      <c r="B18" s="70"/>
      <c r="C18" s="71"/>
      <c r="D18" s="71"/>
      <c r="E18" s="71"/>
      <c r="F18" s="71"/>
      <c r="G18" s="71"/>
      <c r="H18" s="71"/>
      <c r="I18" s="71"/>
      <c r="J18" s="71"/>
      <c r="K18" s="71"/>
      <c r="L18" s="71"/>
      <c r="M18" s="71"/>
      <c r="N18" s="71"/>
      <c r="O18" s="69"/>
    </row>
    <row r="19" spans="1:15" ht="15.75" x14ac:dyDescent="0.25">
      <c r="A19" s="69"/>
      <c r="B19" s="70"/>
      <c r="C19" s="71"/>
      <c r="D19" s="71"/>
      <c r="E19" s="71"/>
      <c r="F19" s="71"/>
      <c r="G19" s="71"/>
      <c r="H19" s="71"/>
      <c r="I19" s="71"/>
      <c r="J19" s="71"/>
      <c r="K19" s="71"/>
      <c r="L19" s="71"/>
      <c r="M19" s="71"/>
      <c r="N19" s="71"/>
      <c r="O19" s="69"/>
    </row>
    <row r="20" spans="1:15" ht="63" x14ac:dyDescent="0.25">
      <c r="A20" s="72" t="s">
        <v>23</v>
      </c>
      <c r="B20" s="73" t="s">
        <v>24</v>
      </c>
      <c r="C20" s="72" t="s">
        <v>25</v>
      </c>
      <c r="D20" s="72" t="s">
        <v>26</v>
      </c>
      <c r="E20" s="72" t="s">
        <v>105</v>
      </c>
      <c r="F20" s="764" t="s">
        <v>28</v>
      </c>
      <c r="G20" s="764"/>
      <c r="H20" s="764" t="s">
        <v>29</v>
      </c>
      <c r="I20" s="764"/>
      <c r="J20" s="73" t="s">
        <v>30</v>
      </c>
      <c r="K20" s="764" t="s">
        <v>31</v>
      </c>
      <c r="L20" s="764"/>
      <c r="M20" s="765" t="s">
        <v>32</v>
      </c>
      <c r="N20" s="766"/>
      <c r="O20" s="767"/>
    </row>
    <row r="21" spans="1:15" ht="47.25" x14ac:dyDescent="0.25">
      <c r="A21" s="75" t="s">
        <v>33</v>
      </c>
      <c r="B21" s="76">
        <v>50</v>
      </c>
      <c r="C21" s="77" t="s">
        <v>1289</v>
      </c>
      <c r="D21" s="77"/>
      <c r="E21" s="77"/>
      <c r="F21" s="768" t="s">
        <v>1290</v>
      </c>
      <c r="G21" s="768"/>
      <c r="H21" s="782" t="s">
        <v>1291</v>
      </c>
      <c r="I21" s="759"/>
      <c r="J21" s="79">
        <v>45</v>
      </c>
      <c r="K21" s="771" t="s">
        <v>147</v>
      </c>
      <c r="L21" s="771"/>
      <c r="M21" s="772" t="s">
        <v>1292</v>
      </c>
      <c r="N21" s="772"/>
      <c r="O21" s="772"/>
    </row>
    <row r="22" spans="1:15" ht="15.75" x14ac:dyDescent="0.25">
      <c r="A22" s="752" t="s">
        <v>40</v>
      </c>
      <c r="B22" s="753"/>
      <c r="C22" s="754" t="s">
        <v>1293</v>
      </c>
      <c r="D22" s="742"/>
      <c r="E22" s="742"/>
      <c r="F22" s="742"/>
      <c r="G22" s="743"/>
      <c r="H22" s="755" t="s">
        <v>42</v>
      </c>
      <c r="I22" s="756"/>
      <c r="J22" s="757"/>
      <c r="K22" s="758" t="s">
        <v>1294</v>
      </c>
      <c r="L22" s="758"/>
      <c r="M22" s="758"/>
      <c r="N22" s="758"/>
      <c r="O22" s="759"/>
    </row>
    <row r="23" spans="1:15" ht="15.75" x14ac:dyDescent="0.25">
      <c r="A23" s="760" t="s">
        <v>44</v>
      </c>
      <c r="B23" s="761"/>
      <c r="C23" s="761"/>
      <c r="D23" s="761"/>
      <c r="E23" s="761"/>
      <c r="F23" s="762"/>
      <c r="G23" s="763" t="s">
        <v>45</v>
      </c>
      <c r="H23" s="763"/>
      <c r="I23" s="763"/>
      <c r="J23" s="763"/>
      <c r="K23" s="763"/>
      <c r="L23" s="763"/>
      <c r="M23" s="763"/>
      <c r="N23" s="763"/>
      <c r="O23" s="763"/>
    </row>
    <row r="24" spans="1:15" x14ac:dyDescent="0.25">
      <c r="A24" s="776" t="s">
        <v>1295</v>
      </c>
      <c r="B24" s="777"/>
      <c r="C24" s="777"/>
      <c r="D24" s="777"/>
      <c r="E24" s="777"/>
      <c r="F24" s="777"/>
      <c r="G24" s="780" t="s">
        <v>1296</v>
      </c>
      <c r="H24" s="780"/>
      <c r="I24" s="780"/>
      <c r="J24" s="780"/>
      <c r="K24" s="780"/>
      <c r="L24" s="780"/>
      <c r="M24" s="780"/>
      <c r="N24" s="780"/>
      <c r="O24" s="780"/>
    </row>
    <row r="25" spans="1:15" x14ac:dyDescent="0.25">
      <c r="A25" s="778"/>
      <c r="B25" s="779"/>
      <c r="C25" s="779"/>
      <c r="D25" s="779"/>
      <c r="E25" s="779"/>
      <c r="F25" s="779"/>
      <c r="G25" s="780"/>
      <c r="H25" s="780"/>
      <c r="I25" s="780"/>
      <c r="J25" s="780"/>
      <c r="K25" s="780"/>
      <c r="L25" s="780"/>
      <c r="M25" s="780"/>
      <c r="N25" s="780"/>
      <c r="O25" s="780"/>
    </row>
    <row r="26" spans="1:15" ht="15.75" x14ac:dyDescent="0.25">
      <c r="A26" s="760" t="s">
        <v>48</v>
      </c>
      <c r="B26" s="761"/>
      <c r="C26" s="761"/>
      <c r="D26" s="761"/>
      <c r="E26" s="761"/>
      <c r="F26" s="761"/>
      <c r="G26" s="763" t="s">
        <v>49</v>
      </c>
      <c r="H26" s="763"/>
      <c r="I26" s="763"/>
      <c r="J26" s="763"/>
      <c r="K26" s="763"/>
      <c r="L26" s="763"/>
      <c r="M26" s="763"/>
      <c r="N26" s="763"/>
      <c r="O26" s="763"/>
    </row>
    <row r="27" spans="1:15" x14ac:dyDescent="0.25">
      <c r="A27" s="781" t="s">
        <v>1297</v>
      </c>
      <c r="B27" s="781"/>
      <c r="C27" s="781"/>
      <c r="D27" s="781"/>
      <c r="E27" s="781"/>
      <c r="F27" s="781"/>
      <c r="G27" s="781" t="s">
        <v>1298</v>
      </c>
      <c r="H27" s="781"/>
      <c r="I27" s="781"/>
      <c r="J27" s="781"/>
      <c r="K27" s="781"/>
      <c r="L27" s="781"/>
      <c r="M27" s="781"/>
      <c r="N27" s="781"/>
      <c r="O27" s="781"/>
    </row>
    <row r="28" spans="1:15" x14ac:dyDescent="0.25">
      <c r="A28" s="781"/>
      <c r="B28" s="781"/>
      <c r="C28" s="781"/>
      <c r="D28" s="781"/>
      <c r="E28" s="781"/>
      <c r="F28" s="781"/>
      <c r="G28" s="781"/>
      <c r="H28" s="781"/>
      <c r="I28" s="781"/>
      <c r="J28" s="781"/>
      <c r="K28" s="781"/>
      <c r="L28" s="781"/>
      <c r="M28" s="781"/>
      <c r="N28" s="781"/>
      <c r="O28" s="781"/>
    </row>
    <row r="29" spans="1:15" ht="15.75" x14ac:dyDescent="0.25">
      <c r="A29" s="63"/>
      <c r="B29" s="64"/>
      <c r="C29" s="70"/>
      <c r="D29" s="70"/>
      <c r="E29" s="70"/>
      <c r="F29" s="70"/>
      <c r="G29" s="70"/>
      <c r="H29" s="70"/>
      <c r="I29" s="70"/>
      <c r="J29" s="70"/>
      <c r="K29" s="70"/>
      <c r="L29" s="70"/>
      <c r="M29" s="70"/>
      <c r="N29" s="70"/>
      <c r="O29" s="63"/>
    </row>
    <row r="30" spans="1:15" ht="15.75" x14ac:dyDescent="0.25">
      <c r="A30" s="70"/>
      <c r="B30" s="70"/>
      <c r="C30" s="63"/>
      <c r="D30" s="752" t="s">
        <v>52</v>
      </c>
      <c r="E30" s="773"/>
      <c r="F30" s="773"/>
      <c r="G30" s="773"/>
      <c r="H30" s="773"/>
      <c r="I30" s="773"/>
      <c r="J30" s="773"/>
      <c r="K30" s="773"/>
      <c r="L30" s="773"/>
      <c r="M30" s="773"/>
      <c r="N30" s="773"/>
      <c r="O30" s="753"/>
    </row>
    <row r="31" spans="1:15" ht="15.75" x14ac:dyDescent="0.25">
      <c r="A31" s="63"/>
      <c r="B31" s="64"/>
      <c r="C31" s="70"/>
      <c r="D31" s="73" t="s">
        <v>53</v>
      </c>
      <c r="E31" s="73" t="s">
        <v>54</v>
      </c>
      <c r="F31" s="73" t="s">
        <v>55</v>
      </c>
      <c r="G31" s="73" t="s">
        <v>56</v>
      </c>
      <c r="H31" s="73" t="s">
        <v>57</v>
      </c>
      <c r="I31" s="73" t="s">
        <v>58</v>
      </c>
      <c r="J31" s="73" t="s">
        <v>59</v>
      </c>
      <c r="K31" s="73" t="s">
        <v>60</v>
      </c>
      <c r="L31" s="73" t="s">
        <v>61</v>
      </c>
      <c r="M31" s="73" t="s">
        <v>62</v>
      </c>
      <c r="N31" s="73" t="s">
        <v>63</v>
      </c>
      <c r="O31" s="73" t="s">
        <v>64</v>
      </c>
    </row>
    <row r="32" spans="1:15" ht="15.75" x14ac:dyDescent="0.25">
      <c r="A32" s="954" t="s">
        <v>65</v>
      </c>
      <c r="B32" s="954"/>
      <c r="C32" s="954"/>
      <c r="D32" s="179">
        <v>0</v>
      </c>
      <c r="E32" s="179">
        <v>0</v>
      </c>
      <c r="F32" s="179">
        <v>10</v>
      </c>
      <c r="G32" s="179">
        <v>20</v>
      </c>
      <c r="H32" s="179">
        <v>30</v>
      </c>
      <c r="I32" s="179">
        <v>40</v>
      </c>
      <c r="J32" s="179">
        <v>50</v>
      </c>
      <c r="K32" s="179">
        <v>60</v>
      </c>
      <c r="L32" s="179">
        <v>70</v>
      </c>
      <c r="M32" s="179">
        <v>80</v>
      </c>
      <c r="N32" s="179">
        <v>90</v>
      </c>
      <c r="O32" s="179">
        <v>100</v>
      </c>
    </row>
    <row r="33" spans="1:15" ht="15.75" x14ac:dyDescent="0.25">
      <c r="A33" s="955" t="s">
        <v>66</v>
      </c>
      <c r="B33" s="955"/>
      <c r="C33" s="955"/>
      <c r="D33" s="181">
        <v>0</v>
      </c>
      <c r="E33" s="181">
        <v>0</v>
      </c>
      <c r="F33" s="181">
        <v>0</v>
      </c>
      <c r="G33" s="181">
        <v>0</v>
      </c>
      <c r="H33" s="181">
        <v>20</v>
      </c>
      <c r="I33" s="181">
        <v>40</v>
      </c>
      <c r="J33" s="181">
        <v>40</v>
      </c>
      <c r="K33" s="181">
        <v>50</v>
      </c>
      <c r="L33" s="181">
        <v>70</v>
      </c>
      <c r="M33" s="181"/>
      <c r="N33" s="181"/>
      <c r="O33" s="181"/>
    </row>
    <row r="34" spans="1:15" ht="15.75" x14ac:dyDescent="0.25">
      <c r="A34" s="1542"/>
      <c r="B34" s="1542"/>
      <c r="C34" s="1542"/>
      <c r="D34" s="1542"/>
      <c r="E34" s="1542"/>
      <c r="F34" s="1542"/>
      <c r="G34" s="1542"/>
      <c r="H34" s="1542"/>
      <c r="I34" s="1542"/>
      <c r="J34" s="1542"/>
      <c r="K34" s="1542"/>
      <c r="L34" s="1542"/>
      <c r="M34" s="1542"/>
      <c r="N34" s="1542"/>
      <c r="O34" s="1542"/>
    </row>
    <row r="35" spans="1:15" ht="15.75" x14ac:dyDescent="0.25">
      <c r="A35" s="427"/>
      <c r="B35" s="427"/>
      <c r="C35" s="427"/>
      <c r="D35" s="427"/>
      <c r="E35" s="427"/>
      <c r="F35" s="427"/>
      <c r="G35" s="427"/>
      <c r="H35" s="427"/>
      <c r="I35" s="427"/>
      <c r="J35" s="427"/>
      <c r="K35" s="427"/>
      <c r="L35" s="427"/>
      <c r="M35" s="427"/>
      <c r="N35" s="427"/>
      <c r="O35" s="427"/>
    </row>
    <row r="36" spans="1:15" ht="15.75" x14ac:dyDescent="0.25">
      <c r="A36" s="1541" t="s">
        <v>1299</v>
      </c>
      <c r="B36" s="1541"/>
      <c r="C36" s="1541"/>
      <c r="D36" s="1541"/>
      <c r="E36" s="1541"/>
      <c r="F36" s="1541"/>
      <c r="G36" s="1541"/>
      <c r="H36" s="1541"/>
      <c r="I36" s="1541"/>
      <c r="J36" s="1541"/>
      <c r="K36" s="1541"/>
      <c r="L36" s="1541"/>
      <c r="M36" s="1541"/>
      <c r="N36" s="1541"/>
      <c r="O36" s="1541"/>
    </row>
    <row r="37" spans="1:15" ht="15.75" x14ac:dyDescent="0.25">
      <c r="A37" s="1541"/>
      <c r="B37" s="1541"/>
      <c r="C37" s="1541"/>
      <c r="D37" s="1541"/>
      <c r="E37" s="1541"/>
      <c r="F37" s="1541"/>
      <c r="G37" s="1541"/>
      <c r="H37" s="1541"/>
      <c r="I37" s="1541"/>
      <c r="J37" s="1541"/>
      <c r="K37" s="1541"/>
      <c r="L37" s="1541"/>
      <c r="M37" s="1541"/>
      <c r="N37" s="1541"/>
      <c r="O37" s="1541"/>
    </row>
    <row r="38" spans="1:15" ht="15.75" x14ac:dyDescent="0.25">
      <c r="A38" s="428"/>
      <c r="B38" s="429"/>
      <c r="C38" s="429"/>
      <c r="D38" s="429"/>
      <c r="E38" s="429"/>
      <c r="F38" s="429"/>
      <c r="G38" s="429"/>
      <c r="H38" s="429"/>
      <c r="I38" s="429"/>
      <c r="J38" s="429"/>
      <c r="K38" s="429"/>
      <c r="L38" s="429"/>
      <c r="M38" s="429"/>
      <c r="N38" s="429"/>
      <c r="O38" s="429"/>
    </row>
    <row r="39" spans="1:15" ht="15.75" x14ac:dyDescent="0.25">
      <c r="A39" s="430"/>
      <c r="B39" s="431"/>
      <c r="C39" s="432"/>
      <c r="D39" s="432"/>
      <c r="E39" s="432"/>
      <c r="F39" s="432"/>
      <c r="G39" s="432"/>
      <c r="H39" s="432"/>
      <c r="I39" s="432"/>
      <c r="J39" s="432"/>
      <c r="K39" s="432"/>
      <c r="L39" s="433"/>
      <c r="M39" s="433"/>
      <c r="N39" s="433"/>
      <c r="O39" s="430"/>
    </row>
    <row r="40" spans="1:15" ht="47.25" x14ac:dyDescent="0.25">
      <c r="A40" s="72" t="s">
        <v>23</v>
      </c>
      <c r="B40" s="73" t="s">
        <v>24</v>
      </c>
      <c r="C40" s="764" t="s">
        <v>25</v>
      </c>
      <c r="D40" s="764"/>
      <c r="E40" s="764"/>
      <c r="F40" s="764" t="s">
        <v>28</v>
      </c>
      <c r="G40" s="764"/>
      <c r="H40" s="764" t="s">
        <v>29</v>
      </c>
      <c r="I40" s="764"/>
      <c r="J40" s="73" t="s">
        <v>30</v>
      </c>
      <c r="K40" s="764" t="s">
        <v>31</v>
      </c>
      <c r="L40" s="764"/>
      <c r="M40" s="765" t="s">
        <v>32</v>
      </c>
      <c r="N40" s="766"/>
      <c r="O40" s="767"/>
    </row>
    <row r="41" spans="1:15" ht="63" x14ac:dyDescent="0.25">
      <c r="A41" s="75" t="s">
        <v>67</v>
      </c>
      <c r="B41" s="76">
        <v>50</v>
      </c>
      <c r="C41" s="754" t="s">
        <v>1300</v>
      </c>
      <c r="D41" s="742"/>
      <c r="E41" s="743"/>
      <c r="F41" s="754" t="s">
        <v>1301</v>
      </c>
      <c r="G41" s="743"/>
      <c r="H41" s="782" t="s">
        <v>1302</v>
      </c>
      <c r="I41" s="759"/>
      <c r="J41" s="79">
        <v>7</v>
      </c>
      <c r="K41" s="771" t="s">
        <v>218</v>
      </c>
      <c r="L41" s="771"/>
      <c r="M41" s="772" t="s">
        <v>1303</v>
      </c>
      <c r="N41" s="772"/>
      <c r="O41" s="772"/>
    </row>
    <row r="42" spans="1:15" ht="15.75" x14ac:dyDescent="0.25">
      <c r="A42" s="752" t="s">
        <v>40</v>
      </c>
      <c r="B42" s="753"/>
      <c r="C42" s="754" t="s">
        <v>1304</v>
      </c>
      <c r="D42" s="742"/>
      <c r="E42" s="742"/>
      <c r="F42" s="742"/>
      <c r="G42" s="743"/>
      <c r="H42" s="783" t="s">
        <v>72</v>
      </c>
      <c r="I42" s="756"/>
      <c r="J42" s="757"/>
      <c r="K42" s="797" t="s">
        <v>1305</v>
      </c>
      <c r="L42" s="798"/>
      <c r="M42" s="798"/>
      <c r="N42" s="798"/>
      <c r="O42" s="799"/>
    </row>
    <row r="43" spans="1:15" ht="15.75" x14ac:dyDescent="0.25">
      <c r="A43" s="760" t="s">
        <v>44</v>
      </c>
      <c r="B43" s="761"/>
      <c r="C43" s="761"/>
      <c r="D43" s="761"/>
      <c r="E43" s="761"/>
      <c r="F43" s="762"/>
      <c r="G43" s="763" t="s">
        <v>45</v>
      </c>
      <c r="H43" s="763"/>
      <c r="I43" s="763"/>
      <c r="J43" s="763"/>
      <c r="K43" s="763"/>
      <c r="L43" s="763"/>
      <c r="M43" s="763"/>
      <c r="N43" s="763"/>
      <c r="O43" s="763"/>
    </row>
    <row r="44" spans="1:15" x14ac:dyDescent="0.25">
      <c r="A44" s="776" t="s">
        <v>1306</v>
      </c>
      <c r="B44" s="777"/>
      <c r="C44" s="777"/>
      <c r="D44" s="777"/>
      <c r="E44" s="777"/>
      <c r="F44" s="777"/>
      <c r="G44" s="780" t="s">
        <v>1307</v>
      </c>
      <c r="H44" s="780"/>
      <c r="I44" s="780"/>
      <c r="J44" s="780"/>
      <c r="K44" s="780"/>
      <c r="L44" s="780"/>
      <c r="M44" s="780"/>
      <c r="N44" s="780"/>
      <c r="O44" s="780"/>
    </row>
    <row r="45" spans="1:15" x14ac:dyDescent="0.25">
      <c r="A45" s="778"/>
      <c r="B45" s="779"/>
      <c r="C45" s="779"/>
      <c r="D45" s="779"/>
      <c r="E45" s="779"/>
      <c r="F45" s="779"/>
      <c r="G45" s="780"/>
      <c r="H45" s="780"/>
      <c r="I45" s="780"/>
      <c r="J45" s="780"/>
      <c r="K45" s="780"/>
      <c r="L45" s="780"/>
      <c r="M45" s="780"/>
      <c r="N45" s="780"/>
      <c r="O45" s="780"/>
    </row>
    <row r="46" spans="1:15" ht="15.75" x14ac:dyDescent="0.25">
      <c r="A46" s="760" t="s">
        <v>48</v>
      </c>
      <c r="B46" s="761"/>
      <c r="C46" s="761"/>
      <c r="D46" s="761"/>
      <c r="E46" s="761"/>
      <c r="F46" s="761"/>
      <c r="G46" s="763" t="s">
        <v>49</v>
      </c>
      <c r="H46" s="763"/>
      <c r="I46" s="763"/>
      <c r="J46" s="763"/>
      <c r="K46" s="763"/>
      <c r="L46" s="763"/>
      <c r="M46" s="763"/>
      <c r="N46" s="763"/>
      <c r="O46" s="763"/>
    </row>
    <row r="47" spans="1:15" x14ac:dyDescent="0.25">
      <c r="A47" s="781" t="s">
        <v>705</v>
      </c>
      <c r="B47" s="781"/>
      <c r="C47" s="781"/>
      <c r="D47" s="781"/>
      <c r="E47" s="781"/>
      <c r="F47" s="781"/>
      <c r="G47" s="781" t="s">
        <v>1308</v>
      </c>
      <c r="H47" s="781"/>
      <c r="I47" s="781"/>
      <c r="J47" s="781"/>
      <c r="K47" s="781"/>
      <c r="L47" s="781"/>
      <c r="M47" s="781"/>
      <c r="N47" s="781"/>
      <c r="O47" s="781"/>
    </row>
    <row r="48" spans="1:15" x14ac:dyDescent="0.25">
      <c r="A48" s="781"/>
      <c r="B48" s="781"/>
      <c r="C48" s="781"/>
      <c r="D48" s="781"/>
      <c r="E48" s="781"/>
      <c r="F48" s="781"/>
      <c r="G48" s="781"/>
      <c r="H48" s="781"/>
      <c r="I48" s="781"/>
      <c r="J48" s="781"/>
      <c r="K48" s="781"/>
      <c r="L48" s="781"/>
      <c r="M48" s="781"/>
      <c r="N48" s="781"/>
      <c r="O48" s="781"/>
    </row>
    <row r="49" spans="1:15" ht="15.75" x14ac:dyDescent="0.25">
      <c r="A49" s="63"/>
      <c r="B49" s="64"/>
      <c r="C49" s="70"/>
      <c r="D49" s="70"/>
      <c r="E49" s="70"/>
      <c r="F49" s="70"/>
      <c r="G49" s="70"/>
      <c r="H49" s="70"/>
      <c r="I49" s="70"/>
      <c r="J49" s="70"/>
      <c r="K49" s="70"/>
      <c r="L49" s="70"/>
      <c r="M49" s="70"/>
      <c r="N49" s="70"/>
      <c r="O49" s="63"/>
    </row>
    <row r="50" spans="1:15" ht="15.75" x14ac:dyDescent="0.25">
      <c r="A50" s="86" t="s">
        <v>76</v>
      </c>
      <c r="B50" s="86" t="s">
        <v>24</v>
      </c>
      <c r="C50" s="87"/>
      <c r="D50" s="73" t="s">
        <v>53</v>
      </c>
      <c r="E50" s="73" t="s">
        <v>54</v>
      </c>
      <c r="F50" s="73" t="s">
        <v>55</v>
      </c>
      <c r="G50" s="73" t="s">
        <v>56</v>
      </c>
      <c r="H50" s="73" t="s">
        <v>57</v>
      </c>
      <c r="I50" s="73" t="s">
        <v>58</v>
      </c>
      <c r="J50" s="73" t="s">
        <v>59</v>
      </c>
      <c r="K50" s="73" t="s">
        <v>60</v>
      </c>
      <c r="L50" s="73" t="s">
        <v>61</v>
      </c>
      <c r="M50" s="73" t="s">
        <v>62</v>
      </c>
      <c r="N50" s="73" t="s">
        <v>63</v>
      </c>
      <c r="O50" s="73" t="s">
        <v>64</v>
      </c>
    </row>
    <row r="51" spans="1:15" ht="15.75" x14ac:dyDescent="0.25">
      <c r="A51" s="784" t="s">
        <v>1309</v>
      </c>
      <c r="B51" s="772">
        <v>25</v>
      </c>
      <c r="C51" s="179"/>
      <c r="D51" s="179">
        <v>0</v>
      </c>
      <c r="E51" s="179">
        <v>0</v>
      </c>
      <c r="F51" s="179">
        <v>20</v>
      </c>
      <c r="G51" s="434">
        <v>40</v>
      </c>
      <c r="H51" s="179">
        <v>60</v>
      </c>
      <c r="I51" s="179">
        <v>80</v>
      </c>
      <c r="J51" s="179">
        <v>80</v>
      </c>
      <c r="K51" s="434">
        <v>100</v>
      </c>
      <c r="L51" s="179"/>
      <c r="M51" s="179"/>
      <c r="N51" s="179"/>
      <c r="O51" s="179"/>
    </row>
    <row r="52" spans="1:15" x14ac:dyDescent="0.25">
      <c r="A52" s="785"/>
      <c r="B52" s="772"/>
      <c r="C52" s="181"/>
      <c r="D52" s="181">
        <v>0</v>
      </c>
      <c r="E52" s="181">
        <v>0</v>
      </c>
      <c r="F52" s="181">
        <v>0</v>
      </c>
      <c r="G52" s="435">
        <v>20</v>
      </c>
      <c r="H52" s="181">
        <v>20</v>
      </c>
      <c r="I52" s="181">
        <v>30</v>
      </c>
      <c r="J52" s="181">
        <v>40</v>
      </c>
      <c r="K52" s="435">
        <v>80</v>
      </c>
      <c r="L52" s="181"/>
      <c r="M52" s="181"/>
      <c r="N52" s="181"/>
      <c r="O52" s="181"/>
    </row>
    <row r="53" spans="1:15" ht="15.75" x14ac:dyDescent="0.25">
      <c r="A53" s="784" t="s">
        <v>1310</v>
      </c>
      <c r="B53" s="772">
        <v>10</v>
      </c>
      <c r="C53" s="179"/>
      <c r="D53" s="179">
        <v>0</v>
      </c>
      <c r="E53" s="179">
        <v>0</v>
      </c>
      <c r="F53" s="179">
        <v>20</v>
      </c>
      <c r="G53" s="434">
        <v>40</v>
      </c>
      <c r="H53" s="179">
        <v>60</v>
      </c>
      <c r="I53" s="179">
        <v>80</v>
      </c>
      <c r="J53" s="179">
        <v>80</v>
      </c>
      <c r="K53" s="434">
        <v>100</v>
      </c>
      <c r="L53" s="179"/>
      <c r="M53" s="179"/>
      <c r="N53" s="179"/>
      <c r="O53" s="179"/>
    </row>
    <row r="54" spans="1:15" x14ac:dyDescent="0.25">
      <c r="A54" s="785"/>
      <c r="B54" s="772"/>
      <c r="C54" s="181"/>
      <c r="D54" s="181">
        <v>0</v>
      </c>
      <c r="E54" s="181">
        <v>0</v>
      </c>
      <c r="F54" s="181">
        <v>0</v>
      </c>
      <c r="G54" s="435">
        <v>30</v>
      </c>
      <c r="H54" s="181">
        <v>30</v>
      </c>
      <c r="I54" s="181">
        <v>30</v>
      </c>
      <c r="J54" s="181">
        <v>80</v>
      </c>
      <c r="K54" s="435">
        <v>100</v>
      </c>
      <c r="L54" s="181"/>
      <c r="M54" s="181"/>
      <c r="N54" s="181"/>
      <c r="O54" s="181"/>
    </row>
    <row r="55" spans="1:15" ht="15.75" x14ac:dyDescent="0.25">
      <c r="A55" s="784" t="s">
        <v>1311</v>
      </c>
      <c r="B55" s="772">
        <v>20</v>
      </c>
      <c r="C55" s="179"/>
      <c r="D55" s="179">
        <v>0</v>
      </c>
      <c r="E55" s="179">
        <v>0</v>
      </c>
      <c r="F55" s="179">
        <v>20</v>
      </c>
      <c r="G55" s="434">
        <v>40</v>
      </c>
      <c r="H55" s="179">
        <v>60</v>
      </c>
      <c r="I55" s="179">
        <v>80</v>
      </c>
      <c r="J55" s="179">
        <v>80</v>
      </c>
      <c r="K55" s="434">
        <v>100</v>
      </c>
      <c r="L55" s="179"/>
      <c r="M55" s="179"/>
      <c r="N55" s="179"/>
      <c r="O55" s="179"/>
    </row>
    <row r="56" spans="1:15" x14ac:dyDescent="0.25">
      <c r="A56" s="785"/>
      <c r="B56" s="772"/>
      <c r="C56" s="181"/>
      <c r="D56" s="181">
        <v>0</v>
      </c>
      <c r="E56" s="181">
        <v>0</v>
      </c>
      <c r="F56" s="181">
        <v>0</v>
      </c>
      <c r="G56" s="435">
        <v>40</v>
      </c>
      <c r="H56" s="181">
        <v>80</v>
      </c>
      <c r="I56" s="181">
        <v>100</v>
      </c>
      <c r="J56" s="181"/>
      <c r="K56" s="435"/>
      <c r="L56" s="181"/>
      <c r="M56" s="181"/>
      <c r="N56" s="181"/>
      <c r="O56" s="181"/>
    </row>
    <row r="57" spans="1:15" ht="15.75" x14ac:dyDescent="0.25">
      <c r="A57" s="784" t="s">
        <v>1312</v>
      </c>
      <c r="B57" s="772">
        <v>15</v>
      </c>
      <c r="C57" s="179"/>
      <c r="D57" s="179">
        <v>0</v>
      </c>
      <c r="E57" s="179">
        <v>0</v>
      </c>
      <c r="F57" s="179">
        <v>20</v>
      </c>
      <c r="G57" s="434">
        <v>40</v>
      </c>
      <c r="H57" s="179">
        <v>60</v>
      </c>
      <c r="I57" s="179">
        <v>80</v>
      </c>
      <c r="J57" s="179">
        <v>80</v>
      </c>
      <c r="K57" s="434">
        <v>100</v>
      </c>
      <c r="L57" s="179"/>
      <c r="M57" s="179"/>
      <c r="N57" s="179"/>
      <c r="O57" s="179"/>
    </row>
    <row r="58" spans="1:15" ht="15.75" x14ac:dyDescent="0.25">
      <c r="A58" s="785"/>
      <c r="B58" s="772"/>
      <c r="C58" s="181"/>
      <c r="D58" s="181">
        <v>0</v>
      </c>
      <c r="E58" s="181">
        <v>0</v>
      </c>
      <c r="F58" s="181">
        <v>0</v>
      </c>
      <c r="G58" s="435">
        <v>20</v>
      </c>
      <c r="H58" s="181">
        <v>60</v>
      </c>
      <c r="I58" s="181">
        <v>80</v>
      </c>
      <c r="J58" s="181">
        <v>80</v>
      </c>
      <c r="K58" s="435">
        <v>80</v>
      </c>
      <c r="L58" s="1543" t="s">
        <v>1313</v>
      </c>
      <c r="M58" s="1544"/>
      <c r="N58" s="1544"/>
      <c r="O58" s="1545"/>
    </row>
    <row r="59" spans="1:15" ht="15.75" x14ac:dyDescent="0.25">
      <c r="A59" s="784" t="s">
        <v>1314</v>
      </c>
      <c r="B59" s="772">
        <v>10</v>
      </c>
      <c r="C59" s="179"/>
      <c r="D59" s="179">
        <v>0</v>
      </c>
      <c r="E59" s="179">
        <v>0</v>
      </c>
      <c r="F59" s="179">
        <v>20</v>
      </c>
      <c r="G59" s="434">
        <v>40</v>
      </c>
      <c r="H59" s="179">
        <v>60</v>
      </c>
      <c r="I59" s="179">
        <v>80</v>
      </c>
      <c r="J59" s="179">
        <v>80</v>
      </c>
      <c r="K59" s="434">
        <v>100</v>
      </c>
      <c r="L59" s="179"/>
      <c r="M59" s="179"/>
      <c r="N59" s="179"/>
      <c r="O59" s="179"/>
    </row>
    <row r="60" spans="1:15" x14ac:dyDescent="0.25">
      <c r="A60" s="785"/>
      <c r="B60" s="772"/>
      <c r="C60" s="181"/>
      <c r="D60" s="181">
        <v>0</v>
      </c>
      <c r="E60" s="181">
        <v>0</v>
      </c>
      <c r="F60" s="181">
        <v>0</v>
      </c>
      <c r="G60" s="435">
        <v>0</v>
      </c>
      <c r="H60" s="181">
        <v>20</v>
      </c>
      <c r="I60" s="181">
        <v>20</v>
      </c>
      <c r="J60" s="181">
        <v>40</v>
      </c>
      <c r="K60" s="435">
        <v>80</v>
      </c>
      <c r="L60" s="181">
        <v>100</v>
      </c>
      <c r="M60" s="181"/>
      <c r="N60" s="181"/>
      <c r="O60" s="181"/>
    </row>
    <row r="61" spans="1:15" ht="15.75" x14ac:dyDescent="0.25">
      <c r="A61" s="784" t="s">
        <v>1315</v>
      </c>
      <c r="B61" s="772">
        <v>10</v>
      </c>
      <c r="C61" s="179"/>
      <c r="D61" s="179">
        <v>0</v>
      </c>
      <c r="E61" s="179">
        <v>0</v>
      </c>
      <c r="F61" s="179">
        <v>20</v>
      </c>
      <c r="G61" s="434">
        <v>40</v>
      </c>
      <c r="H61" s="179">
        <v>60</v>
      </c>
      <c r="I61" s="179">
        <v>100</v>
      </c>
      <c r="J61" s="179"/>
      <c r="K61" s="434"/>
      <c r="L61" s="179"/>
      <c r="M61" s="179"/>
      <c r="N61" s="179"/>
      <c r="O61" s="179"/>
    </row>
    <row r="62" spans="1:15" x14ac:dyDescent="0.25">
      <c r="A62" s="785"/>
      <c r="B62" s="772"/>
      <c r="C62" s="181"/>
      <c r="D62" s="181">
        <v>0</v>
      </c>
      <c r="E62" s="181">
        <v>0</v>
      </c>
      <c r="F62" s="181">
        <v>0</v>
      </c>
      <c r="G62" s="435">
        <v>20</v>
      </c>
      <c r="H62" s="181">
        <v>20</v>
      </c>
      <c r="I62" s="181">
        <v>20</v>
      </c>
      <c r="J62" s="181">
        <v>80</v>
      </c>
      <c r="K62" s="435">
        <v>80</v>
      </c>
      <c r="L62" s="181">
        <v>100</v>
      </c>
      <c r="M62" s="181"/>
      <c r="N62" s="181"/>
      <c r="O62" s="181"/>
    </row>
    <row r="63" spans="1:15" ht="15.75" x14ac:dyDescent="0.25">
      <c r="A63" s="784" t="s">
        <v>1316</v>
      </c>
      <c r="B63" s="772">
        <v>10</v>
      </c>
      <c r="C63" s="179"/>
      <c r="D63" s="179">
        <v>0</v>
      </c>
      <c r="E63" s="179">
        <v>0</v>
      </c>
      <c r="F63" s="179">
        <v>20</v>
      </c>
      <c r="G63" s="434">
        <v>40</v>
      </c>
      <c r="H63" s="179">
        <v>60</v>
      </c>
      <c r="I63" s="179">
        <v>100</v>
      </c>
      <c r="J63" s="179"/>
      <c r="K63" s="434"/>
      <c r="L63" s="179"/>
      <c r="M63" s="179"/>
      <c r="N63" s="179"/>
      <c r="O63" s="179"/>
    </row>
    <row r="64" spans="1:15" x14ac:dyDescent="0.25">
      <c r="A64" s="785"/>
      <c r="B64" s="772"/>
      <c r="C64" s="181"/>
      <c r="D64" s="181">
        <v>0</v>
      </c>
      <c r="E64" s="181">
        <v>0</v>
      </c>
      <c r="F64" s="181">
        <v>0</v>
      </c>
      <c r="G64" s="435">
        <v>10</v>
      </c>
      <c r="H64" s="181">
        <v>20</v>
      </c>
      <c r="I64" s="181">
        <v>20</v>
      </c>
      <c r="J64" s="181">
        <v>30</v>
      </c>
      <c r="K64" s="435">
        <v>80</v>
      </c>
      <c r="L64" s="181">
        <v>100</v>
      </c>
      <c r="M64" s="181"/>
      <c r="N64" s="181"/>
      <c r="O64" s="181"/>
    </row>
    <row r="65" spans="1:15" x14ac:dyDescent="0.25">
      <c r="A65" s="88"/>
      <c r="B65" s="88"/>
      <c r="C65" s="183"/>
      <c r="D65" s="183"/>
      <c r="E65" s="183"/>
      <c r="F65" s="183"/>
      <c r="G65" s="183"/>
      <c r="H65" s="183"/>
      <c r="I65" s="183"/>
      <c r="J65" s="183"/>
      <c r="K65" s="183"/>
      <c r="L65" s="183"/>
      <c r="M65" s="183"/>
      <c r="N65" s="183"/>
      <c r="O65" s="183"/>
    </row>
    <row r="66" spans="1:15" x14ac:dyDescent="0.25">
      <c r="A66" s="789" t="s">
        <v>228</v>
      </c>
      <c r="B66" s="790"/>
      <c r="C66" s="790"/>
      <c r="D66" s="790"/>
      <c r="E66" s="790"/>
      <c r="F66" s="790"/>
      <c r="G66" s="790"/>
      <c r="H66" s="790"/>
      <c r="I66" s="790"/>
      <c r="J66" s="790"/>
      <c r="K66" s="790"/>
      <c r="L66" s="790"/>
      <c r="M66" s="790"/>
      <c r="N66" s="790"/>
      <c r="O66" s="791"/>
    </row>
  </sheetData>
  <sheetProtection password="B4A1" sheet="1" objects="1" scenarios="1" selectLockedCells="1" selectUnlockedCells="1"/>
  <mergeCells count="87">
    <mergeCell ref="A63:A64"/>
    <mergeCell ref="B63:B64"/>
    <mergeCell ref="A66:O66"/>
    <mergeCell ref="A57:A58"/>
    <mergeCell ref="B57:B58"/>
    <mergeCell ref="L58:O58"/>
    <mergeCell ref="A59:A60"/>
    <mergeCell ref="B59:B60"/>
    <mergeCell ref="A61:A62"/>
    <mergeCell ref="B61:B62"/>
    <mergeCell ref="A51:A52"/>
    <mergeCell ref="B51:B52"/>
    <mergeCell ref="A53:A54"/>
    <mergeCell ref="B53:B54"/>
    <mergeCell ref="A55:A56"/>
    <mergeCell ref="B55:B56"/>
    <mergeCell ref="A44:F45"/>
    <mergeCell ref="G44:O45"/>
    <mergeCell ref="A46:F46"/>
    <mergeCell ref="G46:O46"/>
    <mergeCell ref="A47:F48"/>
    <mergeCell ref="G47:O48"/>
    <mergeCell ref="A42:B42"/>
    <mergeCell ref="C42:G42"/>
    <mergeCell ref="H42:J42"/>
    <mergeCell ref="K42:O42"/>
    <mergeCell ref="A43:F43"/>
    <mergeCell ref="G43:O43"/>
    <mergeCell ref="C40:E40"/>
    <mergeCell ref="F40:G40"/>
    <mergeCell ref="H40:I40"/>
    <mergeCell ref="K40:L40"/>
    <mergeCell ref="M40:O40"/>
    <mergeCell ref="C41:E41"/>
    <mergeCell ref="F41:G41"/>
    <mergeCell ref="H41:I41"/>
    <mergeCell ref="K41:L41"/>
    <mergeCell ref="M41:O41"/>
    <mergeCell ref="A23:F23"/>
    <mergeCell ref="G23:O23"/>
    <mergeCell ref="A37:O37"/>
    <mergeCell ref="A24:F25"/>
    <mergeCell ref="G24:O25"/>
    <mergeCell ref="A26:F26"/>
    <mergeCell ref="G26:O26"/>
    <mergeCell ref="A27:F28"/>
    <mergeCell ref="G27:O28"/>
    <mergeCell ref="D30:O30"/>
    <mergeCell ref="A32:C32"/>
    <mergeCell ref="A33:C33"/>
    <mergeCell ref="A34:O34"/>
    <mergeCell ref="A36:O36"/>
    <mergeCell ref="F21:G21"/>
    <mergeCell ref="H21:I21"/>
    <mergeCell ref="K21:L21"/>
    <mergeCell ref="M21:O21"/>
    <mergeCell ref="A22:B22"/>
    <mergeCell ref="C22:G22"/>
    <mergeCell ref="H22:J22"/>
    <mergeCell ref="K22:O22"/>
    <mergeCell ref="L16:O16"/>
    <mergeCell ref="F20:G20"/>
    <mergeCell ref="H20:I20"/>
    <mergeCell ref="K20:L20"/>
    <mergeCell ref="M20:O20"/>
    <mergeCell ref="E17:I17"/>
    <mergeCell ref="L17:O17"/>
    <mergeCell ref="B8:J8"/>
    <mergeCell ref="K8:N8"/>
    <mergeCell ref="B10:O10"/>
    <mergeCell ref="A12:D17"/>
    <mergeCell ref="E12:I12"/>
    <mergeCell ref="J12:K17"/>
    <mergeCell ref="L12:O12"/>
    <mergeCell ref="E13:I13"/>
    <mergeCell ref="L13:O13"/>
    <mergeCell ref="E14:I14"/>
    <mergeCell ref="L14:O14"/>
    <mergeCell ref="E15:I15"/>
    <mergeCell ref="L15:O15"/>
    <mergeCell ref="E16:I16"/>
    <mergeCell ref="B6:O6"/>
    <mergeCell ref="B1:O1"/>
    <mergeCell ref="B2:O2"/>
    <mergeCell ref="B3:O3"/>
    <mergeCell ref="B4:O4"/>
    <mergeCell ref="B5:O5"/>
  </mergeCells>
  <dataValidations count="2">
    <dataValidation type="list" errorStyle="warning" allowBlank="1" showInputMessage="1" showErrorMessage="1" errorTitle="Área" error="Solo puede seleccionar una de las opciones de la lista desplegable" promptTitle="Código  " prompt="Elija el código de la actividad o grupo que requiere formular" sqref="B2:O2">
      <formula1>$EN$347:$EN$403</formula1>
    </dataValidation>
    <dataValidation errorStyle="warning" allowBlank="1" showInputMessage="1" showErrorMessage="1" errorTitle="Área" error="Solo puede seleccionar una de las opciones de la lista desplegable" sqref="B1 B3:B5"/>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6869a7-eb7e-40f0-9e8c-964dac23f706">25XCQX5SHMCR-1902168587-24</_dlc_DocId>
    <_dlc_DocIdUrl xmlns="596869a7-eb7e-40f0-9e8c-964dac23f706">
      <Url>https://www2.sgc.gov.co/ControlYRendicion/TransparenciasYAccesoAlaInformacion/_layouts/15/DocIdRedir.aspx?ID=25XCQX5SHMCR-1902168587-24</Url>
      <Description>25XCQX5SHMCR-1902168587-24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file>

<file path=customXml/item4.xml><?xml version="1.0" encoding="utf-8"?>
<ct:contentTypeSchema xmlns:ct="http://schemas.microsoft.com/office/2006/metadata/contentType" xmlns:ma="http://schemas.microsoft.com/office/2006/metadata/properties/metaAttributes" ct:_="" ma:_="" ma:contentTypeName="Documento" ma:contentTypeID="0x010100CBA7AC52A2BAA9489DB82AF8F0AEDF83" ma:contentTypeVersion="2" ma:contentTypeDescription="Crear nuevo documento." ma:contentTypeScope="" ma:versionID="f44dace29543c4908fa297886e2d41cb">
  <xsd:schema xmlns:xsd="http://www.w3.org/2001/XMLSchema" xmlns:xs="http://www.w3.org/2001/XMLSchema" xmlns:p="http://schemas.microsoft.com/office/2006/metadata/properties" xmlns:ns2="596869a7-eb7e-40f0-9e8c-964dac23f706" targetNamespace="http://schemas.microsoft.com/office/2006/metadata/properties" ma:root="true" ma:fieldsID="7e3423ca72e1e201701175621ae40da6" ns2:_="">
    <xsd:import namespace="596869a7-eb7e-40f0-9e8c-964dac23f706"/>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6869a7-eb7e-40f0-9e8c-964dac23f706" elementFormDefault="qualified">
    <xsd:import namespace="http://schemas.microsoft.com/office/2006/documentManagement/types"/>
    <xsd:import namespace="http://schemas.microsoft.com/office/infopath/2007/PartnerControls"/>
    <xsd:element name="_dlc_DocId" ma:index="8" nillable="true" ma:displayName="Valor de Id. de documento" ma:description="El valor del identificador de documento asignado a este elemento." ma:internalName="_dlc_DocId" ma:readOnly="true">
      <xsd:simpleType>
        <xsd:restriction base="dms:Text"/>
      </xsd:simpleType>
    </xsd:element>
    <xsd:element name="_dlc_DocIdUrl" ma:index="9"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230C93-60E7-4F48-A5F3-8B595C2E29F9}"/>
</file>

<file path=customXml/itemProps2.xml><?xml version="1.0" encoding="utf-8"?>
<ds:datastoreItem xmlns:ds="http://schemas.openxmlformats.org/officeDocument/2006/customXml" ds:itemID="{A2C282A6-3EBA-4DBC-AA20-E7B08B3F4561}"/>
</file>

<file path=customXml/itemProps3.xml><?xml version="1.0" encoding="utf-8"?>
<ds:datastoreItem xmlns:ds="http://schemas.openxmlformats.org/officeDocument/2006/customXml" ds:itemID="{09B4BE28-D26C-41F2-961E-FC95845603AB}"/>
</file>

<file path=customXml/itemProps4.xml><?xml version="1.0" encoding="utf-8"?>
<ds:datastoreItem xmlns:ds="http://schemas.openxmlformats.org/officeDocument/2006/customXml" ds:itemID="{B2EB44E8-D5F0-429B-BC39-52A6B70169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ADM13-01</vt:lpstr>
      <vt:lpstr>AME13-02</vt:lpstr>
      <vt:lpstr>AME13-04</vt:lpstr>
      <vt:lpstr>AME13-06</vt:lpstr>
      <vt:lpstr>CID13-01</vt:lpstr>
      <vt:lpstr>CON13-01</vt:lpstr>
      <vt:lpstr>FIN13-02</vt:lpstr>
      <vt:lpstr>GEO13-02</vt:lpstr>
      <vt:lpstr>GPS13-01</vt:lpstr>
      <vt:lpstr>GPS13-02</vt:lpstr>
      <vt:lpstr>GPS13-03</vt:lpstr>
      <vt:lpstr>GPS13-04</vt:lpstr>
      <vt:lpstr>GTH13-01</vt:lpstr>
      <vt:lpstr>GTH13-02</vt:lpstr>
      <vt:lpstr>JUR13-01</vt:lpstr>
      <vt:lpstr>LAB13-03</vt:lpstr>
      <vt:lpstr>OAP13-01</vt:lpstr>
      <vt:lpstr>OCI13-01</vt:lpstr>
      <vt:lpstr>SIG13-01</vt:lpstr>
      <vt:lpstr>SUB13-02</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Lastra Coley</dc:creator>
  <cp:lastModifiedBy>Catalina Valencia Castellanos</cp:lastModifiedBy>
  <dcterms:created xsi:type="dcterms:W3CDTF">2013-10-15T14:02:04Z</dcterms:created>
  <dcterms:modified xsi:type="dcterms:W3CDTF">2013-10-15T20:01:04Z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0x010100CBA7AC52A2BAA9489DB82AF8F0AEDF83</vt:lpwstr>
  </property>
  <property fmtid="{D5CDD505-2E9C-101B-9397-08002B2CF9AE}" pid="3" name="_dlc_DocIdItemGuid">
    <vt:lpwstr>d002fb4c-e49b-4eab-b592-957bf482f742</vt:lpwstr>
  </property>
</Properties>
</file>