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worksheets/sheet20.xml" ContentType="application/vnd.openxmlformats-officedocument.spreadsheetml.worksheet+xml"/>
  <Override PartName="/xl/worksheets/sheet1.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worksheets/sheet3.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1.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50" windowWidth="20115" windowHeight="8955" tabRatio="730"/>
  </bookViews>
  <sheets>
    <sheet name="SEG13-00" sheetId="2" r:id="rId1"/>
    <sheet name="FIN13-02" sheetId="3" r:id="rId2"/>
    <sheet name="CON13-01" sheetId="4" r:id="rId3"/>
    <sheet name="ADM13-01" sheetId="5" r:id="rId4"/>
    <sheet name="DOC13-01" sheetId="6" r:id="rId5"/>
    <sheet name="GTH13-01" sheetId="7" r:id="rId6"/>
    <sheet name="GTH13-02" sheetId="8" r:id="rId7"/>
    <sheet name="CID13-01" sheetId="9" r:id="rId8"/>
    <sheet name="GPS13-01" sheetId="10" r:id="rId9"/>
    <sheet name="AME13-04" sheetId="11" r:id="rId10"/>
    <sheet name="GEO13-02" sheetId="12" r:id="rId11"/>
    <sheet name="LAB13-03" sheetId="13" r:id="rId12"/>
    <sheet name="NUC13-01" sheetId="14" r:id="rId13"/>
    <sheet name="NUC13-02" sheetId="15" r:id="rId14"/>
    <sheet name="AME13-07" sheetId="16" r:id="rId15"/>
    <sheet name="PLA14-01" sheetId="18" r:id="rId16"/>
    <sheet name="OCI13-01" sheetId="19" r:id="rId17"/>
    <sheet name="GIG14-01" sheetId="20" r:id="rId18"/>
    <sheet name="SUB13-01" sheetId="21" r:id="rId19"/>
    <sheet name="AME13-02" sheetId="23" r:id="rId20"/>
  </sheets>
  <calcPr calcId="145621"/>
</workbook>
</file>

<file path=xl/calcChain.xml><?xml version="1.0" encoding="utf-8"?>
<calcChain xmlns="http://schemas.openxmlformats.org/spreadsheetml/2006/main">
  <c r="O81" i="14" l="1"/>
  <c r="D81" i="14"/>
  <c r="E81" i="14" s="1"/>
  <c r="F81" i="14" s="1"/>
  <c r="G81" i="14" s="1"/>
  <c r="H81" i="14" s="1"/>
  <c r="I81" i="14" s="1"/>
  <c r="J81" i="14" s="1"/>
  <c r="K81" i="14" s="1"/>
  <c r="L81" i="14" s="1"/>
  <c r="M81" i="14" s="1"/>
  <c r="N81" i="14" s="1"/>
  <c r="O51" i="14"/>
  <c r="D51" i="14"/>
  <c r="E51" i="14" s="1"/>
  <c r="F51" i="14" s="1"/>
  <c r="G51" i="14" s="1"/>
  <c r="H51" i="14" s="1"/>
  <c r="I51" i="14" s="1"/>
  <c r="J51" i="14" s="1"/>
  <c r="K51" i="14" s="1"/>
  <c r="L51" i="14" s="1"/>
  <c r="M51" i="14" s="1"/>
  <c r="N51" i="14" s="1"/>
  <c r="O36" i="14"/>
  <c r="D36" i="14"/>
  <c r="E36" i="14" s="1"/>
  <c r="F36" i="14" s="1"/>
  <c r="G36" i="14" s="1"/>
  <c r="H36" i="14" s="1"/>
  <c r="I36" i="14" s="1"/>
  <c r="J36" i="14" s="1"/>
  <c r="K36" i="14" s="1"/>
  <c r="L36" i="14" s="1"/>
  <c r="M36" i="14" s="1"/>
  <c r="N36" i="14" s="1"/>
  <c r="E83" i="13" l="1"/>
  <c r="F83" i="13" s="1"/>
  <c r="G83" i="13" s="1"/>
  <c r="H83" i="13" s="1"/>
  <c r="I83" i="13" s="1"/>
  <c r="J83" i="13" s="1"/>
  <c r="K83" i="13" s="1"/>
  <c r="F32" i="13"/>
  <c r="G32" i="13" s="1"/>
  <c r="H32" i="13" s="1"/>
  <c r="I32" i="13" s="1"/>
  <c r="J32" i="13" s="1"/>
  <c r="K32" i="13" s="1"/>
  <c r="L32" i="13" s="1"/>
  <c r="M32" i="13" s="1"/>
  <c r="N32" i="13" s="1"/>
  <c r="O32" i="13" s="1"/>
  <c r="E32" i="13"/>
  <c r="I47" i="15" l="1"/>
  <c r="J47" i="15" s="1"/>
  <c r="K47" i="15" s="1"/>
  <c r="L47" i="15" s="1"/>
  <c r="G47" i="15"/>
  <c r="E47" i="15"/>
  <c r="E46" i="15"/>
  <c r="F46" i="15" s="1"/>
  <c r="G46" i="15" s="1"/>
  <c r="H46" i="15" s="1"/>
  <c r="I46" i="15" s="1"/>
  <c r="J46" i="15" s="1"/>
  <c r="K46" i="15" s="1"/>
  <c r="L46" i="15" s="1"/>
  <c r="M46" i="15" s="1"/>
  <c r="N46" i="15" s="1"/>
  <c r="O46" i="15" s="1"/>
  <c r="B244" i="12" l="1"/>
  <c r="B182" i="12"/>
  <c r="B116" i="12"/>
  <c r="B51" i="12"/>
  <c r="K226" i="5" l="1"/>
  <c r="L226" i="5" s="1"/>
  <c r="M226" i="5" s="1"/>
  <c r="N226" i="5" s="1"/>
  <c r="O226" i="5" s="1"/>
  <c r="F226" i="5"/>
  <c r="G226" i="5" s="1"/>
  <c r="H226" i="5" s="1"/>
  <c r="I226" i="5" s="1"/>
  <c r="E226" i="5"/>
  <c r="K216" i="5"/>
  <c r="L216" i="5" s="1"/>
  <c r="M216" i="5" s="1"/>
  <c r="N216" i="5" s="1"/>
  <c r="O216" i="5" s="1"/>
  <c r="I216" i="5"/>
  <c r="B154" i="5"/>
  <c r="N149" i="5"/>
  <c r="O149" i="5" s="1"/>
  <c r="M149" i="5"/>
  <c r="E149" i="5"/>
  <c r="F149" i="5" s="1"/>
  <c r="G149" i="5" s="1"/>
  <c r="H149" i="5" s="1"/>
  <c r="I149" i="5" s="1"/>
  <c r="N147" i="5"/>
  <c r="O147" i="5" s="1"/>
  <c r="M147" i="5"/>
  <c r="E147" i="5"/>
  <c r="F147" i="5" s="1"/>
  <c r="G147" i="5" s="1"/>
  <c r="H147" i="5" s="1"/>
  <c r="I147" i="5" s="1"/>
  <c r="N145" i="5"/>
  <c r="O145" i="5" s="1"/>
  <c r="M145" i="5"/>
  <c r="E145" i="5"/>
  <c r="F145" i="5" s="1"/>
  <c r="G145" i="5" s="1"/>
  <c r="H145" i="5" s="1"/>
  <c r="I145" i="5" s="1"/>
  <c r="N143" i="5"/>
  <c r="O143" i="5" s="1"/>
  <c r="M143" i="5"/>
  <c r="E143" i="5"/>
  <c r="F143" i="5" s="1"/>
  <c r="G143" i="5" s="1"/>
  <c r="H143" i="5" s="1"/>
  <c r="I143" i="5" s="1"/>
  <c r="N141" i="5"/>
  <c r="O141" i="5" s="1"/>
  <c r="M141" i="5"/>
  <c r="E141" i="5"/>
  <c r="F141" i="5" s="1"/>
  <c r="G141" i="5" s="1"/>
  <c r="H141" i="5" s="1"/>
  <c r="I141" i="5" s="1"/>
  <c r="N139" i="5"/>
  <c r="O139" i="5" s="1"/>
  <c r="M139" i="5"/>
  <c r="F139" i="5"/>
  <c r="G139" i="5" s="1"/>
  <c r="H139" i="5" s="1"/>
  <c r="I139" i="5" s="1"/>
  <c r="J139" i="5" s="1"/>
  <c r="E139" i="5"/>
  <c r="B4" i="3" l="1"/>
  <c r="B3" i="3"/>
  <c r="B350" i="11" l="1"/>
  <c r="B281" i="11"/>
  <c r="B204" i="11"/>
  <c r="B138" i="11"/>
  <c r="B69" i="11"/>
  <c r="D355" i="19" l="1"/>
  <c r="O354" i="19"/>
  <c r="N354" i="19"/>
  <c r="M354" i="19"/>
  <c r="L354" i="19"/>
  <c r="K354" i="19"/>
  <c r="J354" i="19"/>
  <c r="I354" i="19"/>
  <c r="H354" i="19"/>
  <c r="G354" i="19"/>
  <c r="F354" i="19"/>
  <c r="E354" i="19"/>
  <c r="D354" i="19"/>
  <c r="D336" i="19"/>
  <c r="O335" i="19"/>
  <c r="N335" i="19"/>
  <c r="M335" i="19"/>
  <c r="L335" i="19"/>
  <c r="K335" i="19"/>
  <c r="J335" i="19"/>
  <c r="I335" i="19"/>
  <c r="H335" i="19"/>
  <c r="G335" i="19"/>
  <c r="F335" i="19"/>
  <c r="E335" i="19"/>
  <c r="D335" i="19"/>
  <c r="O311" i="19"/>
  <c r="N311" i="19"/>
  <c r="M311" i="19"/>
  <c r="L311" i="19"/>
  <c r="K311" i="19"/>
  <c r="J311" i="19"/>
  <c r="I311" i="19"/>
  <c r="H311" i="19"/>
  <c r="G311" i="19"/>
  <c r="F311" i="19"/>
  <c r="E311" i="19"/>
  <c r="D311" i="19"/>
  <c r="O310" i="19"/>
  <c r="N310" i="19"/>
  <c r="M310" i="19"/>
  <c r="L310" i="19"/>
  <c r="K310" i="19"/>
  <c r="J310" i="19"/>
  <c r="I310" i="19"/>
  <c r="H310" i="19"/>
  <c r="G310" i="19"/>
  <c r="E310" i="19"/>
  <c r="D310" i="19"/>
  <c r="B310" i="19"/>
  <c r="D242" i="19"/>
  <c r="O241" i="19"/>
  <c r="N241" i="19"/>
  <c r="M241" i="19"/>
  <c r="L241" i="19"/>
  <c r="K241" i="19"/>
  <c r="J241" i="19"/>
  <c r="I241" i="19"/>
  <c r="H241" i="19"/>
  <c r="G241" i="19"/>
  <c r="F241" i="19"/>
  <c r="E241" i="19"/>
  <c r="D241" i="19"/>
  <c r="O217" i="19"/>
  <c r="N217" i="19"/>
  <c r="M217" i="19"/>
  <c r="L217" i="19"/>
  <c r="K217" i="19"/>
  <c r="J217" i="19"/>
  <c r="I217" i="19"/>
  <c r="H217" i="19"/>
  <c r="G217" i="19"/>
  <c r="D217" i="19"/>
  <c r="O216" i="19"/>
  <c r="N216" i="19"/>
  <c r="M216" i="19"/>
  <c r="L216" i="19"/>
  <c r="K216" i="19"/>
  <c r="J216" i="19"/>
  <c r="I216" i="19"/>
  <c r="H216" i="19"/>
  <c r="G216" i="19"/>
  <c r="F216" i="19"/>
  <c r="E216" i="19"/>
  <c r="D216" i="19"/>
  <c r="O178" i="19"/>
  <c r="N178" i="19"/>
  <c r="M178" i="19"/>
  <c r="L178" i="19"/>
  <c r="K178" i="19"/>
  <c r="J178" i="19"/>
  <c r="I178" i="19"/>
  <c r="H178" i="19"/>
  <c r="G178" i="19"/>
  <c r="F178" i="19"/>
  <c r="E178" i="19"/>
  <c r="D178" i="19"/>
  <c r="O177" i="19"/>
  <c r="N177" i="19"/>
  <c r="M177" i="19"/>
  <c r="L177" i="19"/>
  <c r="K177" i="19"/>
  <c r="J177" i="19"/>
  <c r="I177" i="19"/>
  <c r="H177" i="19"/>
  <c r="G177" i="19"/>
  <c r="F177" i="19"/>
  <c r="E177" i="19"/>
  <c r="D177" i="19"/>
  <c r="O159" i="19"/>
  <c r="N159" i="19"/>
  <c r="M159" i="19"/>
  <c r="L159" i="19"/>
  <c r="K159" i="19"/>
  <c r="J159" i="19"/>
  <c r="I159" i="19"/>
  <c r="H159" i="19"/>
  <c r="G159" i="19"/>
  <c r="F159" i="19"/>
  <c r="E159" i="19"/>
  <c r="D159" i="19"/>
  <c r="L131" i="19"/>
  <c r="K131" i="19"/>
  <c r="J131" i="19"/>
  <c r="I131" i="19"/>
  <c r="H131" i="19"/>
  <c r="G131" i="19"/>
  <c r="F131" i="19"/>
  <c r="D131" i="19"/>
  <c r="O130" i="19"/>
  <c r="N130" i="19"/>
  <c r="M130" i="19"/>
  <c r="L130" i="19"/>
  <c r="K130" i="19"/>
  <c r="J130" i="19"/>
  <c r="I130" i="19"/>
  <c r="H130" i="19"/>
  <c r="G130" i="19"/>
  <c r="F130" i="19"/>
  <c r="E130" i="19"/>
  <c r="D130" i="19"/>
  <c r="E113" i="16" l="1"/>
  <c r="E114" i="16" s="1"/>
  <c r="D113" i="16"/>
  <c r="F112" i="16"/>
  <c r="F113" i="16" s="1"/>
  <c r="F114" i="16" s="1"/>
  <c r="E112" i="16"/>
  <c r="E111" i="16"/>
  <c r="F111" i="16" s="1"/>
  <c r="G111" i="16" s="1"/>
  <c r="H111" i="16" s="1"/>
  <c r="I111" i="16" s="1"/>
  <c r="J111" i="16" s="1"/>
  <c r="K111" i="16" s="1"/>
  <c r="L111" i="16" s="1"/>
  <c r="M111" i="16" s="1"/>
  <c r="N111" i="16" s="1"/>
  <c r="O111" i="16" s="1"/>
  <c r="O59" i="16"/>
  <c r="N59" i="16"/>
  <c r="M59" i="16"/>
  <c r="F59" i="16"/>
  <c r="E59" i="16"/>
  <c r="D59" i="16"/>
  <c r="D114" i="16" s="1"/>
  <c r="G58" i="16"/>
  <c r="G59" i="16" s="1"/>
  <c r="F57" i="16"/>
  <c r="G57" i="16" s="1"/>
  <c r="H57" i="16" s="1"/>
  <c r="I57" i="16" s="1"/>
  <c r="J57" i="16" s="1"/>
  <c r="K57" i="16" s="1"/>
  <c r="L57" i="16" s="1"/>
  <c r="M57" i="16" s="1"/>
  <c r="N57" i="16" s="1"/>
  <c r="O57" i="16" s="1"/>
  <c r="H58" i="16" l="1"/>
  <c r="G112" i="16"/>
  <c r="H59" i="16" l="1"/>
  <c r="I58" i="16"/>
  <c r="G113" i="16"/>
  <c r="G114" i="16" s="1"/>
  <c r="H112" i="16"/>
  <c r="H113" i="16" l="1"/>
  <c r="H114" i="16" s="1"/>
  <c r="I112" i="16"/>
  <c r="I59" i="16"/>
  <c r="J58" i="16"/>
  <c r="J59" i="16" l="1"/>
  <c r="K58" i="16"/>
  <c r="I113" i="16"/>
  <c r="I114" i="16" s="1"/>
  <c r="J112" i="16"/>
  <c r="J113" i="16" l="1"/>
  <c r="J114" i="16" s="1"/>
  <c r="K112" i="16"/>
  <c r="K59" i="16"/>
  <c r="L58" i="16"/>
  <c r="L59" i="16" s="1"/>
  <c r="L112" i="16" l="1"/>
  <c r="L113" i="16" s="1"/>
  <c r="L114" i="16" s="1"/>
  <c r="K113" i="16"/>
  <c r="K114" i="16" s="1"/>
</calcChain>
</file>

<file path=xl/comments1.xml><?xml version="1.0" encoding="utf-8"?>
<comments xmlns="http://schemas.openxmlformats.org/spreadsheetml/2006/main">
  <authors>
    <author>Adriana</author>
    <author>fserrano</author>
    <author>rvillarraga</author>
  </authors>
  <commentList>
    <comment ref="A59" authorId="0">
      <text>
        <r>
          <rPr>
            <sz val="9"/>
            <color indexed="81"/>
            <rFont val="Tahoma"/>
            <family val="2"/>
          </rPr>
          <t xml:space="preserve">SEDE COMPARTIDA CON AGENCIA NACIONAL MINERA DE VALI Y MEDELLIN: 
</t>
        </r>
      </text>
    </comment>
    <comment ref="G222" authorId="1">
      <text>
        <r>
          <rPr>
            <b/>
            <sz val="8"/>
            <color indexed="81"/>
            <rFont val="Tahoma"/>
            <family val="2"/>
          </rPr>
          <t>fserrano:</t>
        </r>
        <r>
          <rPr>
            <sz val="8"/>
            <color indexed="81"/>
            <rFont val="Tahoma"/>
            <family val="2"/>
          </rPr>
          <t xml:space="preserve">
Se propone realizar la invitación enparalelo tanto para los bienes inmuebles (IGAC) como paa el mobiliario (particular)</t>
        </r>
      </text>
    </comment>
    <comment ref="J259" authorId="2">
      <text>
        <r>
          <rPr>
            <b/>
            <sz val="8"/>
            <color indexed="81"/>
            <rFont val="Tahoma"/>
            <family val="2"/>
          </rPr>
          <t>rvillarraga:</t>
        </r>
        <r>
          <rPr>
            <sz val="8"/>
            <color indexed="81"/>
            <rFont val="Tahoma"/>
            <family val="2"/>
          </rPr>
          <t xml:space="preserve">
Los indicadores ambientales estan documentados en los programas ambientales. En espera de aprobación de procedimiento para fromalización de los programas</t>
        </r>
      </text>
    </comment>
    <comment ref="K259" authorId="2">
      <text>
        <r>
          <rPr>
            <b/>
            <sz val="8"/>
            <color indexed="81"/>
            <rFont val="Tahoma"/>
            <family val="2"/>
          </rPr>
          <t>rvillarraga:</t>
        </r>
        <r>
          <rPr>
            <sz val="8"/>
            <color indexed="81"/>
            <rFont val="Tahoma"/>
            <family val="2"/>
          </rPr>
          <t xml:space="preserve">
Los indicadores ambientales estan documentados en los programas ambientales. En espera de aprobación de procedimiento para fromalización de los programas</t>
        </r>
      </text>
    </comment>
    <comment ref="L259" authorId="2">
      <text>
        <r>
          <rPr>
            <b/>
            <sz val="8"/>
            <color indexed="81"/>
            <rFont val="Tahoma"/>
            <family val="2"/>
          </rPr>
          <t>rvillarraga:</t>
        </r>
        <r>
          <rPr>
            <sz val="8"/>
            <color indexed="81"/>
            <rFont val="Tahoma"/>
            <family val="2"/>
          </rPr>
          <t xml:space="preserve">
Los indicadores ambientales estan documentados en los programas ambientales. En espera de aprovación de ficha de programas ambientales</t>
        </r>
      </text>
    </comment>
    <comment ref="H263" authorId="2">
      <text>
        <r>
          <rPr>
            <b/>
            <sz val="8"/>
            <color indexed="81"/>
            <rFont val="Tahoma"/>
            <family val="2"/>
          </rPr>
          <t>rvillarraga:</t>
        </r>
        <r>
          <rPr>
            <sz val="8"/>
            <color indexed="81"/>
            <rFont val="Tahoma"/>
            <family val="2"/>
          </rPr>
          <t xml:space="preserve">
Trabajo con al empresa Fibras Nacionales para el material reciclado</t>
        </r>
      </text>
    </comment>
    <comment ref="I263" authorId="2">
      <text>
        <r>
          <rPr>
            <b/>
            <sz val="8"/>
            <color indexed="81"/>
            <rFont val="Tahoma"/>
            <family val="2"/>
          </rPr>
          <t>rvillarraga:</t>
        </r>
        <r>
          <rPr>
            <sz val="8"/>
            <color indexed="81"/>
            <rFont val="Tahoma"/>
            <family val="2"/>
          </rPr>
          <t xml:space="preserve">
Formulación de dontroles aplicables para el procedimiento de mentenimiento</t>
        </r>
      </text>
    </comment>
    <comment ref="K263" authorId="2">
      <text>
        <r>
          <rPr>
            <b/>
            <sz val="8"/>
            <color indexed="81"/>
            <rFont val="Tahoma"/>
            <family val="2"/>
          </rPr>
          <t>rvillarraga:</t>
        </r>
        <r>
          <rPr>
            <sz val="8"/>
            <color indexed="81"/>
            <rFont val="Tahoma"/>
            <family val="2"/>
          </rPr>
          <t xml:space="preserve">
Por objeciones transmitidas por la Coordinación SAD de parte de las directivas respecto a la necesidad de firmar convenios posconsumo para algunos residuos peligrosos, se debe iniciar trámite para contratación de la disposición final</t>
        </r>
      </text>
    </comment>
    <comment ref="L263" authorId="2">
      <text>
        <r>
          <rPr>
            <b/>
            <sz val="8"/>
            <color indexed="81"/>
            <rFont val="Tahoma"/>
            <family val="2"/>
          </rPr>
          <t>rvillarraga:</t>
        </r>
        <r>
          <rPr>
            <sz val="8"/>
            <color indexed="81"/>
            <rFont val="Tahoma"/>
            <family val="2"/>
          </rPr>
          <t xml:space="preserve">
De forma verbal se manifesto de parte de la Coordinación SAD, que los temas ambientales se resolverían de último. En ese orden de ideas, la contratación de la tala de árboles, el pago de Fibras Nacionales, los planes posconsumo quedan en espera hasta nueva directirz
</t>
        </r>
      </text>
    </comment>
  </commentList>
</comments>
</file>

<file path=xl/sharedStrings.xml><?xml version="1.0" encoding="utf-8"?>
<sst xmlns="http://schemas.openxmlformats.org/spreadsheetml/2006/main" count="10588" uniqueCount="2141">
  <si>
    <t>PROYECTO (BPIN)</t>
  </si>
  <si>
    <t>AMPLIACIÓN DEL CONOCIMIENTO GEOLÓGICO Y DEL POTENCIAL DE RECURSOS DEL SUBSUELO DE LA NACIÓN</t>
  </si>
  <si>
    <t>Líder:</t>
  </si>
  <si>
    <t>Proceso / Actividad :</t>
  </si>
  <si>
    <t>INVESTIGACION Y EVALUACIÓN DE RECURSOS MINERALES SUB13-01</t>
  </si>
  <si>
    <t>Financiación:</t>
  </si>
  <si>
    <t>PGN, SGR</t>
  </si>
  <si>
    <t>Subactividad</t>
  </si>
  <si>
    <t>INVESTIGACION Y EXPLORACIÓN DE MINERALES METÁLICOS</t>
  </si>
  <si>
    <t>PRODUCTO 1</t>
  </si>
  <si>
    <t>INVESTIGACIÓN Y EXPLORACIÓN DE RECURSOS MINERALES</t>
  </si>
  <si>
    <t>Peso del producto respecto al proyecto:</t>
  </si>
  <si>
    <t>SUBPRODUCTO 1</t>
  </si>
  <si>
    <t>RECONOCIMIENTO GEOLÓGICO, EXPLORACIÓN GEOQUÍMICA E INVESTIGACIONES METALOGENÉTICAS EN ÁREAS ESTRATÉGICAS MINERAS (AEM) Y ÁREAS DE INTERÉS NACIONAL</t>
  </si>
  <si>
    <t>Funcionarios</t>
  </si>
  <si>
    <t>% Ocupación</t>
  </si>
  <si>
    <t>Contratista</t>
  </si>
  <si>
    <t>Funcionarios involucrados en el cumplimiento de la meta</t>
  </si>
  <si>
    <t>GLORIA PRIETO</t>
  </si>
  <si>
    <t>Contratistas involucrados en el cumplimiento de la meta</t>
  </si>
  <si>
    <t>CATALINA SANCHEZ CABALLERO</t>
  </si>
  <si>
    <t xml:space="preserve">MARÍA STELLA JIMENEZ </t>
  </si>
  <si>
    <t xml:space="preserve">DANIEL PRIETO </t>
  </si>
  <si>
    <t>JANETH SEPÚLVEDA</t>
  </si>
  <si>
    <t>FABIO CASTELLANOS</t>
  </si>
  <si>
    <t xml:space="preserve">CARLOS MARIO CELADA </t>
  </si>
  <si>
    <t>(MILTON OBANDO) - LUIS GIOVANNY PEÑA</t>
  </si>
  <si>
    <t>TEREZA DUQUE</t>
  </si>
  <si>
    <t>JUAN CARLOS FONSECA</t>
  </si>
  <si>
    <t>GIOVANNY BALCERO</t>
  </si>
  <si>
    <t>GILBERTO CASTAÑEDA</t>
  </si>
  <si>
    <t>MYRIAM MORA</t>
  </si>
  <si>
    <t>MAYELY GÓMEZ</t>
  </si>
  <si>
    <t>OLGER GIOVANNY  MENDOZA</t>
  </si>
  <si>
    <t>OMAR MENDOZA</t>
  </si>
  <si>
    <t>ISMAEL MOYANO</t>
  </si>
  <si>
    <t>ANDREY RINCON</t>
  </si>
  <si>
    <t>CAMILA LUENGAS</t>
  </si>
  <si>
    <t>ALEXANDRA AGUJA</t>
  </si>
  <si>
    <t>GIOVANNI MORENO</t>
  </si>
  <si>
    <t>LICETH CARINA ALVAREZ</t>
  </si>
  <si>
    <t>ISABEL CRISTINA PLATA</t>
  </si>
  <si>
    <t>JUAN FERNANDO JIMENEZ</t>
  </si>
  <si>
    <t>CARLOS ANDRES PACHON</t>
  </si>
  <si>
    <t>(YENNY CASALLAS) - MARCELA GÓMEZ</t>
  </si>
  <si>
    <t>HERNANDO MURILLO</t>
  </si>
  <si>
    <t>ROBINSON PATIÑO</t>
  </si>
  <si>
    <t>LUIS VELÁSQUEZ</t>
  </si>
  <si>
    <t xml:space="preserve">Clase de indicador </t>
  </si>
  <si>
    <t>Peso</t>
  </si>
  <si>
    <t>Nombre del Indicador</t>
  </si>
  <si>
    <t>Tipo</t>
  </si>
  <si>
    <t>Categoria</t>
  </si>
  <si>
    <t>Fórmula de cálculo</t>
  </si>
  <si>
    <t>Unidad de medida</t>
  </si>
  <si>
    <t>Meta Anual</t>
  </si>
  <si>
    <t>Periodicidad</t>
  </si>
  <si>
    <t>Responsable de reportar el indicador</t>
  </si>
  <si>
    <t>Cantidad de Producto</t>
  </si>
  <si>
    <t>Km2 de conocimiento geoquímico para AEM</t>
  </si>
  <si>
    <t>Eficiencia</t>
  </si>
  <si>
    <t>Producto</t>
  </si>
  <si>
    <t>(Km2 cubiertos/meta anual)*100</t>
  </si>
  <si>
    <t>Km2</t>
  </si>
  <si>
    <t>2000
3000</t>
  </si>
  <si>
    <t>BIANUAL</t>
  </si>
  <si>
    <t>Gloria Prieto
Ismael Moyano</t>
  </si>
  <si>
    <t>Descripción del Indicador</t>
  </si>
  <si>
    <t>Presenta los kilómetros cuadrados de cubrimiento en geoquímica aplicada a la identificación de recursos minerales en las áreas estratégicas mineras (AEM).</t>
  </si>
  <si>
    <t>Identificación  de las variables de la fórmula</t>
  </si>
  <si>
    <t>Km2 cubiertos
Km2 proyectados</t>
  </si>
  <si>
    <t>DATOS REQUERIDOS PARA EL CALCULO</t>
  </si>
  <si>
    <t>ORIGEN DE LOS DATOS</t>
  </si>
  <si>
    <t>Km2 cubiertos con geoquimica</t>
  </si>
  <si>
    <t>Muestreos, Laboratorios, Procesos contractuales</t>
  </si>
  <si>
    <t xml:space="preserve">RESPONSABLE DE LA RECOPILACIÓN DE DATOS </t>
  </si>
  <si>
    <t>RESPONSABLE DEL ANÁLISIS</t>
  </si>
  <si>
    <t>Programación de Metas e Informe de Resultados</t>
  </si>
  <si>
    <t>Ene</t>
  </si>
  <si>
    <t>Feb</t>
  </si>
  <si>
    <t>Mar</t>
  </si>
  <si>
    <t>Abr</t>
  </si>
  <si>
    <t>May</t>
  </si>
  <si>
    <t>Jun</t>
  </si>
  <si>
    <t>Jul</t>
  </si>
  <si>
    <t>Ago</t>
  </si>
  <si>
    <t>Sep</t>
  </si>
  <si>
    <t>Oct</t>
  </si>
  <si>
    <t>Nov</t>
  </si>
  <si>
    <t>Dic</t>
  </si>
  <si>
    <t>Programado</t>
  </si>
  <si>
    <t>Ejecutado</t>
  </si>
  <si>
    <t>Avance en actividades</t>
  </si>
  <si>
    <t>% de avance en cubrimiento geoquimico</t>
  </si>
  <si>
    <t>% de avance/ Avance proyectado</t>
  </si>
  <si>
    <t>%</t>
  </si>
  <si>
    <t>anual</t>
  </si>
  <si>
    <t>Gloria Prieto</t>
  </si>
  <si>
    <t>Definición de las variables de la fórmula</t>
  </si>
  <si>
    <t>1. % de avance logrado
2. % de avance proyectado</t>
  </si>
  <si>
    <t>Información preliminar y trabajo de campo y laboratorio</t>
  </si>
  <si>
    <t>Actividades</t>
  </si>
  <si>
    <t>Recolección y análisis de información preliminar - Términos de Referencia y documentación contrataciones</t>
  </si>
  <si>
    <t>Socialización</t>
  </si>
  <si>
    <t>Interpretación de información y mapa preliminar</t>
  </si>
  <si>
    <t>Ejecución de trabajo de campo, selección y organización de muestras</t>
  </si>
  <si>
    <t>Procesamiento, integración de datos y análisis de información</t>
  </si>
  <si>
    <t>Elaboración de mapa preliminar</t>
  </si>
  <si>
    <t>Elaboración de productos</t>
  </si>
  <si>
    <t>Revisión y verificación</t>
  </si>
  <si>
    <t>Entrega para oficialización y ajustes</t>
  </si>
  <si>
    <t>Divulgación y socialización</t>
  </si>
  <si>
    <t>SUBPRODUCTO 2</t>
  </si>
  <si>
    <t>EXPLORACIÓN AEROGEOFÍSICA EN AREAS ESTRATÉGICAS MINERAS Y ÁREAS DE INTERES NACIONAL</t>
  </si>
  <si>
    <t>SERGIO ALEJANDRO CAMARGO</t>
  </si>
  <si>
    <t xml:space="preserve">GLORIA PRIETO </t>
  </si>
  <si>
    <t>NORMA MARCELA LARA</t>
  </si>
  <si>
    <t>LORENA PAOLA CARDENAS</t>
  </si>
  <si>
    <t>MANUEL PUENTES (JAVIER ROJAS)</t>
  </si>
  <si>
    <t>Kilometros cubiertos por aerogeofísica</t>
  </si>
  <si>
    <t>30.000
50.000</t>
  </si>
  <si>
    <t>Ismael Moyano</t>
  </si>
  <si>
    <t>Presenta los kilómetros cuadrados de cubrimiento en aereogeofísica aplicada a la identificación de recursos minerales en las áreas estratégicas mineras y conocimiento regional.</t>
  </si>
  <si>
    <t>Km2 cubiertos con aerogeofisica</t>
  </si>
  <si>
    <t>Procesos Contractuales con FONADE</t>
  </si>
  <si>
    <t xml:space="preserve">Programación de Metas </t>
  </si>
  <si>
    <t>% de avance en exploraciónaerogeofísica</t>
  </si>
  <si>
    <t>Mediciones aerogeofísicas</t>
  </si>
  <si>
    <t>INVESTIGACION Y EXPLORACIÓN DE MINERALES ENERGÉTICOS</t>
  </si>
  <si>
    <t>PRODUCTO 2</t>
  </si>
  <si>
    <t>EXPLORACIÓN Y EVALUACIÓN DE RECURSOS CARBONÍFEROS</t>
  </si>
  <si>
    <t xml:space="preserve">EXPLORACIÓN Y EVALUACIÓN DE RECURSOS CARBONÍFEROS </t>
  </si>
  <si>
    <t>MARCO RINCÓN</t>
  </si>
  <si>
    <t>WILLIAM ORLANDO MONROY</t>
  </si>
  <si>
    <t>IVONE JINETH AVILA</t>
  </si>
  <si>
    <t xml:space="preserve">GIOVANNY BALCERO </t>
  </si>
  <si>
    <t>MANUEL SANDOVAL</t>
  </si>
  <si>
    <t>Kms cubiertos por la exploración de carbones</t>
  </si>
  <si>
    <r>
      <t>km</t>
    </r>
    <r>
      <rPr>
        <vertAlign val="superscript"/>
        <sz val="10"/>
        <rFont val="Arial"/>
        <family val="2"/>
      </rPr>
      <t>2</t>
    </r>
  </si>
  <si>
    <t>Anual</t>
  </si>
  <si>
    <t>Marco Antonio Rincón M.</t>
  </si>
  <si>
    <t>Se realiza revision cartografica de las unidades geologicas con potencial carbonifero, se identifican, caracterizan los mantos de carbón y se evalua el potencial del recurso en toneladas de carbón.</t>
  </si>
  <si>
    <t>Km2 explorados para carbones</t>
  </si>
  <si>
    <t>Grupo de trabajo de la actividad de Exploración de Recursos Energéticos e información disponible en SINGEO</t>
  </si>
  <si>
    <t>Marco Rincón</t>
  </si>
  <si>
    <t>% de avance en exploración de carbones</t>
  </si>
  <si>
    <t xml:space="preserve">Se realiza revision de las unidades geologicas con potencial carbonifero, se identifican, caracterizan los mantos de carbón y se evalua el potencial del recurso en toneladas de carbón y se definie  porcentajes de avance </t>
  </si>
  <si>
    <t>Información preliminar y trabajo de campo efectuado por el grupo de trabajo</t>
  </si>
  <si>
    <t>Recolección y análisis de información preliminar</t>
  </si>
  <si>
    <t>EXPLORACIÓN DE URANIO (anomalías de Uranio, Torio y Potasio)</t>
  </si>
  <si>
    <t>FREDY ROMERO</t>
  </si>
  <si>
    <t xml:space="preserve">GIOVANI MORENO </t>
  </si>
  <si>
    <t>SERGIO YAIR BAUTISTA</t>
  </si>
  <si>
    <t>ADRIAN PEREZ</t>
  </si>
  <si>
    <t>ANDREA ZAMORA</t>
  </si>
  <si>
    <t>Km2 cubiertos con exploración de uranio</t>
  </si>
  <si>
    <t>Marco Antono Rincón M</t>
  </si>
  <si>
    <t>Se hace un barrido de las unidades geologicas potenciales en uranio, torio y potasio, se identifican nuevas anomalias radiactivas y se caracterizan</t>
  </si>
  <si>
    <t>Km2 explorados para uranio</t>
  </si>
  <si>
    <t>Computador grupo de trabajo de la actividad de Exploración de Recursos Energéticos y en el área de SINGEO</t>
  </si>
  <si>
    <t>Informe de evaluación de anomalías de uranio, torio y potasio encontradas en el área Macizo de Quetame, sector Medina - Gutierrez, Dpto Cundinamarca</t>
  </si>
  <si>
    <t>Informe entregado</t>
  </si>
  <si>
    <t>Informe</t>
  </si>
  <si>
    <t>Se realiza un documento con textos, mapas y perfiles geologicos, incluyendo anomalias encontradas de uranio</t>
  </si>
  <si>
    <t>Informe entregado: documento efectivamente entregado incluye texto y mapas, con anexos</t>
  </si>
  <si>
    <t>Información preeliminar y trabajo de campo efectuado por el grupo de trabajo</t>
  </si>
  <si>
    <t>Grupo de trabajo de la actividad de Exploración de Recursos Energéticos e información en SINGEO</t>
  </si>
  <si>
    <t xml:space="preserve">EXPLORACIÓN DE GAS METANO ASOCIADO AL CARBÓN </t>
  </si>
  <si>
    <t>SUBPRODUCTO 3</t>
  </si>
  <si>
    <t xml:space="preserve">MARCO RINCÓN </t>
  </si>
  <si>
    <t>CLAUDIA INÉS DUARTE</t>
  </si>
  <si>
    <t>FERNANDO A. PARRA</t>
  </si>
  <si>
    <t>Km2 de cubrimiento en exploración de Gas metano</t>
  </si>
  <si>
    <t>Se hace una revisión de la cartografía y ubicación de los mantos de carbón, para seleccionar el área para las perforaciones en donde se avaluará en contenido de gas metano asociado a los mantos de carbón.</t>
  </si>
  <si>
    <t>Km2 explorados para gas metano</t>
  </si>
  <si>
    <t>Informe de exploración de gas metano asociado al carbón el área Tasco - Socotá, Dpto de Boyacá</t>
  </si>
  <si>
    <t>Se realiza un documento con textos, mapas y resultados del contenido de gas metano  encontrado.</t>
  </si>
  <si>
    <t>INVESTIGACION Y EXPLORACIÓN DE MINERALES NO METÁLICOS E INDUSTRIALES</t>
  </si>
  <si>
    <t>PRODUCTO 3</t>
  </si>
  <si>
    <t>EXPLORACIÓN DE MINERALES INDUSTRIALES - FOSFATOS</t>
  </si>
  <si>
    <t>ROBERTO TERRAZA</t>
  </si>
  <si>
    <t>GERMAN ALONSO MARTINEZ</t>
  </si>
  <si>
    <t>CLAUDIA LILIANA MARTIN</t>
  </si>
  <si>
    <t>NADIA ROJAS</t>
  </si>
  <si>
    <t>ERNESTO GOMEZ LONDOÑO</t>
  </si>
  <si>
    <t>CARMEN ROSA CASTIBLANCO</t>
  </si>
  <si>
    <t>HERNAN CIFUENTES</t>
  </si>
  <si>
    <t>SANDRA ROJAS</t>
  </si>
  <si>
    <t>Km2 de exploración para fosfatos</t>
  </si>
  <si>
    <t>(Km cubiertos/meta anual)*100</t>
  </si>
  <si>
    <t>Roberto Terraza</t>
  </si>
  <si>
    <t>Presenta los kilómetros cuadrados de exploración de fosfatos</t>
  </si>
  <si>
    <t>1. Km2 cubiertos
2. Km2 proyectados</t>
  </si>
  <si>
    <t>Km2 explorados para fosfatos</t>
  </si>
  <si>
    <t>Grupo de trabajo de minerales no metálicos (comisiones de campo, laboratorio, etc.)</t>
  </si>
  <si>
    <t>% de avance en exploración de fosfatos</t>
  </si>
  <si>
    <t>Roberto terraza</t>
  </si>
  <si>
    <t>Información preliminar y trabajo de campo y datos laboratorio</t>
  </si>
  <si>
    <t>Trabajo del grupo de trabajo</t>
  </si>
  <si>
    <t>Proceso :</t>
  </si>
  <si>
    <t>FUNCIONAMIENTO</t>
  </si>
  <si>
    <t>ACTOS ADMINISTRATIVOS QUE DEFINEN EL TRAMITE DISCIPLINARIO</t>
  </si>
  <si>
    <t xml:space="preserve">SUBPRODUCTO </t>
  </si>
  <si>
    <t>LYDA CRISTINA DUARTE PEREZ</t>
  </si>
  <si>
    <t>YOVANNY ENRIQUE TORRES CRUZ</t>
  </si>
  <si>
    <t>PASTOR RIAÑO VALENCIA</t>
  </si>
  <si>
    <t xml:space="preserve">WILLIAM DAZA </t>
  </si>
  <si>
    <t>MARIA FERNANDA  CASTILLO</t>
  </si>
  <si>
    <t>CANTIDAD DE PRODUCTO</t>
  </si>
  <si>
    <t>Cumplimiento en Actos Administrativos que definen el trámite procesal</t>
  </si>
  <si>
    <t>EFICACIA</t>
  </si>
  <si>
    <t>GESTIÓN</t>
  </si>
  <si>
    <t>Σ(Sumatoria de los Actos Administrativos que definen el trámite disciplinario)</t>
  </si>
  <si>
    <t>Número</t>
  </si>
  <si>
    <t>BIMENSUAL</t>
  </si>
  <si>
    <t>PROFESIONAL ESPECIALIZADO GRADO 20</t>
  </si>
  <si>
    <t>El número de procesos en tramite que tiene a cargo el Grupo de Disciplinario a la fecha es de 165  expedientes, con diferentes etapas procesales y teniendo en cuenta que el Grupo esta conformado por 1 abogada de carrera administrativa, tres abogados contratista y 1 secretaria, quienes deben inciar, impulsar y proferir las decisiones de fondo dentro de los términos previstos por la Ley 734 de 2002, se calcula gestión conforme a todas las actuaciones procesales que deben surtirse dentro de cada expediente, lo que permite medir la EFICIENCIA Y EFICACIA DEL GRUPO.</t>
  </si>
  <si>
    <t xml:space="preserve">Los actos administrativos son acordes a la programción de expedientes y son directamente prorporcional al núemro de abogados con los cuales se cuente durante el período. </t>
  </si>
  <si>
    <t>Número de indagaciones preliminares, investigaciones formales y número de actos administrativos</t>
  </si>
  <si>
    <t xml:space="preserve">Base de datos de los procesos disciplinarios </t>
  </si>
  <si>
    <t>Scretaria</t>
  </si>
  <si>
    <t>Profesional Especializado Grado 20</t>
  </si>
  <si>
    <t>OPORTUNIDAD EN EL CUMPLIMIENTO DE LAS ACTUACIONES PROCESALES</t>
  </si>
  <si>
    <t xml:space="preserve"> ENRIQUE TORRES CRUZ</t>
  </si>
  <si>
    <t>WILLIAM DAZA</t>
  </si>
  <si>
    <t>Oportunidad en el cumplimiento de las actuaciones procesales</t>
  </si>
  <si>
    <t>(numero de investigaciones con pruebas practicadas oportunamente/numero de investigaciones con terminos vencidos)*100%</t>
  </si>
  <si>
    <t>porcentaje</t>
  </si>
  <si>
    <t>bimensual</t>
  </si>
  <si>
    <t>Actuaciones procesales en las que se sustenta el desarrollo para el logro de las metas programadas</t>
  </si>
  <si>
    <t>numero de investigaciones con pruebas practicadas oportunamente/numero de investigaciones con terminos vencidos</t>
  </si>
  <si>
    <t>Base de datos de los procesos disciplinarios</t>
  </si>
  <si>
    <t>Secretaria</t>
  </si>
  <si>
    <t xml:space="preserve"> SERVIDORES PÚBLICOS ENTRENADOS EEN EL PUESTO DE TRABAJO EN LAS NORMAS DEL CÓDIGO DISCIPLINARIO ÚNICO</t>
  </si>
  <si>
    <t>WILLIAM DAZA BARRIOS</t>
  </si>
  <si>
    <t>SERVIDORES PÚBLICOS ENTRENADOS EN EL PUESTO DE TRABAJO EN LAS NORMAS DEL CÓDIGO DISCIPLINARIO ÚNICO</t>
  </si>
  <si>
    <t>CUMPLIMIENTO</t>
  </si>
  <si>
    <t>NUMERO DE SERVIDORES PÚBLICOS ENTRENADOS EN EL PUESTO DE TRABAJO EN LAS NORMAS DEL CÓDIGO DISCIPLINARIO ÚNICO</t>
  </si>
  <si>
    <t>NUMERO</t>
  </si>
  <si>
    <t>TRIMESTRAL</t>
  </si>
  <si>
    <t>NUMERO DE SERVIDORES PÚBLICOS ENTRENADOS EEN EL PUESTO DE TRABAJO EN LAS NORMAS DEL CÓDIGO DISCIPLINARIO ÚNICO</t>
  </si>
  <si>
    <t>LISTAS DE ASISTENCIA</t>
  </si>
  <si>
    <t>NUMERO DE SERVIDORES PÚBLICOS PROGRAMDOS PAR SER ENTRENADOS EN EL PUESTO DE TRABAJO EN LAS NORMAS DEL CÓDIGO DISCIPLINARIO ÚNICO</t>
  </si>
  <si>
    <t>IVAN SARMIENTO GALVIS - LYDA DUARTE</t>
  </si>
  <si>
    <t>CONTROL DISCIPLINARIO INTERNO CID13-01</t>
  </si>
  <si>
    <t>Nombre de la actividad o grupo:</t>
  </si>
  <si>
    <t>Grupo de Trabajo de Planeación</t>
  </si>
  <si>
    <t>Código:</t>
  </si>
  <si>
    <t>PLA14-01</t>
  </si>
  <si>
    <t>Edgar González Sanguino</t>
  </si>
  <si>
    <t>Área:</t>
  </si>
  <si>
    <t>Funcionamiento</t>
  </si>
  <si>
    <t xml:space="preserve">Direccionamiento Estrategico </t>
  </si>
  <si>
    <t xml:space="preserve">Planeación Presupuestal  2015 </t>
  </si>
  <si>
    <t>ANTEPROYECTO DE PRESUPUESTO 2015</t>
  </si>
  <si>
    <t>Coordinador Grupo de trabajo de Planeación</t>
  </si>
  <si>
    <t>Contratista Grupo de trabajo de Planeación</t>
  </si>
  <si>
    <t>Francisco de Jesús Lastra Coley</t>
  </si>
  <si>
    <t>Profesional 0</t>
  </si>
  <si>
    <t>Secretaria Gupo de trabajo de Planeación</t>
  </si>
  <si>
    <t>Pasante</t>
  </si>
  <si>
    <t>Anteproyecto de Presupuesto</t>
  </si>
  <si>
    <t>Eficacia</t>
  </si>
  <si>
    <t>Anteproyecto presentado</t>
  </si>
  <si>
    <t>unidad</t>
  </si>
  <si>
    <t>Reporta la elaboración y presentación del anteproyecto de presupuesto al Consejo Directivo y el Ministerio de Hacienda</t>
  </si>
  <si>
    <t>Documento de anteproyecto de presupuesto</t>
  </si>
  <si>
    <t>Profesional 1</t>
  </si>
  <si>
    <t>Jefe Oficina Asesora de Planeación</t>
  </si>
  <si>
    <t>Profesional 3</t>
  </si>
  <si>
    <t>Secretaria Grupo de trabajo de Planeación</t>
  </si>
  <si>
    <t>Elboración del informe de ejecución presupuestal para análisis del Comité Directivo</t>
  </si>
  <si>
    <t>informe de ejecución presupuestal</t>
  </si>
  <si>
    <t>Elaboración del Plan Operativo Anual de Inversiones 2015</t>
  </si>
  <si>
    <t>Formulación plan de inversiones</t>
  </si>
  <si>
    <t>Plan Operativo Anual de Inversiones</t>
  </si>
  <si>
    <t>Reporta la elaboración y presentación del anteproyecto de presupuesto al Consejo Directivo, DNP y el Ministerio de Hacienda</t>
  </si>
  <si>
    <t>Actualización de Fichas BPIN 2015</t>
  </si>
  <si>
    <t>Fichas Actualizadas</t>
  </si>
  <si>
    <t>eficiencia</t>
  </si>
  <si>
    <t>fichas actualizadas</t>
  </si>
  <si>
    <t>Profesional</t>
  </si>
  <si>
    <t>contabiliza los productos que se generan por el seguimiento que realiza la Oficina de Planeación a los proyectos de inversión.</t>
  </si>
  <si>
    <t>fichas BPIN actualizadas en el SUIF</t>
  </si>
  <si>
    <t>Numero de informes entregados al mes</t>
  </si>
  <si>
    <t>Cronograma de informes</t>
  </si>
  <si>
    <t>Coordinador Grpu de Trabajo de Planeación</t>
  </si>
  <si>
    <t>Seguimiento a la Gestión Institucional</t>
  </si>
  <si>
    <t>Avance en las actividades para la formación de auditores internos</t>
  </si>
  <si>
    <t>(actividades ejecutadas/actividades programadas) * 100</t>
  </si>
  <si>
    <t>Porcentaje</t>
  </si>
  <si>
    <t>mensual</t>
  </si>
  <si>
    <t>profesional 3</t>
  </si>
  <si>
    <t>Pemite medir la ejecución de las actividades programadas para  la formación de auditores</t>
  </si>
  <si>
    <t>Informe de Seguimiento a la ejecución presupuestal</t>
  </si>
  <si>
    <t>Seguimiento al detalle de adquisición</t>
  </si>
  <si>
    <t>Seguimiento a las metas físicas</t>
  </si>
  <si>
    <t>Segumiento al plan de acción</t>
  </si>
  <si>
    <t>Segumiento a los convenios de cooperación internacional</t>
  </si>
  <si>
    <t>Encuesta del Observatorio de Ciencia y Tecnológia</t>
  </si>
  <si>
    <t>Seguimiento a la reserva presupuestal</t>
  </si>
  <si>
    <t>Seguimiento a las cuentas por pagar</t>
  </si>
  <si>
    <t>Presentación de rendición de cuentas de gestión contractual</t>
  </si>
  <si>
    <t>Presentación de rendición de cuentas de plan de mejoramiento</t>
  </si>
  <si>
    <t>Presentación de rendición de cuentas de gestión anual</t>
  </si>
  <si>
    <t>Diligenciamiento Formulario Unico de Avance a la Gestión</t>
  </si>
  <si>
    <t>Seguimeinto al plan Anticorrupción</t>
  </si>
  <si>
    <t>Seguimiento al plan antitramites</t>
  </si>
  <si>
    <t>Seguimeinto al plan de cero papel</t>
  </si>
  <si>
    <t>Plan de acción 2014</t>
  </si>
  <si>
    <t>OBSERVACIONES</t>
  </si>
  <si>
    <t>Efectividad</t>
  </si>
  <si>
    <t>Porcentaje  de Cumplimiento de los planes institucionales</t>
  </si>
  <si>
    <t>Promedio ponderado de los indicadores de efectividad  de la entidad</t>
  </si>
  <si>
    <t>Contratista Oficina Asesora de Planeación</t>
  </si>
  <si>
    <t>Cumplimiento de Objetivos Estratégicos de la Entidad</t>
  </si>
  <si>
    <r>
      <rPr>
        <sz val="9"/>
        <rFont val="Calibri"/>
        <family val="2"/>
      </rPr>
      <t>∑</t>
    </r>
    <r>
      <rPr>
        <sz val="9"/>
        <rFont val="Arial"/>
        <family val="2"/>
      </rPr>
      <t xml:space="preserve"> (resultado del cumplimiento de la meta objetivo 1 + resultado del cumplimiento de la meta objetivo 2+ resultado del cumplimiento de la meta objetivo n…..) /  </t>
    </r>
    <r>
      <rPr>
        <sz val="9"/>
        <rFont val="Calibri"/>
        <family val="2"/>
      </rPr>
      <t>∑ Total Objetivos)</t>
    </r>
  </si>
  <si>
    <t>Número de informes entregados al mes</t>
  </si>
  <si>
    <t>SISTEMAS DE INFORMACIÓN SIAPPI</t>
  </si>
  <si>
    <t>Coordinador Grupo de Trabajo de Planeación</t>
  </si>
  <si>
    <t>Martha Lucía Calvache</t>
  </si>
  <si>
    <t xml:space="preserve"> Redes de monitoreo volcánico</t>
  </si>
  <si>
    <t>Instalación, Operación y Mantenimiento de redes de monitoreo volcánico</t>
  </si>
  <si>
    <t>CARLOS ALBERTO ESTRADA</t>
  </si>
  <si>
    <t>Raul Armando Puetaman</t>
  </si>
  <si>
    <t>BYRON FERNANDO GÁMEZ BUCHELI</t>
  </si>
  <si>
    <t xml:space="preserve">Auxiliar  Manizales- Elkin </t>
  </si>
  <si>
    <t>ANDERSON ALEXIS CARDONA ÁVILA</t>
  </si>
  <si>
    <t xml:space="preserve">Auxiliar Popayán </t>
  </si>
  <si>
    <t>WILSON ALEXANDER TORRES TONGUINO</t>
  </si>
  <si>
    <t>Edwin Gil</t>
  </si>
  <si>
    <t>GUSTAVO EFREN CARDONA COSSIO</t>
  </si>
  <si>
    <t>Diego Mauricio Alzate</t>
  </si>
  <si>
    <t xml:space="preserve">JOSÉ FABIO GÓMEZ MEJÍA </t>
  </si>
  <si>
    <t>Viviana Burbano</t>
  </si>
  <si>
    <t xml:space="preserve">LUIS EDUARDO VELEZ JIMENEZ </t>
  </si>
  <si>
    <t>Luisa Fernanda Meza</t>
  </si>
  <si>
    <t>JOSE FABIO GÓMEZ</t>
  </si>
  <si>
    <t>Andrés Felipe Gómez Gómez</t>
  </si>
  <si>
    <t xml:space="preserve">BETTY SILVA PARRA </t>
  </si>
  <si>
    <t>Luis Fernando López Florez</t>
  </si>
  <si>
    <t>AMPARO DEL SOCORRO CORAL RUIZ</t>
  </si>
  <si>
    <t>Julian Orlando Peña</t>
  </si>
  <si>
    <t>CRISTIAN CAMILO SANTACOLOMA SALGUERO</t>
  </si>
  <si>
    <t>Nicolás Oliveras</t>
  </si>
  <si>
    <t>LOURDES NARVÁEZ MEDINA</t>
  </si>
  <si>
    <t>Alma Jimena Casas</t>
  </si>
  <si>
    <t>MILTON IVÁN ORDOÑEZ VILLOTA</t>
  </si>
  <si>
    <t>David Santiago Corchuelo</t>
  </si>
  <si>
    <t>ADRIANA MICAELA ORTEGA ESTUPIÑAN</t>
  </si>
  <si>
    <t>Jairo Antonio Ortiz Valencia</t>
  </si>
  <si>
    <t>ROBERTO ARMANDO TORRES CORREDOR</t>
  </si>
  <si>
    <t>Jorge Edison Mora</t>
  </si>
  <si>
    <t>JOHN MAKARIO LONDOÑO BONILLA</t>
  </si>
  <si>
    <t>Beatriz Elena Galvis Arenas</t>
  </si>
  <si>
    <t>ANITA PATRICIA PONCE VILLAREAL</t>
  </si>
  <si>
    <t>Cristian Mauricio López</t>
  </si>
  <si>
    <t>GUSTAVO GARZÓN</t>
  </si>
  <si>
    <t>Jorge Armando Alpala</t>
  </si>
  <si>
    <t>Dario Fernando Arcos Guerrero</t>
  </si>
  <si>
    <t>Edgar Antonio Muñoz Hidalgo</t>
  </si>
  <si>
    <t>Carolina Acosta Muñoz</t>
  </si>
  <si>
    <t>Andrés Hernando Narvaéz Zuñiga</t>
  </si>
  <si>
    <t>Rosa Liliana Alpala Aguilar</t>
  </si>
  <si>
    <t>John Jehu Meneses</t>
  </si>
  <si>
    <t>Oscar Cadena Ibarra</t>
  </si>
  <si>
    <t>Carlos Ospina</t>
  </si>
  <si>
    <t>Lina Constanza García Cano</t>
  </si>
  <si>
    <t>Diana Marcela Quintero</t>
  </si>
  <si>
    <t>Carlos Andrés Laverde</t>
  </si>
  <si>
    <t>Carlos Corchuelo</t>
  </si>
  <si>
    <t>Lina Marcela Castaño</t>
  </si>
  <si>
    <t>Nuevas estaciones  instaladas</t>
  </si>
  <si>
    <t>∑ acumulado (Numero Estaciones instaladas / mes)</t>
  </si>
  <si>
    <t>Numero de nuevas estaciones/mes</t>
  </si>
  <si>
    <t>trimestral</t>
  </si>
  <si>
    <t>Coordinador Monitoreo Volcánico</t>
  </si>
  <si>
    <t>Se mide el avance de las actividades de acuerdo a las etapas previstas para el alcance de lo programado</t>
  </si>
  <si>
    <t xml:space="preserve">% de avance en cada actividad de acuerdo a lo programado
</t>
  </si>
  <si>
    <t>Informe instalación de estaciones</t>
  </si>
  <si>
    <t>Grupo de electrónica OVS</t>
  </si>
  <si>
    <t>% DE AVANCE</t>
  </si>
  <si>
    <t>Informes y boletines de actividad, informes de funcionamiento de estaciones e informes de investigaciones científicas</t>
  </si>
  <si>
    <t>ÁLVARO PABLO ACEVEDO NARANJO</t>
  </si>
  <si>
    <t>Cesar Augusto Vega</t>
  </si>
  <si>
    <t>RICARDO ARTURO MÉNDEZ FAJURY</t>
  </si>
  <si>
    <t>Andrés Felipe Valencia</t>
  </si>
  <si>
    <t>RAFAEL ISAAC CARDENAS SANTACRUZ</t>
  </si>
  <si>
    <t>Oscar Hernán Montes</t>
  </si>
  <si>
    <t>Oscar Hernán Manzo</t>
  </si>
  <si>
    <t>Richard Andrés Mier Portilla</t>
  </si>
  <si>
    <t>Jose Eduardo Gómez</t>
  </si>
  <si>
    <t>GLORIA PATRICIA CORTÉS JIMENEZ</t>
  </si>
  <si>
    <t>ADRIANA DEL PILAR AGUDELO RESTREPO</t>
  </si>
  <si>
    <t>DIEGO MAURICIO GÓMEZ MARTÍNEZ</t>
  </si>
  <si>
    <t>Paola Andrea Narvaez</t>
  </si>
  <si>
    <t>Número de infomes elaborados y publicados</t>
  </si>
  <si>
    <t>∑ (Numero Informes elaborados  mensuales)</t>
  </si>
  <si>
    <t>Numero de informes elaborados/mes</t>
  </si>
  <si>
    <t>Se contabiliza el numero de informes elaborados durante el año</t>
  </si>
  <si>
    <t>1. Número de Informes elaborados/mes</t>
  </si>
  <si>
    <t>Informes de instalacion de estaciones, boletines de actividad, informes técnicos, investigaciones científicas</t>
  </si>
  <si>
    <t>Grupo de electronica de los OVS, grupo de monitoreo de los OVS</t>
  </si>
  <si>
    <t>Coordinador de monitoreo volcánico</t>
  </si>
  <si>
    <t>% TOTAL DE AVANCE (dos subproductos)</t>
  </si>
  <si>
    <r>
      <rPr>
        <b/>
        <sz val="12"/>
        <rFont val="Arial"/>
        <family val="2"/>
      </rPr>
      <t xml:space="preserve">OBSERVACIONES
Enero: </t>
    </r>
    <r>
      <rPr>
        <sz val="12"/>
        <rFont val="Arial"/>
        <family val="2"/>
      </rPr>
      <t xml:space="preserve">Numero estaciones </t>
    </r>
    <r>
      <rPr>
        <b/>
        <sz val="12"/>
        <rFont val="Arial"/>
        <family val="2"/>
      </rPr>
      <t>=</t>
    </r>
    <r>
      <rPr>
        <sz val="12"/>
        <rFont val="Arial"/>
        <family val="2"/>
      </rPr>
      <t>0%.  Número de informes elaborados y publicados= 4%</t>
    </r>
    <r>
      <rPr>
        <b/>
        <sz val="12"/>
        <rFont val="Arial"/>
        <family val="2"/>
      </rPr>
      <t xml:space="preserve">. TOTAL AVANCE A ENERO = 4%
Febrero: </t>
    </r>
    <r>
      <rPr>
        <sz val="12"/>
        <rFont val="Arial"/>
        <family val="2"/>
      </rPr>
      <t>Numero estaciones = 0%.  Número de informes elaborados y publicados= 8%</t>
    </r>
    <r>
      <rPr>
        <b/>
        <sz val="12"/>
        <rFont val="Arial"/>
        <family val="2"/>
      </rPr>
      <t>. TOTAL AVANCE A FEBRERO = 8%</t>
    </r>
    <r>
      <rPr>
        <sz val="12"/>
        <rFont val="Arial"/>
        <family val="2"/>
      </rPr>
      <t xml:space="preserve">
</t>
    </r>
    <r>
      <rPr>
        <b/>
        <sz val="12"/>
        <rFont val="Arial"/>
        <family val="2"/>
      </rPr>
      <t>Marzo</t>
    </r>
    <r>
      <rPr>
        <sz val="12"/>
        <rFont val="Arial"/>
        <family val="2"/>
      </rPr>
      <t xml:space="preserve">: Se intalaron </t>
    </r>
    <r>
      <rPr>
        <b/>
        <sz val="12"/>
        <rFont val="Arial"/>
        <family val="2"/>
      </rPr>
      <t>tres (3) estaciones nuevas;</t>
    </r>
    <r>
      <rPr>
        <sz val="12"/>
        <rFont val="Arial"/>
        <family val="2"/>
      </rPr>
      <t xml:space="preserve"> </t>
    </r>
    <r>
      <rPr>
        <b/>
        <sz val="12"/>
        <rFont val="Arial"/>
        <family val="2"/>
      </rPr>
      <t>1 Estación No telemétricas y 2 Telemétricas</t>
    </r>
    <r>
      <rPr>
        <sz val="12"/>
        <rFont val="Arial"/>
        <family val="2"/>
      </rPr>
      <t xml:space="preserve">:  </t>
    </r>
    <r>
      <rPr>
        <b/>
        <sz val="12"/>
        <rFont val="Arial"/>
        <family val="2"/>
      </rPr>
      <t>OVSM</t>
    </r>
    <r>
      <rPr>
        <sz val="12"/>
        <rFont val="Arial"/>
        <family val="2"/>
      </rPr>
      <t xml:space="preserve"> </t>
    </r>
    <r>
      <rPr>
        <b/>
        <sz val="12"/>
        <rFont val="Arial"/>
        <family val="2"/>
      </rPr>
      <t>(1):</t>
    </r>
    <r>
      <rPr>
        <sz val="12"/>
        <rFont val="Arial"/>
        <family val="2"/>
      </rPr>
      <t xml:space="preserve"> 1 EDM y base de GNSS diferencial en el Volcán Nevado del Ruiz (Azufrado). </t>
    </r>
    <r>
      <rPr>
        <b/>
        <sz val="12"/>
        <rFont val="Arial"/>
        <family val="2"/>
      </rPr>
      <t>OVSP (2):</t>
    </r>
    <r>
      <rPr>
        <sz val="12"/>
        <rFont val="Arial"/>
        <family val="2"/>
      </rPr>
      <t xml:space="preserve"> 1 estación sísmica CP, en el VG, 1 estación GNSS en el VG. 
Avance en la meta a marzo: Numero estaciones = 5</t>
    </r>
    <r>
      <rPr>
        <b/>
        <sz val="12"/>
        <rFont val="Arial"/>
        <family val="2"/>
      </rPr>
      <t xml:space="preserve">%. </t>
    </r>
    <r>
      <rPr>
        <sz val="12"/>
        <rFont val="Arial"/>
        <family val="2"/>
      </rPr>
      <t xml:space="preserve"> Número de informes elaborados y publicados= 13%. </t>
    </r>
    <r>
      <rPr>
        <b/>
        <sz val="12"/>
        <rFont val="Arial"/>
        <family val="2"/>
      </rPr>
      <t>TOTAL AVANCE A MARZO = 18%
Abril:</t>
    </r>
    <r>
      <rPr>
        <sz val="12"/>
        <rFont val="Arial"/>
        <family val="2"/>
      </rPr>
      <t xml:space="preserve"> Se instalaron cuatro (4) estaciones nuevas: 4 Telemétricas, y 0 no telemétricas. </t>
    </r>
    <r>
      <rPr>
        <b/>
        <sz val="12"/>
        <rFont val="Arial"/>
        <family val="2"/>
      </rPr>
      <t>OVSM(3):</t>
    </r>
    <r>
      <rPr>
        <sz val="12"/>
        <rFont val="Arial"/>
        <family val="2"/>
      </rPr>
      <t xml:space="preserve"> 1 Estac. CP en el VNR, 1 estac. meteorológica VNR, 1 estac. gas radón VNR.  </t>
    </r>
    <r>
      <rPr>
        <b/>
        <sz val="12"/>
        <rFont val="Arial"/>
        <family val="2"/>
      </rPr>
      <t>OVSP(1)</t>
    </r>
    <r>
      <rPr>
        <sz val="12"/>
        <rFont val="Arial"/>
        <family val="2"/>
      </rPr>
      <t xml:space="preserve">: 1 estac. BA V. Galeras.
Avance en la meta a Abril: Número de estaciones = 12%. Número de informes elaborados y publicados = 17%. </t>
    </r>
    <r>
      <rPr>
        <b/>
        <sz val="12"/>
        <rFont val="Arial"/>
        <family val="2"/>
      </rPr>
      <t>TOTAL AVANCE A ABRIL =29%</t>
    </r>
    <r>
      <rPr>
        <sz val="12"/>
        <rFont val="Arial"/>
        <family val="2"/>
      </rPr>
      <t xml:space="preserve"> 
</t>
    </r>
    <r>
      <rPr>
        <b/>
        <sz val="12"/>
        <rFont val="Arial"/>
        <family val="2"/>
      </rPr>
      <t>Mayo:</t>
    </r>
    <r>
      <rPr>
        <sz val="12"/>
        <rFont val="Arial"/>
        <family val="2"/>
      </rPr>
      <t xml:space="preserve"> Se instalaron siete (7) estaciones nuevas: 7 Telemétricas y 0 no telemétricas. </t>
    </r>
    <r>
      <rPr>
        <b/>
        <sz val="12"/>
        <rFont val="Arial"/>
        <family val="2"/>
      </rPr>
      <t>OVSM(2): 1</t>
    </r>
    <r>
      <rPr>
        <sz val="12"/>
        <rFont val="Arial"/>
        <family val="2"/>
      </rPr>
      <t xml:space="preserve"> Estac. CP triaxial VCM, 1 Estac meterológica VCM. </t>
    </r>
    <r>
      <rPr>
        <b/>
        <sz val="12"/>
        <rFont val="Arial"/>
        <family val="2"/>
      </rPr>
      <t>OVSPO(1)</t>
    </r>
    <r>
      <rPr>
        <sz val="12"/>
        <rFont val="Arial"/>
        <family val="2"/>
      </rPr>
      <t xml:space="preserve">: 1 estac. sísmica BA en el VNH. </t>
    </r>
    <r>
      <rPr>
        <b/>
        <sz val="12"/>
        <rFont val="Arial"/>
        <family val="2"/>
      </rPr>
      <t>OVSP(4):</t>
    </r>
    <r>
      <rPr>
        <sz val="12"/>
        <rFont val="Arial"/>
        <family val="2"/>
      </rPr>
      <t xml:space="preserve">1 Estación sísmica telemétrica de Banda Ancha en los volcanes Chiles y Cerro Negro, 1 Estación sísmica telemétrica de Corto Período en el  volcán Galeras, 1 Estación de Temperatura telemétrica en el campo fumarólico del domo Mallama, en el área de influencia del volcán Azufral, 1 Estación Climatológica telemétrica en el volcán Azufral.
Avance en la meta a Mayo: Número de estaciones= 23.2%. Número de informes elaborados y publicados = 23.3%. </t>
    </r>
    <r>
      <rPr>
        <b/>
        <sz val="12"/>
        <rFont val="Arial"/>
        <family val="2"/>
      </rPr>
      <t xml:space="preserve">TOTAL AVANCE A MAYO =46.5%
Junio: </t>
    </r>
    <r>
      <rPr>
        <sz val="12"/>
        <rFont val="Arial"/>
        <family val="2"/>
      </rPr>
      <t xml:space="preserve">Se instalaron 7 estaciones nuevas: 3 Telemétrica y 4 NT: </t>
    </r>
    <r>
      <rPr>
        <b/>
        <sz val="12"/>
        <rFont val="Arial"/>
        <family val="2"/>
      </rPr>
      <t>OVSM(5)</t>
    </r>
    <r>
      <rPr>
        <sz val="12"/>
        <rFont val="Arial"/>
        <family val="2"/>
      </rPr>
      <t xml:space="preserve">: 1 Est. sism. BA. Volcán Paramillo Sta. Rosa; 4 estac. NT, líneas EDM. VNR. </t>
    </r>
    <r>
      <rPr>
        <b/>
        <sz val="12"/>
        <rFont val="Arial"/>
        <family val="2"/>
      </rPr>
      <t>OVSP (2)</t>
    </r>
    <r>
      <rPr>
        <sz val="12"/>
        <rFont val="Arial"/>
        <family val="2"/>
      </rPr>
      <t xml:space="preserve">: 1 est. Termocupla y 1 est. sism. BA en Volcán Chiles.
Avance en la meta a Junio: Número de estaciones = 35%. Número de informes elaborados y publicados=27.9%. </t>
    </r>
    <r>
      <rPr>
        <b/>
        <sz val="12"/>
        <rFont val="Arial"/>
        <family val="2"/>
      </rPr>
      <t>TOTAL AVANCE A JUNIO = 62.9%
Julio:</t>
    </r>
    <r>
      <rPr>
        <sz val="12"/>
        <rFont val="Arial"/>
        <family val="2"/>
      </rPr>
      <t xml:space="preserve"> Se instalaron 5 estaciones nuevas: 1 Telemétrica y 5 NT. </t>
    </r>
    <r>
      <rPr>
        <b/>
        <sz val="12"/>
        <rFont val="Arial"/>
        <family val="2"/>
      </rPr>
      <t xml:space="preserve">OVSM (4): </t>
    </r>
    <r>
      <rPr>
        <sz val="12"/>
        <rFont val="Arial"/>
        <family val="2"/>
      </rPr>
      <t>4 líneas EDM, VCM.</t>
    </r>
    <r>
      <rPr>
        <b/>
        <sz val="12"/>
        <rFont val="Arial"/>
        <family val="2"/>
      </rPr>
      <t xml:space="preserve">  OVSP(1):</t>
    </r>
    <r>
      <rPr>
        <sz val="12"/>
        <rFont val="Arial"/>
        <family val="2"/>
      </rPr>
      <t xml:space="preserve"> 1 Estac. sismológica BA. Volcán Chiles-Cerro Negro.
Avance en la meta a Julio: Número de estaciones 45%. Número de informes elaborados y publicados= 32.1%. </t>
    </r>
    <r>
      <rPr>
        <b/>
        <sz val="12"/>
        <rFont val="Arial"/>
        <family val="2"/>
      </rPr>
      <t xml:space="preserve">TOTAL AVANCE A JULIO =77.1%
Agosto: </t>
    </r>
    <r>
      <rPr>
        <sz val="12"/>
        <rFont val="Arial"/>
        <family val="2"/>
      </rPr>
      <t xml:space="preserve"> Se instaló una (1) nueva  estacion: 1 Teleméttrica y cero (0) No telemétricas. </t>
    </r>
    <r>
      <rPr>
        <b/>
        <sz val="12"/>
        <rFont val="Arial"/>
        <family val="2"/>
      </rPr>
      <t xml:space="preserve">OVSP(1). </t>
    </r>
    <r>
      <rPr>
        <sz val="12"/>
        <rFont val="Arial"/>
        <family val="2"/>
      </rPr>
      <t xml:space="preserve">1 Estación climatológica en el V. Galeras. 
Avance en la meta a Agosto: Número de estaciones 46.7%. Número de informes elaborados y publicados=36.4%. </t>
    </r>
    <r>
      <rPr>
        <b/>
        <sz val="12"/>
        <rFont val="Arial"/>
        <family val="2"/>
      </rPr>
      <t>TOTAL AVANCE A AGOSTO =83.1%
Septiembre:</t>
    </r>
    <r>
      <rPr>
        <sz val="12"/>
        <rFont val="Arial"/>
        <family val="2"/>
      </rPr>
      <t xml:space="preserve"> Se instalaron seis (6) nuevas estaciones Telemétricas y 0 No telemétricas: </t>
    </r>
    <r>
      <rPr>
        <b/>
        <sz val="12"/>
        <rFont val="Arial"/>
        <family val="2"/>
      </rPr>
      <t xml:space="preserve">OVSPO(4): </t>
    </r>
    <r>
      <rPr>
        <sz val="12"/>
        <rFont val="Arial"/>
        <family val="2"/>
      </rPr>
      <t xml:space="preserve">1 GNSS VNH, 1 magnetómetro VNH, 1 cámara Web VNH, 1 sismol. BA VP. </t>
    </r>
    <r>
      <rPr>
        <b/>
        <sz val="12"/>
        <rFont val="Arial"/>
        <family val="2"/>
      </rPr>
      <t>OVSP(2)</t>
    </r>
    <r>
      <rPr>
        <sz val="12"/>
        <rFont val="Arial"/>
        <family val="2"/>
      </rPr>
      <t xml:space="preserve">: 2 estac. radón VG.
Avance en la meta a Septiembre: Número de estaciones 56.7%. Número de informes elaborados y publicados=40.6%. </t>
    </r>
    <r>
      <rPr>
        <b/>
        <sz val="12"/>
        <rFont val="Arial"/>
        <family val="2"/>
      </rPr>
      <t>TOTAL AVANCE A  SEPTIEMBRE =97.2%</t>
    </r>
  </si>
  <si>
    <t>GLORIA LUCIA RUIZ PEÑA</t>
  </si>
  <si>
    <t>Investigación y zonificación de Movimientos en Masa AME13-02</t>
  </si>
  <si>
    <t>Inversión PGN</t>
  </si>
  <si>
    <t>Asistencia Técnica</t>
  </si>
  <si>
    <t>GLORIA RUIZ</t>
  </si>
  <si>
    <t>NESTOR VARGAS</t>
  </si>
  <si>
    <t>DIEGO IBAÑEZ</t>
  </si>
  <si>
    <t>ANIBAL LOPEZ</t>
  </si>
  <si>
    <t>YOLANDA CALDERÓN  *</t>
  </si>
  <si>
    <t>GABRIEL AVELLANEDA</t>
  </si>
  <si>
    <t>FRANCISCO URIBE</t>
  </si>
  <si>
    <t>LEONARDO MENDEZ</t>
  </si>
  <si>
    <t>ANDRÉS REYES</t>
  </si>
  <si>
    <t>LUZ  ESPINOSA</t>
  </si>
  <si>
    <t>EDUARDO CASTRO</t>
  </si>
  <si>
    <t>CARLOS PALACIOS</t>
  </si>
  <si>
    <t>PROFESIONAL ESPECIALIZADO 13</t>
  </si>
  <si>
    <t>HERMES ESQUIVEL</t>
  </si>
  <si>
    <t>MARIO CUELLAR</t>
  </si>
  <si>
    <t>ING  GEOTECNISTA</t>
  </si>
  <si>
    <t>ENIF MEDINA</t>
  </si>
  <si>
    <t>Actas e informes de Asistencia Técnica</t>
  </si>
  <si>
    <t>Actas o informes</t>
  </si>
  <si>
    <t>Variable</t>
  </si>
  <si>
    <t>Gloria Lucía Ruiz Peña</t>
  </si>
  <si>
    <t>Porcentaje de avance</t>
  </si>
  <si>
    <t>Programado/Ejecutado *100</t>
  </si>
  <si>
    <t>Mensual</t>
  </si>
  <si>
    <t>Estudios técnicos como respuesta a juzgados y tribunales</t>
  </si>
  <si>
    <t>Acompañamiento Técnico a las CAR´s y otras entidades</t>
  </si>
  <si>
    <t>Apropiación social del conocimiento</t>
  </si>
  <si>
    <t>Asistencias Técnicas a autoridades - Visitas Técnicas de Emergencia</t>
  </si>
  <si>
    <t>Las actividades establecidas en el cuadro anterior son de carácter obligatorio para los proyectos del servicio geológico que produzcan Cartografia Geológioca, Geoquimica y Geofísica (MAPAS). Las actividades fueron tomadas del procedimiento aprobado.</t>
  </si>
  <si>
    <t xml:space="preserve">Tiempo de respuesta </t>
  </si>
  <si>
    <t>Durante los meses de enero, febrero y marzo se recibieron comunicaciones del Juzgado Cuarto Admnistrativo Oral de Cúcuta, en relación con una Acción Popular en el barrio El Talento de la ciudad de Cúcuta, a la cual se le atendió realizando visita de reconocimiento y generando una propuesta técnico-económica para realizar el estudio de zonificación de amenaza por movimientos en masa en dicho sector, la cual fue remitida al Juzgado.  Igualmente ee recibió solicitud del Tribunal Administrativo de Santander, en relación con un problema en el barrio San Cristobal Sèptima Etapa, del municipio de Piedecuesta, se dio respuesta mediante visita y preparación de Propuesta Técnico-económica para realizar el estudio pertinente.  La Procuraduría Provincial de Vélez solicitó evaluación de un estudio de suelos desde el punto de vista de estabilidad de los taludes de la Planta de Tratamiento de agua potable, se dio respuesta al oficio, igualmente se dio respuesta a la solicitud del Tribunal Contencioso Administrativo del Cauca.  Dando continuidad a la reunión sostenida el año anterior con la CVC, se dio respuesta a los oficios enviados por dicha corporación para definir los estudios a realizar en el tema de zonificación de amenaza por movimientos en masa a diferentes escalas en diferentes sectores de su área de jurisdicción. Se atendió solicitud de CARDIQUE, realizada a través del Observatorio del Caribe, en el sentido de realizar un estudio de amenaza por movimientos en masa de su área de  jurisdicción, se firmó un convenio tripartita para ejecutar la primera fase de los estudios que consiste en realizar mapas de UGS y Geomorfología aplicada a movimientos en masa a escala 1:25.000 de toda su área de jurisdicción.  INCODER solicitó apoyo para evaluar un predio en el Líbano, Tolima, la cual se atendió mediante visita técnica, está pendiente el informe.  Igualmente por solicitud de la Defensoría del Pueblo para emitir concepto técnico de los deslizamientos asociados a la explotación a la cual se le dio respuesta posteriormente a la visita técnica.  Se asisitió a las reuniones citadas por la Alcaldía de Cáqueza en relación con la apropiación social del conocimiento generado y como parte del Comité establecido para el proceso de estabilización del municipio.  Se continuó con el trabajo realizado en el año 2013, asistiendo a una reunión con la Oficina de Planeación Municipal y el equipo consultor de la actualización del POT.  Se atendieron visitas de emergencia en los municipios de La Calera y se atendió el requerimiento del Gobierno Nacional de atender la situación del municipio de Villarrica, Tolima, asistiendo a la reunión planteada en el DPS y se tiene programado asistir a la reunión en el municipio los días 1 y 2 de abril.  Se realizó visita a los municipios de Labateca, Toledo, Herrán y Durania, dentro de los compromisos del APP 23 realizdo en el año 2011, se está elaborando el respectivo informe.
Durante el mes de abril se atendieron solicitudes de los  municipios de Momfort y Támara, Casanare. Por otra parte, cumpliendo los compromisos adquiridos con la Presidencia de la República, se generó la propuesta Técnico-Económica para realizar los estudios de zonificaicón de amenaza por movimientos en masa a dos escalas diferentes en la zona rural y urbana del municipio de Villarrica, la cual fue discutida en reunión sostenida en la ciuadad de Ibagué con el Consejo Departamental de Gestión de Riesgo del Tolima y la Sociedad Tolimense de Ingenieros.  Se atendieron solicitudes relacionadas con la herramienta SIMMA, para ser utilizada la información por un estudiante de Maestría de la  Univesidad del Tolima.  Por solicitud de la CRC se realizó taller práctico para captura de información de inventario de movimientps en masa.
Durante el mes de Mayo se atendieron solicitudes recibidas de diferentes Juzgados, al igual que del municipio de Anolaima.  Se realizaron reuniones con la UNAGRD y el Consejo Departamental de GRD del Tolima para definir la forma de trabajo entre entidades para realizar los estudios de zonificación de amenaza por movimientos en masa del municipio de Villarrica, sin embargo aún no se tiene de parte de las autoridades departamentales y municipales la logística que soportaría el proyecto. Se realizaron reuniones con los municipios de Girón y Piedecuesta para continuar con el proceso de Apropiación Social del estudio de zonificación de amenaza por movimientos en masa.  Se mantuvieron reuniones con el Fondo de Adaptación y el MInisterio de Ambiente con el fin de establecer la estrategia para elaborar mapas de amenaza por movimientos en masa de las cuencas prioritarias a las cuales se les adelantarán los estudios de POMCAS.</t>
  </si>
  <si>
    <t xml:space="preserve">Durante el mes de Junio se atendieron solicitudes recibidas de la ANLA, Defensoría del Pueblo, ICCU y los municipios de Barranca de Loba y Guayabetal. Se envió propuesta técnico-económica al municipio de Paz de Rio, se sostuvo reunión con la Gobernación del Tolima, en relación con el proyecto a adelantarse en el municipio de Villarrica. Se realizó taller práctico para la captura de datos al SIMMA con CORPONARIÑO.  Se continuó con el apoyo a los procesos de apropiación social del conocimiento de los municipios de Cáqueza y Girón.
Durante el mes de Julio se atendieron solicitudes de los municipios de Barranco de Loba, Guayabetal y se realizó una visita al Tribunal Contencioso Administativo en relación con la solicitud de un concepto en el sector de Pasacaballos del municipio de Cartagena.  Se envió información técnica relacionada con el sector de Tierrabomba por solicitud del Ministerio del Interior.  Se generó un concepto técnico relacionado con la estanqueidad del edificio donde se encuentra el Reactor Nuclear y el Almacén de residuos de materiales peligrosos para el Grupo de trabajo de Recursos Administrativos.  Se realizaron dos reuniones con personal del Ministerio de Ambiente y Desarrollo Sostenible y Fondo de Adaptación para definir la metodología de trabajo para generar los insumos temáticos de geología y geomorfología a escala 1:25.000 de las cuencas priorizadas para elaboración de los POMCAS.  Se completaron las propuestas técnico-económicas para la zonificación de amenaza por movimientos en masa del municipio de Argelia y las cuencas de los ríos Tuluá y Guabas, las cuales se enviaron para revisión de la Dirección Técnica, previo su envío a la CVC. Se participó en reunión con el consultor que está actualizando el EOT del municipio de Cáqueza. Se asistió a reunión en la Oficina de Integración Social de la Presidencia de la República en relación con el tema de Villarrica en donde se está a la espera de la generación de la cartografía básica escala 1:10.000 y 1:2.000. </t>
  </si>
  <si>
    <t xml:space="preserve">Durante el mes de Agosto se generaron y enviaron las dos propuestas técnica presentadas a la CVC, de acuerdo con sus requerimientos para la zonificación de amenaza de varios sectores del Departamento del Valle del Cauca, igualmente se generó propuesta técnico-económica para estudiar el sector del Cerro El Santísimo, enviado al Tribunal Octavo Administrativo de Bucaramanga.  Se respondieron las solicitudes del Tribunal ribunal contencioso administrativo de Bolivar-Cartagena, sector pasacaballos, Municipio de Chitagá norte de Santander, Alcaldía de Guayabetal Cundinamarca y Alcaldía del Socorro Santander - Patinodromo de la villa Olimpica.
Durante el mes de Septiembre se generaron respuestas a las solicitudes hechas por los municipios de Guayabetal, Momfort, Barranquilla, Eltarra, Chitagá y Támara.  Se dio respuesta a solicitudes hechas por la Agencia para la Defensa del Estado, Defensoría del pueblo, MInminas, Defensoría para los derechos colectivos y el ambiente de la Presidencia de la República, Juzgado 4 promiscuo de Pasto, Juzgado 2° Promiscuo de Turbaco.  Se trabajó con los municipios de Girón, Piedecuesta, Barranquilla y Soacha en el proceso de compresión y apropiación social del conocimiento.
</t>
  </si>
  <si>
    <t xml:space="preserve">Zonificación de amenazas por movimientos en masa escala 1:100.000 </t>
  </si>
  <si>
    <t>Planchas Geomorfológicas a escala 1:100.000</t>
  </si>
  <si>
    <t>GUSTAVO TREJOS</t>
  </si>
  <si>
    <t>SOFÍA NAVARRO</t>
  </si>
  <si>
    <t>LUIS BARRERA</t>
  </si>
  <si>
    <t>ROSALBINA PÉREZ</t>
  </si>
  <si>
    <t xml:space="preserve">JESUS SANDOVAL </t>
  </si>
  <si>
    <t>JORGE CASTRO</t>
  </si>
  <si>
    <t>HAROL MOYA</t>
  </si>
  <si>
    <t>PROFESIONAL ESPECIALIZADO 19</t>
  </si>
  <si>
    <t>CLAUDIA ALBADAN</t>
  </si>
  <si>
    <t>MILENA POLO</t>
  </si>
  <si>
    <t>ANGELA GALINDO</t>
  </si>
  <si>
    <t>BRIYI CAMARGO</t>
  </si>
  <si>
    <t>JUAN MONTERO</t>
  </si>
  <si>
    <t>Mapas de Geomorfología escala 1:100.000</t>
  </si>
  <si>
    <t>Mapas</t>
  </si>
  <si>
    <t>Memorias</t>
  </si>
  <si>
    <t>Planchas Geomorfológicas 1:100.000 obtenidas mediante Convenios Especiales de Cooperación</t>
  </si>
  <si>
    <t>Planchas Geomorfológicas 1:100.000 de Control - SGC</t>
  </si>
  <si>
    <t>Ajuste y reedición planchas años anteriores</t>
  </si>
  <si>
    <t>Durante el primer trimestre se focalizó el trabajo en la revisión de las planchas entregadas en el marco de los Convenios Especiales de Cooperación con las universidades UPTC (031/2012), EAFIT (009/2013), UIS (009/2013) y UN Bogotá (012/2013), se realizaron reuniones de acompañamiento de parte del grupo de geólogos y se realizaron trabajos de empalme al interior de los bloques y entre bloques, generando unas nuevas versiones de las planchas.  En el trabajo en el marco de los convenios 021, 025, 017, 022, 023, 028, 036, 041, 038, 035, 037, 039 se iniciaron los trabajos de interpretación de imágenes y fotografías aéreas, primeras jornadas de campo y se hizo acmpañamiento de parte del grupo de geólogos a los equipos de trabajo.  Las planchas control que elabora el SGC tuvieron avance en terminar la interpretación en oficina de las planchas 152, 114 y 344, se adelantó el trabajo de campo de la plancha 152, está en proceso de ejecución el trabajo de campo de la plancha 114 y se aplazó el trabajo de campo de la plancha 344.  Se dió inicio a la revisión de las planchas elaboradas en años anteriores, a la luz de los empalmes se está definiendo la estrategia de trabajo.
En el mes de abril se completó el trabajo de empalme entre los bloques 1, 3, 4, 5 y 6 que realizan las universidades UPTC, NACIONAL BOGOTÁ, UIS Y EAFIT, entre bloques y con las planchas del SGC, se obtuvo una versión de planchas y fueron recibidas para revisión de parte del SGC, como parte de la entrega de las versión finales de dichos bloques. Se continuó con el acompañamiento de los demás bloques (7 a 18), mediante visita del grupo de geólogos a las diferentes universidades y trabajando con los equipos técnicos de cada una de las universidades, haciendo las observaciones del caso, a fin de revisar los procesos de obtención de las planchas geomorfológicas, siguiendo el documento metodológico.  Se completó el trabajo de campo de la plancha 152 y se comenzó el trabajo de oficina para ajustar los respectivos polígonos y los nombres de los mismos.  Se completó el trabajo de campo de la plancha 114.  Se definieron las modificaciones que deberán hacerse en las planchas control de años anteriores a la luz de la visión morfo-tectónica regional que deben cumplir los diferentes bloques.
En el mes de mayo se recibieron las planchas correspondientes a los bloques 4 y 5, veinte en total, se continuó con el trabajo de empalmes entre bloques y revisión de trabajos de los diferentes bloques contratados, de tal manera que se pre-aprobaron los trabajos de interpretación para que se inicien los trabajos de campo.  Se continuó avanzando en la plancha 152 y 114, se recolectó la información de las planchas de años anteriores, con el fin de preparar los insumos para sus ajustes.
En el mes de Junio se continuó con el proceso de empalmes entre planchas, realizando los ajustes a las planchas de los bloques o del SGC, a fin de generar una variable homogenea.  Se continúa con el preoceso de revisión de los subproductos generados mediante la interpretación de imágenes, MDE y fotografías aéreas, realizando las correcciones del caso a fin de obtener versión aprobada previa al trabajo de campo.  
En el mes de Julio se avanzó en la revisión de las seis planchas entregadas por la Universidad Nacional de Colombia, sede Medellín correspondientes al Bloque 09 y se recibieron las 10 planchas del Bloque 11 de parte de la EAFIT, se continuó con los empalmes entre bloques.  Las universidades continúan con los procesos de interpretación y trabajo de campo.  Para el caso de la Universidad de Caldas que tuvo problemas en los trabajos de campo del bloque 07, en donde fue retenido el Geólogos Andrés Felipe Calle, se pararon los trabajos de campo y se hicieron reuniones con las autoridades del municipio de Curumaní con el fin de dar a conocer el proyecto y propoender por la liberación del Geólogo Calle.  Igualmente se hizo una reunión con el CDGRD de Nariño en donde se presentó el proyecto y se solicitó apoyo para continuar con los trabajos de campo en el bloque 13.  Se realizó reunión con la Universidad de Pamplona y se analizaron los problemas internos que se tienen en el grupo de trabajo, a fin de darle pronta solución y avanzar en los trabajos de interpretación geomorfológica y trabajos de campo en el bloque 08.  Se recibió comunicación de la comunidad U-Wa en el departamento de Arauca en donde para poder entrar a sus territorios solicitan el pago de unos dineros con el fin de pagar la logística para realizar una reunión con toda la comunidad para ver la posibilidad de ingresar a realizar los trabajos de campo, lo cual hace casi imposible que se puedan visitar estos sectores en el bloque 14 de la UIS.  Se continuó con los trabajos en la planchas control, realizando empalmes con los diferentes bloques y ajustando las planchas para tener uniformidad regional en lo relacionado con la morfotectónica.</t>
  </si>
  <si>
    <t>En el mes de Agosto se recibieron cuatro (4) planchas geomorfológicas de parte de la Universidad de Pamplona para revisión, sin embargo al no subir todos los insumos necesarios no fue posible realizar la respectiva revisión.  Por otra parte se hicieron las observaciones a las seis planchas recibidas por parte de la Universidad Nacional sede Medellín y se realizó una reunión entre los técnicos de dicha universidad y el SGC, con el fin de aclarar falencias conceptuales que se detectaron en el proceso de revisión.  Se recibió una primera versión de planchas geomorfológicas del bloque 16 para revisión de parte del grupo de geólogos, igualmente se recibieron versiones ajustadas de los bloques 1 a 6, a fin de obtener la aprobación final para iniciar el proceso de zonificación.  Con el fin de darle continuidad a los trabajos de campo del Bloque 07 se realizaron reuniones con el CDGRD de los departamentos de Norte de Santander y Cesar y finalizando el mes de Agosto fue dejado en libertad el geólogo Andrés Felipe Calle retenido a comienzos del mes de Julio en jurisdicción del municipio de Curumaní.Teniendo en cuenta que la EAFIT no había subido todos los insumos necesarios para la revisión de las planchas entregadas en el mes de agosto, la universidad hizo una nueva entrega el 20 de agosto de las 10 planchas del bloque 11, las cuales se están revisando actualmente. Se realizó el trabajo de campo de la plancha 303 y se inició el trabajo de campo de la plancha 344 a fin de continuar con el proceso de generación de las mismas.
En el mes de Septiembre se realizaron de parte de la Universidad Nacional sede Medellín las correcciones solicitadas por el grupo de geólogos a las seis planchas del bloque 9 entregadas para revisión en el mes de agosto y se recibieron las otras seis planchas para revisión.  Se revisaron las 10 planchas del bloque 11 y se enviaron para correcciones de parte de la EAFIT, se revisaron las 16 planchas del bloque 16 y se entregaron para correcciones de parte de EAFIT.  Se está adelantando el trabajo de campo de los bloques 7, 8, 10, 14, 15 y 18.  Se terminó el trabajo de campo de las planchas control que realiza el SGC y se continúa con la generación de productos finales.</t>
  </si>
  <si>
    <t>Planchas de Zonificación de amenazas por movimientos en masa del territorio nacional a escala 1:100.000</t>
  </si>
  <si>
    <t>KAROL RAMIREZ</t>
  </si>
  <si>
    <t>CARLOS GAMBOA</t>
  </si>
  <si>
    <t>Mapas de Susceptibilidad y Amenaza por MM</t>
  </si>
  <si>
    <t>Mapa</t>
  </si>
  <si>
    <t>Planchas y memorias de susceptibilidad y amenaza1:100.000 obtenidas mediante Convenios Especiales de Cooperación</t>
  </si>
  <si>
    <t>Planchas y memorias de susceptibilidad y amenaza1:100.000 de Control - SGC</t>
  </si>
  <si>
    <t xml:space="preserve">Durante los meses de enero, febrero y marzo, las universidades mediante convenio adelantanron las siguientes actividades: Generacón de variables geométricas, fueron aprobadas todas las variables geométricas de todos los convenios, excepto las del bloque 15, que se encuentra realizando ajustes de parte de la UPTC.  En los bloques 9, 10, 11, 16, 17 y 18 ya fueron aprobadas las variables de suelos, cobertura de la tierra y geología. En los bloques  7, 8, 13, 14 y 15 se encuentran adelantando la calificación de las variables de suelos, cobertura de la tierra y geología, aún no se han recibido las variables para revisión de parte del SGC.  En el caso de las planchas control, se está adelantando la memoria de las variables suelos y coberturas de cinco planchas, ya se cuenta con las variable suelos, cobertura, se está empalmando la geología y variables geométricas.
En el mes de abril se recibió para revisión del parte del SGC 10 planchas correspondientes al bloque 6 de la EAFIT y 8 planchas correspondientes a los bloques 6 y 3, respectivamente.  Se solicitó prórroga de parte de la UPTC, razón por la cual no se recibieron las 16 planchas programadas para el 20 de abril.  Por otra parte se realizó la revisión de los formatos entregados por las univesidades con los datos capturados para el inventario nacional de movimientos en masa y teniendo en cuenta que existen varias inconsistencias con la información capturada en el SIMMA, se requiere cargar de nuevo toda la información de parte de las universidades.
En el mes de mayo se recibieron las planchas de susceptibilidad y amenaza de los bloques 4 y 5, veinte de cada temática.  Se revisaron los avances en las temáticas de suelos, cobertura de la tierra y geología de los demás bloques, de acuerdo con las entregas realizadas a través de SELENITAp.  SE continuó con la revisión de formatos de inventario de movimientos en masa.  Se trabajó en el ajuste del documento metodológico en lo pertinente a la variable Morfodinámica.
En el mes de Junioe generó un documento que define la forma de entrega de los archivos finales de susceptibilidad y amenaza de las planchas y se hizo llegar a las universidades, de tal manera que realicen los ajustes a las planchas entregadas y organicen los archivos que entregarán en el futuro.  Se continuó con la revisión de las variables geología, suelos y cobertura de acuerdo con las entregas y realizando los ajustes de empalmes para generar versión unificada de cada una de estas temáticas.  Se continuó con la revisión de las memorias recibidas y se está generando documento con lineamientos generales a seguir por las universidades para las versiones finales.  Se viene preparando la información necesaria para ajustar las planchas ejecutadas en años anteriores a fin de realizar las nuevas versiones.
En el mes de Julio e inició un recorrido a todas las universidades con el fin de revisar el estado de organización de las variables cartográficas y su inclusión en la zonificación, de tal manera que puedan realizar los ajustes a los modelos de susceptibilidad y amenaza, tanto en los bloques en donde ya se recibieron las primeras planchas como en las que se continuarán recibiendo.  Se continúa con la revisión de las variables suelos, geología y cobertura de la tierra de acuerdo con las entregas de las universidades y ya se cuenta con un porcentaje de avance significativo en la generación de la variable nacional de estas temáticas. </t>
  </si>
  <si>
    <t>En el mes de Agosto se recibieron las 16 planchas de la UPTC, correspondientes al bloque 01, las cuales se encuentran en proceso de revisión de parte del grupo de trabajo.  Se continuó con el recorrido por las universidades con el fin de aclarar los procesos de entrega de los productos finales.  Se continuó con la revisión de las variables geología, suelos y cobertura de acuerdo con las entregas y realizando los ajustes de empalmes para generar versión unificada de cada una de estas temáticas.  Se continuó con la revisión de las memorias recibidas
En el mes de Septiembre se completaron las variables a nivel nacional en las temáticas de geología, suelos y cobertura de la tierra, se recibió una nueva versión de planchas de susceptibilidad y amenaza del bloque 6.  Se generó un documento guía para la generación de las memorias de susceptibilidad y amenaza y para el informe final, los cuales fueron enviados a las universidades para la generación de dichos productos y el amarre de todos los anexos con sus respectivos metadatos.</t>
  </si>
  <si>
    <t>Guías Metodológicas para Zonificación de Amenazas y Riesgo</t>
  </si>
  <si>
    <t>Guías metodológicas para zonificación de Amenaza y riesgo y guía de campo para identificación de MM</t>
  </si>
  <si>
    <t xml:space="preserve">YOLANDA CALDERÓN </t>
  </si>
  <si>
    <t>Guía Metodológica para Zonificación de Amenaza y riesgo por MM Publicada</t>
  </si>
  <si>
    <t>Guía publicada</t>
  </si>
  <si>
    <t>Guía Metodológicas para trabajo de campo e identificación de MM</t>
  </si>
  <si>
    <t xml:space="preserve">Guía Metodológica para Evaluación de Riesgo físico por movimientos en masa </t>
  </si>
  <si>
    <t>Durante el primer trimestre se definió una primera versión de la tabla de contenido del documento para levantamiento en campo de información relacionada con movimientos en masa.  En el mes d enero se preparó y realizó un taller con el Profesor Sergio Mora, asesor internacional , con el fin de conocer los conceptos que manejan a nivel mundial en el tema.  Se realizaron varias mesas de trabajo para definir la forma como se debe tener la información de amenaza para que pueda ser utilizada en la evaluación de riesgo.
En el mes de abril se avanzó en el tema de la evaluación de la vulnerabilidad para los diferentes tipos de movimientos en masa y se revisaron métodos para evaluación de riesgo.  Se definió la necesidad de realizar una reunión con la UNGRD y el MInisterio de Vivienda, con el fin de lograr el posicionamiento de la guía metodológica y recibir comentarios acerca del enfoque que tiene la misma, evitando que se quede como un ejercicio académico y pueda ser aplicada por los diferentes municipios a nivel nacional.  Se continuó trabajando en la guía para identificación en campo de los movimientos en masa y se plantea realizar un trabajo de campo experimental en el mes de mayo con el grupo encargado de revisar la información entregada por las universidades.
En el mes de Mayo se realizó el empalme para ejercer la supervisión del Convenio 020/2013 con la Universidad Nacional y se definió la necesidad de tramitar una prórroga y adición al mismo, teniendo en cuenta que el asesor internacional que se había seleccionado no podrá venir en las fechas inicialmente pactadas y se hizo necesario contactar un neuvo experto, quien solo podrá venir en el mes de Julio.  Se programó un taller entre las entidades que vienen trabajando en elaborar guías metodológicas, con el fin de armonizar los diferentes trabajos, sin embargo no fue posible realizarlo por problemas de cierre de la Universidad Nacional, el mismo quedó aplazado para el mes de Junio.  Se viene avanzando en la escritura de los diferentes capítulos de la guía de campo para identificación de movimientos en masa.
En el mes de Junio se realizaron talleres y mesas de trabajo para ajustar el alcance de la Guía metodológica, a fin de ajustarla a los Decretos que regulan la incorporación del tema de amenaza y riesgo en los POT.  Se preparó el taller con el experto internacional a realizarse en el mes de Julio.  Se realizó trabajo de campo para el documento guía de reconocimiento en campo de los movimientos en masa y se continúa con el desarrollo del documento en sus diferentes capítulos.</t>
  </si>
  <si>
    <t>En el mes de Julio se realizó el taller y mesas de trabajo con el Profesor Jordi Corominas de la Universidad de Cataluña, con quien se discutió el alcance de la guía metodológica y se dieron lineamientos en relación con diferentes aspectos a tener en cuenta en la versión final del documento guía. Se firmó la prórroga por tres meses en el plazo de ejecución del documento guía, con el fin de contar con el tiempo suficiente para generar los productos finales de parte de la Universidad Nacional de Colombia.  Se continuó con el desarrollo de los capítulos de la guía de campo de identificación de movimientos en masa.
En el mes de Agosto se inició el trabajo de generación del documento final, a partir del índice aprobado en mesas de trabajo entre la Universidad Nacional de Colombia, sede Bogotá y el SGC, en el marco del Convenio Especial de Cooperación para la generación de una guía metodológica para la zonificación de amenaza, vulnerabilidad y riesgo por movimientos en masa.  Se continuó desarrollando los capítulos de la guía de identificación de campo de movimientos en masa, para lo cual se realizó una primera jornada de campo para tomar material fotográfico para la edición final del mismo.
En el mes de Septiembre se avanzó significativamente en el texto final del Documento Guía Metodológica para la evaluación de amenaza, vulnerabilidad y riesgo por movimientos en masa a escalas detallada, el producto final se recibirá en el mes de Octubre para revisión por parte del SGC.</t>
  </si>
  <si>
    <t>PRODUCTO 4</t>
  </si>
  <si>
    <t>Zonificación de amenazas por movimientos en masa a diferentes escalas</t>
  </si>
  <si>
    <t>Mapas temáticos</t>
  </si>
  <si>
    <t>JESUS GARCIA</t>
  </si>
  <si>
    <t>PROFESIONAL ESPECIALIZADO 18</t>
  </si>
  <si>
    <t>LUZ ESPINOSA</t>
  </si>
  <si>
    <t>PROFESIONAL ESPECIALIZADO 16</t>
  </si>
  <si>
    <t>GEOLOGO 1</t>
  </si>
  <si>
    <t>GEOLOGO 2</t>
  </si>
  <si>
    <t>GEOLOGO 3</t>
  </si>
  <si>
    <t>GEOLOGO 4</t>
  </si>
  <si>
    <t>GEOLOGO 5</t>
  </si>
  <si>
    <t>GEOLOGO 6</t>
  </si>
  <si>
    <t>ING. GEOTECNISTA</t>
  </si>
  <si>
    <t>ING FORESTAL O ING. AMBIENTAL</t>
  </si>
  <si>
    <t>ING ESPECIALISTA EN SIG</t>
  </si>
  <si>
    <t>ING AUXILIAR 1</t>
  </si>
  <si>
    <t>Mapas de Geología, geomorfología, cobertura de la tierra e inventario de MM a dos escalas</t>
  </si>
  <si>
    <t>Mapas de geología aplicada</t>
  </si>
  <si>
    <t>Mapas de geomorfología aplicada</t>
  </si>
  <si>
    <t>Mapas de Cobertura de la tierra</t>
  </si>
  <si>
    <t>Mapas de Inventario de MM</t>
  </si>
  <si>
    <t>En el mes de diciembre se firmó el Acta de inicio del Convenio Interadministrativo con la Alcaldía de Popayán, se integró el equipo de trabajo, sin embargo a la fecha no se cuenta con la cartografía base ni con las fotografías aéreas para avanzar en las temáticas de geología, geomorfología, e invenatio de movimientos en masa.  En el proyecto definido con CARDIQUE y OCARIBE, se firmó Acta de Inicio el 30 de enero, sin embargo no se cuenta con cartografía base ni fotografías aéreas para iniciar los trabajos.  El Convenio de Popayán se suspendió finalizando el mes de marzo por un plazo de 2 meses.  Se realizará reunión del Comite Interinstitucional entre OCARIBE, CARDIQUE y se definirá la suspensión o no del plazo de ejecución del convenio por tres meses, hasta tanto no se tenga la catogratografia.   
En el mes de abril se inició el recibo de las fotografías aéreas entregadas por el IGAC que cubren parcialmente el municipio de Popayán y el grupo de trabajo se trasladó a dicha ciudad en donde se está trabajando en la oficina entregada por la Alcaldía como parte de sus obligaciones en el marco del Convenio. Se está tramitando el traslado de los equipos de cómputo y la contratación del servicio de internet para que se pueda contar con conexión permanente con el grupo de trabajo.  Aún se está a la espera de la versión final de la cartografía base.  Para el proyecto del area de jurisdicción de CARDIQUE, se realizó el Comité Interadministrativo y se definió la suspensión por tres meses del convenio para poder recibir la cartografía base debidamente corregida, tiempo en el cual se espera superar las falencias desde el punto de vista organizacional que debe realizar OCARIBE con los recursos girados por CARDIQUE.
En el mes de mayo se realizó el trabajo de fotointerpretación de las fotografías aéreas del municipio de Popayán y se generó una primera versión de mapa foto-geomorfológico escala 1:5.000 para revisión y ajustes, se prevé el trabajo de campo para el mes de junio.  Se avanzó en la comprensión del origen de los materiales y se definió una primera forma denotación de las UGS.  Se continuó con el trabajo de interpretación para el tema de coberturas de la tierra y el análisis de la información de suelos.  Se continuó con la captura de datos de catálogo histórico de movimientos en masa y se solicitó prorrogar por dos meses más la suspensión al Convenio.  Para el proyecto CARDIQUE se aprobó la suspensión por tres meses, con el fin de resolver los problemas de la cartografía básica y los aspectos logísticos.</t>
  </si>
  <si>
    <t>En el mes de Junio en el proyecto Popayán se realizó el trabajo de campo de las temáticas de geología, geomorfología y cobertura de la tierra de la zona que se estudia a escala 1:5.000.  Se preparó una primera versión de los Términos de Referencia para la contratación de los trabajos de exploración indirecta a realizarse en el municipio de Popayán.  Se continuó con el análisis de la información hidrológica entregada por el IDEAM.  En el proyecto CARDIQUE aún se está a la espera de la información cartográfica básica del área de estudio, se espera poder reiniciar el proyecto el mes de julio.
En el mes de Julio en el proyecto Popayán, se generó la primera versión en análogo de los mapas de Unidades Geológicas Superficiales y Elementos Geomorfológicos escala 1:5.000 del casco urbano y se tiene en un 90% el mapa de Cobertura y Uso del suelo a escala 1:5.000 del casco urbano de Popayán.  Se genero una primera versión de las estructuras geológicas que afectan el área de estudio y se está trabajando en la ipsometría de las cuencas. Se dio inicio al trabajo de fotointerpretación de geología y geomorfología del área que se estudiará a escala 1:25.000.  En el proyecto CRDIQUE se recibió la información cartográfica y se dió por recibida para dar inicio a los trabajos el próximo mes de agosto.
En el mes de agosto se continuó con el proceso de interpretación de las temáticas de UGS y Geomorfología a escala 1:25.000 y se dio unicio a la primera jornada de trabajo de campo</t>
  </si>
  <si>
    <t>En el mes de Agosto se completó la generación del mapa de Cobertura y Uso del Suelo a escala 1:5.000 del casco urbano de Popayán y se inició el trabajo a escala 1:25.000.  Se continuó con el trabjo de ipsometría de las cuencas en el marco del trabajo estructural.  Se inició la primera jornada de campo de las temáticas de geología y geomorfología escala 1:25.000.  Se definió el trabajo de exploración directa e indirecta para la zona urbana y se programará comisión para el mes de septiembre. Se reanudó el proyecto CARDIQUE, para lo cual OCARIBE está realizando la contratación del personal, se hizo una primera reunión con los geólogos que se contratarían y se definieron las actividades que se realizarían para la obtención de los productos.  Se generó un OTROSÍ al Convenio con OCARIBE Y CARDIQUE para hacer entrega en calidad de préstamo de 10 computadores para trabajo en el proyecto.
En el mes de Septiembre en el proyecto Popayán se realizó el trabajo de campo en la temática de Cobertura y uso del suelo para el área rural, igualmente se realizó la primera jornada de campo para las temáticas de geología y geomorfología a escala 1:25.000 del área rural, se adelantó el trabajo de exploración con piezocono y se inició el trámite de contratación de la exploración profunda, se generó una primera versión del conocimiento social, a fin de preparar el material para la elaboración del video y el segundo taller participativo con los diferentes grupos focales.  En el proyecto CARDIQUE se conformó el equipo de trabajo, se recibió de parte del IGAC una cantidad importante de fotografías aéreas, las cuales se empezaron a fotointerpretar, se realizó el reconocimiento de campo y se hicieron reuniones con la experta en trabajo comunitario para definir el alcance de la actividad de comunicación con comunidades.</t>
  </si>
  <si>
    <t>Mapas de Zonificación de amenazas por movimientos en masa e informes</t>
  </si>
  <si>
    <t>Mapas de susceptibilidad y amenaza por MM</t>
  </si>
  <si>
    <t>Informes</t>
  </si>
  <si>
    <t>En el mes de abril se adelantó un trabajo de revisión de información existente en las diferentes temáticas en el proyecto Popayán, de tal manera que se viene difiniendo la metodología de zonificación para cada una de las escalas de trabajo (1:25.000 y 1.5.000).  En el proyecto CARDIQUE se realizó un taller para conocer la forma de realizar los procesos de comunicación de CARDIQUE y OCARIBE y se realizó la presentación de la propuesta de comunicación que realiza el SGC, con el fin de definir el alcance de dicha actividad en el proyecto a realizarse en el marco del convenio.
En el mes de mayo se definió el proceso metodológico para la zonificación de amenaza en el proyecto de Popayán y se definió que el trabajo de Zonificación geomecánica solo se podrá realizar en el casco urbano.
En el mes de Junio se inició el trabajo de revisión de la informción entregada por el IDEAM para generar el detonante lluvia para el proyecto Popayán.
En el mes de Julio se continuó con el proceso de completar datos de las series de las estaciones hidrometeorológicas entegadas por el IDEAM, se viene analizando la información de la RSNC para definir la relación sismo-deslizamiento y se analizará la información del estudio de Microzonificación sísmica de Popayán como insumo para la variable sismo.
En el mes de Agosto se focalizó el trabajo en la generación de variables para aplicar los modelos de zonificación.</t>
  </si>
  <si>
    <t>En el mes de Septiembre en el proyecto Popayán se continuó con el trabajo de generación de variables en las diferentes temáticas para las dos escalas de trabajo.  En el proyecto CARDIQUE en reunión entre OCARIBE, CARDIQUE y SGC, se vió la necesidad de definir si el proyecto tendrá o no una fase II, mediante la cual se llegue a los productos de susceptibilidad y amenaza, tema que se tratará en el próximo COI</t>
  </si>
  <si>
    <t>Evaluacion, Investigación y Monitoreo de amenazas Geológicas AME13-07</t>
  </si>
  <si>
    <t>Margarita Bravo Guerrero</t>
  </si>
  <si>
    <t>Gestion del conocimiento Geocientífico GIG 14-01</t>
  </si>
  <si>
    <t>Sistema de información Geocientífica</t>
  </si>
  <si>
    <t>Berenice Galán</t>
  </si>
  <si>
    <t>Ana María Cardona</t>
  </si>
  <si>
    <t>Lucila Gómez</t>
  </si>
  <si>
    <t>Jairme Garzón</t>
  </si>
  <si>
    <t>Stella Sandoval</t>
  </si>
  <si>
    <t>Caren Nuñez</t>
  </si>
  <si>
    <t>Julian Castellanos</t>
  </si>
  <si>
    <t>Omar David Bolivar</t>
  </si>
  <si>
    <t>Luis Fernando Rojas</t>
  </si>
  <si>
    <t>Fernando González Farfán</t>
  </si>
  <si>
    <t>Desempeño</t>
  </si>
  <si>
    <t>Avance en el plan de integración de información</t>
  </si>
  <si>
    <t>(Actividades ejecutadas / Actividades programadas)*100</t>
  </si>
  <si>
    <t>Trimestral</t>
  </si>
  <si>
    <t>Medir el cumplimiento de las actividades establecidas</t>
  </si>
  <si>
    <t>Actividades ejecutadas
Actividades programadas</t>
  </si>
  <si>
    <t>Información identificada para integración</t>
  </si>
  <si>
    <t>Seguimiento al plan</t>
  </si>
  <si>
    <t>Lucila Gomez</t>
  </si>
  <si>
    <t>Servicio de Administración y Suministro de Información Geocientífica Digital</t>
  </si>
  <si>
    <t>Ana Teresa Ramírez</t>
  </si>
  <si>
    <t>Omar Santafé</t>
  </si>
  <si>
    <t>Ana Alvarado</t>
  </si>
  <si>
    <t>Tariana Mora</t>
  </si>
  <si>
    <t>Gumer Suárez</t>
  </si>
  <si>
    <t>María Eugenia Chamorro</t>
  </si>
  <si>
    <t>Blanca Flor Moreno</t>
  </si>
  <si>
    <t>Cristian Orlando Hernadez</t>
  </si>
  <si>
    <t>Héctor Hernando Torres</t>
  </si>
  <si>
    <t>Jairo Rafael Morales Acevedo</t>
  </si>
  <si>
    <t>Grado de cumplimiento en la gestión realizada para el suministro de información</t>
  </si>
  <si>
    <t>(Gestión realizada para el suministro de info/ Información solicitada)*100</t>
  </si>
  <si>
    <t>Bimensual</t>
  </si>
  <si>
    <t>Medir el cumplimiento en el suministro de información, se tendra en cuenta que existe traslape en el reporte de actividades al final de cada periodo</t>
  </si>
  <si>
    <t>Información suministrada
Información solicitada</t>
  </si>
  <si>
    <t>Numero de solicitudes realizadas y numero de respuestas suministradas</t>
  </si>
  <si>
    <t>Archivo de Registro de solicitudes y respuestas</t>
  </si>
  <si>
    <t>Tatiana Mora, Maria Eugenia Chamorro</t>
  </si>
  <si>
    <t>Servicio de Administración y consulta de información geocientifica en la Biblioteca</t>
  </si>
  <si>
    <t>Betty Mayorga</t>
  </si>
  <si>
    <t>Janeth Galvis</t>
  </si>
  <si>
    <t>Fanny Salazar</t>
  </si>
  <si>
    <t>Derly Andrea Zúñiga</t>
  </si>
  <si>
    <t>Horacio Saavedra</t>
  </si>
  <si>
    <t>Marlene Melo</t>
  </si>
  <si>
    <t>Jaime Morales</t>
  </si>
  <si>
    <t>Dexy Alejandra Chamorro</t>
  </si>
  <si>
    <t>Juan David Nuñez López</t>
  </si>
  <si>
    <t>Leidy Johana Castaño Vasco</t>
  </si>
  <si>
    <t>Janeth Galvis y Betty Mayorga</t>
  </si>
  <si>
    <t>Medir el cumplimiento en el suministro de información</t>
  </si>
  <si>
    <t>Servicio de administración y consulta de información geocientifica de la Litoteca</t>
  </si>
  <si>
    <t>Alberto García Bolívar</t>
  </si>
  <si>
    <t>Angélica María Parrado Duarte</t>
  </si>
  <si>
    <t>Orlando Merchan Meneses</t>
  </si>
  <si>
    <t>Camilo Andres Gonzalez Cortes</t>
  </si>
  <si>
    <t>Jonathan Leonardo Alonso Martínez</t>
  </si>
  <si>
    <t>Carlos Eduardo Triana Túquerres</t>
  </si>
  <si>
    <t>Edgar Daniel Contreras Martinez</t>
  </si>
  <si>
    <t>Javier Fernando Castro Rueda</t>
  </si>
  <si>
    <t>Avance en el plan de organización de la litoteca</t>
  </si>
  <si>
    <t>Angélica Parrado</t>
  </si>
  <si>
    <t>Numero de muestras definidas para organización y muestras organizadas</t>
  </si>
  <si>
    <t>Alberto García</t>
  </si>
  <si>
    <t>PRODUCTO 5</t>
  </si>
  <si>
    <t>Servicio de administración y consulta de información geocientifica del Museo</t>
  </si>
  <si>
    <t>Gerardo Vargas</t>
  </si>
  <si>
    <t>Jhon Enrique González Forero</t>
  </si>
  <si>
    <t>Mauricio Pardo</t>
  </si>
  <si>
    <t>David Alexander Guzmán Ricaurte</t>
  </si>
  <si>
    <t>Marie Joelle Giraud</t>
  </si>
  <si>
    <t>Albeiro Maya  Vallejo</t>
  </si>
  <si>
    <t>Avance en el plan de organización y atención en el museo</t>
  </si>
  <si>
    <t>Plan establecido y actividades ejecutadas respecto del plan</t>
  </si>
  <si>
    <t>Evaluación Independiente</t>
  </si>
  <si>
    <t>Presupuesto de Funcionamiento OCI13-01</t>
  </si>
  <si>
    <t>Auditorías Integrales y/o Seguimientos Procesos Misionales  y Transversales -Servicio Geológico Colombiano</t>
  </si>
  <si>
    <t>Economista (1)</t>
  </si>
  <si>
    <t>Abogados (2)</t>
  </si>
  <si>
    <t>Administrador Público (1)</t>
  </si>
  <si>
    <t>Contador (1)</t>
  </si>
  <si>
    <t>Ingeniero Químico (1)</t>
  </si>
  <si>
    <t>Informes de Evaluación y Seguimiento</t>
  </si>
  <si>
    <t>Gestión</t>
  </si>
  <si>
    <t>∑ Informes</t>
  </si>
  <si>
    <t>Angela Padilla di Doménico</t>
  </si>
  <si>
    <t>Informes de evaluación realizados a los procesos, procedimientos o grupos del Servicio Geológico Colombiano, a través de auditorias integrales practicadas por parte de la Oficina de Control Interno y auditores internos de calidad.</t>
  </si>
  <si>
    <t xml:space="preserve">Sumatoria de  auditorias Integrales de evaluación y seguimiento al Sistema de Control Interno, gestión de las dependencias y  seguimiento a los planes de mejoramiento interno. </t>
  </si>
  <si>
    <t>Auditorías realizadas por la Oficina de Control Interno</t>
  </si>
  <si>
    <t>Auditorías realizadas a los procesos misionales y transversales</t>
  </si>
  <si>
    <t>Jefe Oficina de Control Interno</t>
  </si>
  <si>
    <r>
      <rPr>
        <b/>
        <sz val="12"/>
        <rFont val="Arial"/>
        <family val="2"/>
      </rPr>
      <t xml:space="preserve">
Direccionamiento  Estratégico Institucional</t>
    </r>
    <r>
      <rPr>
        <sz val="12"/>
        <rFont val="Arial"/>
        <family val="2"/>
      </rPr>
      <t xml:space="preserve">
 -Definición y Seguimiento al Plan Estratégico Institucional
-Asignación de responsabilidades y autoridades
-Formulación y Seguimiento de Proyectos de Inversión
-Planificación financiera de la entidad
-Formulación y seguimiento a los proyectos de cooperación internacional
-Formulación y seguimiento al Plan Operativo Anual-POA
-Identificar las necesidades de adquisición de bienes y servicios
</t>
    </r>
  </si>
  <si>
    <r>
      <t xml:space="preserve">
Planeación de Sistemas de Gestión
-</t>
    </r>
    <r>
      <rPr>
        <sz val="12"/>
        <rFont val="Arial"/>
        <family val="2"/>
      </rPr>
      <t>Planificación operacional del Sistema de Gestión Institucional de acuerdo con los requisitos NTC GP 1000-2009 y elementos del MECI:2005
-Definición de disposiciones para cumplir los estándares de las normas adoptadas por la entidad
-Definición de parámetros y estándares de documentación del Sistema de Gestión Institucional
-Orientación en la implementación del Sistema de Gestión Institucional
-Control de la documentación del Sistema de Gestión Institucional (ISOLUCIÓN)
-Elaboración y divulgación del Código de Ética.</t>
    </r>
  </si>
  <si>
    <r>
      <rPr>
        <b/>
        <sz val="12"/>
        <rFont val="Arial"/>
        <family val="2"/>
      </rPr>
      <t xml:space="preserve">
Comunicación  y  Participación Ciudadana
-</t>
    </r>
    <r>
      <rPr>
        <sz val="12"/>
        <rFont val="Arial"/>
        <family val="2"/>
      </rPr>
      <t>Definición de políticas y medios de comunicación internos y externos y de participación ciudadana
-Establecimiento de mecanismos de participación ciudadana y comunicaciones
-Definir los lineamientos para la atención en los puntos o centros de atención del Servicio Geológico Colombiano.</t>
    </r>
    <r>
      <rPr>
        <b/>
        <sz val="12"/>
        <rFont val="Arial"/>
        <family val="2"/>
      </rPr>
      <t xml:space="preserve">
(Procedimiento Percepción x el ciudadano)</t>
    </r>
  </si>
  <si>
    <t>Proceso de Evaluación y Control.</t>
  </si>
  <si>
    <r>
      <t xml:space="preserve">
Contratación de Bienes y Servicios
</t>
    </r>
    <r>
      <rPr>
        <b/>
        <u/>
        <sz val="12"/>
        <rFont val="Arial"/>
        <family val="2"/>
      </rPr>
      <t>Contratación por Licitación</t>
    </r>
    <r>
      <rPr>
        <b/>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</si>
  <si>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Contratación por Selección Abreviada</t>
    </r>
    <r>
      <rPr>
        <b/>
        <i/>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</si>
  <si>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Contratación por concurso de méritos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</si>
  <si>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Contratación por mínima cuantía
Contratación Directa
</t>
    </r>
    <r>
      <rPr>
        <b/>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</si>
  <si>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
Contratación de prestación de servicios personales</t>
    </r>
    <r>
      <rPr>
        <b/>
        <sz val="12"/>
        <rFont val="Arial"/>
        <family val="2"/>
      </rPr>
      <t xml:space="preserve">
</t>
    </r>
    <r>
      <rPr>
        <sz val="12"/>
        <rFont val="Arial"/>
        <family val="2"/>
      </rPr>
      <t>-Adjudicación y firma del contrato
-Ejecución y supervición de contratos
-Modificación de contratos
-Liquidación o terminación de los contratos</t>
    </r>
  </si>
  <si>
    <r>
      <t xml:space="preserve">
Contratación de Bienes y Servicios
</t>
    </r>
    <r>
      <rPr>
        <b/>
        <u/>
        <sz val="12"/>
        <rFont val="Arial"/>
        <family val="2"/>
      </rPr>
      <t xml:space="preserve">1. Convenios Interadministrativos
2. Convenios de cooperación internacional
</t>
    </r>
    <r>
      <rPr>
        <sz val="12"/>
        <rFont val="Arial"/>
        <family val="2"/>
      </rPr>
      <t>-Adjudicación y firma del contrato
-Ejecución y supervición de contratos
-Modificación de contratos
-Liquidación o terminación de los contratos</t>
    </r>
  </si>
  <si>
    <r>
      <t xml:space="preserve">
Investigación en  Geociencias Básicas
</t>
    </r>
    <r>
      <rPr>
        <sz val="12"/>
        <rFont val="Arial"/>
        <family val="2"/>
      </rPr>
      <t>-Definición, ejecución  y seguimiento de proyectos  de investigación para la generación del conocimiento geocientífico básico.
-Consolidación y entrega de la información geocientífica básica del territorio nacional.
-Generación del Conocimiento en los siguientes ejes temáticos:  cartografía regional y de detalle en  geología, geofísica y  geoquímica, geología estructural y tectónica,  geomorfología, geología costera y marina, vulcanología, geotermia y aguas subterráneas.
-Elaboración de publicaciones para generar conocimiento geocientíficos básicos: informes, memorias, artículos y reportes entre otros.</t>
    </r>
  </si>
  <si>
    <r>
      <t xml:space="preserve">
Investigación y  Evaluación de  Recursos  Minerales
</t>
    </r>
    <r>
      <rPr>
        <sz val="12"/>
        <rFont val="Arial"/>
        <family val="2"/>
      </rPr>
      <t>-Investigación de recursos minerales del subsuelo: Metálicos, No Metálicos e Industriales y Energéticos.
-Mapas y modelos de potencial de recursos minerales (manifestaciones, prospectos, yacimientos, depósitos).
-Mapas y modelos geoquímicos y geofísicos para recursos minerales (anomalías).
-Evaluación de potencial de recursos energéticos.</t>
    </r>
  </si>
  <si>
    <r>
      <t xml:space="preserve">
Investigación, Evaluación y Monitoreo de Amenazas Geológicas.
</t>
    </r>
    <r>
      <rPr>
        <sz val="12"/>
        <rFont val="Arial"/>
        <family val="2"/>
      </rPr>
      <t>-Investigación de los procesos geológico que generan amenaza.
-Monitoreo de actividades sismica y Volcánica.
-Evaluación de la Amenaza sísmica , Volcanica y movimientos en masa.
-Monitoreo y Evaluación de otros  procesos geológicos que permitan apoyar el ordenamiento territorial y la gestión del Riesgo.</t>
    </r>
  </si>
  <si>
    <r>
      <rPr>
        <b/>
        <sz val="12"/>
        <rFont val="Arial"/>
        <family val="2"/>
      </rPr>
      <t xml:space="preserve">
Investigación y Caracterización de  Materiales Geológicos</t>
    </r>
    <r>
      <rPr>
        <sz val="12"/>
        <rFont val="Arial"/>
        <family val="2"/>
      </rPr>
      <t xml:space="preserve">
-Dirigir la caracterización de materiales geológicos en los componentes químico, físico, geotécnico, petrográfico y metalúrgico.
-Dirigir el desarrollo e implementación de nuevos ensayos o pruebas  de laboratorio y de campo que cumplan con los requerimientos del Servicio Geológico Colombiano.
-Asegurar la confiabilidad de los resultados de los ensayos generados en los laboratorios, de acuerdo con los lineamientos del Subsistema Nacional de la Calidad y la trazabilidad metrológica.
-Dirigir, implementar  y controlar las acciones encaminadas para garantizar la confiabilidad de los datos generados por laboratorios externos.               
-Dirigir la investigación científica en los campos de beneficio de minerales, transformación del carbón y en el componente químico para la generación de  conocimiento geocientífico.</t>
    </r>
  </si>
  <si>
    <r>
      <rPr>
        <b/>
        <sz val="12"/>
        <rFont val="Arial"/>
        <family val="2"/>
      </rPr>
      <t xml:space="preserve">
Investigación y  Aplicación de Tecnologías Nucleares</t>
    </r>
    <r>
      <rPr>
        <sz val="12"/>
        <rFont val="Arial"/>
        <family val="2"/>
      </rPr>
      <t xml:space="preserve">
-Dirigir la investigación, desarrollo y disposición permanente de información técnico – científica sobre la utilización segura de las tecnologías nucleares para atender las necesidades en este ámbito con fines pacíficos.
-Caracterización de materiales geológicos para suministrar información geo-física, geo-química y geo-cronológica utilizando tecnologías  nucleares.
-Suministrar servicios de irradiación de materiales y metrología de radiaciones ionizantes.
-Realizar la Operación  segura de las instalaciones nucleares y radiactivas del Servicio Geológico Colombiano, en particular el reactor nuclear de investigación, el laboratorio secundario de calibración dosimétrica y la planta de irradiación gamma.
</t>
    </r>
  </si>
  <si>
    <r>
      <t xml:space="preserve">
Gestión del Conocimiento Geocientífico
-</t>
    </r>
    <r>
      <rPr>
        <sz val="12"/>
        <rFont val="Arial"/>
        <family val="2"/>
      </rPr>
      <t xml:space="preserve">SINGEO </t>
    </r>
    <r>
      <rPr>
        <b/>
        <sz val="12"/>
        <rFont val="Arial"/>
        <family val="2"/>
      </rPr>
      <t xml:space="preserve">
</t>
    </r>
    <r>
      <rPr>
        <sz val="12"/>
        <rFont val="Arial"/>
        <family val="2"/>
      </rPr>
      <t>-Información geocientífica digital y análoga disponible al usuario a través de la web y otros mecanismos comunicacionales.
-Teleobservación.
-Administración de los fondos documentales y bases de datos:
Litoteca: Bogotá, Medellín, Cali, Bucaramanga, Ibagué, Popayán, Pasto, Manizales. A mediano plazo: Guatigüará (Piedecuesta -Santander) - Primer semestre 2013. Tenjo (Cundinamarca) - Primer semestre 2014.
Cintoteca: Tenjo (Cundinamarca) - Primer semestre 2014.
-Mapoteca y documentos geocientíficos originales: Bogotá (Conservación y adecuación de condiciones de almacenamiento) – Actual
-Museo: Bogotá (Exhibición) - Tenjo (Laboratorios).
-Biblioteca: Bogotá, Medellín, Cali, Bucaramanga, Popayán, Pasto, Manizales.
-Bases de datos de información geocientífica
-Validación de información geocientífica a nivel de forma.
-Participación en la definición de tarifas de productos geocientíficos, con el proceso Gestión FinancieraVerificación del recibo, instalación e implementación de la Cintoteca por parte de la ANH al Servicio Geológico Colombiano. 
- Verificación del recibo, instalación e implementación de la Litoteca por parte de la ANH al Servicio Geológico Colombiano.</t>
    </r>
  </si>
  <si>
    <r>
      <t xml:space="preserve">
Control de  Instalaciones y Desechos Radiactivos
</t>
    </r>
    <r>
      <rPr>
        <sz val="12"/>
        <rFont val="Arial"/>
        <family val="2"/>
      </rPr>
      <t xml:space="preserve">-Confeccionar y ejecutar programas, inspección, licenciamiento, notificación, coerción, manejo de la información de instalaciones usuarias de material radiactivo.
-Administrar y mantener actualizado el Sistema Nacional de Información de los usuarios de ,material radiactivo a nivel nacional.
-Realizar la operación  segura de la Facilidad Centralizada para gestión de  desechos radiactivos.
</t>
    </r>
  </si>
  <si>
    <r>
      <rPr>
        <b/>
        <sz val="12"/>
        <rFont val="Arial"/>
        <family val="2"/>
      </rPr>
      <t>Gestión Financiera</t>
    </r>
    <r>
      <rPr>
        <sz val="12"/>
        <rFont val="Arial"/>
        <family val="2"/>
      </rPr>
      <t xml:space="preserve">
Manejo de Recursos en Tesorería:
Rendimientos financieros, Ingresos, Inversiones.</t>
    </r>
  </si>
  <si>
    <r>
      <t xml:space="preserve">
Gestión Financiera
</t>
    </r>
    <r>
      <rPr>
        <sz val="12"/>
        <rFont val="Arial"/>
        <family val="2"/>
      </rPr>
      <t>Gastos</t>
    </r>
  </si>
  <si>
    <r>
      <t xml:space="preserve">Gestión Financiera 
</t>
    </r>
    <r>
      <rPr>
        <sz val="12"/>
        <rFont val="Arial"/>
        <family val="2"/>
      </rPr>
      <t>Ejecución y Seguimiento Presupuestal</t>
    </r>
  </si>
  <si>
    <r>
      <t xml:space="preserve">Gestión Financiera 
</t>
    </r>
    <r>
      <rPr>
        <sz val="12"/>
        <rFont val="Arial"/>
        <family val="2"/>
      </rPr>
      <t>Registro de las operaciones en Contabilidad</t>
    </r>
  </si>
  <si>
    <t>Museo</t>
  </si>
  <si>
    <t>Manual de Supervisión</t>
  </si>
  <si>
    <r>
      <rPr>
        <b/>
        <sz val="12"/>
        <rFont val="Arial"/>
        <family val="2"/>
      </rPr>
      <t xml:space="preserve">
Seguimiento Gestión de Tecnologías de Información y Comunicaciones: (</t>
    </r>
    <r>
      <rPr>
        <b/>
        <sz val="11"/>
        <rFont val="Arial"/>
        <family val="2"/>
      </rPr>
      <t>AUDITORÍA EXTERNA)</t>
    </r>
    <r>
      <rPr>
        <sz val="12"/>
        <rFont val="Arial"/>
        <family val="2"/>
      </rPr>
      <t xml:space="preserve">
-Procedimiento de implementación de sistemas de información
-Procedimiento servicio de atención al usuario y centro de soporte IT
-Procedimiento plataforma e infraestructura
-Procedimiento de comunicaciones voz y datos
-Procedimiento de continuidad de los servicios informáticos del negocio</t>
    </r>
  </si>
  <si>
    <r>
      <t xml:space="preserve">
Administración de Equipos Operacionales de  Apoyo, Seguimiento y Medición. 
</t>
    </r>
    <r>
      <rPr>
        <sz val="12"/>
        <rFont val="Arial"/>
        <family val="2"/>
      </rPr>
      <t>-Identificación de todos los equipos operacionales y sus  necesidades de mantenimiento preventivo.
-Identificación de los equipos utilizados para el seguimiento y medición y las  intervenciones metrológicas necesarias para garantizar su confiabilidad.
-Establecimiento del plan de mantenimiento preventivo.
-Establecimiento del  plan de Calibración y/o Verificación.
-Implementación y seguimiento a las actividades del plan de mantenimiento preventivo y al plan de Calibración y/o Verificación.
-Definición e implementación de las Políticas para el uso, transporte, control, preservación y prevención de daños o alteraciones a los equipo operacionales.
-Identificación de las necesidades de  renovación y/o reposición de equipos.</t>
    </r>
  </si>
  <si>
    <r>
      <rPr>
        <b/>
        <sz val="12"/>
        <rFont val="Arial"/>
        <family val="2"/>
      </rPr>
      <t xml:space="preserve">
Servicios Administrativos</t>
    </r>
    <r>
      <rPr>
        <sz val="12"/>
        <rFont val="Arial"/>
        <family val="2"/>
      </rPr>
      <t xml:space="preserve">
-</t>
    </r>
    <r>
      <rPr>
        <u/>
        <sz val="12"/>
        <rFont val="Arial"/>
        <family val="2"/>
      </rPr>
      <t xml:space="preserve">Plan de Compras : </t>
    </r>
    <r>
      <rPr>
        <sz val="12"/>
        <rFont val="Arial"/>
        <family val="2"/>
      </rPr>
      <t xml:space="preserve">Elaboración, ejecución y  seguimiento
- Contratación de bienes y servicios
</t>
    </r>
    <r>
      <rPr>
        <u/>
        <sz val="12"/>
        <rFont val="Arial"/>
        <family val="2"/>
      </rPr>
      <t xml:space="preserve">
</t>
    </r>
    <r>
      <rPr>
        <sz val="12"/>
        <rFont val="Arial"/>
        <family val="2"/>
      </rPr>
      <t xml:space="preserve">
</t>
    </r>
  </si>
  <si>
    <r>
      <t xml:space="preserve">
Servicios Administrativos
</t>
    </r>
    <r>
      <rPr>
        <sz val="12"/>
        <rFont val="Arial"/>
        <family val="2"/>
      </rPr>
      <t>-</t>
    </r>
    <r>
      <rPr>
        <u/>
        <sz val="12"/>
        <rFont val="Arial"/>
        <family val="2"/>
      </rPr>
      <t>Ejecución de contratos:</t>
    </r>
    <r>
      <rPr>
        <sz val="12"/>
        <rFont val="Arial"/>
        <family val="2"/>
      </rPr>
      <t xml:space="preserve"> Cafetería, Seguridad
-Mantenimiento infraestructura
-Mantenimiento vehículos</t>
    </r>
  </si>
  <si>
    <r>
      <t xml:space="preserve">
Servicios Administrativos
</t>
    </r>
    <r>
      <rPr>
        <sz val="12"/>
        <rFont val="Arial"/>
        <family val="2"/>
      </rPr>
      <t>-</t>
    </r>
    <r>
      <rPr>
        <u/>
        <sz val="12"/>
        <rFont val="Arial"/>
        <family val="2"/>
      </rPr>
      <t>Gestión Inventarios</t>
    </r>
    <r>
      <rPr>
        <sz val="12"/>
        <rFont val="Arial"/>
        <family val="2"/>
      </rPr>
      <t>: 
Administración de los bienes del Instituto en las etapas de mantenimiento, aseguramiento y control de inventarios.
Seguimiento y control a la entrega de insumos y bienes a las dependencias.
-Solicitud suministros
-Gestión de Activos Fijos</t>
    </r>
  </si>
  <si>
    <r>
      <t xml:space="preserve">
Servicios Administrativos
-</t>
    </r>
    <r>
      <rPr>
        <sz val="12"/>
        <rFont val="Arial"/>
        <family val="2"/>
      </rPr>
      <t xml:space="preserve">Seguimiento al procedimiento de Servicios    Generales </t>
    </r>
    <r>
      <rPr>
        <b/>
        <sz val="12"/>
        <rFont val="Arial"/>
        <family val="2"/>
      </rPr>
      <t xml:space="preserve">
- </t>
    </r>
    <r>
      <rPr>
        <sz val="12"/>
        <rFont val="Arial"/>
        <family val="2"/>
      </rPr>
      <t>Seguros</t>
    </r>
  </si>
  <si>
    <r>
      <rPr>
        <b/>
        <sz val="12"/>
        <rFont val="Arial"/>
        <family val="2"/>
      </rPr>
      <t>Gestión Talento Humano</t>
    </r>
    <r>
      <rPr>
        <sz val="12"/>
        <rFont val="Arial"/>
        <family val="2"/>
      </rPr>
      <t xml:space="preserve">
-Evaluación Desempeño Laboral y Capacitación</t>
    </r>
  </si>
  <si>
    <r>
      <rPr>
        <b/>
        <sz val="12"/>
        <rFont val="Arial"/>
        <family val="2"/>
      </rPr>
      <t>Gestión Talento Humano</t>
    </r>
    <r>
      <rPr>
        <sz val="12"/>
        <rFont val="Arial"/>
        <family val="2"/>
      </rPr>
      <t xml:space="preserve">
-Bienestar Social </t>
    </r>
  </si>
  <si>
    <r>
      <rPr>
        <b/>
        <sz val="12"/>
        <rFont val="Arial"/>
        <family val="2"/>
      </rPr>
      <t>Gestión Talento Humano</t>
    </r>
    <r>
      <rPr>
        <sz val="12"/>
        <rFont val="Arial"/>
        <family val="2"/>
      </rPr>
      <t xml:space="preserve">
-Nómina Periódica (Administración del Régimen salarial y Prestacional)</t>
    </r>
  </si>
  <si>
    <r>
      <rPr>
        <b/>
        <sz val="12"/>
        <rFont val="Arial"/>
        <family val="2"/>
      </rPr>
      <t>Gestión Talento Humano</t>
    </r>
    <r>
      <rPr>
        <sz val="12"/>
        <rFont val="Arial"/>
        <family val="2"/>
      </rPr>
      <t xml:space="preserve">
-Salud Ocupacional</t>
    </r>
  </si>
  <si>
    <r>
      <rPr>
        <b/>
        <sz val="12"/>
        <rFont val="Arial"/>
        <family val="2"/>
      </rPr>
      <t>Gestión Talento Humano</t>
    </r>
    <r>
      <rPr>
        <sz val="12"/>
        <rFont val="Arial"/>
        <family val="2"/>
      </rPr>
      <t xml:space="preserve">
-Desarrollo de Personal</t>
    </r>
  </si>
  <si>
    <r>
      <rPr>
        <b/>
        <sz val="12"/>
        <rFont val="Arial"/>
        <family val="2"/>
      </rPr>
      <t xml:space="preserve">
Gestión Talento Humano</t>
    </r>
    <r>
      <rPr>
        <sz val="12"/>
        <rFont val="Arial"/>
        <family val="2"/>
      </rPr>
      <t xml:space="preserve">
-Ingreso y Retiro de Personal
Circular Externa N° 100-03 de 2014 
Circular Conjunta N° 001 de 2014
</t>
    </r>
  </si>
  <si>
    <t>Comisión de Servicios</t>
  </si>
  <si>
    <r>
      <t xml:space="preserve">
Gestión Documental
-</t>
    </r>
    <r>
      <rPr>
        <sz val="12"/>
        <rFont val="Arial"/>
        <family val="2"/>
      </rPr>
      <t>Correspondencia, transferencia documental y archivo.
- Registros y estructura de las Tablas de Retención Documental</t>
    </r>
  </si>
  <si>
    <r>
      <t xml:space="preserve">
Gestión Jurídica y Legal
</t>
    </r>
    <r>
      <rPr>
        <sz val="12"/>
        <rFont val="Arial"/>
        <family val="2"/>
      </rPr>
      <t xml:space="preserve">-Asesorías en asuntos legales
-Estudios Jurídicos
-Conceptos jurídicos
-Compilación de normas
-Apoyar jurídicamente en la gestión del proceso contractual
-Cobro coactivo
</t>
    </r>
  </si>
  <si>
    <r>
      <rPr>
        <b/>
        <sz val="12"/>
        <rFont val="Arial"/>
        <family val="2"/>
      </rPr>
      <t>Control Disciplinario Interno</t>
    </r>
    <r>
      <rPr>
        <sz val="12"/>
        <rFont val="Arial"/>
        <family val="2"/>
      </rPr>
      <t xml:space="preserve">
-Servidor público, aunque se encuentre retirado.
-Particulares que cumplan labores de interventoría en o  supervisión de contratos estatales.
-Particulares que ejerzan funciones públicas de manera permanente o transitoria.
-Particulares que administren recursos públicos u oficiales.</t>
    </r>
  </si>
  <si>
    <r>
      <t xml:space="preserve">Gestión Ambiental
</t>
    </r>
    <r>
      <rPr>
        <sz val="12"/>
        <rFont val="Arial"/>
        <family val="2"/>
      </rPr>
      <t>Implementar y hacer seguimiento al Plan de Gestión Ambiental para áreas administrativas y residuos ordinarios.</t>
    </r>
  </si>
  <si>
    <t>Seguridad y Salud ocupacional</t>
  </si>
  <si>
    <r>
      <t>Verificación entrega de asuntos a la ANM 
-</t>
    </r>
    <r>
      <rPr>
        <sz val="12"/>
        <rFont val="Arial"/>
        <family val="2"/>
      </rPr>
      <t>Seguimiento</t>
    </r>
  </si>
  <si>
    <t>Observatorio  Vulcanológico y Sismológico de Manizalez</t>
  </si>
  <si>
    <t>Observatorio Vulcanológico y Sismológico de Pasto</t>
  </si>
  <si>
    <t>Observatorio Vulcanológico y Sismológico de Popayán</t>
  </si>
  <si>
    <t>Grupo de Trabajo Regional de Medellín</t>
  </si>
  <si>
    <t>Grupo de Trabajo Regional de Cali</t>
  </si>
  <si>
    <t>Seguimiento Plan Operativo Anual - PQRs</t>
  </si>
  <si>
    <t xml:space="preserve">Informes de Seguimiento al Plan Operativo Anual y PQRs </t>
  </si>
  <si>
    <t>N° de informes de seguimiento  ejecutados / N° de informes programados</t>
  </si>
  <si>
    <t>Numero</t>
  </si>
  <si>
    <t xml:space="preserve">Informes de evaluación y seguimiento ejecutados por la Oficina de Control Interno a los diferentes procesos, así como los informes de seguimiento al Plan de Mejoramiento de la Contraloría General de la República y los informes de Ley. </t>
  </si>
  <si>
    <t>Sumatoria de informes de evaluación y Seguimiento y de Ley</t>
  </si>
  <si>
    <t>Informes de Auditoría realizados por la OCI y Solicitudes Entes Externos</t>
  </si>
  <si>
    <t>Auditorías , realización de informes de ley y de solicitudes entes externos</t>
  </si>
  <si>
    <t>Seguimiento Plan Operativo Anual y PQRs</t>
  </si>
  <si>
    <t>Seguimiento al Plan Operativo Anual de la Oficina de Control Interno  como propósito de  verificar la conformidad de los procesos y procedimientos institucionales, así como las solicitudes externas dirigidas a la OCI.</t>
  </si>
  <si>
    <t>Sumatoria de informes de seguimiento</t>
  </si>
  <si>
    <t xml:space="preserve">N° de seguimientos al Plan Operativo Anual </t>
  </si>
  <si>
    <t>Plan Operativo OCI</t>
  </si>
  <si>
    <t>Realización y Seguimiento -Plan de Trabajo OCI - vigencia 2014</t>
  </si>
  <si>
    <t>Seguimiento PQRs</t>
  </si>
  <si>
    <t>Plan de Mejoramiento Institucional - Contraloría General de la República</t>
  </si>
  <si>
    <t>Jefe Oficina Control Interno</t>
  </si>
  <si>
    <t>Abogado (1)</t>
  </si>
  <si>
    <t>Informes de exámen y seguimiento al Plan de Mejoramiento Institucional  - CGR</t>
  </si>
  <si>
    <t>Bimensual
Trimestral</t>
  </si>
  <si>
    <t>Seguimiento a los Planes de Mejoramiento, resultado de los informes de auditoría de la Contraloría General de la República.</t>
  </si>
  <si>
    <t>Informes de Auditoría realizados por la OCI</t>
  </si>
  <si>
    <t>Auditorías y realización de informes de ley</t>
  </si>
  <si>
    <t xml:space="preserve">Informe de avance y cumplimiento del Plan de Mejoramiento, según Resoluciónes  Orgánicas N° 06289 del 8 de marzo de 2011 y 6445 de enero 6 de 2012 de la CGR.
</t>
  </si>
  <si>
    <t>Informe de exámen y seguimiento al Plan de Mejoramiento.</t>
  </si>
  <si>
    <t>Informe de avance y cumplimiento del Plan de Mejoramiento CMC, según Resoluciónes  Orgánicas N° 06289 del 8 de marzo de 2011 y 6445 de enero 6 de 2012 de la CGR.</t>
  </si>
  <si>
    <t>Informe de exámen y seguimiento al Plan de Mejoramiento CMC.</t>
  </si>
  <si>
    <t xml:space="preserve">Constitución de parte civil y/o participación en el incidente de reparación integral en procesos penales por delitos con la administración pública. Informe de gestión y resultados de los apoderados.( 5 días hábiles  siguientes a cada trimestre).(Circular 009 del 22 de marzo de 2011- Ley 190 de 1995 art.36). </t>
  </si>
  <si>
    <t>Informes de evaluación y seguimiento establecidos por ley</t>
  </si>
  <si>
    <t>Cumplimiento de presentación de informes de seguimiento por disposición de Ley</t>
  </si>
  <si>
    <t>Los informes de evaluación y seguimiento son los diferentes informes que están establecidos en la normatividad legal vigente, la Oficina de Control Interno debe responder por su elaboraciòn y entrega en los periodos establecidos en la misma.</t>
  </si>
  <si>
    <t>Sumatoria de evaluaciones y seguimientos realizados por parte de la Oficina de Control Interno,  según obligaciones de ley.</t>
  </si>
  <si>
    <t>Actualización Normativa</t>
  </si>
  <si>
    <t>Normatividad vigente</t>
  </si>
  <si>
    <t>Jefe Oficna Control Interno</t>
  </si>
  <si>
    <t>Informes de evaluación y seguimiento establecidos por Ley</t>
  </si>
  <si>
    <t>Informe de ley realizados  / Informes de ley proyectados</t>
  </si>
  <si>
    <t>Realización de informes de evaluación y /o seguimiento establecidos por Ley</t>
  </si>
  <si>
    <t>Normatividad Vigente</t>
  </si>
  <si>
    <t>Informe de Gestión Anual de la Oficina de Control Interno.</t>
  </si>
  <si>
    <t>Informe de evaluación a los mecanismos de participación ciudadana (Ley 190 de 1995) -Seguimiento semestral Derechos de petición, Quejas, Reclamos y Denuncias según Ley (Ley 1474 de 2011). Decreto 2641</t>
  </si>
  <si>
    <t xml:space="preserve">Informe Verificación y seguimiento a la información reportada por el Servicio Geológico Colombiano al Sistema General de Información Administrativa del Sector Público - SUIP, (Decretos 1145-2004 y 33246 de 2007)(10 primeros días hábiles de cada trimestre) SIGEP (Enero 16)
</t>
  </si>
  <si>
    <t xml:space="preserve">Informe de hallazgos relevantes según Programa Presidencial de Modernización, Eficiencia, Transparencia y Lucha contra la Corrupción </t>
  </si>
  <si>
    <t xml:space="preserve">Informe de Evaluación a la Gestión Institucional por dependencias en cumplimiento de la Ley 909 de 2004
(Enero 30 de 2004)
</t>
  </si>
  <si>
    <t xml:space="preserve">Informe ejecutivo anual del Sistema de Control Interno. 
(28 de febrero de 2013)
</t>
  </si>
  <si>
    <t xml:space="preserve">Informe pormenorizado del Sistema de Control Interno-Ley 1474 de 2011 anticorrupción.
(12 de marzo, 12 de julio, 12 de noviembre)
</t>
  </si>
  <si>
    <t>Informe Acuerdos de Gestión. Ley 909 de 2004, art.50-Dec1227 de 2005, art.102, 103, 106, 107 y 108</t>
  </si>
  <si>
    <t>Informe de Evaluación del Sistema de Control Interno Contable-CHIP
(15 de febrero de 2012)</t>
  </si>
  <si>
    <t xml:space="preserve">Informe de arqueo de Cajas Menores y Caja General Res. D104 de 2011 y Res. D068 de 2011
</t>
  </si>
  <si>
    <t xml:space="preserve">Informe Trimestral de verificación y cumplimiento a las  normas de austeridad y eficiencia del gasto público, Según Decreto 0984 del 14 de Mayo de 2012, del DAFP- 
</t>
  </si>
  <si>
    <t>Informe de seguimiento Contratos y Convenios SUIP,para contratos mayores a 20 millones de pesos.Decreto 2842 de 2010</t>
  </si>
  <si>
    <t>Informe de seguimiento SINERGIA Sistema Nacional de Evaluación de Gestión y Resultados (Ley 1459 del 16 de junio de 2011 Plan Nacional de Desarrollo y Constitución Política art.343 y 344).SISMEG</t>
  </si>
  <si>
    <t>Informe de verificación al cumplimiento del registro y actualización de la información, que debe reposar en el sistema de Información Litigiosa del Estado Colombiano-LITIGOB, según Decreto 1795 de 2007</t>
  </si>
  <si>
    <t>Evaluación y seguimiento publicación Diario Ünico de Contratación.
Reemplazado a partir del 1 de junio de 2012 por: Publicación de contratos en SECOP, según Decreto 0019 de 2012 antitrámites, art.223./Decreto Estatuto Contractual 734 de 2012</t>
  </si>
  <si>
    <t xml:space="preserve">Informe de Verificación, recomendación y seguimiento resultados del cumplimiento de las normas en materia de derechos de autor sobre programas de computador Software, según Circular 017 del 1 de junio de 2011, Directivas Presidenciales 01 y 02 de 2002 y circular 04 del 22 de diciembre de 2006 del Consejo Asesor del Gobierno Nacional.
</t>
  </si>
  <si>
    <t xml:space="preserve">1
</t>
  </si>
  <si>
    <t>Informe de seguimiento trimestral al Plan de Desarrollo Administrativo. DAFP-Decreto 3622 de 2005, art.15</t>
  </si>
  <si>
    <t xml:space="preserve">Informe de seguimiento Lineamientos Gobierno en Linea, Sistemas de información y canales de comunicación. </t>
  </si>
  <si>
    <t xml:space="preserve">Informe de seguimiento e implementación MECI,DAFP- Decreto 1599 de 2005 </t>
  </si>
  <si>
    <t>Auditoría Plan de Desarrollo Administrativo</t>
  </si>
  <si>
    <t>Informe de seguimiento Gestión Contractual reportado por la OAP  (10° día hábil de enero de 2012) Res Org CGR 6289 de 2011
(Octubre-Diciembre 2011) (Enero-Marzo), (Abril-Junio) (Julio-Septiembre) 
(Octubre-Diciembre)- SIRECI</t>
  </si>
  <si>
    <t>Informe de seguimiento a las funciones del Comité de Conciliación. Decreto 1716 de 2009, art.26</t>
  </si>
  <si>
    <t>Elaboración Informe de la OCI- Rendición  de cuentas (Audiencia Pública)</t>
  </si>
  <si>
    <t>Seguimiento a la Implementación del Nuevo Sistema Modelo de Planeación y Gestión- OAP Decretos 019  y 2482 de 2012 del DAFP-  Res.2641 de 2012 (FURAG)
Corte a Diciembre 30 y Julio 30
Estrategia (Enero-mayo-octubre)</t>
  </si>
  <si>
    <t>Informe de seguimiento de Rendición de Cuenta SIRECI reportado por la Oficina Asesora de Planeación.
(Febrero 15 de 2014 - OAP)</t>
  </si>
  <si>
    <t>Seguimiento a las estrategias del Plan Anticorrupción y de Atención al Ciudadano. Ley 1474 de 2011,art.73.-DNP</t>
  </si>
  <si>
    <t>Seguimiento Riesgos de Corrupción según Decreto 2641 de 2012</t>
  </si>
  <si>
    <t>Seguimiento a la implementación del programa de Gestión Documental. Decreto 2609 de 2012. art.11</t>
  </si>
  <si>
    <t>Total Programado</t>
  </si>
  <si>
    <t>Total Ejecutado</t>
  </si>
  <si>
    <t>Fomento a la cultura del control y autocontrol</t>
  </si>
  <si>
    <t>Asistencia a Comités</t>
  </si>
  <si>
    <t>(Asistencia a Comités / Invitaciones a Comites radicadas en la OCI) * 100%</t>
  </si>
  <si>
    <t>La asistencia a Comités hace parte de las actividades de fomento a la cultura del autocontrol al permitir el acompañamiento de la Oficina de Control Interno en las actuaciones de la entidad.</t>
  </si>
  <si>
    <t xml:space="preserve">Asistencia a Comités=  Registro de la participación de la Oficina de Control Interno - OCI a comites institucionales.
Invitaciones a Comites radicadas en la Oficina de Control Interno - OCI </t>
  </si>
  <si>
    <t>Registro de la participación de la Oficina de Control Interno - OCI a Comites Institucionales</t>
  </si>
  <si>
    <t>Listado de Asistencia a Comités</t>
  </si>
  <si>
    <t>Asiatente Oficina</t>
  </si>
  <si>
    <t xml:space="preserve">Participación de la Oficina de Control Interno - OCI a Comites Institucionales, de Conciliación-Contratación y del Sistema de Control Interno </t>
  </si>
  <si>
    <t xml:space="preserve">Asistencia a sesiones contractuales, de conciliación de acuerdo a solicitud, y los Comités del SCI organizados por la OCI. </t>
  </si>
  <si>
    <t>(Asistencia a sesiones contractuales de acuerdo a solicitud  / Invitaciones a sesiones contractuales) * 100%</t>
  </si>
  <si>
    <t>La asistencia a sesiones contractuales de acuerdo a solicitud hace parte de las actividades de fomento a la cultura del autocontrol al permitir el acompañamiento de la Oficina de Control Interno en las actuaciones de la entidad.</t>
  </si>
  <si>
    <t>Asistencia a sesiones contractuales de acuerdo a solicitud  /Invitaciones a sesiones contractuales y de conciliación radicadas en la Oficina de Control Interno, así como la organización del Comité del SCI.</t>
  </si>
  <si>
    <t>Registro de la participación de la Oficina de Control Interno - OCI en sesiones contractuales, conciliaciones y Sistema de Control Interno</t>
  </si>
  <si>
    <t>Listado de asistencia a sesiones contractuales</t>
  </si>
  <si>
    <t>Asistente Oficina</t>
  </si>
  <si>
    <t>Participación de la Oficina de Control Interno - OCI en cierres de procesos contractuales</t>
  </si>
  <si>
    <t>Jornadas de Capacitación- OCI</t>
  </si>
  <si>
    <t>Intensidad</t>
  </si>
  <si>
    <t xml:space="preserve">Diplomados </t>
  </si>
  <si>
    <t>Funcionarios y Contratistas OCI</t>
  </si>
  <si>
    <t>Capacitaciones</t>
  </si>
  <si>
    <t>Informes sin programar, requeridos durante la vigencia</t>
  </si>
  <si>
    <t>Enero</t>
  </si>
  <si>
    <t>Febrero</t>
  </si>
  <si>
    <t>Marzo</t>
  </si>
  <si>
    <t>Abril</t>
  </si>
  <si>
    <t>Mayo</t>
  </si>
  <si>
    <t>Junio</t>
  </si>
  <si>
    <t>Julio</t>
  </si>
  <si>
    <t>Agosto</t>
  </si>
  <si>
    <t>Sept</t>
  </si>
  <si>
    <t>Atención Requerimientos CGR</t>
  </si>
  <si>
    <t>x</t>
  </si>
  <si>
    <t>Informe Transparencia por Colombia - Indice de transparencia Nacional OCI-I-053</t>
  </si>
  <si>
    <t>Asistencia a Contratos y Convenios (Subasta)</t>
  </si>
  <si>
    <t>Asistencia a Contratos y Convenios (Licitación)</t>
  </si>
  <si>
    <t>Asistencia a Contratos y Convenios (Selección Abreviada)</t>
  </si>
  <si>
    <r>
      <t xml:space="preserve">Mes de Enero:
</t>
    </r>
    <r>
      <rPr>
        <sz val="11"/>
        <rFont val="Arial"/>
        <family val="2"/>
      </rPr>
      <t>Se modifica el Plan Operativo en el Producto N°3 (Plan de Mejoramiento Institucional - Contraloría General de la República), dado que según la Resolución Orgánica de la CGR N°7350, respecto a los avances del plan de mejoramiento, su periodicidad es semestral con corte a junio 30 y diciembre 31.</t>
    </r>
    <r>
      <rPr>
        <b/>
        <sz val="11"/>
        <rFont val="Arial"/>
        <family val="2"/>
      </rPr>
      <t xml:space="preserve">
Mes de Abril:
Se realizó la respuesta al requerimiento de la Contraloría General de la República, situación que demandó de tiempo considerable por parte de todos los integrantes de la OCI.
Auditoría y Seguimiento Museo: </t>
    </r>
    <r>
      <rPr>
        <sz val="11"/>
        <rFont val="Arial"/>
        <family val="2"/>
      </rPr>
      <t>El coordinador del Museo solicitó se aplazara la auditoría, debido a que se encontraba recibiendo el cargo.</t>
    </r>
    <r>
      <rPr>
        <b/>
        <sz val="11"/>
        <rFont val="Arial"/>
        <family val="2"/>
      </rPr>
      <t xml:space="preserve">
Informe de Seguimiento Gestión Contractual -SIRECI: </t>
    </r>
    <r>
      <rPr>
        <sz val="11"/>
        <rFont val="Arial"/>
        <family val="2"/>
      </rPr>
      <t xml:space="preserve">Según Res.Orgánica N°6445 de 2012, art.20, se establece que el informe se debe presentar entre el 10 y 15 día hábil del mes siguiente del trimestre a rendir por parte de Planeación. Con el fin de realizar el seguimiento debido, la OCI determinó en el momento de asignar las auditorías, realizarlo durante el mes de mayo.  </t>
    </r>
    <r>
      <rPr>
        <b/>
        <sz val="11"/>
        <rFont val="Arial"/>
        <family val="2"/>
      </rPr>
      <t xml:space="preserve">
Informe de Seguimiento al Plan de Desarrollo Administrativo: </t>
    </r>
    <r>
      <rPr>
        <sz val="11"/>
        <rFont val="Arial"/>
        <family val="2"/>
      </rPr>
      <t>El informe comprende los resultados del PDA con corte a 31 de marzo, adicionalmente incluye el seguimiento a la elaboración y evaluación de la estrategia anticorrupción con corte a 30 de abril, por tanto se decidió realizar el informe durante el mes de Mayo.</t>
    </r>
    <r>
      <rPr>
        <b/>
        <sz val="11"/>
        <rFont val="Arial"/>
        <family val="2"/>
      </rPr>
      <t xml:space="preserve">
Evaluación Deseméño Laboral y Capacitación: </t>
    </r>
    <r>
      <rPr>
        <sz val="11"/>
        <rFont val="Arial"/>
        <family val="2"/>
      </rPr>
      <t>La auditoría presenta un avance del 50%.</t>
    </r>
    <r>
      <rPr>
        <b/>
        <sz val="11"/>
        <rFont val="Arial"/>
        <family val="2"/>
      </rPr>
      <t xml:space="preserve">
Mes de Mayo:
Gestión Financiera, Ejecución y Seguimiento Presupuestal, </t>
    </r>
    <r>
      <rPr>
        <sz val="11"/>
        <rFont val="Arial"/>
        <family val="2"/>
      </rPr>
      <t>Este informe se presenta a mediados de junio, dado que la contratista suspendió el contrato por dos semanas</t>
    </r>
    <r>
      <rPr>
        <b/>
        <sz val="11"/>
        <rFont val="Arial"/>
        <family val="2"/>
      </rPr>
      <t xml:space="preserve">
Observatorio Vulcanológico y Sismológico de Pasto, </t>
    </r>
    <r>
      <rPr>
        <sz val="11"/>
        <rFont val="Arial"/>
        <family val="2"/>
      </rPr>
      <t>Presenta un avance del 50%</t>
    </r>
  </si>
  <si>
    <r>
      <t xml:space="preserve">
Mes de Junio:
Manual de Supervisión:</t>
    </r>
    <r>
      <rPr>
        <sz val="11"/>
        <rFont val="Arial"/>
        <family val="2"/>
      </rPr>
      <t xml:space="preserve"> El Servicio Geológico Colombiano, publicó en el aplicativo de Isolución, para su cumplimiento el Manual de Supervisión e Interventoría, Código: MO-CIN-SSG-001, del 04 de abril de 2014, La implementación de este manual implicó que la Resolución D-471 perdiera vigencia a partir del 04 de abril de 2014. Teniendo en cuenta que, a junio de 2014, tan solo han transcurrido dos meses de vigencia del nuevo manual, la OCI ha determinado que debe transcurrir un periodo de tiempo mayor, dando aplicación al mismo, a fin de que la información recabada y la verificación realizada permita conclusiones objetivas, respecto de lo observado en el cumplimiento del Manual de Supervisión vigente. </t>
    </r>
    <r>
      <rPr>
        <b/>
        <sz val="11"/>
        <rFont val="Arial"/>
        <family val="2"/>
      </rPr>
      <t xml:space="preserve">
Mes de Julio:
Contratación de Bienes y Servicios por Selección Abreviada: </t>
    </r>
    <r>
      <rPr>
        <sz val="11"/>
        <rFont val="Arial"/>
        <family val="2"/>
      </rPr>
      <t>Dado el volumen de trabajo de la OCI, no se pudo realizar.</t>
    </r>
    <r>
      <rPr>
        <b/>
        <sz val="11"/>
        <rFont val="Arial"/>
        <family val="2"/>
      </rPr>
      <t xml:space="preserve">
Investigación y Evaluación Recursos Minerales: </t>
    </r>
    <r>
      <rPr>
        <sz val="11"/>
        <rFont val="Arial"/>
        <family val="2"/>
      </rPr>
      <t>La solicitud de información se realizó mediante memorando 20141300052663 del 21 de julio, la Directora de Recursos Minerales solicitó plazo para entregar la información hasta el 15 de agosto de 2014.</t>
    </r>
    <r>
      <rPr>
        <b/>
        <sz val="11"/>
        <rFont val="Arial"/>
        <family val="2"/>
      </rPr>
      <t xml:space="preserve">
Gestión Financiera-Gastos: </t>
    </r>
    <r>
      <rPr>
        <sz val="11"/>
        <rFont val="Arial"/>
        <family val="2"/>
      </rPr>
      <t>La contratista encargada no entregó el informe por haber suspendido el contrato por 2 semanas durante el mes de Mayo, generando retraso en la entrega de sus productos.</t>
    </r>
    <r>
      <rPr>
        <b/>
        <sz val="11"/>
        <rFont val="Arial"/>
        <family val="2"/>
      </rPr>
      <t xml:space="preserve">
Manual de Supervisión:  </t>
    </r>
    <r>
      <rPr>
        <sz val="11"/>
        <rFont val="Arial"/>
        <family val="2"/>
      </rPr>
      <t xml:space="preserve">El Servicio Geológico Colombiano, publicó en el aplicativo de Isolución, para su cumplimiento el Manual de Supervisión e Interventoría, Código: MO-CIN-SSG-001, del 04 de abril de 2014, La implementación de este manual implicó que la Resolución D-471 perdiera vigencia a partir del 04 de abril de 2014. Teniendo en cuenta que, a junio de 2014, tan solo han transcurrido dos meses de vigencia del nuevo manual, la OCI ha determinado que debe transcurrir un periodo de tiempo mayor, dando aplicación al mismo, a fin de que la información recabada y la verificación realizada permita conclusiones objetivas, respecto de lo observado en el cumplimiento del Manual de Supervisión vigente. </t>
    </r>
    <r>
      <rPr>
        <b/>
        <sz val="11"/>
        <rFont val="Arial"/>
        <family val="2"/>
      </rPr>
      <t xml:space="preserve">
Seguimiento Gestión de Tecnologías de Información y Comunicaciones: </t>
    </r>
    <r>
      <rPr>
        <sz val="11"/>
        <rFont val="Arial"/>
        <family val="2"/>
      </rPr>
      <t xml:space="preserve">Se remitió el Plan de Trabajo y solicitud de información  mediante memorando 20141300051073, sin haber obtenido aún respuesta. </t>
    </r>
    <r>
      <rPr>
        <b/>
        <sz val="11"/>
        <rFont val="Arial"/>
        <family val="2"/>
      </rPr>
      <t xml:space="preserve">
Informe de evaluación a los mecanismos de participación ciudadana: </t>
    </r>
    <r>
      <rPr>
        <sz val="11"/>
        <rFont val="Arial"/>
        <family val="2"/>
      </rPr>
      <t>La solicitud de información se realizó mediante memorando 20141300049673 del 15 de julio, correos electrónicos de fechas 16, 17, 22 de julio y 4 de agosto, sin obtener respuesta por parte del Grupo a auditar.</t>
    </r>
    <r>
      <rPr>
        <b/>
        <sz val="11"/>
        <rFont val="Arial"/>
        <family val="2"/>
      </rPr>
      <t xml:space="preserve">
Informe de seguimiento al Plan de Desarrollo Administrativo: </t>
    </r>
    <r>
      <rPr>
        <sz val="11"/>
        <rFont val="Arial"/>
        <family val="2"/>
      </rPr>
      <t>El informe comprende los resultados del PDA con corte a 30 de junio, adicionalmente incluye el seguimiento a la elaboración y evaluación de la estrategia anticorrupción con corte a 30 de junio, por tanto se decidió realizar el informe durante el mes de Agosto.(Mal programado).</t>
    </r>
    <r>
      <rPr>
        <b/>
        <sz val="11"/>
        <rFont val="Arial"/>
        <family val="2"/>
      </rPr>
      <t xml:space="preserve">
Informe de seguimiento Gestión Contractual - SIRECI: </t>
    </r>
    <r>
      <rPr>
        <sz val="11"/>
        <rFont val="Arial"/>
        <family val="2"/>
      </rPr>
      <t>La Resolución Orgánica 7350 de 2013 en su artículo 17, establece que la fecha límite para rendir el informe de la Gestión Contractual está ubicada en el rango previsto entre el 11 y 15 del mes inmediatamente siguiente del trimestre a rendir.Por lo anterior se programó para agosto. (Mal programado).</t>
    </r>
    <r>
      <rPr>
        <b/>
        <sz val="11"/>
        <rFont val="Arial"/>
        <family val="2"/>
      </rPr>
      <t xml:space="preserve">
Seguimiento a la Implementación del Nuevo Sistema Modelo de Planeación y Gestión-  (FURAG) a Julio 30, </t>
    </r>
    <r>
      <rPr>
        <sz val="11"/>
        <rFont val="Arial"/>
        <family val="2"/>
      </rPr>
      <t xml:space="preserve">Debido a que el DAFP y el Ministerio de Tecnologías de la Información y Comunicaciones no han habilitado el Formulario Único de Reporte de Avance a la Gestión.
</t>
    </r>
    <r>
      <rPr>
        <b/>
        <sz val="11"/>
        <rFont val="Arial"/>
        <family val="2"/>
      </rPr>
      <t xml:space="preserve">
</t>
    </r>
  </si>
  <si>
    <r>
      <t xml:space="preserve">Mes de Agosto:
Gestión Talento Humano-Desarrollo de Personal: </t>
    </r>
    <r>
      <rPr>
        <sz val="12"/>
        <rFont val="Arial"/>
        <family val="2"/>
      </rPr>
      <t>El informe OCI-I-042 de 2014, da cuenta de la auditoría realizada a los procedimientos de Diseño e Implementación del Plan Institucional de Capacitación y Evaluación del Desempeño Laboral, los cuales tienen como objetivo identificar e implementar las actividades de capacitación a nivel institucional, necesarias para el desarrollo de competencias laborales y aplicar el Sistema Tipo de Evaluación del Desempeño Laboral al interior de la Entidad, de acuerdo con las normas vigentes y lineamientos establecidos por la Comisión Nacional del Servicio Civil, que permita identificar brechas de competencia y formular planes de mejoramiento para el empleado e institucionales, respectivamente. Dado lo anterior, y teniendo en cuenta que el desarrollo de personal se refiere a los procesos, programas y actividades a través de los cuales se desarrollan, amplían y mejoran las habilidades y competencias de los funcionarios, la OCI considera que  el informe enunciado contiene el resultado de lo referente al desarrollo de personal, en el Servicio Geológico Colombiano.</t>
    </r>
  </si>
  <si>
    <r>
      <t xml:space="preserve">Mes de Septiembre:
Conforme a lo establecido en el Comité del Sistema de Control Interno realizado el 8 de septiembre de 2014, y dada la falta de personal asignado a esta Oficina, se solicitó al Grupo de Planeación  la modificación del Plan Operativo para la vigencia 2014, mediante comunicación 20141300066833 del 15 de septiembre de 2014 suprimiendo los siguientes productos, según su respectivo análisis:
1. Investigación y Caracterización de Materiales Geológicos: </t>
    </r>
    <r>
      <rPr>
        <sz val="12"/>
        <rFont val="Arial"/>
        <family val="2"/>
      </rPr>
      <t>Última Auditoría realizada-Diciembre de 2013, las acciones de mejora propuestas por el Grupo de Trabajo frente al Plan de Mejoramiento resultado de esta auditoría, se verificarán por la OCI, a través del Módulo de Mejoramiento de ISOLUCIÓN.</t>
    </r>
    <r>
      <rPr>
        <b/>
        <sz val="12"/>
        <rFont val="Arial"/>
        <family val="2"/>
      </rPr>
      <t xml:space="preserve">
2. Control de Instalaciones y Desechos Radiactivos: </t>
    </r>
    <r>
      <rPr>
        <sz val="12"/>
        <rFont val="Arial"/>
        <family val="2"/>
      </rPr>
      <t xml:space="preserve">Última Auditoría realizada-Diciembre de 2013, las acciones de mejora propuestas por el Grupo de Trabajo frente al Plan de Mejoramiento resultado de esta auditoría, se verificarán por la OCI, a través del Módulo de Mejoramiento de ISOLUCIÓN.
</t>
    </r>
    <r>
      <rPr>
        <b/>
        <sz val="12"/>
        <rFont val="Arial"/>
        <family val="2"/>
      </rPr>
      <t xml:space="preserve">
3. Administración de Equipos Operacionales de Apoyo Seguimiento y Medición: </t>
    </r>
    <r>
      <rPr>
        <sz val="12"/>
        <rFont val="Arial"/>
        <family val="2"/>
      </rPr>
      <t>Proceso sin implementar, a la fecha el mantenimiento se ha venido contratando.</t>
    </r>
    <r>
      <rPr>
        <b/>
        <sz val="12"/>
        <rFont val="Arial"/>
        <family val="2"/>
      </rPr>
      <t xml:space="preserve">
4. Manual de Supervisión:</t>
    </r>
    <r>
      <rPr>
        <sz val="12"/>
        <rFont val="Arial"/>
        <family val="2"/>
      </rPr>
      <t xml:space="preserve"> El Manual de Supervisión e Interventoría, Código: MO-CIN-SSG-001, se publicó el 04 de abril de 2014, teniendo en cuenta el tiempo de vigencia del nuevo manual, la OCI ha determinado que debe transcurrir un periodo de tiempo mayor (1 año) dando aplicación al mismo, a fin de que la información recabada y la verificación realizada permita conclusiones objetivas, respecto de lo observado en el cumplimiento del Manual de Supervisión vigente.</t>
    </r>
    <r>
      <rPr>
        <b/>
        <sz val="12"/>
        <rFont val="Arial"/>
        <family val="2"/>
      </rPr>
      <t xml:space="preserve">
5. Rendición de Cuenta Consolidada en el SIRECI: </t>
    </r>
    <r>
      <rPr>
        <sz val="12"/>
        <rFont val="Arial"/>
        <family val="2"/>
      </rPr>
      <t>Según Resolución Orgánica 7350 de 29 de noviembre de 2013 de la CGR, en el capítulo VI, art.16, Numeral 1, el  período a reportar, es por la vigencia fiscal comprendida entre el 1o de enero y el 31 de diciembre del respectivo año.</t>
    </r>
    <r>
      <rPr>
        <b/>
        <sz val="12"/>
        <rFont val="Arial"/>
        <family val="2"/>
      </rPr>
      <t xml:space="preserve">
6. Grupo de Trabajo Regional Medellín: </t>
    </r>
    <r>
      <rPr>
        <sz val="12"/>
        <rFont val="Arial"/>
        <family val="2"/>
      </rPr>
      <t xml:space="preserve"> Última Auditoría realizada-Diciembre de 2013, las acciones de mejora propuestas por el Grupo de Trabajo frente al Plan de Mejoramiento resultado de esta auditoría, se verificarán por la OCI, a través del Módulo de Mejoramiento de ISOLUCIÓN.
</t>
    </r>
    <r>
      <rPr>
        <b/>
        <sz val="12"/>
        <rFont val="Arial"/>
        <family val="2"/>
      </rPr>
      <t xml:space="preserve">
7. Grupo de Trabajo Regional  Cali: </t>
    </r>
    <r>
      <rPr>
        <sz val="12"/>
        <rFont val="Arial"/>
        <family val="2"/>
      </rPr>
      <t>Última Auditoría realizada-Noviembre de 2013, las acciones de mejora propuestas por el Grupo de Trabajo frente al Plan de Mejoramiento resultado de esta auditoría, se verificarán por la OCI, a través del Módulo de Mejoramiento de ISOLUCIÓN.</t>
    </r>
    <r>
      <rPr>
        <b/>
        <sz val="12"/>
        <rFont val="Arial"/>
        <family val="2"/>
      </rPr>
      <t xml:space="preserve">
El Grupo de Planeación mediante comunicación interna 20141200068253 del 18 de septiembre de 2014, hizo oficial la modificación solicitada.
</t>
    </r>
  </si>
  <si>
    <r>
      <t xml:space="preserve">Seguimiento a la Implementación del Nuevo Sistema Modelo de Planeación y Gestión- OAP Decretos 019  y 2482 de 2012 del DAFP-  Res.2641 de 2012 (FURAG); </t>
    </r>
    <r>
      <rPr>
        <sz val="12"/>
        <rFont val="Arial"/>
        <family val="2"/>
      </rPr>
      <t>Según Circular externa del DAFP 100-08-2014, el aplicativo estará disponible a partir de enero de 2015.</t>
    </r>
  </si>
  <si>
    <t>GESTION DE TALENTO HUMANO</t>
  </si>
  <si>
    <t>Maritza Gerardino Infante</t>
  </si>
  <si>
    <t>Jose Vicente Ramirez</t>
  </si>
  <si>
    <t>Juan Martinez Cifuentes</t>
  </si>
  <si>
    <t>Liz Salamanca Preciado</t>
  </si>
  <si>
    <t>Marleny Sanchez Archila</t>
  </si>
  <si>
    <t>Paula Lagos</t>
  </si>
  <si>
    <t>Neyid Robayo</t>
  </si>
  <si>
    <t>Julian Martin</t>
  </si>
  <si>
    <t>Eliana Katherine Garzón</t>
  </si>
  <si>
    <t>Aneix Esteban</t>
  </si>
  <si>
    <t>Catalina Gutierrez</t>
  </si>
  <si>
    <t>Estudiante Gestión Documental -H.L.</t>
  </si>
  <si>
    <t>Grado de cumplimiento</t>
  </si>
  <si>
    <t>Operacional</t>
  </si>
  <si>
    <t>('∑Actividades realizadas/ ∑ Actividades programadas) *100</t>
  </si>
  <si>
    <t>Martiza Gerardino Infante</t>
  </si>
  <si>
    <t>Mide el grado de cumplimiento de las metas definidas para alcanzar los objetivos establecidos</t>
  </si>
  <si>
    <t>Numero de actividades ejecutadas y Numero de actividades programadas en el plan</t>
  </si>
  <si>
    <t>Archivos, bases de datos, informes, documentos</t>
  </si>
  <si>
    <t>De las actividades desarrolladas en la dependencia y de entidades externas: DAFP, CNSC</t>
  </si>
  <si>
    <t>Los funcionarios y contratistas de la dependencia</t>
  </si>
  <si>
    <t>Funcionarios y Contratistas de la dependencia</t>
  </si>
  <si>
    <t>Plan Estratégico de Talento Humano (Documento)</t>
  </si>
  <si>
    <r>
      <t>SEPTIEMBRE :</t>
    </r>
    <r>
      <rPr>
        <sz val="11"/>
        <rFont val="Arial"/>
        <family val="2"/>
      </rPr>
      <t>No se presentan novedades</t>
    </r>
  </si>
  <si>
    <t>Ajuste Plan Operativo, Planeación de actividades 2014, Informe de seguimiento mensual y planeacion de actividades 2015</t>
  </si>
  <si>
    <r>
      <t xml:space="preserve">SEPTIEMBRE: </t>
    </r>
    <r>
      <rPr>
        <sz val="11"/>
        <rFont val="Arial"/>
        <family val="2"/>
      </rPr>
      <t>Se realizó el seguimiento mensual del Plan Operativo y el respectivo informe</t>
    </r>
  </si>
  <si>
    <t>Informes de Austeridad, Informes de Ejecución Presupuestal, Plan de Desarrollo Administrativo.</t>
  </si>
  <si>
    <r>
      <t xml:space="preserve">SEPTIEMBRE: </t>
    </r>
    <r>
      <rPr>
        <sz val="11"/>
        <rFont val="Arial"/>
        <family val="2"/>
      </rPr>
      <t>Se realizó el respectivo informe de austeridad del mes correspondiente.</t>
    </r>
  </si>
  <si>
    <t>Administración Sistema SIGEP Modulo Hoja de Vida: creación de nuevos usuarios, dar de alta en el portal, verificación y validación de la información cargada por los usuarios, Aprobar y autenticar, requerimientos de soportes que respaldan hoja de vida, asesoria en diligenciamiento y cargue de información.</t>
  </si>
  <si>
    <r>
      <t>SEPTIEMBRE:</t>
    </r>
    <r>
      <rPr>
        <sz val="11"/>
        <rFont val="Arial"/>
        <family val="2"/>
      </rPr>
      <t>Se dio de alta a 19 funcionarios que ingresaron nuevos a la planta de personal, creación de 3 nuevos usuraios, validación de documentación cargada al aplicativo para aprobación de 190 hojas de vida, asesoría en diligenciamiento y cargue a 57 funcionarios.</t>
    </r>
  </si>
  <si>
    <t>Administración Sistema SIGEP Modulo Bienes y Rentas: Asesoramiento, revisión y verificar  el ingreso de información realizado por los funcionarios y elaborar informe.</t>
  </si>
  <si>
    <r>
      <t>SEPTIEMBRE:</t>
    </r>
    <r>
      <rPr>
        <sz val="11"/>
        <rFont val="Arial"/>
        <family val="2"/>
      </rPr>
      <t xml:space="preserve"> Se brindó asesoría en diligenciamiento de la actualización de declaración jurada de bienes y rentas a 19 funcionarios nuevos.</t>
    </r>
  </si>
  <si>
    <t>Administración Sistema SIGEP Modulos de Estructura, Planta y Manual de Funciones:  Ingreso de empleos por dependencias, Grupos de Trabajo, Distribución de planta de personal e Ingreso del manual de funciones de cada uno de los empleos</t>
  </si>
  <si>
    <r>
      <t xml:space="preserve">SEPTIEMBRE: Se actualizó </t>
    </r>
    <r>
      <rPr>
        <sz val="11"/>
        <rFont val="Arial"/>
        <family val="2"/>
      </rPr>
      <t>no se presentaron novedades</t>
    </r>
  </si>
  <si>
    <t xml:space="preserve">Registro Público de Carrera: conformación de expedientes para inscripción, actualización y cancelación que incluye formatos, certificación y actos administrativos respectivos. </t>
  </si>
  <si>
    <r>
      <t xml:space="preserve"> SEPTIEMBRE: </t>
    </r>
    <r>
      <rPr>
        <sz val="11"/>
        <rFont val="Arial"/>
        <family val="2"/>
      </rPr>
      <t>preparación y radicación de expedientes de actualización de registro público de carrera de los funcionarios Anita Patricia Ponce y Leopoldo González Ovied</t>
    </r>
    <r>
      <rPr>
        <b/>
        <sz val="11"/>
        <rFont val="Arial"/>
        <family val="2"/>
      </rPr>
      <t>o.</t>
    </r>
  </si>
  <si>
    <t>Suministro de guias y formatos para suscripción , informes de seguimiento y evaluación Acuerdos de Gestion .</t>
  </si>
  <si>
    <r>
      <t xml:space="preserve"> SEPTIEMBRE:</t>
    </r>
    <r>
      <rPr>
        <sz val="11"/>
        <rFont val="Arial"/>
        <family val="2"/>
      </rPr>
      <t xml:space="preserve"> No se presentaron novedades. Se elaboró cuadro de seguimiento y se reitero la solicitud de enviar copia de los seguimientos a los Acuerdos de Gestión delos Gerentes Públicos en  reunión con el Director General y el Secretario General el 8 de septiembre de 2014.  </t>
    </r>
  </si>
  <si>
    <t>Mejoramiento de Historias laborales: apertura de expedientes, archivo diario, organización y clasificación, copias de documentos historia laboral</t>
  </si>
  <si>
    <r>
      <t xml:space="preserve">SEPTIEMBRE: </t>
    </r>
    <r>
      <rPr>
        <sz val="11"/>
        <rFont val="Arial"/>
        <family val="2"/>
      </rPr>
      <t>Se fotocopiaron 72 documentos. Se clasificaron en promedio 1905, se  archivaron 3.709 folios en Historia Laboral del SGC.  Préstamo y consulta de 78 expedientes de Historia Laboral de funcionarios y exfuncionarios del SGC y la ANM para consulta interna GTH y Nómina y para dar respuesta a Entes de Control.  Apertura de historias laborales nuevas:16.   Scaneo 45 documentos por solicitud para actualizar SIGEP, antención Auditoria de Control Interno a 24 Historias Laborales.</t>
    </r>
  </si>
  <si>
    <t>Administración Sistema SUIP: Cargue y reporte de novedades mensuales de vinculaciones, retiros, encargos,  Comisiones para LNYR.</t>
  </si>
  <si>
    <t>SEPTIEMBRE :</t>
  </si>
  <si>
    <t>Elaboración Actos administrativos , novedades de personal y actualización de planta.</t>
  </si>
  <si>
    <r>
      <t xml:space="preserve">SEPTIEMBRE:  </t>
    </r>
    <r>
      <rPr>
        <sz val="11"/>
        <rFont val="Arial"/>
        <family val="2"/>
      </rPr>
      <t>Se realizarón 56 Actos Administrativos (Resoluciones 30 y Actas 26)  Actualización de Planta 40 registros de novedades para actualización de planta de personal .  Total acumulado de 476 actos administrativos</t>
    </r>
    <r>
      <rPr>
        <sz val="11"/>
        <color rgb="FFFF0000"/>
        <rFont val="Arial"/>
        <family val="2"/>
      </rPr>
      <t xml:space="preserve"> </t>
    </r>
    <r>
      <rPr>
        <sz val="11"/>
        <rFont val="Arial"/>
        <family val="2"/>
      </rPr>
      <t>y 496 registros de actualizaciones de planta. Elaboración de 12 carné de identificación .    Elaboración proyecto de Resolución para actualizar Comité de Bienestar Social.</t>
    </r>
  </si>
  <si>
    <t>Elaboración y envio de constancias laborales para funcionarios , exfuncionarios y entes de Control</t>
  </si>
  <si>
    <r>
      <t xml:space="preserve">SEPTIEMBRE: </t>
    </r>
    <r>
      <rPr>
        <sz val="11"/>
        <rFont val="Arial"/>
        <family val="2"/>
      </rPr>
      <t>Se elaboraron 107 constancias laborales y 212 oficios para un total de 967 constancias laborales y 2.331 oficios.</t>
    </r>
  </si>
  <si>
    <t>Adminstración de nuevos modulos (Evaluación del Desempeño - Bienestar e Incentivos</t>
  </si>
  <si>
    <r>
      <rPr>
        <b/>
        <sz val="11"/>
        <rFont val="Arial"/>
        <family val="2"/>
      </rPr>
      <t>SEPTIEMBRE</t>
    </r>
    <r>
      <rPr>
        <sz val="11"/>
        <rFont val="Arial"/>
        <family val="2"/>
      </rPr>
      <t>: DAFP no ha implementado este modulo áun.</t>
    </r>
  </si>
  <si>
    <t xml:space="preserve">Coordinar proceso evaluación del desempeño: Concertación, evaluación primero y segundo periodo, calificaciones definitivas, informe de seguimiento. </t>
  </si>
  <si>
    <r>
      <t xml:space="preserve">SEPTIEMBRE: </t>
    </r>
    <r>
      <rPr>
        <sz val="11"/>
        <rFont val="Arial"/>
        <family val="2"/>
      </rPr>
      <t>Realización de asesorias a 10 funcionarios sobre el diligenciamiento de los formatos de evaluación del desempeño laboral con ocasión de los cambios debido a los encargos realizados y/o sobre el proceso de  evaluación del desempeño. Recepción y registro de 60 formatos de evaluación del desempeño laboral período 2014-2015 referentes a 55 funcionarios. Se envío solicitud electrónica (5) recordando el plazo máximo para efectuar la primera evaluación parcial semestral. Comunicación a dos (2) funcionarios sobre la necesidad de modificar la fijación de compromisos laborales debido a la terminación de su encargo. Comunicación a tres (3) funcionarios sobre la evaluación parcial eventual y modificación de fijación de compromisos, con ocasión de los cambios debido a los encargos otorgados. Elaboración de listado y entrega para archivo definitivo en Historia Laboral  de 125 formatos de Evaluación del Desempeño Laboral período 2014-2015.</t>
    </r>
  </si>
  <si>
    <t>Base de datos para Registraduria Nacional del Estado Civil -Elecciones de Congreso de la Republica y Parlamento - Elección de presidente 1a Vuelta - Elección de 2A Vuelta llegado el caso.</t>
  </si>
  <si>
    <t>CUMPLIDA</t>
  </si>
  <si>
    <t>Aplicación de Encuestas:  de Desempeño Institucional para el DANE.  Aplicación encuesta Sistema de Gestión de Calidad (DANE-DAFP)</t>
  </si>
  <si>
    <r>
      <t>SEPTIEMBRE:</t>
    </r>
    <r>
      <rPr>
        <sz val="11"/>
        <rFont val="Arial"/>
        <family val="2"/>
      </rPr>
      <t xml:space="preserve"> Se realizó notificación a los funcionarios pendientes y elaboró constancia con Destino al DANE para las personas ausentes por Licencia o Comisión.</t>
    </r>
  </si>
  <si>
    <t>Realizar Estudio de encargos, elaborar  propuesta para publicación individual, publicar y atender reclamaciones, solitar las autorizaciones respectivas, elaborar actos administrativos .</t>
  </si>
  <si>
    <r>
      <rPr>
        <b/>
        <sz val="11"/>
        <rFont val="Arial"/>
        <family val="2"/>
      </rPr>
      <t>SEPTIEMBRE:</t>
    </r>
    <r>
      <rPr>
        <sz val="11"/>
        <rFont val="Arial"/>
        <family val="2"/>
      </rPr>
      <t xml:space="preserve"> Se continuó con el estudio de verificación de cumplimiento de requisitos para encargos y nombramientos provisional. Se publicaron 14  FORMATOS DE VERIFICACION DE CUMPLIMIENTO DE REQUISITOS PARA PROVEER EMPLEOS VACANTES CUANDO NO EXISTE TITULARES CON DERECHOS DE CARRERA y 2 FORMATOS DE VERIFICACION CUMPLIMIENTO DE REQUISITOS PARA PROVEER EMPLEOS VACANTES MEDIANTE ENCARGO.</t>
    </r>
  </si>
  <si>
    <t>Elaboración y presentación de documentación para convocatoria a concurso ante la CNSC para proveer empleos nuevos y nuevas vacantes, seguimiento a OPEC 01-05, aplicación listas de elegibles y uso de listas de elegibles, atención a requerimientos de la CNSC y de los ciudadanos, reporte en aplicativos.</t>
  </si>
  <si>
    <r>
      <t xml:space="preserve">SEPTIEMBRE: </t>
    </r>
    <r>
      <rPr>
        <sz val="11"/>
        <rFont val="Arial"/>
        <family val="2"/>
      </rPr>
      <t xml:space="preserve">Se continuo con el proceso de revisión del reporte de empleos para la nueva convocatoria:  se identificaron empleos, número de cargos y las fichas del Manual de funciones. </t>
    </r>
  </si>
  <si>
    <t>Comisiones al Exterior</t>
  </si>
  <si>
    <r>
      <t xml:space="preserve">SEPTIEMBRE:  </t>
    </r>
    <r>
      <rPr>
        <sz val="11"/>
        <rFont val="Arial"/>
        <family val="2"/>
      </rPr>
      <t>No se tramitaron  comisiones al exterior.</t>
    </r>
  </si>
  <si>
    <t>Actualización Manual de Funciones</t>
  </si>
  <si>
    <r>
      <t xml:space="preserve">SEPTIEMBRE: </t>
    </r>
    <r>
      <rPr>
        <sz val="11"/>
        <rFont val="Arial"/>
        <family val="2"/>
      </rPr>
      <t xml:space="preserve">Se elaboró la versión No. 5 del Manual de Funciones y Competencias Laborales, se comunicaron 23 fichas de Manual de funciones a los funcionarios posesionados en nombramiento provisional ó en encargo, se adelantó la revisión del decreto 1785 de 2014 para establecer implicaciones, ajustes y plazos para la actualización del Manual. </t>
    </r>
  </si>
  <si>
    <t>Actividades Administrativas Internas - Vinculación ,y Encargo de Funcionarios y Nombramientos Provisionales (Estudio y verificación de Requisitos y Actualización Estructura de Planta)</t>
  </si>
  <si>
    <r>
      <t xml:space="preserve">SEPTIEMBRE:  </t>
    </r>
    <r>
      <rPr>
        <sz val="11"/>
        <rFont val="Arial"/>
        <family val="2"/>
      </rPr>
      <t>Se adelantaron los  los pasos necesarios para provisión mediante encargo y nombramiento provisional de  21 empleos vacantes en forma defintiva y temporal para lo cual se: se actualizó la resolución de distribución de empleos, la resolución de asignación de funcionarios, se efectuó la revisión de requisitos de aspirantes a los empleos, se tramitó la suscripción de las resoluciones de nombramiento, se elaboró la apertura de carpetas de historia laboral, revisión, clasificación y organización de documentos para posesión, verificación de cumplimiento de requisitos para posesión, se coordinó la realización de exámenes médicos, y toma de posesión . Lista de chequeo requerida para ingreso 21 funcionarios.</t>
    </r>
  </si>
  <si>
    <t>Actualización  proceso de Talento Humano con sus procedimientos, mapa de riesgo, acciones preventivas y correctivas</t>
  </si>
  <si>
    <r>
      <t xml:space="preserve">SEPTIEMBRE: </t>
    </r>
    <r>
      <rPr>
        <sz val="11"/>
        <rFont val="Arial"/>
        <family val="2"/>
      </rPr>
      <t xml:space="preserve">Se actualizó formato de Lista de chequeo de documentación requerida para ingreso y se envio a planeación para su publicación en ISOLUCION.  </t>
    </r>
  </si>
  <si>
    <t>Ejercer la Secretaría de la Comisión de Personal "Elaboración de actas y preparación de informes a solicitud de la misma".</t>
  </si>
  <si>
    <r>
      <t xml:space="preserve">SEPTIEMBRE: </t>
    </r>
    <r>
      <rPr>
        <sz val="11"/>
        <rFont val="Arial"/>
        <family val="2"/>
      </rPr>
      <t>Se ejercio la Secretaria de la Comisión y se prepararon los documentos necesarios para la reunión y se eleboró el acta respectiva.</t>
    </r>
  </si>
  <si>
    <t>MARTA CALVACHE - JAIME RAIGOSA</t>
  </si>
  <si>
    <t>INVESTIGACIÓN, MONITOREO DE LA ACTIVIDAD SISMICA AME13-04</t>
  </si>
  <si>
    <t xml:space="preserve"> Redes de monitoreo</t>
  </si>
  <si>
    <t>Funcionamiento y administracion de la Red de estaciones sismologicas</t>
  </si>
  <si>
    <t>Edgar Gil</t>
  </si>
  <si>
    <t>Jaime Raigosa</t>
  </si>
  <si>
    <t>Juan Carlos Beltran Vargas</t>
  </si>
  <si>
    <t>Danilo Leon</t>
  </si>
  <si>
    <t>Esteban Poveda</t>
  </si>
  <si>
    <t>Ruth Emilse Bolaños</t>
  </si>
  <si>
    <t>Faustino Blanco</t>
  </si>
  <si>
    <t>Patricia Pedraza</t>
  </si>
  <si>
    <t>Monica J Acosta</t>
  </si>
  <si>
    <t>Carlos Sanchez</t>
  </si>
  <si>
    <t>Jaime F Eraso</t>
  </si>
  <si>
    <t>Jhonatan Fernandez</t>
  </si>
  <si>
    <t>Orlando Chamorro</t>
  </si>
  <si>
    <t>Trabajador(a) Social</t>
  </si>
  <si>
    <t>Diana C Puentes</t>
  </si>
  <si>
    <t>Byron Serrano</t>
  </si>
  <si>
    <t>Alba E Ordoñez</t>
  </si>
  <si>
    <t>Camilo Muñoz</t>
  </si>
  <si>
    <t>Carlos Fajardo</t>
  </si>
  <si>
    <t>Juan Carlos Bermudez</t>
  </si>
  <si>
    <t>Miguel E Hernandez</t>
  </si>
  <si>
    <t>Nelson D Perez</t>
  </si>
  <si>
    <t>Ariel Portrocarrero</t>
  </si>
  <si>
    <t>Jorge A De La Rosa</t>
  </si>
  <si>
    <t>Juan Carlos Lizcano</t>
  </si>
  <si>
    <t>Lina P Aguirre</t>
  </si>
  <si>
    <t>Robert A Prada</t>
  </si>
  <si>
    <t>Se contabiliza el numero de nuevas estaciones satelitales  instaladas durante el año (3). 2 boletines semestrales de sismicidad  . Porcentaje de funcionamiento de la red satelital.</t>
  </si>
  <si>
    <t>1. Estaciones instaladas. 2. Boletines de sismicidad elaborados. 3. Porcentaje de funcionamiento de la red.</t>
  </si>
  <si>
    <t>Informes de Grupo de electronica de la Red Sismologica sobre instalacion de nuevas estaciones, ubicado en el servidor Samba, Informes de operación de las estaciones satelitales, informes de procesamiento de la informacion</t>
  </si>
  <si>
    <t>Grupo de sismologia, grupo de electronica</t>
  </si>
  <si>
    <t>Porcentaje de avance en las actividades desarrolladas</t>
  </si>
  <si>
    <t>(avance de la actividad/lo programado)*100</t>
  </si>
  <si>
    <t>Grupo de electronica, grupo de sismologia</t>
  </si>
  <si>
    <t>porcentajes de avance en la ejecucion de actividades</t>
  </si>
  <si>
    <t>Informes de instalacion de estaciones nuevas, informes de funcionamiento de la Red, informes de desempeño de la Red de momitoreo</t>
  </si>
  <si>
    <t>Grupo electronica, grupo sismologia</t>
  </si>
  <si>
    <t>Coordinador Red Sismologica</t>
  </si>
  <si>
    <t>Ampliacion de la Red Sismologica</t>
  </si>
  <si>
    <t xml:space="preserve">Operación de la red de estaciones medida como porcentaje </t>
  </si>
  <si>
    <t>Generación de Boletines de sismicidad</t>
  </si>
  <si>
    <t xml:space="preserve">En la pagina web del Servicio Geologico Colombiano se encuentran publicados los 9 boletines mensuales enero-septiembre de 2014 y el boletin semestral de semestre I de 2014 </t>
  </si>
  <si>
    <t>Redes de monitoreo</t>
  </si>
  <si>
    <t>Funcionamiento y administracion  de la red de estaciones de la RNAC</t>
  </si>
  <si>
    <t>Jaime Raigosa A</t>
  </si>
  <si>
    <t>Carlos Lozano</t>
  </si>
  <si>
    <t>Jorge H Correa</t>
  </si>
  <si>
    <t>Elizabeth Mazo</t>
  </si>
  <si>
    <t>Helber Garcia</t>
  </si>
  <si>
    <t>Nuevas estaciones de la RNAC instaladas</t>
  </si>
  <si>
    <t>Cantidad de producto</t>
  </si>
  <si>
    <t>Estaciones instaladas/estaciones programadas</t>
  </si>
  <si>
    <t>Numero de nuevas estaciones</t>
  </si>
  <si>
    <t>Informes de instalacion de estaciones</t>
  </si>
  <si>
    <t>Informes de Grupo de electronica de la Red Sismologica sobre instalacion de nuevas estaciones, ubicado en el servidor Samba</t>
  </si>
  <si>
    <t>Coordinador grupo  Red Nacional de Acelerografos</t>
  </si>
  <si>
    <t>Grupo de la Red nacionalde Acelerografos</t>
  </si>
  <si>
    <t>Grupo  Red Nacional de Acelerografos</t>
  </si>
  <si>
    <t>Ampliacion de la red de acelerografos</t>
  </si>
  <si>
    <t>Mantenimiento y recoleccion de datos de estaciones acelerograficas</t>
  </si>
  <si>
    <t>Generacion de Boletin de movimiento fuerte</t>
  </si>
  <si>
    <r>
      <t xml:space="preserve">Observación: 
</t>
    </r>
    <r>
      <rPr>
        <b/>
        <sz val="12"/>
        <rFont val="Arial"/>
        <family val="2"/>
      </rPr>
      <t>Ampliacion de la red de acelerógrafos</t>
    </r>
    <r>
      <rPr>
        <sz val="12"/>
        <rFont val="Arial"/>
        <family val="2"/>
      </rPr>
      <t>: Se instalaron dos nuevas estaciones de la RNAC en las estaciones sismológicas de Pizarro (Chocó) y Ortega (Tolima). Se están realizando los informes sobre la búsqueda de sitio en la ciudad de Armenia y Medellín.</t>
    </r>
    <r>
      <rPr>
        <b/>
        <sz val="12"/>
        <rFont val="Arial"/>
        <family val="2"/>
      </rPr>
      <t xml:space="preserve"> Mantenimiento y recoleccion de datos de estaciones acelerograficas:</t>
    </r>
    <r>
      <rPr>
        <sz val="12"/>
        <rFont val="Arial"/>
        <family val="2"/>
      </rPr>
      <t xml:space="preserve"> Se realizaron 16 visitas de mantenimiento y recolección de datos de estaciones de la RNAC (Norcasia, Pizarro (Nueva Estación), Villavicencio Estación Sismológica, Pasto Obonuco, La Cruz, Pasto Corponariño, Ricaurte, Samaniego, Ipiales, Pereira Libaré, Pereira Ciudadela Cuba (2 visitas), Girón Vereda Acapulco, Bucaramanga CDMB, Bucaramanga UIS y Ortega (Nueva Estación)).</t>
    </r>
    <r>
      <rPr>
        <b/>
        <sz val="12"/>
        <rFont val="Arial"/>
        <family val="2"/>
      </rPr>
      <t xml:space="preserve"> Generacion de Boletin de movimiento fuerte:</t>
    </r>
    <r>
      <rPr>
        <sz val="12"/>
        <rFont val="Arial"/>
        <family val="2"/>
      </rPr>
      <t xml:space="preserve"> Se ha procesado nueva información proveniente de estaciones con descarga de datos en campo, para el Boletín de Movimiento Fuerte del año 2013. </t>
    </r>
    <r>
      <rPr>
        <b/>
        <sz val="12"/>
        <rFont val="Arial"/>
        <family val="2"/>
      </rPr>
      <t>Procesamiento de la información:</t>
    </r>
    <r>
      <rPr>
        <sz val="12"/>
        <rFont val="Arial"/>
        <family val="2"/>
      </rPr>
      <t xml:space="preserve"> Hasta el día 5 de septiembre se tiene completo el proceso de Extracción, Corte, Conversión y Asociación de acelerogramas en tiempo real hasta el 5 de septiembre. Se realizó la revisión de 1136 archivos de datos procedentes de las visitas a campo, encontrando 45 eventos sísmicos. </t>
    </r>
    <r>
      <rPr>
        <b/>
        <sz val="12"/>
        <rFont val="Arial"/>
        <family val="2"/>
      </rPr>
      <t>Actividades adicionales</t>
    </r>
    <r>
      <rPr>
        <sz val="12"/>
        <rFont val="Arial"/>
        <family val="2"/>
      </rPr>
      <t>: Helber García y Carlos Lozano trabajaron en la revisión de la parte técnica del proceso para ejecución de perforaciones y ensayo downhole en las ciudades de Ibagué, Bucaramanga y Armenia y asistencia a reuniones con el área jurídica y financiera del SGC. Asistencia a una reunión con el grupo de Electrónica para definición de protocolos de instalación y mantenimiento de acelerógrafos. Asistencia a una serie de reuniones con el personal de Japón para el desarrollo del proyecto SATREPS. Reunión para hacer un balance actual de actividades y definición de los trabajos que se van a incluir en el POA 2015 con Viviana Dionicio. En todas las reuniones participó el grupo de trabajo de la RNAC.</t>
    </r>
  </si>
  <si>
    <t>Sistema de informacion SGC-modulo Red Sismologica Nacional</t>
  </si>
  <si>
    <t>Jaime Romero</t>
  </si>
  <si>
    <t>Patricia Pedraza G.</t>
  </si>
  <si>
    <t>SIG de la Red Sismologica Nacional</t>
  </si>
  <si>
    <t>Numero de SIG</t>
  </si>
  <si>
    <t>Monica Y Acosta - Juan Carlos Beltran Vargas</t>
  </si>
  <si>
    <t>Se debe implementar y entregar un sistema de informacion geografico para la Red Sismologica Nacional que integra la infromacion de Red Sismologica, Red Nacional de Acelerografos y Tectonica cuaternaria, que este de acuerdo a los lineamientos, bases de datos y sistemas de informacion institucional, debidamente documentado. Se entregaran informes finales correspondientes a cada una de las actividades planteadas.</t>
  </si>
  <si>
    <t>Informes de avance de las actividades</t>
  </si>
  <si>
    <t>Informes de avance y final del grupo de sistemas de la Red Sismologica</t>
  </si>
  <si>
    <t>grupo de sistemas de la Red Sismologica</t>
  </si>
  <si>
    <t>Coordinador Red Sismologica Nacional</t>
  </si>
  <si>
    <t>informes del grupo de sistemas de la Red Sismologica, ubicados en el servidor Samba</t>
  </si>
  <si>
    <t>Implementacion SIG RSNC</t>
  </si>
  <si>
    <t>Analisis, diseño e implementacion de la rutina de publicacion de sismos</t>
  </si>
  <si>
    <t xml:space="preserve">* El sistema de información geográfico se ha ejecutado en un 22 %. El proyecto SIG se encuentra en la fase de Analisis y Diseño. Se recibieron las correcciones por parte del comité SIG  y estamos a la espera de un nueva revisión sobre el Formato de Especificaciones de Requisitos de Usuario Detallado. Actualmente se está trabajando en los casos de uso, diagramas de clases y diagrama de actores del sistema los cuales serán revisados en el presente mes. 
* En cuanto al  proyecto de “Publicación de eventos Sísmicos”,  su realización se encuentra en un 30%. El documento de especificaioens tecnicas se encuentra finalizado.   En aras de tomar la mejor decisión para la RSNC,  actualmente se está  evaluando la herramienta de adquisición Earthworm. Las herramientas  Sesiscomp3, Antilope ya han sido evaluadas con los expertos. Se esta a la espera de la instalacion del demo de Seiscomp3 . </t>
  </si>
  <si>
    <t>Conocimiento de la corteza y procesos de la fuente sismica</t>
  </si>
  <si>
    <t>Gustavo Redondo</t>
  </si>
  <si>
    <t>Experto 1</t>
  </si>
  <si>
    <t xml:space="preserve">Informes </t>
  </si>
  <si>
    <t>Se entregaran 7 informes finales, correspondientes a cada una de las investigaciones adelantadas en cada actividad</t>
  </si>
  <si>
    <t>Grupo de sismologia</t>
  </si>
  <si>
    <t>Generación de modelos de estructura de la corteza y el manto superior en Colombia.</t>
  </si>
  <si>
    <t>Evaluacion de efectos locales en sitios de estaciones acelerograficas</t>
  </si>
  <si>
    <t>Estimacion de parametros de atenuacion y de la fuente sismica del sismo de Bahia Solano del 13-08-2013</t>
  </si>
  <si>
    <t>Analisis de ecuaciones de atenuacion de sismos profundos en Colombia</t>
  </si>
  <si>
    <t>Adecuacion y operación del metodo de fase W para el calculo de parametros de fuente de sismos grandes</t>
  </si>
  <si>
    <t>Calcular mecanismos focales y modelar la fuente de sismos ocurridos en el territorio colombiano</t>
  </si>
  <si>
    <t>Relocalizar el sismo de Quetame de 2008 para proponerlo como evento GT5</t>
  </si>
  <si>
    <r>
      <t xml:space="preserve">Observación:
</t>
    </r>
    <r>
      <rPr>
        <b/>
        <sz val="11"/>
        <color indexed="8"/>
        <rFont val="Calibri"/>
        <family val="2"/>
      </rPr>
      <t xml:space="preserve">Generación de modelos de estructura de la corteza y el manto superior en Colombia. </t>
    </r>
    <r>
      <rPr>
        <sz val="11"/>
        <color theme="1"/>
        <rFont val="Calibri"/>
        <family val="2"/>
        <scheme val="minor"/>
      </rPr>
      <t>Se revisaron los 228 sismos seleccionados para la inversión de tiempos de arribo usando el software VELEST, estos sismos están siendo utilizados para corroborar el modelo de velocidades obtenido. Los sismos fueron repicados utilizando el mismo criterio teniendo en cuenta de picar solo las fases que se son claras</t>
    </r>
    <r>
      <rPr>
        <b/>
        <sz val="11"/>
        <color indexed="8"/>
        <rFont val="Calibri"/>
        <family val="2"/>
      </rPr>
      <t>. Calcular mecanismos focales y modelar la fuente de sismos ocurridos en el territorio colombiano:</t>
    </r>
    <r>
      <rPr>
        <sz val="11"/>
        <color theme="1"/>
        <rFont val="Calibri"/>
        <family val="2"/>
        <scheme val="minor"/>
      </rPr>
      <t xml:space="preserve"> Se continuó con el cálculo de mecanismos focales por polaridades para los sismos 
Mw&gt;3.5 ocurridos durante los meses de Julio y Agosto de 2014. </t>
    </r>
    <r>
      <rPr>
        <b/>
        <sz val="11"/>
        <color indexed="8"/>
        <rFont val="Calibri"/>
        <family val="2"/>
      </rPr>
      <t>Evaluacion de efectos locales en sitios de estaciones acelerograficas:</t>
    </r>
    <r>
      <rPr>
        <sz val="11"/>
        <color theme="1"/>
        <rFont val="Calibri"/>
        <family val="2"/>
        <scheme val="minor"/>
      </rPr>
      <t xml:space="preserve"> Consolidaciónde información de los ensayos DownHole realizados en las ciudades de Cúcuta y Neiva.</t>
    </r>
    <r>
      <rPr>
        <b/>
        <sz val="11"/>
        <color indexed="8"/>
        <rFont val="Calibri"/>
        <family val="2"/>
      </rPr>
      <t xml:space="preserve"> Estimacion de parametros de atenuacion y de la fuente sismica del sismo de Bahia Solano del 13-08-2013:</t>
    </r>
    <r>
      <rPr>
        <sz val="11"/>
        <color theme="1"/>
        <rFont val="Calibri"/>
        <family val="2"/>
        <scheme val="minor"/>
      </rPr>
      <t xml:space="preserve"> No se ha avanzado en la actividad debido a la renuncia de la persona que estaba a cargo.</t>
    </r>
    <r>
      <rPr>
        <b/>
        <sz val="11"/>
        <color indexed="8"/>
        <rFont val="Calibri"/>
        <family val="2"/>
      </rPr>
      <t xml:space="preserve"> Analisis de ecuaciones de atenuacion de sismos profundos en Colombia:</t>
    </r>
    <r>
      <rPr>
        <sz val="11"/>
        <color theme="1"/>
        <rFont val="Calibri"/>
        <family val="2"/>
        <scheme val="minor"/>
      </rPr>
      <t xml:space="preserve"> Regresión de los datos de aceleración seleccionados para la ecuación de atenuación de sismos profundos.</t>
    </r>
    <r>
      <rPr>
        <b/>
        <sz val="11"/>
        <color indexed="8"/>
        <rFont val="Calibri"/>
        <family val="2"/>
      </rPr>
      <t xml:space="preserve"> Actividades adicionales</t>
    </r>
    <r>
      <rPr>
        <sz val="11"/>
        <color theme="1"/>
        <rFont val="Calibri"/>
        <family val="2"/>
        <scheme val="minor"/>
      </rPr>
      <t>: Prueba de rutinas para el procesamiento de acelerogramas con el fin de definir la ecuación de predicción de movimiento del terreno en el marco del proyecto GEM-SARA (Carlos Lozano). Elaboración de la segunda versión de la guía metodológica para la caracterización de estaciones de la RNAC, avance 35% (Gustavo Redondo).</t>
    </r>
  </si>
  <si>
    <t>Microzonificacion sismica</t>
  </si>
  <si>
    <t>Experto 2</t>
  </si>
  <si>
    <t>Se entregaran 2 informes finales, correspondientes a cada una de las investigaciones adelantadas en cada actividad</t>
  </si>
  <si>
    <t>Grupo de la red de acelerografos, grupo de sismologia</t>
  </si>
  <si>
    <t>Evaluacion de microtremores en el AMB</t>
  </si>
  <si>
    <t>Interpretacion y analisis de registros acelerograficos en el AMB</t>
  </si>
  <si>
    <t>Héctor Mora Páez GPS</t>
  </si>
  <si>
    <t>Implementación Red Nacional de Estaciones Gerodésicas Espaciales GPS/GNSS para Estudios e Investigaciones Geodinámicas en el Territorio Nacional</t>
  </si>
  <si>
    <t>Instrumentación geodésica espacial GNSS, equipo asociado y complementario</t>
  </si>
  <si>
    <t xml:space="preserve">Héctor Mora Páez  </t>
  </si>
  <si>
    <t>Natalia Acero Patiño</t>
  </si>
  <si>
    <t>Jair Ramírez Cadena</t>
  </si>
  <si>
    <t>Gina Patricia Martínez D.</t>
  </si>
  <si>
    <t>Nazario Carrillo Gómez</t>
  </si>
  <si>
    <t>Sebastián Cardozo Giraldo</t>
  </si>
  <si>
    <t>Jorge Peña Herrera</t>
  </si>
  <si>
    <t>Leidy Giraldo  Londoño</t>
  </si>
  <si>
    <t>Sindy Lizarazo</t>
  </si>
  <si>
    <t>Richard Moreno</t>
  </si>
  <si>
    <t>Fredy Yobani Díaz Mila</t>
  </si>
  <si>
    <t>Instrumental adquirido</t>
  </si>
  <si>
    <t>Ni = Suma procesos (P / O)</t>
  </si>
  <si>
    <t>Instrumento</t>
  </si>
  <si>
    <t>Coordinador del proyecto</t>
  </si>
  <si>
    <t>Número de instrumentos adquiridos en virtud de presupuesto y ofertas de proponentes</t>
  </si>
  <si>
    <t>Ni = número de instrumentos; P = presupuesto ; O = oferta</t>
  </si>
  <si>
    <t>Presupuesto, ofertas</t>
  </si>
  <si>
    <t>Estudios de mercado, contratos anteriores</t>
  </si>
  <si>
    <t>Grupo de trabajo del proyecto</t>
  </si>
  <si>
    <t>Evaluadores técnicos</t>
  </si>
  <si>
    <t>Programado (%)</t>
  </si>
  <si>
    <t>Ejecutado (%)</t>
  </si>
  <si>
    <t>ACTIVIDAD 2</t>
  </si>
  <si>
    <t>Operación, densificación y transmisión de estaciones de redes geodésicas GNSS activa y pasiva</t>
  </si>
  <si>
    <t>Héctor Mora Páez</t>
  </si>
  <si>
    <t>Implementación Red Nacional de Estaciones Geodésicas Espaciales GPS/GNSS para Estudios e Investigaciones Geodinámicas en el Territorio Nacional</t>
  </si>
  <si>
    <t>Operación GEORED: Red Nacional de Estaciones Geodésicas Espaciales GNSS</t>
  </si>
  <si>
    <t>Informe de operación de GEORED</t>
  </si>
  <si>
    <t>Hans Diederix</t>
  </si>
  <si>
    <t>Juan Pelaez</t>
  </si>
  <si>
    <t>Olga Patricia Bohórquez</t>
  </si>
  <si>
    <t>Leonardo Cardona Piedrahita</t>
  </si>
  <si>
    <t>Fredy Díaz Mila</t>
  </si>
  <si>
    <t xml:space="preserve">Pasante Geología </t>
  </si>
  <si>
    <t>No. estaciones en operación</t>
  </si>
  <si>
    <t>NEO = suma EPO + ECO</t>
  </si>
  <si>
    <t>Estación</t>
  </si>
  <si>
    <t>Indica las estaciones de las redes activa y pasiva en operación y que han generado datos</t>
  </si>
  <si>
    <t>NEO = # estaciones en operación; EPO = # estaciones permanentes en operación; ECO = # estaciones campo en operación</t>
  </si>
  <si>
    <t>Presupuesto y ofertas</t>
  </si>
  <si>
    <t>Evaluador técnico</t>
  </si>
  <si>
    <t>Programado (# estaciones)</t>
  </si>
  <si>
    <t>ACTIVIDAD 3</t>
  </si>
  <si>
    <t xml:space="preserve">Procesamiento, análisis e interpretación de información geodésica espacial GNSS e integración de resultados de otras disciplinas y técnicas </t>
  </si>
  <si>
    <t>Informes y mapas de resultados de procesamiento, análisis e interpretación de información geodesica espacial GNSS y productos asociados</t>
  </si>
  <si>
    <t>Juan Ramon Pelaez</t>
  </si>
  <si>
    <t xml:space="preserve">Irene Fernández </t>
  </si>
  <si>
    <t>Pete LaFemina</t>
  </si>
  <si>
    <t>Rui Fernandes</t>
  </si>
  <si>
    <t>Franck Audemard</t>
  </si>
  <si>
    <t>Luz Rodríguez</t>
  </si>
  <si>
    <t xml:space="preserve">Geofísico PhD </t>
  </si>
  <si>
    <t>Jeff Freymueller</t>
  </si>
  <si>
    <t>IF = Suma (IM)</t>
  </si>
  <si>
    <t>Indica el avance en actividades desde la perspectiva técnica individual y por grupos de trabajo dentro del proyecto</t>
  </si>
  <si>
    <t>IF = informe final; IM = informes mensuales</t>
  </si>
  <si>
    <t>Formatos diligenciados, datos procesados, vectores obtenidos, estadisticas de datos</t>
  </si>
  <si>
    <t>Datos, informes</t>
  </si>
  <si>
    <t>Ingenieros de sistemas, ingeniero topográfico, Ingeniero electrónico, ingenieros catastrales, geólogos</t>
  </si>
  <si>
    <t>Coordinador del proyecto, asesores externos</t>
  </si>
  <si>
    <t>ACTIVIDAD 4</t>
  </si>
  <si>
    <t>Gerencia y gestión del conocimiento, socialización, difusión y distribución de datos</t>
  </si>
  <si>
    <t xml:space="preserve">Informe de Gestión </t>
  </si>
  <si>
    <t>Actividades de difusión y socialización del proyecto</t>
  </si>
  <si>
    <t>María Adelaida Herrera</t>
  </si>
  <si>
    <t>Asistencial operativo</t>
  </si>
  <si>
    <t>IGA = suma (IEP + IRI + IAS + IPS)</t>
  </si>
  <si>
    <t>Realizar seguimiento y control mensual de las actividades del proyecto</t>
  </si>
  <si>
    <t>IGA = informe gestión anual; IEP = informe ejecución presupestal; IRI = informe reporte indicadores; IAS = informe atención solicitudes; IPS = informe participación y socialización</t>
  </si>
  <si>
    <t>Estaciones procesada, vectores de velocidad obtenidos, estaciones TEC analizadas</t>
  </si>
  <si>
    <t>Archivos crudos, archivos procesados, estaciones inspeccionadas, bitácoras de campo</t>
  </si>
  <si>
    <t xml:space="preserve">Ingenieros de sistemas </t>
  </si>
  <si>
    <t>Coordinador proyecto</t>
  </si>
  <si>
    <t>FIN13-02</t>
  </si>
  <si>
    <t>EDGAR GONZÁLEZ - MARTHA CAPERA</t>
  </si>
  <si>
    <t>Gestión de Recursos Financieros</t>
  </si>
  <si>
    <t>INFORMES CONTABLES DE LEY</t>
  </si>
  <si>
    <t>COORDINADOR</t>
  </si>
  <si>
    <t>PROFESIONAL 0</t>
  </si>
  <si>
    <t>PROFESIONAL UNIVERSITARIO</t>
  </si>
  <si>
    <t>PROFESIONAL 1</t>
  </si>
  <si>
    <t>Clasificación</t>
  </si>
  <si>
    <t>Cumplimiento en la entrega de Informes contables de Ley</t>
  </si>
  <si>
    <t>Σ acumudala de informes contables de Ley entregados</t>
  </si>
  <si>
    <t>Coordinador Grupo de Contabilidad</t>
  </si>
  <si>
    <t>Este indicador mide el grado de cumplimiento de las metas definidas.</t>
  </si>
  <si>
    <t>No aplica</t>
  </si>
  <si>
    <t>Informes efectivamente presentados</t>
  </si>
  <si>
    <t>Cuadro de control de contabilidad/carpeta contabilidad/POA</t>
  </si>
  <si>
    <t>Secretaria U.R.F.</t>
  </si>
  <si>
    <t>Coordinador de Grupo contabilidad y jefe Unidad de Recursos Financieros</t>
  </si>
  <si>
    <t>Oportunidad del  Producto</t>
  </si>
  <si>
    <t>Oportunidad en la entrega de informes financieros</t>
  </si>
  <si>
    <t>(Fecha programada de entrega de estados financieros - Fecha oficio de entrega estados financieros)</t>
  </si>
  <si>
    <t>Días</t>
  </si>
  <si>
    <t>Fecha programada corresponde a la fecha límite en la cual debe hacerse entrega de los informes financieros
Fecha de oficio, corresponde a la fecha real en la que se hace entrega del informe financiero.</t>
  </si>
  <si>
    <t>Mide la entrega oportuna de los informes financieros, de acuerdo con las fechas programadas para ello.</t>
  </si>
  <si>
    <t>Fechas de presentacion de los informes financieros</t>
  </si>
  <si>
    <t>PARTIDAS DEPURADAS EN EL MES</t>
  </si>
  <si>
    <t>TECNOLOGO 1</t>
  </si>
  <si>
    <t>TECNICO 1</t>
  </si>
  <si>
    <t>Avance de Actividades</t>
  </si>
  <si>
    <t>Oportunidad en la depuracion de partidas por identificar</t>
  </si>
  <si>
    <t>Gestion</t>
  </si>
  <si>
    <t>Número de partidas depuradas oportunamente/Número de partidas identificadas</t>
  </si>
  <si>
    <t xml:space="preserve">Coordinador Grupo de Tesoreria </t>
  </si>
  <si>
    <t>Informe de partidas identificadas</t>
  </si>
  <si>
    <t>Conciliación bancaria y extracto bancario</t>
  </si>
  <si>
    <t>Datos SIIF Contabilidad</t>
  </si>
  <si>
    <t>Contratista de Tesorería</t>
  </si>
  <si>
    <t>LEGALIZACION DE COMISIONES</t>
  </si>
  <si>
    <t>TECNICO 2</t>
  </si>
  <si>
    <t>PROFESIONAL ESPECIALIZADO</t>
  </si>
  <si>
    <t>TECNOLOGO 0</t>
  </si>
  <si>
    <t>Tiempo de respuesta</t>
  </si>
  <si>
    <t>Cierre de legalización en Financiera</t>
  </si>
  <si>
    <t xml:space="preserve">∑ ( Fecha recibe en el grupo de recursos financieros la comisión a legalizar - Fecha en la cual el Grupo de Recursos financieros legaliza la comisión)/Número de comisiones legalizadas.  </t>
  </si>
  <si>
    <t>Martha Jeannette Capera</t>
  </si>
  <si>
    <t xml:space="preserve">Medir el tiempo promedio para legalizar la comisión  una vez recibida por el Grupo de Recursos Financieros. </t>
  </si>
  <si>
    <t>Legalizaciones recibidas y cerradas</t>
  </si>
  <si>
    <t>Soporte de legalización</t>
  </si>
  <si>
    <t>Grupo de legalizaciones</t>
  </si>
  <si>
    <t>Resultado de las actividades de la ejecución presupuestal</t>
  </si>
  <si>
    <t>PROFESIONAL 2</t>
  </si>
  <si>
    <t>TECNOLOGA  1</t>
  </si>
  <si>
    <t>Mide el cumplimiento de las actividades propias de la ejecución presupuestal</t>
  </si>
  <si>
    <t>Promedio del cumplimiento de las actividades</t>
  </si>
  <si>
    <t>Información de cumplimiento de actividades de: Desagregación del presupuesto y registro en el SIIF; revisión de apropiación; Expedición, revisión y firma de CDP y RP; Resolución de comisiones; Trámite de Legalización de comisiones; Reservas; Informes; Cajas menores y Anteproyecto de presupuesto</t>
  </si>
  <si>
    <t>Informes del aplicativo SIIF y web-safi, consolidado de los formatos para el anteproyecto de presupuesto</t>
  </si>
  <si>
    <t>Coordinador Grupo de Presupuesto</t>
  </si>
  <si>
    <t>Coordinador Grupo de Presupuesto - Jefe Unidad de Recursos Financieros.</t>
  </si>
  <si>
    <t>Plan Anualizado de Caja - PAC</t>
  </si>
  <si>
    <t>OPERATIVA ASISTENCIAL</t>
  </si>
  <si>
    <t>Mide el cumplimiento del PAC aprobado, de acuerdo con su ejecucuón real.</t>
  </si>
  <si>
    <t>PAC ejecutado:  Plan anualizado y mensualizado de caja ejecutado realmente en el periodo
PAC programado: Plan anualizado y mensualizado de caja proyectado para el periodo</t>
  </si>
  <si>
    <t>Programa Anual Mensualizado de Caja</t>
  </si>
  <si>
    <t>AVANCE DE ACTIVIDADES</t>
  </si>
  <si>
    <t>Cumplimiento del Programa Anual Mensualizado de Caja - PAC</t>
  </si>
  <si>
    <r>
      <rPr>
        <sz val="12"/>
        <rFont val="Calibri"/>
        <family val="2"/>
      </rPr>
      <t>((∑</t>
    </r>
    <r>
      <rPr>
        <sz val="9.6"/>
        <rFont val="Arial"/>
        <family val="2"/>
      </rPr>
      <t xml:space="preserve"> de los Pagos  de Recusros Propios y Rezago (Cuentas por pagar + Reservas)realizados en el tiempo transcurrido en la Vigecia) / Total del Pac)*100</t>
    </r>
  </si>
  <si>
    <t>Coordinador de Tesoreria y Jefe de la Unidad de Recursos Financieros</t>
  </si>
  <si>
    <t>Mide el cumplimiento de la realización de pagos en días promedio</t>
  </si>
  <si>
    <t>Fecha en la que se realiza el pago.
Fecha en la que se recibe el compromiso de pago para su realización
Pagos reales realizados en el periodo a evaluar</t>
  </si>
  <si>
    <t>Fechas de Compromiso y realización de pagos</t>
  </si>
  <si>
    <t>PRODUCTO 6</t>
  </si>
  <si>
    <t>Estados Financieros</t>
  </si>
  <si>
    <t>Razonabilidad Financiera</t>
  </si>
  <si>
    <t>Identifica el estado real de la situación financiera de la entidad, de acuerdo con los niveles de aceptabilidad establecidos por la Contraloría General de la Nación</t>
  </si>
  <si>
    <t>Informe de la Contraloría General de la Nación</t>
  </si>
  <si>
    <t>Servicios Generales, inventarios e insumos</t>
  </si>
  <si>
    <t>ADM13-02</t>
  </si>
  <si>
    <t>Fabio Arango</t>
  </si>
  <si>
    <t>Secretaría General</t>
  </si>
  <si>
    <t>Proceso de Servicios Administrativos</t>
  </si>
  <si>
    <t>MANTENIMIENTO DE INFRAESTRUCTURA FISICA</t>
  </si>
  <si>
    <t>Fabio Arango Osorio</t>
  </si>
  <si>
    <t>Gustavo Diaz</t>
  </si>
  <si>
    <t>Alexander Garavito Suárez</t>
  </si>
  <si>
    <t>Pablo Alexander Bello</t>
  </si>
  <si>
    <t>Adrian Corrales</t>
  </si>
  <si>
    <t>Armando Puín</t>
  </si>
  <si>
    <t>Brian Torres</t>
  </si>
  <si>
    <t>Cumplimiento al plan de mantenimiento de infraestructura.</t>
  </si>
  <si>
    <t>Σ PT/Pp*100</t>
  </si>
  <si>
    <t>Semestral</t>
  </si>
  <si>
    <t>Mide la entrega de los proyectos efectivamente terminados para la vigencia 2013. (Indicados en la página 2. Recursos)</t>
  </si>
  <si>
    <r>
      <rPr>
        <b/>
        <sz val="10"/>
        <rFont val="Calibri"/>
        <family val="2"/>
        <scheme val="minor"/>
      </rPr>
      <t>PT =</t>
    </r>
    <r>
      <rPr>
        <sz val="10"/>
        <rFont val="Calibri"/>
        <family val="2"/>
        <scheme val="minor"/>
      </rPr>
      <t xml:space="preserve"> Proyectos Ejecutado       </t>
    </r>
    <r>
      <rPr>
        <b/>
        <sz val="10"/>
        <rFont val="Calibri"/>
        <family val="2"/>
        <scheme val="minor"/>
      </rPr>
      <t>Pp</t>
    </r>
    <r>
      <rPr>
        <sz val="10"/>
        <rFont val="Calibri"/>
        <family val="2"/>
        <scheme val="minor"/>
      </rPr>
      <t xml:space="preserve"> = Proyectos planeados</t>
    </r>
  </si>
  <si>
    <t>Proyectos solicitados por los coordinadores y aprobados para ser ejecutados</t>
  </si>
  <si>
    <t>Formato F-SAD-MIF-004 +  F-SAD-MIF-005</t>
  </si>
  <si>
    <t>Coordinador Grupor Servicios Administrativos</t>
  </si>
  <si>
    <t>Coordinador Grupo Servicios Administrativos</t>
  </si>
  <si>
    <t>Cumplimiento de actividades para mantenimiento de infraestructura.</t>
  </si>
  <si>
    <t>Ae / Ap* 100</t>
  </si>
  <si>
    <t>Describe el avande de todas las actividades involucradas en la ejecución del mantenimiento de infraestructura</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</si>
  <si>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Actividades de línea base ó planeadas</t>
    </r>
  </si>
  <si>
    <t>Proyectos aprobados para ser ejecutados y presupuesto de mantenimiento aprobado</t>
  </si>
  <si>
    <t>Formato F-SAD-MIF-004 + Plan Operativo Anual aprobado + Resolución de presupuesto</t>
  </si>
  <si>
    <t>Revisión de documentación interna del proceso</t>
  </si>
  <si>
    <t>Diseño de obras Bogotá</t>
  </si>
  <si>
    <t>Realización de estudios previos, prepliegos</t>
  </si>
  <si>
    <t>Seguimiento a proceso contractual</t>
  </si>
  <si>
    <t>Manteniento GTR's sede compartida  ANM   (Cali y Medellín)</t>
  </si>
  <si>
    <r>
      <t>Mantenimiento</t>
    </r>
    <r>
      <rPr>
        <sz val="10"/>
        <color indexed="10"/>
        <rFont val="Calibri"/>
        <family val="2"/>
        <scheme val="minor"/>
      </rPr>
      <t xml:space="preserve"> </t>
    </r>
    <r>
      <rPr>
        <sz val="10"/>
        <rFont val="Calibri"/>
        <family val="2"/>
        <scheme val="minor"/>
      </rPr>
      <t>Infraestructura</t>
    </r>
    <r>
      <rPr>
        <sz val="10"/>
        <color indexed="10"/>
        <rFont val="Calibri"/>
        <family val="2"/>
        <scheme val="minor"/>
      </rPr>
      <t xml:space="preserve">  </t>
    </r>
    <r>
      <rPr>
        <sz val="10"/>
        <rFont val="Calibri"/>
        <family val="2"/>
        <scheme val="minor"/>
      </rPr>
      <t>OVS's</t>
    </r>
  </si>
  <si>
    <t>Mantenimiento obras menores Bogotá</t>
  </si>
  <si>
    <t>Supervisión obras</t>
  </si>
  <si>
    <t>Respuesta servicio</t>
  </si>
  <si>
    <t>Oportunidad en la respuesta a mantenimientos correctivos de infraestructura</t>
  </si>
  <si>
    <t>Tiempo promedio de respuesta expresado en horas</t>
  </si>
  <si>
    <t>Hora</t>
  </si>
  <si>
    <t>≤ 8</t>
  </si>
  <si>
    <t>Mide el tiempo promedio de respuesta de todas las solicitudes de servicio y se contrasta con el tiempo de servicio preestablecido (1 dia habil= 8 horas)</t>
  </si>
  <si>
    <r>
      <rPr>
        <b/>
        <sz val="10"/>
        <rFont val="Calibri"/>
        <family val="2"/>
        <scheme val="minor"/>
      </rPr>
      <t>Tp=</t>
    </r>
    <r>
      <rPr>
        <sz val="10"/>
        <rFont val="Calibri"/>
        <family val="2"/>
        <scheme val="minor"/>
      </rPr>
      <t xml:space="preserve"> Tiempo de respuesta promedio del servicio mensual expresado en horas                                    </t>
    </r>
    <r>
      <rPr>
        <b/>
        <sz val="10"/>
        <rFont val="Calibri"/>
        <family val="2"/>
        <scheme val="minor"/>
      </rPr>
      <t xml:space="preserve">                                                        </t>
    </r>
  </si>
  <si>
    <t>Solicitudes de reparación efectuadas por los usuarios y respuesta de solución</t>
  </si>
  <si>
    <t>Formato F-SAD-INF-003</t>
  </si>
  <si>
    <t>ENCUESTA DE SATISFACCIÓN DE CLIENTES INTERNOS</t>
  </si>
  <si>
    <t>Guillermo Castellanos</t>
  </si>
  <si>
    <t>Francisco Javier Torres</t>
  </si>
  <si>
    <t>Adrián Corrales</t>
  </si>
  <si>
    <t>Erika Castro</t>
  </si>
  <si>
    <t>Adly Bayona</t>
  </si>
  <si>
    <t>Nubia Nuñez</t>
  </si>
  <si>
    <t>Avance de actividades</t>
  </si>
  <si>
    <t>Satisfacción del cliente interno</t>
  </si>
  <si>
    <t>Calificación de la encuesta de satisfacción</t>
  </si>
  <si>
    <t>Medir el grado de satisfacción de los usuarios internos de los Servicios Administrativos</t>
  </si>
  <si>
    <t>Acumulado de los servicios: Auditorios - Cafetería y aseo  - Fotocopiadora  - Transporte terrestre y aéreo - Vigilancia</t>
  </si>
  <si>
    <t>Resultados de las encuestas de satisfacción efectuadas por el Servicio Geológico Colombiano</t>
  </si>
  <si>
    <t>Encuestas de satisfacción</t>
  </si>
  <si>
    <t>PLAN DE ACTIVIDADES DE SERVICIOS GENERALES Y ADMINISTRATIVOS (CAFETERÍA, VIGILANCIA, ASEO, PARQUE AUTOMOTOR) IMPLEMENTADO</t>
  </si>
  <si>
    <t>Cumplimiento de servicios administrativos y generales</t>
  </si>
  <si>
    <t>Ae/Ap x 100</t>
  </si>
  <si>
    <t>Describe el avance de todas las actividades involucradas en la ejecución de las actividades de servicios administrativos (cafeteria, vigilancia, aseo y parque automotor).</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</si>
  <si>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Actividades planeadas ó línea base</t>
    </r>
  </si>
  <si>
    <t>Presupuesto y POA aprobado 2014 + contratos suscritos + seguimiento a contratos tercerizados + informes de servicios internos</t>
  </si>
  <si>
    <t>Plan Operativo Anual 2014 + SECOP + informes de supervisión</t>
  </si>
  <si>
    <t>Revisión de documentación interna del proceso del servicio de aseo y cafetería</t>
  </si>
  <si>
    <t>Revisión de documentación interna del proceso de Mantto de vehículos</t>
  </si>
  <si>
    <t>Revisión de documentación interna del proceso del servicio de vigilancia</t>
  </si>
  <si>
    <t>Seguimiento al plan de actividades para la prestacion de servicios de Cafetería y Aseo</t>
  </si>
  <si>
    <t>19.99</t>
  </si>
  <si>
    <t>Seguimiento al plan de actividades de Mantto preventivo de los vehículos</t>
  </si>
  <si>
    <t>Seguimiento al plan de actividades para la prestación de servicios de vigilancia</t>
  </si>
  <si>
    <t>Supervisión del contrato de Vigilancia</t>
  </si>
  <si>
    <t>Supervisión del contrato de Mantto de vehículos</t>
  </si>
  <si>
    <t>Supervisión del contrato de Cafetería y Aseo</t>
  </si>
  <si>
    <t>SERVICIOS PRESTADOS OPORTUNAMENTE</t>
  </si>
  <si>
    <t>Oportunidad en la respuesta entre la solicitud del servicio  y el tiempo preestablecido.</t>
  </si>
  <si>
    <t>Tiempo de respuesta promedio expresado en días</t>
  </si>
  <si>
    <t>Día</t>
  </si>
  <si>
    <t>Compara el tiempo efectivo de respuesta a una solicitud de servicio con el tiempo preestablecido para el servicio (3 dias)</t>
  </si>
  <si>
    <r>
      <rPr>
        <b/>
        <sz val="10"/>
        <rFont val="Calibri"/>
        <family val="2"/>
        <scheme val="minor"/>
      </rPr>
      <t>Tp=</t>
    </r>
    <r>
      <rPr>
        <sz val="10"/>
        <rFont val="Calibri"/>
        <family val="2"/>
        <scheme val="minor"/>
      </rPr>
      <t xml:space="preserve"> Tiempo de respuesta promedio del servicio mensual expresado en dias                                    </t>
    </r>
    <r>
      <rPr>
        <b/>
        <sz val="10"/>
        <rFont val="Calibri"/>
        <family val="2"/>
        <scheme val="minor"/>
      </rPr>
      <t xml:space="preserve">                                                        Tmax= </t>
    </r>
    <r>
      <rPr>
        <sz val="10"/>
        <rFont val="Calibri"/>
        <family val="2"/>
        <scheme val="minor"/>
      </rPr>
      <t>Tiempo máximo de respuesta en dias</t>
    </r>
  </si>
  <si>
    <t>Solicitudes efectuadas por lo usuarios + informe de actividades de respuesta</t>
  </si>
  <si>
    <t>Informes de supervisión de los servicios diarios solicitados y ejecutados</t>
  </si>
  <si>
    <t>BIENES DE LA ENTIDAD CONTROLADOS</t>
  </si>
  <si>
    <t>Edilson Vega</t>
  </si>
  <si>
    <t>Fernando Serrano</t>
  </si>
  <si>
    <t>Diana Triana</t>
  </si>
  <si>
    <t>Edgar Camargo</t>
  </si>
  <si>
    <t>Jeisson Triana</t>
  </si>
  <si>
    <t>Control sobre todos los bienes del Instituto</t>
  </si>
  <si>
    <t>Bi/TB x 100</t>
  </si>
  <si>
    <t>Indica el control de los bienes del Instituto</t>
  </si>
  <si>
    <r>
      <rPr>
        <b/>
        <sz val="10"/>
        <rFont val="Calibri"/>
        <family val="2"/>
        <scheme val="minor"/>
      </rPr>
      <t xml:space="preserve">Bi= </t>
    </r>
    <r>
      <rPr>
        <sz val="10"/>
        <rFont val="Calibri"/>
        <family val="2"/>
        <scheme val="minor"/>
      </rPr>
      <t xml:space="preserve">Número total real de bienes inventariados sobre los cuales el SGC tiene control </t>
    </r>
    <r>
      <rPr>
        <b/>
        <sz val="10"/>
        <rFont val="Calibri"/>
        <family val="2"/>
        <scheme val="minor"/>
      </rPr>
      <t>TB=</t>
    </r>
    <r>
      <rPr>
        <sz val="10"/>
        <rFont val="Calibri"/>
        <family val="2"/>
        <scheme val="minor"/>
      </rPr>
      <t xml:space="preserve"> Número total de bienes comprados por la entidad en el año 2013</t>
    </r>
  </si>
  <si>
    <t>Número total de bienes del Servicio Geológico Colombiano, número total de bienes a los cuales se les efectúa inventario</t>
  </si>
  <si>
    <t>SAFI - Informes de levantamiento de inventarios</t>
  </si>
  <si>
    <t xml:space="preserve"> Cumplimiento en las acciones de  toma física y actualización de inventario</t>
  </si>
  <si>
    <t>Actividades realizadas para lograr el 100% de inventario de bienes del Instituto en el nivel central.</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</si>
  <si>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xml:space="preserve"> Actividades planeadas ó línea base</t>
    </r>
  </si>
  <si>
    <t>Toma física + bajas de bienes +avaluos</t>
  </si>
  <si>
    <t>SAFI + Informes de actividades mensuales del encargado de inventarios</t>
  </si>
  <si>
    <t>Toma física SGC</t>
  </si>
  <si>
    <t>Baja de bienes</t>
  </si>
  <si>
    <t>Avalúo de bienes</t>
  </si>
  <si>
    <t>Implementación código de barras</t>
  </si>
  <si>
    <t>Movimento rutinario de bienes</t>
  </si>
  <si>
    <t>PLAN DE MANEJO AMBIENTAL PARA ÁREAS ADMINISTRATIVAS Y RESIDUOS ORDINARIOS IMPLEMENTADO</t>
  </si>
  <si>
    <t>Cumplimiento en el plan de gestión ambiental para áreas administrativas y residuos ordinarios.</t>
  </si>
  <si>
    <t>Pf / Pa*100</t>
  </si>
  <si>
    <t>Medir el nivel de cumplimiento del plan de gestión ambiental en temas administrativos y residuos ordinarios.</t>
  </si>
  <si>
    <r>
      <rPr>
        <b/>
        <sz val="10"/>
        <rFont val="Calibri"/>
        <family val="2"/>
        <scheme val="minor"/>
      </rPr>
      <t>Pf=</t>
    </r>
    <r>
      <rPr>
        <sz val="10"/>
        <rFont val="Calibri"/>
        <family val="2"/>
        <scheme val="minor"/>
      </rPr>
      <t xml:space="preserve"> Actividades realizadas                  </t>
    </r>
    <r>
      <rPr>
        <b/>
        <sz val="10"/>
        <rFont val="Calibri"/>
        <family val="2"/>
        <scheme val="minor"/>
      </rPr>
      <t xml:space="preserve">Pa= </t>
    </r>
    <r>
      <rPr>
        <sz val="10"/>
        <rFont val="Calibri"/>
        <family val="2"/>
        <scheme val="minor"/>
      </rPr>
      <t>Actividades programadas</t>
    </r>
  </si>
  <si>
    <t>Programas de gestión formulados + programas de gestión aplicables + Normatividad</t>
  </si>
  <si>
    <t>Leyes ambientales vigentes aplicables + Isolución</t>
  </si>
  <si>
    <t>Alineación Gestión Ambiental con Servicios Administrativos</t>
  </si>
  <si>
    <t>Formulación de objetivos ambientales</t>
  </si>
  <si>
    <t>Formulación de indicadores ambientales</t>
  </si>
  <si>
    <t>Formulación de metas ambientales</t>
  </si>
  <si>
    <t>Establecimiento de controles operacionales</t>
  </si>
  <si>
    <t>Documentación de controles operacionales</t>
  </si>
  <si>
    <t>Ejecución de controles operacionales para 2013</t>
  </si>
  <si>
    <t>Seguimiento al desempeño y ejecución</t>
  </si>
  <si>
    <t>Replanteo según resultados</t>
  </si>
  <si>
    <t>PRODUCTO 7</t>
  </si>
  <si>
    <t>BIENES DE LA ENTIDAD ASEGURADOS</t>
  </si>
  <si>
    <t>Miguel Chía</t>
  </si>
  <si>
    <t>Seguro sobre todos los bienes del Instituto</t>
  </si>
  <si>
    <r>
      <rPr>
        <b/>
        <sz val="10"/>
        <rFont val="Calibri"/>
        <family val="2"/>
        <scheme val="minor"/>
      </rPr>
      <t xml:space="preserve">Bi= </t>
    </r>
    <r>
      <rPr>
        <sz val="10"/>
        <rFont val="Calibri"/>
        <family val="2"/>
        <scheme val="minor"/>
      </rPr>
      <t xml:space="preserve">Número total real de bienes asegurados sobre los cuales el SGC tiene control                                                                              </t>
    </r>
    <r>
      <rPr>
        <b/>
        <sz val="10"/>
        <rFont val="Calibri"/>
        <family val="2"/>
        <scheme val="minor"/>
      </rPr>
      <t>TB=</t>
    </r>
    <r>
      <rPr>
        <sz val="10"/>
        <rFont val="Calibri"/>
        <family val="2"/>
        <scheme val="minor"/>
      </rPr>
      <t xml:space="preserve"> Número total de bienes comprados y que deben ser asegurados por la entidad en el año 2013</t>
    </r>
  </si>
  <si>
    <t xml:space="preserve">Número total de bienes del Servicio Geológico Colombiano, número total de bienes que requieren seguro </t>
  </si>
  <si>
    <t xml:space="preserve"> Cumplimiento en las acciones aseguramiento</t>
  </si>
  <si>
    <t>Actividades realizadas para lograr que el 100% de bienes se encuentren asegurados</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</si>
  <si>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xml:space="preserve"> Actividades planeadas ó línea base</t>
    </r>
  </si>
  <si>
    <t>Informes de actividades mensuales del encargado de inventarios, almacen y seguros</t>
  </si>
  <si>
    <t>Seguros Generales</t>
  </si>
  <si>
    <t>Seguros SOAT</t>
  </si>
  <si>
    <t>Salud Ocupacional</t>
  </si>
  <si>
    <t>GTH13-04</t>
  </si>
  <si>
    <t>Flor María Salcedo</t>
  </si>
  <si>
    <t>Sistema de Gestión de la Seguridad y Salud en el trabajo</t>
  </si>
  <si>
    <t>SISTEMA DE GESTIÓN DE LA SEGURIDAD Y SALUD EN EL TRABAJO</t>
  </si>
  <si>
    <t>Flor María Salcedo Sierra</t>
  </si>
  <si>
    <t>Sicóloga especialista en salud ocupacional</t>
  </si>
  <si>
    <t>Aura Rosana Tenorio Moreno</t>
  </si>
  <si>
    <t>Ingeniera Ambiental</t>
  </si>
  <si>
    <t>Sistema de Gestión de la Seguridad y Salud en el Trabajo implementado</t>
  </si>
  <si>
    <t>Documento</t>
  </si>
  <si>
    <t>Flor Maria Salcedo Sierra</t>
  </si>
  <si>
    <t>Mide la entrega del  Sistema de Gestión de la Seguridad y Salud en el Trabajo ejecutado con todos los componentes para la Vigencia 2014</t>
  </si>
  <si>
    <t>AVSG-SST =  Avance del Sistema de Gestión de la Seguridad y Salud en el Trabajo  - AP= Actividades Programadas - AE= Actividades Ejecutadas</t>
  </si>
  <si>
    <t>Actividades de los diferentes componentes que forman parte del Sistema de Gestión de la Seguridad y Salud en el Trabajo</t>
  </si>
  <si>
    <t>Registro de actividades - Datos de implementación de los Programas de Vigilancia Epidemológica</t>
  </si>
  <si>
    <t xml:space="preserve">Grado de avance en la imlpementación del Sistema de Gestión de la Seguridad y Salud en el Trabajo </t>
  </si>
  <si>
    <t>AVSG-SST = ∑  AP/AE*100</t>
  </si>
  <si>
    <t>Describe el porcentaje de avance de todas las actividades involucradas en la ejecución del Sistema de Gestión de la Seguridad y Salud en el Trabajo</t>
  </si>
  <si>
    <t xml:space="preserve"> AVSG-SST =  Avance del Sistema de Gestión de la Seguridad y Salud en el Trabajo  - AP= Actividades Programadas - AE= Actividades Ejecutadas</t>
  </si>
  <si>
    <t>Actividades programadas y actividades ejecutadas de los diferentes componentes que forman parte del Sistema de Gestión de la Seguridad y Salud en el Trabajo</t>
  </si>
  <si>
    <t>Registro diario de actividades - Datos de implementación de los Programas de Vigilancia Epidemológica</t>
  </si>
  <si>
    <t>Flor Maria Salcedo Sierra - Aura Rosana Tenorio Moreno</t>
  </si>
  <si>
    <t>SEGUIMIENTO A LOS PROGRAMAS DE VIGILANCIA EPIDEMIOLÓGICA</t>
  </si>
  <si>
    <t>REALIZACIÓN DE EXAMENES OCUPACIONALES DE INGRESO, RETIRO Y PERIÓDICOS</t>
  </si>
  <si>
    <t>IMPLEMENTACIÓN DEL SUBPROGRAMA DE HIGIENE Y SEGURIDAD INDUSTRIAL</t>
  </si>
  <si>
    <t>IMPLEMENTACIÓN DE PLANES DE EMERGENCIA</t>
  </si>
  <si>
    <t>PROMOCIÓN Y PREVENCIÓN EN SALUD</t>
  </si>
  <si>
    <t>Personal ausente por condiciones de salud</t>
  </si>
  <si>
    <t>PA= (NFI)/(NTF)*100</t>
  </si>
  <si>
    <t>Menor al 5%</t>
  </si>
  <si>
    <t>Describe el porcentaje de la proporción de trabajadores ausentes por enfermedad común, accidente de trabajo o enfermedad profesional</t>
  </si>
  <si>
    <t>PA= personal ausente ; (NFI)= número de funcionarios incapacitados en un periodo de tiempo; (NTF)= número total de funcionarios en un periodo de tiempo</t>
  </si>
  <si>
    <t>Registro de incapacidades médicas - planta de personal</t>
  </si>
  <si>
    <t>Documentos suministrados por los funcionarios incapacitados e información entregada por el grupo de nómina</t>
  </si>
  <si>
    <t>&lt; 5%</t>
  </si>
  <si>
    <t>Desarrollo de la Gestión Documental</t>
  </si>
  <si>
    <t>Identificación y Organización de Fondo Acumulado en la Entidad</t>
  </si>
  <si>
    <t>Jairo Nelson Castelblanco</t>
  </si>
  <si>
    <t>Marcela Ramos</t>
  </si>
  <si>
    <t>Monica Bermúdes</t>
  </si>
  <si>
    <t>Johanna Rivera</t>
  </si>
  <si>
    <t>Wilson Moreno</t>
  </si>
  <si>
    <t>Yenni Vargas</t>
  </si>
  <si>
    <t>Adriana Matiz</t>
  </si>
  <si>
    <t>Ferlein Rojas / Carolina Amaya</t>
  </si>
  <si>
    <t>Identificacion y organización de Fondo Acumulado</t>
  </si>
  <si>
    <t>MLI/MLO</t>
  </si>
  <si>
    <t>Metros Lineales</t>
  </si>
  <si>
    <t>Profesional Especializado</t>
  </si>
  <si>
    <t>Identificar y clasificar  en la sede central y en los GTR el Archivo del fondo Acumulado.</t>
  </si>
  <si>
    <r>
      <rPr>
        <b/>
        <sz val="11"/>
        <rFont val="Arial"/>
        <family val="2"/>
      </rPr>
      <t>MLI =</t>
    </r>
    <r>
      <rPr>
        <sz val="11"/>
        <rFont val="Arial"/>
        <family val="2"/>
      </rPr>
      <t xml:space="preserve"> Metros Lineales Identificados                                            </t>
    </r>
    <r>
      <rPr>
        <b/>
        <sz val="11"/>
        <rFont val="Arial"/>
        <family val="2"/>
      </rPr>
      <t>MLO</t>
    </r>
    <r>
      <rPr>
        <sz val="11"/>
        <rFont val="Arial"/>
        <family val="2"/>
      </rPr>
      <t xml:space="preserve"> = Metros Lineales Organizados   </t>
    </r>
  </si>
  <si>
    <t xml:space="preserve"> Informes de actividades mensuales de los contratistas involucrados en el proceso</t>
  </si>
  <si>
    <t>SE CONCLUYÓ LA ACTIVIDAD EN LA FECHA PROPUESTA JULIO 31/2014</t>
  </si>
  <si>
    <t>Actualización y Administración de Archivo Central del Instituto.</t>
  </si>
  <si>
    <t>Prestamo de Documentos</t>
  </si>
  <si>
    <t xml:space="preserve">Jairo Nelson Castelblanco </t>
  </si>
  <si>
    <t>Nelly Maribel Garcia</t>
  </si>
  <si>
    <t>Prestamos de documentos</t>
  </si>
  <si>
    <t>Prestamos solicitados/ Prestamos efectivos*100</t>
  </si>
  <si>
    <t>numero</t>
  </si>
  <si>
    <t xml:space="preserve">Solicitudes realizadas por las disitintas dependenciasal Archivo Central/ Prestamos efectivos. </t>
  </si>
  <si>
    <t>Actualización y Administración de Sistema Orfeo</t>
  </si>
  <si>
    <t>Manejo integral de las comunicaciones oficiales</t>
  </si>
  <si>
    <t>Juan José Hernandez</t>
  </si>
  <si>
    <t>Soporte de manejo del aplicativo en las dependencias de la Institución</t>
  </si>
  <si>
    <t>servicios solicitados/servicios programados  *100</t>
  </si>
  <si>
    <t xml:space="preserve">Mensual </t>
  </si>
  <si>
    <t>Servicios de apoyo a funcionarios de la Institución</t>
  </si>
  <si>
    <t>Comunicaciones producidas / comunicaciones incluidas en el sistema.</t>
  </si>
  <si>
    <t>Política de Cero Papel</t>
  </si>
  <si>
    <t>Reducción Consumo de Papel de la Entidad</t>
  </si>
  <si>
    <t>Control Consumo Papel</t>
  </si>
  <si>
    <t>Consumo de Papel 2013/consumo de papel 2014  *100</t>
  </si>
  <si>
    <t>Comparativo de Consumos de Papel Mensual</t>
  </si>
  <si>
    <t>Cantidad de Resmas consumidas 2014 / Cantidad de Resmas consumidas 2013</t>
  </si>
  <si>
    <t>Cantidades de resmas utilizadas por área</t>
  </si>
  <si>
    <t>Información de resmas entregadas por el almacén</t>
  </si>
  <si>
    <t xml:space="preserve">Contratación Institucional </t>
  </si>
  <si>
    <t>CON13-01</t>
  </si>
  <si>
    <t>Ivan Sarmiento Galvis</t>
  </si>
  <si>
    <t>Coordinación Grupo de Contratos y Convenios</t>
  </si>
  <si>
    <t>Proceso de contratación de bienes y servicios</t>
  </si>
  <si>
    <t>INFORME DE SEGUIMIENTO DEL PLAN ANUAL DE ADQUISICIONES</t>
  </si>
  <si>
    <t>Mónica Pongutá Achury - Coordinadora</t>
  </si>
  <si>
    <t>Nydia Moreno</t>
  </si>
  <si>
    <t>Cumplimiento del plan de adquisiciones</t>
  </si>
  <si>
    <t>A/B*100</t>
  </si>
  <si>
    <t>Coordinador del Grupo de Contratos y Convenios</t>
  </si>
  <si>
    <t>Establecer el No. de memorandos de solicitud de inicio de procesos de contratacion que, conforme al cronograma establecido en el plan de adquisiciones de la entidad, son radicados oportunamente.</t>
  </si>
  <si>
    <t>Ejecutar plan de compras y contratación de acuerdo a lo planeado</t>
  </si>
  <si>
    <t>A: No. De procesos que inician su contratación según lo programado en el plan de adquisiciones
B: No. De procesos de contratación programados en el plan de adquisiciones</t>
  </si>
  <si>
    <t>No. De procesos que inician su contratacion según lo programado en el plan de adquisiciones, No. De procesos de contratación programados en el plan de adquisiciones</t>
  </si>
  <si>
    <t>Plan de adquisiciones, Base de Datos de información de contratos</t>
  </si>
  <si>
    <t>Tecnólogo 1 del Grupo de Contratos y Convenios</t>
  </si>
  <si>
    <t xml:space="preserve">Coordinador de Contratos y Convenios </t>
  </si>
  <si>
    <t xml:space="preserve">LINEAS BASE Y TIEMPOS DE RESPUESTA POR CADA MODALIDAD DE SELECCIÓN  </t>
  </si>
  <si>
    <t>LUZ MARINA CORTES - SECRETARIA EJECUTIVA GRADO 24</t>
  </si>
  <si>
    <t>CATALINA SUAREZ - PROFESIONAL 3</t>
  </si>
  <si>
    <t>ANA MARIA BRICEÑO - PROFESIONAL ESPECIALIZADO GRADO 16</t>
  </si>
  <si>
    <t>EDWIN ARTEAGA - PROFESIONAL 3</t>
  </si>
  <si>
    <t>MONICA PONGUTA ACHURY - COORDINADORA</t>
  </si>
  <si>
    <t>JUANA MARIA CAYCEDO - TECNOLOGO 2</t>
  </si>
  <si>
    <t>NYDIA MORENO BUITRAGO - TECNOLOGO 1</t>
  </si>
  <si>
    <t>IVONNE GOMEZ - PROFESIONAL 1</t>
  </si>
  <si>
    <t>ROBINSON QUINTERO -  TECNOLOGO 0</t>
  </si>
  <si>
    <t>JONATHAN OLARTE - TECNICO ASISTENCIAL</t>
  </si>
  <si>
    <t>Oportunidad en la realización de procesos contractuales</t>
  </si>
  <si>
    <t xml:space="preserve">A/B * 100 </t>
  </si>
  <si>
    <t>Establecer el cumplimiento del cronograma de los procesos contractuales desde la publicación del aviso hasta la adjudicación o aceptación de la oferta. Para la contratación directa desde la radicación de la solicitud de contratación hasta la legalización del contrato</t>
  </si>
  <si>
    <t>A: No. Procesos que cumplen con los tiempos estipulados
B: No. Procesos terminados en el mes</t>
  </si>
  <si>
    <t>No. Procesos que cumplen con los tiempos estipulados, No. Procesos terminados en el mes</t>
  </si>
  <si>
    <t>Base de datos del Grupo de Contratos y Convenios</t>
  </si>
  <si>
    <t>Iván Sarmiento Galvis - Secretario General</t>
  </si>
  <si>
    <t>Despacho Secretaría General</t>
  </si>
  <si>
    <t>Propios</t>
  </si>
  <si>
    <t>Cumplimiento del Plan de Desarrollo Administrativo 2014</t>
  </si>
  <si>
    <t>Cumplimiento de la política 1: "Gestión Misional y de Gobierno" del Plan de Desarrollo Administrativo 2014</t>
  </si>
  <si>
    <t>Secretario General</t>
  </si>
  <si>
    <t xml:space="preserve">Profesional 0 </t>
  </si>
  <si>
    <t>Cumplimiento Política 1 PDA 2014</t>
  </si>
  <si>
    <t>Impacto</t>
  </si>
  <si>
    <t>∑ (Porcentaje de Avance Meta (i))</t>
  </si>
  <si>
    <t>Mide el grado de cumplimiento de las metas definidas para la política  1: "Gestión Misional y de Gobierno" del Plan de Desarrollo Administrativo 2014.</t>
  </si>
  <si>
    <t>Porcentaje de cumplimiento de las metas definidas para la política  1: "Gestión Misional y de Gobierno" del Plan de Desarrollo Administrativo 2014.</t>
  </si>
  <si>
    <t>Informe de avance trimestral del Plan de Desarrollo Administrativo 2014.</t>
  </si>
  <si>
    <t>Profesional de la Secretaría General.</t>
  </si>
  <si>
    <t>Pendiente remisión de la información de avance del tercer trimestre del Plan Institucional de Desarrollo Administrativo. 2014 por parte de los líderes de las políticas.</t>
  </si>
  <si>
    <t>Cumplimiento de la política 2: "Transparencia, participación y servicio al ciudadano" del Plan de Desarrollo Administrativo 2014</t>
  </si>
  <si>
    <t>Cumplimiento Política 2 PDA 2014</t>
  </si>
  <si>
    <t>Mide el grado de cumplimiento de las metas definidas para la política 2: "Transparencia, participación y servicio al ciudadano" del Plan de Desarrollo Administrativo 2014.</t>
  </si>
  <si>
    <t>Porcentaje de cumplimiento de las metas definidas para la política 2: "Transparencia, participación y servicio al ciudadano" del Plan de Desarrollo Administrativo 2014.</t>
  </si>
  <si>
    <t>Porcentaje de cumplimiento de las metas definidas para la política 2: "Transparencia, participación y servicio al ciudadano"  del Plan de Desarrollo Administrativo 2014.</t>
  </si>
  <si>
    <t>Cumplimiento de la política 3: "Gestión del Talento Humano" del Plan de Desarrollo Administrativo 2014</t>
  </si>
  <si>
    <t>Cumplimiento Política 3 PDA 2014</t>
  </si>
  <si>
    <t>Mide el grado de cumplimiento de las metas definidas para la política 3: "Gestión del Talento Humano" del Plan de Desarrollo Administrativo 2014.</t>
  </si>
  <si>
    <t>Porcentaje de cumplimiento de las metas definidas para la política 3: "Gestión del Talento Humano" del Plan de Desarrollo Administrativo 2014.</t>
  </si>
  <si>
    <t>Cumplimiento de la política 4: "Eficiancia Administrativa" del Plan de Desarrollo Administrativo 2014</t>
  </si>
  <si>
    <t>Cumplimiento Política 4 PDA 2014</t>
  </si>
  <si>
    <t>Mide el grado de cumplimiento de las metas definidas para la política 4: "Eficiancia Administrativa" del Plan de Desarrollo Administrativo 2014.</t>
  </si>
  <si>
    <t>Porcentaje de cumplimiento de las metas definidas para la política 4: "Eficiancia Administrativa"del Plan de Desarrollo Administrativo 2014.</t>
  </si>
  <si>
    <t>Cumplimiento de la política 5: "Gestión Financiera" del Plan de Desarrollo Administrativo 2014</t>
  </si>
  <si>
    <t>Cumplimiento Política 5 PDA 2014</t>
  </si>
  <si>
    <t>Mide el grado de cumplimiento de las metas definidas para la política 5: "Gestión Financiera" del Plan de Desarrollo Administrativo 2014.</t>
  </si>
  <si>
    <t>Porcentaje de cumplimiento de las metas definidas para la política 5: "Gestión Financiera" del Plan de Desarrollo Administrativo 2014.</t>
  </si>
  <si>
    <t>Cumplimiento de las actividades de seguimiento programadas para el despacho de Secretaría General</t>
  </si>
  <si>
    <t>Técnico Operativo 14</t>
  </si>
  <si>
    <t>Cumplimiento actividades de seguimiento planes Secretaría General</t>
  </si>
  <si>
    <t>∑(Número actividades ejecutadas/Número actividades programadas)*Peso</t>
  </si>
  <si>
    <t>Mide el grado de cumplimiento de las actividades de seguimiento programadas frente al POA 2014, al Plan de Acción 2014 y al Plan de Desarrollo Administrativo 2014.</t>
  </si>
  <si>
    <t>Número de actividades ejecutadas y Número de actividades programadas.</t>
  </si>
  <si>
    <t>Informes de Seguimiento, bases de datos</t>
  </si>
  <si>
    <t>Informes de Seguimiento al Plan Operativo 2014 y Plan de Acción 2014 de los grupos de la Secretaría General, Informes de Seguimiento al Plan de de Desarrollo Administrativo 2014.</t>
  </si>
  <si>
    <t>Informes de Seguimiento al Plan Operativo de los grupos de la Secretaría General.</t>
  </si>
  <si>
    <t>Informes de Seguimiento al Plan de acción de los grupos de la Secretaría General.</t>
  </si>
  <si>
    <t>Informes de Seguimiento al Plan de Desarrollo Administrativo.</t>
  </si>
  <si>
    <t>ALBERTO OCHOA YARZA</t>
  </si>
  <si>
    <t>Proceso/Actividad</t>
  </si>
  <si>
    <t>INVESTIGACIONES EN GEOCIENCIAS BÁSICAS GEO13-02</t>
  </si>
  <si>
    <t xml:space="preserve">RECURSOS NACIÓN - BPIN AMPLIACIÓN DEL CONOCIMIENTO GEOLÓGICO Y EL POTENCIAL DE RECURSOS DE SUBSUELO DE LA NACIÓN  </t>
  </si>
  <si>
    <t>SUB ACTIVIDAD  1</t>
  </si>
  <si>
    <t xml:space="preserve">CARTOGRAFIA GEOLÓGICA </t>
  </si>
  <si>
    <t>Peso de la Subactividad respecto al proyecto:</t>
  </si>
  <si>
    <t>Cartografía Geológica Planchas 53 y 178 Escala 1:100.000</t>
  </si>
  <si>
    <t>Peso del producto repecto a la  Subactividad:</t>
  </si>
  <si>
    <t>HENRY VILLEGAS VEGA</t>
  </si>
  <si>
    <t>PAULA ANDREA RÍOS  (P2)</t>
  </si>
  <si>
    <t>JORGE ADRIÁN OVIEDO</t>
  </si>
  <si>
    <t>EDGAR ANDRES MARTINEZ PRADA (P0)</t>
  </si>
  <si>
    <t>LEIXON ALLIRY LOZANO GUTIERREZ (P0)</t>
  </si>
  <si>
    <t>GERSOM DAVID GARCIA PEREZ (P0)</t>
  </si>
  <si>
    <t>Geólogo o Ing. Geólogo (P0)</t>
  </si>
  <si>
    <t>ROSA AMELIA PARRA (P3)</t>
  </si>
  <si>
    <t>Avance acumulado en Km2 de levantamiento de cartografía geológica a escala 1:100.000</t>
  </si>
  <si>
    <t xml:space="preserve"> ∑ de Km2 de levantamiento de cartografía geológica a escala 1:100.000 realizado</t>
  </si>
  <si>
    <t>Henry Villegas Vega</t>
  </si>
  <si>
    <t>Realización de cartografía regional a escala 1:100000 para el conocimiento geológico e insumo para la exploración de recursos minerales</t>
  </si>
  <si>
    <r>
      <t xml:space="preserve">1 Número de planchas geológicas a escala 1:100000 elaboradas 
2. Número de planchas geológicas a escala 1:100000 proyectadas
</t>
    </r>
    <r>
      <rPr>
        <b/>
        <u/>
        <sz val="12"/>
        <rFont val="Arial"/>
        <family val="2"/>
      </rPr>
      <t>Km2 de levantamiento de cartografía geológica a escala 1:100.000 realizado</t>
    </r>
  </si>
  <si>
    <t>Informes de avance de actividades de los intergrandes del grupo</t>
  </si>
  <si>
    <t>Trabajo de investigación individual o grupal de los integrantes del grupo</t>
  </si>
  <si>
    <t>Lider del proyecto y Grupo de trabajo</t>
  </si>
  <si>
    <t>Jorge Adrián Oviedo</t>
  </si>
  <si>
    <t>Descripción del avance</t>
  </si>
  <si>
    <t>ENERO:</t>
  </si>
  <si>
    <t>FEBRERO</t>
  </si>
  <si>
    <r>
      <t>MARZO:</t>
    </r>
    <r>
      <rPr>
        <sz val="12"/>
        <rFont val="Arial"/>
        <family val="2"/>
      </rPr>
      <t xml:space="preserve"> socialización del proyecto en el Municipio de La Primavera (Vichada) y reconocimiento geológico de la Plancha 178</t>
    </r>
  </si>
  <si>
    <r>
      <rPr>
        <b/>
        <sz val="12"/>
        <rFont val="Arial"/>
        <family val="2"/>
      </rPr>
      <t>ABRIL:</t>
    </r>
    <r>
      <rPr>
        <sz val="12"/>
        <rFont val="Arial"/>
        <family val="2"/>
      </rPr>
      <t xml:space="preserve">  procesamiento de la información geológica tomada en campo durante la comisión realizada en marzo</t>
    </r>
  </si>
  <si>
    <r>
      <rPr>
        <b/>
        <sz val="12"/>
        <rFont val="Arial"/>
        <family val="2"/>
      </rPr>
      <t>MAYO</t>
    </r>
    <r>
      <rPr>
        <sz val="12"/>
        <rFont val="Arial"/>
        <family val="2"/>
      </rPr>
      <t>: Integración e interpretación de la información capturada en campo.</t>
    </r>
  </si>
  <si>
    <r>
      <t>JUNIO</t>
    </r>
    <r>
      <rPr>
        <sz val="12"/>
        <rFont val="Arial"/>
        <family val="2"/>
      </rPr>
      <t>: Integración  e interpretación de la información capturada en campo.</t>
    </r>
  </si>
  <si>
    <r>
      <t xml:space="preserve">JULIO: </t>
    </r>
    <r>
      <rPr>
        <sz val="12"/>
        <rFont val="Arial"/>
        <family val="2"/>
      </rPr>
      <t>integración de la información de oficina y la capturada en campo.</t>
    </r>
  </si>
  <si>
    <r>
      <rPr>
        <b/>
        <sz val="12"/>
        <rFont val="Arial"/>
        <family val="2"/>
      </rPr>
      <t>AGOSTO:</t>
    </r>
    <r>
      <rPr>
        <sz val="12"/>
        <rFont val="Arial"/>
        <family val="2"/>
      </rPr>
      <t xml:space="preserve"> Se realizó la socialización en terreno de la plancha 53.</t>
    </r>
  </si>
  <si>
    <r>
      <rPr>
        <b/>
        <sz val="12"/>
        <rFont val="Arial"/>
        <family val="2"/>
      </rPr>
      <t>SEPTIEMBRE:</t>
    </r>
    <r>
      <rPr>
        <sz val="12"/>
        <rFont val="Arial"/>
        <family val="2"/>
      </rPr>
      <t xml:space="preserve"> Se terminó el trabajo de campo de la plancha 178, se está integrando la información capturada en campo, en septiembre se comienza el trabajo de campo de la plancha 53</t>
    </r>
  </si>
  <si>
    <t>OCTUBRE:</t>
  </si>
  <si>
    <t>NOVIEMBRE:</t>
  </si>
  <si>
    <r>
      <t>DICIEMBRE:</t>
    </r>
    <r>
      <rPr>
        <sz val="12"/>
        <rFont val="Arial"/>
        <family val="2"/>
      </rPr>
      <t xml:space="preserve"> </t>
    </r>
  </si>
  <si>
    <t>Morfodinámica de la línea de costa entre Punta Barú - Golfo de Morrosquillo y Rioacha - Ciénaga</t>
  </si>
  <si>
    <t>FABIAN SAAVEDRA DAZA  (P0)</t>
  </si>
  <si>
    <t>Edgar Joaquín Carrillo Lombana</t>
  </si>
  <si>
    <t>MARIANELA VARGAS ANAYA (P0)</t>
  </si>
  <si>
    <t>Gabriel Ruge Díaz</t>
  </si>
  <si>
    <t>GUILIANA ANDREA DIAZA MENDOZA (P0)</t>
  </si>
  <si>
    <t>ANNY JULIETH FORERO (P0)</t>
  </si>
  <si>
    <t>Avance acumulado en Km2 de levantamiento de cartografía geológica a escala 1:25.000</t>
  </si>
  <si>
    <t xml:space="preserve"> ∑ de Km2 de levantamiento de cartografía geológica a escala 1:25.000 realizado</t>
  </si>
  <si>
    <t xml:space="preserve">Henry Villegas </t>
  </si>
  <si>
    <t>Realización de la Memoria geológica de las planchas escala  1:25000 para el conocimiento geológico e insumo para la exploración de recursos minerales</t>
  </si>
  <si>
    <t>1 Número de planchas a escala 1:25000 elaboradas</t>
  </si>
  <si>
    <t>Ingreso de datos a la Plataforma de Información Geomorfodinámica</t>
  </si>
  <si>
    <t>Compilación y evaluación de información costera del SGC</t>
  </si>
  <si>
    <t>Realización de Plan Estratégico de trabajo con DIMAR</t>
  </si>
  <si>
    <t>Realización de mapas morfodinámicos</t>
  </si>
  <si>
    <t>Redacción de memoria explicativa sobre trabajo de morfodinámica</t>
  </si>
  <si>
    <r>
      <t xml:space="preserve">FEBRERO: </t>
    </r>
    <r>
      <rPr>
        <sz val="12"/>
        <rFont val="Arial"/>
        <family val="2"/>
      </rPr>
      <t>generación de infraestructura tecnológica para ingreso de datos a la plataforma de información geomorfodinámica</t>
    </r>
  </si>
  <si>
    <r>
      <t xml:space="preserve">MARZO: </t>
    </r>
    <r>
      <rPr>
        <sz val="12"/>
        <rFont val="Arial"/>
        <family val="2"/>
      </rPr>
      <t>reuniones de trabajo con funcionarios de DIMAR para realizar plan estratégico</t>
    </r>
  </si>
  <si>
    <r>
      <rPr>
        <b/>
        <sz val="12"/>
        <rFont val="Arial"/>
        <family val="2"/>
      </rPr>
      <t>ABRIL:</t>
    </r>
    <r>
      <rPr>
        <sz val="12"/>
        <rFont val="Arial"/>
        <family val="2"/>
      </rPr>
      <t xml:space="preserve">  mejoramiento de infraestructura tecnológica de la plataforma de información geomorfodinámica, e ingreso rutinario de datos</t>
    </r>
  </si>
  <si>
    <r>
      <rPr>
        <b/>
        <sz val="12"/>
        <rFont val="Arial"/>
        <family val="2"/>
      </rPr>
      <t>MAYO</t>
    </r>
    <r>
      <rPr>
        <sz val="12"/>
        <rFont val="Arial"/>
        <family val="2"/>
      </rPr>
      <t>: mejoramiento del funcionamiento y estructura tecnológica de la plataforma de información geomorfodinámica, modernización de equipos de computo (4 Estaciones de trabajo), revisión e ingreso rutinario de datos. Monitoreo y seguimiento a  análisis de laboratorio de granulometría, minerología y sedimentología; además de ubicación de muestras testigo.</t>
    </r>
  </si>
  <si>
    <r>
      <t>JUNIO</t>
    </r>
    <r>
      <rPr>
        <sz val="12"/>
        <rFont val="Arial"/>
        <family val="2"/>
      </rPr>
      <t>: Se continua avanzando en los análisis de laboratorio e integración de la información en la base de datos.</t>
    </r>
  </si>
  <si>
    <r>
      <t>JULIO:</t>
    </r>
    <r>
      <rPr>
        <sz val="12"/>
        <rFont val="Arial"/>
        <family val="2"/>
      </rPr>
      <t xml:space="preserve"> se continúan los análisis de laboratorio y la integración de la información en base de datos</t>
    </r>
  </si>
  <si>
    <r>
      <rPr>
        <b/>
        <sz val="12"/>
        <rFont val="Arial"/>
        <family val="2"/>
      </rPr>
      <t>AGOSTO:</t>
    </r>
    <r>
      <rPr>
        <sz val="12"/>
        <rFont val="Arial"/>
        <family val="2"/>
      </rPr>
      <t xml:space="preserve"> se realizó comisión para chequear puntos para continuar con la memoria. No se ha avanzado en el Convenio con la DIMAR esperando de ellos concretar las actividades</t>
    </r>
  </si>
  <si>
    <r>
      <rPr>
        <b/>
        <sz val="12"/>
        <rFont val="Arial"/>
        <family val="2"/>
      </rPr>
      <t>SEPTIEMBRE:</t>
    </r>
    <r>
      <rPr>
        <sz val="12"/>
        <rFont val="Arial"/>
        <family val="2"/>
      </rPr>
      <t xml:space="preserve"> Se efectuó una comisión de chequeo de infoemación y se avanza en la construcción de la memoria.</t>
    </r>
  </si>
  <si>
    <t>Cartografía Geológica Plancha 136 -II Escala 1:50.000</t>
  </si>
  <si>
    <t>Ingrid Bejarano (P0)</t>
  </si>
  <si>
    <t>María Alejandra Cetina (P0)</t>
  </si>
  <si>
    <t>ANA MILENA CARDOZO</t>
  </si>
  <si>
    <t>Hugo Alonso Patiño (P0)</t>
  </si>
  <si>
    <t>Juan José Villabona (P0)</t>
  </si>
  <si>
    <t xml:space="preserve"> ∑ de Km2 de levantamiento de cartografía geológica a escala 1:50.000 realizado</t>
  </si>
  <si>
    <t>Alberto Ochoa</t>
  </si>
  <si>
    <t>Realización de cartografía regional a escala 1:50,000 para el conocimiento geológico e insumo para la exploración de recursos minerales</t>
  </si>
  <si>
    <r>
      <t xml:space="preserve">1 Número de planchas geológicas a escala 1:50000 elaboradas 
</t>
    </r>
    <r>
      <rPr>
        <b/>
        <u/>
        <sz val="12"/>
        <rFont val="Arial"/>
        <family val="2"/>
      </rPr>
      <t>Km2 de levantamiento de cartografía geológica a escala 1:50.000 realizado</t>
    </r>
  </si>
  <si>
    <t xml:space="preserve">Lider del proyecto </t>
  </si>
  <si>
    <r>
      <t xml:space="preserve">FEBRERO: </t>
    </r>
    <r>
      <rPr>
        <sz val="12"/>
        <rFont val="Arial"/>
        <family val="2"/>
      </rPr>
      <t>reunión con grupo de trabajo de Bucaramanga</t>
    </r>
  </si>
  <si>
    <r>
      <t xml:space="preserve">MARZO: </t>
    </r>
    <r>
      <rPr>
        <sz val="12"/>
        <rFont val="Arial"/>
        <family val="2"/>
      </rPr>
      <t>planeación de socialización</t>
    </r>
  </si>
  <si>
    <r>
      <rPr>
        <b/>
        <sz val="12"/>
        <rFont val="Arial"/>
        <family val="2"/>
      </rPr>
      <t>ABRIL:</t>
    </r>
    <r>
      <rPr>
        <sz val="12"/>
        <rFont val="Arial"/>
        <family val="2"/>
      </rPr>
      <t xml:space="preserve">  comisión de socialización en área de estudio ante autoridades civiles y militares</t>
    </r>
  </si>
  <si>
    <r>
      <rPr>
        <b/>
        <sz val="12"/>
        <rFont val="Arial"/>
        <family val="2"/>
      </rPr>
      <t>MAYO</t>
    </r>
    <r>
      <rPr>
        <sz val="12"/>
        <rFont val="Arial"/>
        <family val="2"/>
      </rPr>
      <t>: Se prepara segunda comisión de campo y se interpreta e integra la información capturada en campo.</t>
    </r>
  </si>
  <si>
    <r>
      <t>JUNIO</t>
    </r>
    <r>
      <rPr>
        <sz val="12"/>
        <rFont val="Arial"/>
        <family val="2"/>
      </rPr>
      <t>: Se realizan trabajos de campo para continuar con la captura de datos y se integra la información de la primera comisión.</t>
    </r>
  </si>
  <si>
    <r>
      <t>JULIO:</t>
    </r>
    <r>
      <rPr>
        <sz val="12"/>
        <rFont val="Arial"/>
        <family val="2"/>
      </rPr>
      <t xml:space="preserve"> se realizan trabajos de campo</t>
    </r>
  </si>
  <si>
    <r>
      <rPr>
        <b/>
        <sz val="12"/>
        <rFont val="Arial"/>
        <family val="2"/>
      </rPr>
      <t>AGOSTO:</t>
    </r>
    <r>
      <rPr>
        <sz val="12"/>
        <rFont val="Arial"/>
        <family val="2"/>
      </rPr>
      <t xml:space="preserve"> Se integra la información de campo.</t>
    </r>
  </si>
  <si>
    <r>
      <rPr>
        <b/>
        <sz val="12"/>
        <rFont val="Arial"/>
        <family val="2"/>
      </rPr>
      <t>SEPTIEMBRE:</t>
    </r>
    <r>
      <rPr>
        <sz val="12"/>
        <rFont val="Arial"/>
        <family val="2"/>
      </rPr>
      <t xml:space="preserve"> se continua con la captura de la información en trabajos de campo.</t>
    </r>
  </si>
  <si>
    <t xml:space="preserve">SUPERVISIÓN INTERVENTORÍA CONTRATOS DE CARTOGRAFÍA GEOLÓGICA </t>
  </si>
  <si>
    <t>Geólogo o Ingeniero Geólogo  (P3)</t>
  </si>
  <si>
    <t>ARMANDO ESPINOSA  (P3)</t>
  </si>
  <si>
    <t>Supervisión de los contratos 547 y 548 de 2013 de Interventoría</t>
  </si>
  <si>
    <t xml:space="preserve">
1 Número de Informes
</t>
  </si>
  <si>
    <t>Lider del proyecto y empresa interventora</t>
  </si>
  <si>
    <t>Henry Villegas</t>
  </si>
  <si>
    <t>Informe de recolección y análisis de información preliminar</t>
  </si>
  <si>
    <t>Informe de Socialización</t>
  </si>
  <si>
    <t>Informe sobre la interpretación de información y mapa preliminar</t>
  </si>
  <si>
    <t>Informe sobre la ejecución de trabajo de campo, selección y organización de muestras</t>
  </si>
  <si>
    <t>Informe sobre procesamiento, integración de datos y análisis de información</t>
  </si>
  <si>
    <t>Informe sobre elaboración de mapa preliminar</t>
  </si>
  <si>
    <t>Elaboración informe, mapas y base de datos preliminares.</t>
  </si>
  <si>
    <t>Informe sobre edición y presentación final de productos.</t>
  </si>
  <si>
    <r>
      <t xml:space="preserve">FEBRERO: </t>
    </r>
    <r>
      <rPr>
        <sz val="12"/>
        <rFont val="Arial"/>
        <family val="2"/>
      </rPr>
      <t>1a. Reunión con empresa interventora</t>
    </r>
  </si>
  <si>
    <r>
      <t xml:space="preserve">MARZO: </t>
    </r>
    <r>
      <rPr>
        <sz val="12"/>
        <rFont val="Arial"/>
        <family val="2"/>
      </rPr>
      <t>2a. reunión con empresa interventora</t>
    </r>
  </si>
  <si>
    <r>
      <rPr>
        <b/>
        <sz val="12"/>
        <rFont val="Arial"/>
        <family val="2"/>
      </rPr>
      <t>ABRIL:</t>
    </r>
    <r>
      <rPr>
        <sz val="12"/>
        <rFont val="Arial"/>
        <family val="2"/>
      </rPr>
      <t xml:space="preserve">  3a. Reunión con empresa interventora</t>
    </r>
  </si>
  <si>
    <r>
      <rPr>
        <b/>
        <sz val="12"/>
        <rFont val="Arial"/>
        <family val="2"/>
      </rPr>
      <t>MAYO</t>
    </r>
    <r>
      <rPr>
        <sz val="12"/>
        <rFont val="Arial"/>
        <family val="2"/>
      </rPr>
      <t>: Se continua con la supervisión y seguimiento a la interventoría.</t>
    </r>
  </si>
  <si>
    <r>
      <t>JUNIO</t>
    </r>
    <r>
      <rPr>
        <sz val="12"/>
        <rFont val="Arial"/>
        <family val="2"/>
      </rPr>
      <t>: Se suspendió el trabajo de campo por problemas de orden público. Se solicita prorroga por dos meses para la terminación de la fase de campo.</t>
    </r>
  </si>
  <si>
    <r>
      <t xml:space="preserve">JULIO: </t>
    </r>
    <r>
      <rPr>
        <sz val="12"/>
        <rFont val="Arial"/>
        <family val="2"/>
      </rPr>
      <t>se presentan problemas de orden pública que han dificultado el trabajo  de campo.</t>
    </r>
  </si>
  <si>
    <r>
      <rPr>
        <b/>
        <sz val="12"/>
        <rFont val="Arial"/>
        <family val="2"/>
      </rPr>
      <t>AGOSTO:</t>
    </r>
    <r>
      <rPr>
        <sz val="12"/>
        <rFont val="Arial"/>
        <family val="2"/>
      </rPr>
      <t xml:space="preserve"> Se solucionaron los problemas de orden público y se continua con el desarrollo de las actividades</t>
    </r>
  </si>
  <si>
    <r>
      <rPr>
        <b/>
        <sz val="12"/>
        <rFont val="Arial"/>
        <family val="2"/>
      </rPr>
      <t>SEPTIEMBRE:</t>
    </r>
    <r>
      <rPr>
        <sz val="12"/>
        <rFont val="Arial"/>
        <family val="2"/>
      </rPr>
      <t xml:space="preserve"> se superaron problemas de orden público que habian dificultado el trabajo  de campo.</t>
    </r>
  </si>
  <si>
    <t>Términos de Referencia para los bloques a licitar en 2014</t>
  </si>
  <si>
    <t>Rosa Amelia Parra (P3)</t>
  </si>
  <si>
    <t>Alberto Ochoa Yarza</t>
  </si>
  <si>
    <t>cantidad de producto</t>
  </si>
  <si>
    <t>Térmiinos de referencia</t>
  </si>
  <si>
    <t xml:space="preserve"> ∑ de kilómetros cuadrados de cartografía geológica para licitar</t>
  </si>
  <si>
    <t>Este indicador se establece para cada uno de los perfiles a identificar y tiene que ver con:
Caracterización morfológica, geológica (puntual), medición topográfica y de variables oceanográficas, clasificación granulométrica y sedimentológica,</t>
  </si>
  <si>
    <t>términos de referencia</t>
  </si>
  <si>
    <t>Informes de avance de los integrantes del grupo</t>
  </si>
  <si>
    <t>documentos base para la realización de términos de referencia anteriores</t>
  </si>
  <si>
    <t>Grupo de trabajo</t>
  </si>
  <si>
    <t>Realización de sondeo de mercado</t>
  </si>
  <si>
    <t>Redacción de términos de referencia</t>
  </si>
  <si>
    <t xml:space="preserve"> </t>
  </si>
  <si>
    <r>
      <t xml:space="preserve">MARZO: </t>
    </r>
    <r>
      <rPr>
        <sz val="12"/>
        <rFont val="Arial"/>
        <family val="2"/>
      </rPr>
      <t>colección de toda la información técnica para realizar el sondeo de mercado</t>
    </r>
  </si>
  <si>
    <r>
      <rPr>
        <b/>
        <sz val="12"/>
        <rFont val="Arial"/>
        <family val="2"/>
      </rPr>
      <t>ABRIL:</t>
    </r>
    <r>
      <rPr>
        <sz val="12"/>
        <rFont val="Arial"/>
        <family val="2"/>
      </rPr>
      <t xml:space="preserve">  envio de requerimiento a las principales empresas para que aporten la información necesaria para realizar el soneo de mercado</t>
    </r>
  </si>
  <si>
    <r>
      <rPr>
        <b/>
        <sz val="12"/>
        <rFont val="Arial"/>
        <family val="2"/>
      </rPr>
      <t>MAYO</t>
    </r>
    <r>
      <rPr>
        <sz val="12"/>
        <rFont val="Arial"/>
        <family val="2"/>
      </rPr>
      <t>: De acuerdo a la asesoría del Banco Mundial se cambian requisitos de los estudios previos, de acuerdo a la topografía, geografía y geología de la zona.</t>
    </r>
  </si>
  <si>
    <r>
      <t>JUNIO</t>
    </r>
    <r>
      <rPr>
        <sz val="12"/>
        <rFont val="Arial"/>
        <family val="2"/>
      </rPr>
      <t>: Se ajustan los estudios previos  de acuerdo a la topografía, geografía y geología de la zona, por lo cual se solicitará un reconocimiento geológico de la zona.</t>
    </r>
  </si>
  <si>
    <r>
      <t xml:space="preserve">JULIO: </t>
    </r>
    <r>
      <rPr>
        <sz val="12"/>
        <rFont val="Arial"/>
        <family val="2"/>
      </rPr>
      <t xml:space="preserve">Se prepararon los estudios previos de acuerdo a las recomendaciones del banco mundial, se están realizando la correcciones jurídicas y financieras para sacar en concurso en el mes de agosto </t>
    </r>
  </si>
  <si>
    <r>
      <rPr>
        <b/>
        <sz val="12"/>
        <rFont val="Arial"/>
        <family val="2"/>
      </rPr>
      <t>AGOSTO:</t>
    </r>
    <r>
      <rPr>
        <sz val="12"/>
        <rFont val="Arial"/>
        <family val="2"/>
      </rPr>
      <t xml:space="preserve"> Se realizó la primera audiencia del proceso licitatorio, además se dio respuesta a las observaciones efectuadas por los proponentes.</t>
    </r>
  </si>
  <si>
    <r>
      <rPr>
        <b/>
        <sz val="12"/>
        <rFont val="Arial"/>
        <family val="2"/>
      </rPr>
      <t>SEPTIEMBRE:</t>
    </r>
    <r>
      <rPr>
        <sz val="12"/>
        <rFont val="Arial"/>
        <family val="2"/>
      </rPr>
      <t xml:space="preserve"> Se publicaron los estudios previos y se está cumpliendo el cronograma contractual. A mediados del mes recibireron las propuestas de las empresas. Se continua desarrollando el proceso de contratación en los tiempos establecidos.</t>
    </r>
  </si>
  <si>
    <t>SUB ACTIVIDAD 2</t>
  </si>
  <si>
    <t>Estudios Geológicos Especiales</t>
  </si>
  <si>
    <t>Memoria Magmatismo Jurásico Valle Superior del Magdalena y Cuenca de Putumayo, ajuste memoria y mapa plancha 147 Medellín oriental, fase de campo Magmatismo Jurásico Macizo de Santander y  Serranía de Perijá</t>
  </si>
  <si>
    <t>Gabriel Rodríguez</t>
  </si>
  <si>
    <t>Ana María Correa</t>
  </si>
  <si>
    <t>Gilberto Zapata</t>
  </si>
  <si>
    <t>Tomas Correa</t>
  </si>
  <si>
    <t>Maria Isabel Arango</t>
  </si>
  <si>
    <t>Lina María Cetina</t>
  </si>
  <si>
    <t>Jose Gilberto Bermudez</t>
  </si>
  <si>
    <t>Faustino Mosquera</t>
  </si>
  <si>
    <t>Manuel Castro</t>
  </si>
  <si>
    <t>John Mauro Castaño</t>
  </si>
  <si>
    <t>Memorias Magmatismo Jurásico  y memoria plancha 147</t>
  </si>
  <si>
    <t>Nx M</t>
  </si>
  <si>
    <t>Memorias (M)</t>
  </si>
  <si>
    <t>Memoria geológica Magmatismo Jurásico VSM y Cuenca de Putumayo</t>
  </si>
  <si>
    <t>N:Informes entregados</t>
  </si>
  <si>
    <t>Informes entregado a subdirección para revisión</t>
  </si>
  <si>
    <t xml:space="preserve">Interpretación de información y mapa preliminar </t>
  </si>
  <si>
    <t>1oo</t>
  </si>
  <si>
    <t>ENERO: Se inició la recopilación de información del Jurásico de Santander y Perijá y se continuo con la petrografía de los cuerpos jurásicos del VSM y Putumayo</t>
  </si>
  <si>
    <r>
      <t xml:space="preserve">FEBRERO: </t>
    </r>
    <r>
      <rPr>
        <sz val="12"/>
        <rFont val="Arial"/>
        <family val="2"/>
      </rPr>
      <t>Se recibieron los datos de laboratorio de geocronología de la UNAM, se inicio el informe final del Magmatismo Jurásico del Valle Superior del Magdalena y se enviaron 20 muestras de anfibolitas para analisis litogeoquimico al laboratorio de Bogotá dentro de la complementación de la geología de la plancha 147 Medellín Oriental, se hizo una comisión a Bogotá a compilar información del jurasico de Santander y Perija. No se recibieron las secciones delgadas enviadas en el año 2013 lo que esta afectando el desarrollo del proyecto.</t>
    </r>
  </si>
  <si>
    <r>
      <t xml:space="preserve">MARZO: </t>
    </r>
    <r>
      <rPr>
        <sz val="12"/>
        <rFont val="Arial"/>
        <family val="2"/>
      </rPr>
      <t xml:space="preserve">Se continuo con la descripción de los cuerpos jurásicos del VSM y Putumayo, se recibieron los resultados de litogeoquimica de los cuerpos Jurasicos del VSM y no se tiene aún la petrografía de 109 muestras. Se salio a campo para complementar la cartografía de la plancha 147, se iniciaron las bases de datos de petrografía del Macizo de Santander y Perija, se publicó el articulo "Hierro oolítico en el área del Municipio de Mitú (Departamento de Vaupéz, Amazonia colombiana) </t>
    </r>
  </si>
  <si>
    <r>
      <rPr>
        <b/>
        <sz val="12"/>
        <rFont val="Arial"/>
        <family val="2"/>
      </rPr>
      <t>ABRIL:</t>
    </r>
    <r>
      <rPr>
        <sz val="12"/>
        <rFont val="Arial"/>
        <family val="2"/>
      </rPr>
      <t xml:space="preserve">  Se recibió 56 secciones delgadas del proyecto jurásico del VSM y Putumayo, se inició el análisis delas secciones delgadas, se corrigió 3 de los mapas 1:25,000 de la plancha 147, se envió al laboratorio muestras para separar circones y análisis de AA para finos, se  escogieron muestras para sección delgada y litogeoquimica, se continuo con bases de datos del proyecto Jurásico de Macizo de Santander, se inició corrección memoria 147.</t>
    </r>
  </si>
  <si>
    <r>
      <rPr>
        <b/>
        <sz val="12"/>
        <rFont val="Arial"/>
        <family val="2"/>
      </rPr>
      <t>MAYO</t>
    </r>
    <r>
      <rPr>
        <sz val="12"/>
        <rFont val="Arial"/>
        <family val="2"/>
      </rPr>
      <t>:    Se analizaron el 90% de las secciones delgadas recibidas, se continuo con la elaboración de la memoria de la plancha 147 describiendo la edad del Complejo el retiro y describiendo la unidad Esquistos de Concepción, se separaron los circones para datación de unidades de la plancha 147 (5 muestras), se continua con la elaboración de bases de datos del proyecto Magmatismo Jurásico en el Macizo de Santander, se publicaron dos artículos " PETROGRAFÍA Y GEOQUIMICA DEL NEIS DE NECHÍ" y  "DESCRIPCIÓN DE UNA NUEVA UNIDAD DE LAVAS DENOMINADA ANDESITAS BASÁLTICAS DE EL MORITO - CORRELACIÓN REGIONAL CON EVENTOS MAGMÁTICOS DE ARCO".</t>
    </r>
  </si>
  <si>
    <r>
      <t>JUNIO</t>
    </r>
    <r>
      <rPr>
        <sz val="12"/>
        <rFont val="Arial"/>
        <family val="2"/>
      </rPr>
      <t>:  Se termino el análisis de las secciones delgadas enviadas en mayo por el Laboratorio de Bogotá y se incluyo la información en las bases de datos, se están describiendo en el informe final los putones del Valle &gt;Superior del Magdalena (Granito de Garzón, Monzodiorita de las Minas, monzodiorita de San Cayetano  y Monzogranito de Palermo, se hizo mal programación de la primera COMIISIÓN al Macizo de Santander. El proyecto no ha recibido la totalidad de secciones delgadas de la plancha 147 y del proyecto Jurásico del valle Superior del magdalena y Putumayo, esto afecta la entrega del producto final que es el informe.</t>
    </r>
  </si>
  <si>
    <r>
      <t xml:space="preserve">JULIO: </t>
    </r>
    <r>
      <rPr>
        <sz val="12"/>
        <rFont val="Arial"/>
        <family val="2"/>
      </rPr>
      <t>Se ejecuto la primera comisión al macizo de Santander, se escogieron muestras para datación U/Pb, litogeoquimica y sección delgada, se enviaron muestras a los laboratorios de Bogotá y Medellín, se recibió a finales de julio las secciones delgadas del Valle Superior del magdalena (53) y se inició el análisis petrográfico, se trabajó en el contrato de 3 geólogos y los términos del contrato de U/Pb</t>
    </r>
  </si>
  <si>
    <r>
      <rPr>
        <b/>
        <sz val="12"/>
        <rFont val="Arial"/>
        <family val="2"/>
      </rPr>
      <t>AGOSTO:</t>
    </r>
    <r>
      <rPr>
        <sz val="12"/>
        <rFont val="Arial"/>
        <family val="2"/>
      </rPr>
      <t xml:space="preserve">  Se analizaron las 53 secciones delgadas enviadas por Bogotá del putumayo, se montaron 55 muestras de circones para enviarlos a México para datación U/Pb, se tramita el contrato de datación U/Pb con la UNAM, se esta a la espera del contrato de secciones delgadas para enviar 113 rocas, se continua escribiendo el informe del Jurásico del Valle Superior del magdalena y Putumayo, se esta compilando la Información del Jurásico de Perijá y del  departamento del Tolima, se analizaron 29 secciones delgadas del batolito de Sombrerillos, se trabaja en el informe final de la plancha 147, se escribió la geoquímica de las Anfibolitas de Medellín, se montaron y separaron 5 muestras de circones del proyecto Volcán San Diego, 
PROBLEMAS: El Equipo de ICP masas lab. Bogotá se dañó y los resultados de litogeoquimica de algunos plutones del VSM no se tienen necesarios para el informe final. La entrega y envío de secciones delgadas por Bogotá esta atrasada. Por otro lado el contrato de dataciones U/Pb esta atrasado dibido a los trámites adicionales que deben desarrollarse, como el soporte de justificación de estudio de mercado, aprobación del proceso en comités de contratación, entreo otros, y esto en conjunto atrasa los productos</t>
    </r>
  </si>
  <si>
    <r>
      <rPr>
        <b/>
        <sz val="12"/>
        <rFont val="Arial"/>
        <family val="2"/>
      </rPr>
      <t>SEPTIEMBRE:</t>
    </r>
    <r>
      <rPr>
        <sz val="12"/>
        <rFont val="Arial"/>
        <family val="2"/>
      </rPr>
      <t xml:space="preserve"> Se realizó la segunda comisión al Macizo de Santander y Serranía de Perijá, cumpliendo con lo programado y algo más, se presentaron problemas de orden público en algunos sectores de la Serranía de Perijá (Sector de Pelaya-Curumaní y Codazi-San Diego) donde no fue posible ingresar. Se terminó el montaje de 68 muestras con circones, de los proyectos  Volcán San Diego, batolito de Buga, metamorfismo Pl-147 y Magmatismo Jurásico, se colaboró con el montaje de los circones de los otros proyectos, está pendiente que salga el contrato con la UNAM, se hizo toda la gestión de solicitar cotizaciones a todos los laboratorios y pasar esta información a Contratos y Convenios, esta atrasado este contrato y afecta los informes finales de este año. Se analizaron 28 secciones delgadas del Batolito de Mocoa de proyectos anteriores de cartografía que no tenían análisis y se está analizando secciones delgadas mal analizadas de la cartografía  anterior. Se continuó escribiendo los informes finales de la plancha 147 y Magmatismo Jurásico del Valle Superior del Magdalena y Putumayo. POBLEMAS DEL PROYECTO: El proyecto está siendo afectado por la demora en la elaboración de secciones delgadas a cargo del laboratorio de Bogotá y el contrato de secciones delgadas que a la fecha no ha salido; Se dañó el ICP masas y no han llegado los resultados de litogeoquimica de algunos cuerpos magmáticos; La demora en el trámite de las dataciones /U/Pb definitivamente está afectando los informes finales, pues no se tendrá la información a tiempo para incorporarlos  este año y algunos cuerpos plutónicos jurásicos no quedaran dentro del informe por falta de datos de laboratorio.</t>
    </r>
  </si>
  <si>
    <t>SUB ACTIVIDAD 3</t>
  </si>
  <si>
    <t xml:space="preserve">MAPA GEOLÓGICO DE COLOMBIA </t>
  </si>
  <si>
    <t>Cráteres de impacto en Colombia</t>
  </si>
  <si>
    <t>Jorge Gómez Tapias</t>
  </si>
  <si>
    <t>David Fernando Tovar Rodríguez</t>
  </si>
  <si>
    <t>Nohora Emma Montes Ramírez</t>
  </si>
  <si>
    <t>Fernando Alirio Alcárcel Gutiérrez</t>
  </si>
  <si>
    <t>Porcentaje de avance en la ejecución de las actividades</t>
  </si>
  <si>
    <r>
      <rPr>
        <sz val="12"/>
        <rFont val="Calibri"/>
        <family val="2"/>
      </rPr>
      <t>∑</t>
    </r>
    <r>
      <rPr>
        <sz val="9.6"/>
        <rFont val="Arial"/>
        <family val="2"/>
      </rPr>
      <t>(Actividades ejecutadas acumuladas/Actividades programadas acumuladas)*peso de la actividad</t>
    </r>
  </si>
  <si>
    <t>Un shapefile con las estructuras de cráteres de impacto probables y comprobadas en Colombia con un informe acompañante.</t>
  </si>
  <si>
    <t>Actividades ejecutadas acumuladas: Avance acumulado en la ejecución de las actividades a la fecha de reporte.</t>
  </si>
  <si>
    <t>El avance en los informes técnicos de las actividades programadas</t>
  </si>
  <si>
    <t>Imágenes de satélite Landsat TM, de radar y modelo de elevación y reconocimiento de campo.</t>
  </si>
  <si>
    <t>Revisión bibliográfica de todos los reportes de tectitas y caída de meteoritos en Colombia</t>
  </si>
  <si>
    <t>Búsqueda de cráteres de impacto en imágenes de radar, satélite y modelos de elevación en ArcGIS y Google Earth</t>
  </si>
  <si>
    <t>Preparación del curso de interpretación de líneas sísmicas</t>
  </si>
  <si>
    <t>Preparación del seminario de Geología Planetaria en Colombia con expertos de la NASA y el USGS</t>
  </si>
  <si>
    <t>Reconocimiento en campo de 3 estructuras problables de cráteres de impacto detectadas en sensores remotos</t>
  </si>
  <si>
    <t>Realización del informe</t>
  </si>
  <si>
    <r>
      <t xml:space="preserve">MARZO: </t>
    </r>
    <r>
      <rPr>
        <sz val="12"/>
        <rFont val="Arial"/>
        <family val="2"/>
      </rPr>
      <t>Va en 50% la base de datos de tectitas y caída de meteoritos en Colombia</t>
    </r>
  </si>
  <si>
    <r>
      <rPr>
        <b/>
        <sz val="12"/>
        <rFont val="Arial"/>
        <family val="2"/>
      </rPr>
      <t>ABRIL:</t>
    </r>
    <r>
      <rPr>
        <sz val="12"/>
        <rFont val="Arial"/>
        <family val="2"/>
      </rPr>
      <t xml:space="preserve"> Se efectuó del 21 al 24 de julio en el Hotel Tequendama el Entrenamiento en puesto de trabajo en Interpretación de línas sísmicas.</t>
    </r>
  </si>
  <si>
    <r>
      <rPr>
        <b/>
        <sz val="12"/>
        <rFont val="Arial"/>
        <family val="2"/>
      </rPr>
      <t>MAYO</t>
    </r>
    <r>
      <rPr>
        <sz val="12"/>
        <rFont val="Arial"/>
        <family val="2"/>
      </rPr>
      <t>: Se terminó la busqueda de posibles cráteres de impacto en el departamento de La Guajira.</t>
    </r>
  </si>
  <si>
    <r>
      <t>JUNIO</t>
    </r>
    <r>
      <rPr>
        <sz val="12"/>
        <rFont val="Arial"/>
        <family val="2"/>
      </rPr>
      <t>: Se realizó una comisión de recolección de tectitas al departamento del Valle.</t>
    </r>
  </si>
  <si>
    <r>
      <t>JULIO:</t>
    </r>
    <r>
      <rPr>
        <sz val="12"/>
        <rFont val="Arial"/>
        <family val="2"/>
      </rPr>
      <t xml:space="preserve"> Se terminó el informe de cráteres de impacto. Esta en proceso de oficialización.</t>
    </r>
  </si>
  <si>
    <r>
      <rPr>
        <b/>
        <sz val="12"/>
        <rFont val="Arial"/>
        <family val="2"/>
      </rPr>
      <t>AGOSTO:</t>
    </r>
    <r>
      <rPr>
        <sz val="12"/>
        <rFont val="Arial"/>
        <family val="2"/>
      </rPr>
      <t xml:space="preserve"> Se envío a revisión el informe para proceder a su oficialización.</t>
    </r>
  </si>
  <si>
    <r>
      <rPr>
        <b/>
        <sz val="12"/>
        <rFont val="Arial"/>
        <family val="2"/>
      </rPr>
      <t>SEPTIEMBRE:</t>
    </r>
    <r>
      <rPr>
        <sz val="12"/>
        <rFont val="Arial"/>
        <family val="2"/>
      </rPr>
      <t xml:space="preserve"> Llegó la respuesta del Dr. GREEN Director de Planetary Science Division, donde se planea hacer un curso para aprender a manejar el Planetary Data System (PDS). Se convino el 5 de diciembre como la fecha para realizar dicho evento. Se está haciendo la convocatoria para el curso.</t>
    </r>
  </si>
  <si>
    <t>Mapa Geológico de Suramérica</t>
  </si>
  <si>
    <t>Peso del producto respecto a la  Subactividad:</t>
  </si>
  <si>
    <t>María Fernanda Almanza Meléndez</t>
  </si>
  <si>
    <t>Andrés Leonardo Cuéllar Velásquez</t>
  </si>
  <si>
    <t>1 taller realizado del Mapa Geológico de Suramérica a escala 1:5 M</t>
  </si>
  <si>
    <t>Preparación del Taller del Mapa Geológico de Suramérica</t>
  </si>
  <si>
    <t>Taller Mapa Geológico de Suramérica</t>
  </si>
  <si>
    <t>Digitalización de los mapas geológicos a escala 1:5 M adquiridos durante el taller del Mapa Geológico de Suramérica</t>
  </si>
  <si>
    <r>
      <t xml:space="preserve">FEBRERO:  </t>
    </r>
    <r>
      <rPr>
        <sz val="12"/>
        <rFont val="Arial"/>
        <family val="2"/>
      </rPr>
      <t>Se presentó el Taller en la Asamblea de la Comisión del Mapa Geológico del Mundo en París</t>
    </r>
  </si>
  <si>
    <r>
      <t xml:space="preserve">MARZO: </t>
    </r>
    <r>
      <rPr>
        <sz val="12"/>
        <rFont val="Arial"/>
        <family val="2"/>
      </rPr>
      <t>Se prepararon y se enviaron las cartas de invitación al Taller del Mapa Geológico de Suramérica. Quedó listo el convenio con el Hotel Tequendama para evento.</t>
    </r>
  </si>
  <si>
    <r>
      <rPr>
        <b/>
        <sz val="12"/>
        <rFont val="Arial"/>
        <family val="2"/>
      </rPr>
      <t>ABRIL:</t>
    </r>
    <r>
      <rPr>
        <sz val="12"/>
        <rFont val="Arial"/>
        <family val="2"/>
      </rPr>
      <t xml:space="preserve"> Se realizó la primera circular del taller y el afiche.</t>
    </r>
  </si>
  <si>
    <r>
      <rPr>
        <b/>
        <sz val="12"/>
        <rFont val="Arial"/>
        <family val="2"/>
      </rPr>
      <t>MAYO</t>
    </r>
    <r>
      <rPr>
        <sz val="12"/>
        <rFont val="Arial"/>
        <family val="2"/>
      </rPr>
      <t>:  Se realizó la programación preliminar del taller, se han expedido tiquetes por parte del Hotel Tequendama de 5 invitados, dos están en tramite y tenemos reservas de hotel de otros 12 asistentes al taller.</t>
    </r>
  </si>
  <si>
    <r>
      <t>JUNIO</t>
    </r>
    <r>
      <rPr>
        <sz val="12"/>
        <rFont val="Arial"/>
        <family val="2"/>
      </rPr>
      <t>:  Se tiene el evento en um 80 % organizado. Se cuenta con 31 invitados internacionales confirmados. Se definió ya la ruta de la excusión geológica.</t>
    </r>
  </si>
  <si>
    <r>
      <rPr>
        <b/>
        <sz val="12"/>
        <rFont val="Arial"/>
        <family val="2"/>
      </rPr>
      <t xml:space="preserve">JULIO: </t>
    </r>
    <r>
      <rPr>
        <sz val="12"/>
        <rFont val="Arial"/>
        <family val="2"/>
      </rPr>
      <t>Se realizó con rotundo éxito el Taller del Mapa Geológico de Suramérica con la presencia de 43 especialistas conocedores de la geología de Suramérica.</t>
    </r>
  </si>
  <si>
    <r>
      <rPr>
        <b/>
        <sz val="12"/>
        <rFont val="Arial"/>
        <family val="2"/>
      </rPr>
      <t>AGOSTO:</t>
    </r>
    <r>
      <rPr>
        <sz val="12"/>
        <rFont val="Arial"/>
        <family val="2"/>
      </rPr>
      <t xml:space="preserve"> Se realizó el Mapa Geológico de Colombia a escala 1:5 M en formato análogo.</t>
    </r>
  </si>
  <si>
    <r>
      <t xml:space="preserve">SEPTIEMBRE: </t>
    </r>
    <r>
      <rPr>
        <sz val="12"/>
        <rFont val="Arial"/>
        <family val="2"/>
      </rPr>
      <t>Se actualizó el Mapa Geológico de Colombia a escala 1:5 M en formato análogo con información a septiembre de 2014.</t>
    </r>
  </si>
  <si>
    <t>Manual de estilos para el Boletín Geológico y las Publicaciones Especiales del Servicio Geológico Colombiano</t>
  </si>
  <si>
    <t>1 manual</t>
  </si>
  <si>
    <t>Revisión bibliográfica de manuales de estilos a nivel nacional e internacional (6 ejemplos).</t>
  </si>
  <si>
    <t>Revisión de las reglas de publicaciones en revistas científicas internacionales de primer nivel</t>
  </si>
  <si>
    <t>Selección de las normas ortográficas que se sean de uso común en las publicaciones científicas de geología</t>
  </si>
  <si>
    <t>Realización de las reglas de publicaciones e instrucciones de entrega de material gráfico a publicar</t>
  </si>
  <si>
    <t>Establecer parámetros para el armado digital de las publicaciones</t>
  </si>
  <si>
    <t>Redacción del manual</t>
  </si>
  <si>
    <t>Diagramación del manual</t>
  </si>
  <si>
    <r>
      <t>MARZO:</t>
    </r>
    <r>
      <rPr>
        <sz val="12"/>
        <rFont val="Arial"/>
        <family val="2"/>
      </rPr>
      <t xml:space="preserve"> Se han evaluado y sacado los elementos más valiosos para el manual de los libros Writing Scientific Research Articles y Manual de Estilos de la Universidad Externado de Colombia</t>
    </r>
  </si>
  <si>
    <r>
      <rPr>
        <b/>
        <sz val="12"/>
        <rFont val="Arial"/>
        <family val="2"/>
      </rPr>
      <t>ABRIL:</t>
    </r>
    <r>
      <rPr>
        <sz val="12"/>
        <rFont val="Arial"/>
        <family val="2"/>
      </rPr>
      <t xml:space="preserve"> Se han evaluado y sacado los elementos más valiosos para el manual del Código Estratigráfico de Norteamérica</t>
    </r>
  </si>
  <si>
    <r>
      <rPr>
        <b/>
        <sz val="12"/>
        <rFont val="Arial"/>
        <family val="2"/>
      </rPr>
      <t>MAYO</t>
    </r>
    <r>
      <rPr>
        <sz val="12"/>
        <rFont val="Arial"/>
        <family val="2"/>
      </rPr>
      <t>: Se ha evaluado y sacado los elementos más valiosos del libro de Ortografía de la Real Academia de la Lengua (Avance 30%)</t>
    </r>
  </si>
  <si>
    <r>
      <t>JUNIO</t>
    </r>
    <r>
      <rPr>
        <sz val="12"/>
        <rFont val="Arial"/>
        <family val="2"/>
      </rPr>
      <t>: Se ha evaluado y sacado los elementos más valiosos del libro de Ortografía de la Real Academia de la Lengua (Avance 50%)</t>
    </r>
  </si>
  <si>
    <r>
      <t xml:space="preserve">JULIO: </t>
    </r>
    <r>
      <rPr>
        <sz val="12"/>
        <rFont val="Arial"/>
        <family val="2"/>
      </rPr>
      <t>Se ha evaluado y sacado los elementos más valiosos del libro de Ortografía de la Real Academia de la Lengua (Avance 80%)</t>
    </r>
  </si>
  <si>
    <r>
      <rPr>
        <b/>
        <sz val="12"/>
        <rFont val="Arial"/>
        <family val="2"/>
      </rPr>
      <t>AGOSTO:</t>
    </r>
    <r>
      <rPr>
        <sz val="12"/>
        <rFont val="Arial"/>
        <family val="2"/>
      </rPr>
      <t xml:space="preserve">  Se ha evaluado y sacado los elementos más valiosos del libro de Ortografía de la Real Academia de la Lengua (Avance 100 %) y la Guía estratigráfica internacional (100 %).</t>
    </r>
  </si>
  <si>
    <r>
      <rPr>
        <b/>
        <sz val="12"/>
        <rFont val="Arial"/>
        <family val="2"/>
      </rPr>
      <t>SEPTIEMBRE:</t>
    </r>
    <r>
      <rPr>
        <sz val="12"/>
        <rFont val="Arial"/>
        <family val="2"/>
      </rPr>
      <t xml:space="preserve"> Va en un 70% la redacción del manual de estilos.</t>
    </r>
  </si>
  <si>
    <t>Granitoides cretácicos del Occidente Colombiano (Buga, Mistrató, Irra, Buriticá y Sabanalarga) Geoquímica, Estructura y Origen.
Fase II: Cartografía y petrografía del Batolito de Buga.</t>
  </si>
  <si>
    <t>José Alvaro Nivia Guevara</t>
  </si>
  <si>
    <t>Geólogo Prof. 3  - Myriam López</t>
  </si>
  <si>
    <t>Geólogo Prof. 0  - Carolina Paz</t>
  </si>
  <si>
    <t>Geólogo Prof. 0  - Alexis Botero</t>
  </si>
  <si>
    <t>Mapa geológico a escala 1:25.000 de las  planchas 261-IV-A, 261-IV-B, 261-IV-D, 261-II-C y 261-II-D</t>
  </si>
  <si>
    <t>Mapas e informes</t>
  </si>
  <si>
    <t>Cartografía regional detallada a de 5 planchas a escala 1:25.000  que permitan identificar la problemática relacionada con el origen y emplazamiento del Batolito de Buga. . Mapas geológicos, estructurales e informes que muestren y permitan describir la disposición de los diferentes materiales geológico. Informe petrográfico de las muestras colectaddas en  la zona de afloramiento del Batolito de Buga y las rocas relacionadas de su alrededor.</t>
  </si>
  <si>
    <t>1 Número de mapas e informes obtenídos
2. Número de mapas e Informes programados</t>
  </si>
  <si>
    <t>Trabajo de descripción investigación individual o grupal de los integrantes del grupo</t>
  </si>
  <si>
    <t xml:space="preserve">Revisión bibliográfica. </t>
  </si>
  <si>
    <t>Petrografía - Descripción secciones delgadas de muestras de la fase del año anterior (no elaboradas por el laboratorio durante ese período) y del material colectado durante el trabajo de campo de esta fase del proyecto.</t>
  </si>
  <si>
    <t>Adquisición información cartográfica (analógica y digital)</t>
  </si>
  <si>
    <t xml:space="preserve">Interpretación imágenes de sensores remotos. Preparación mapas digitales fotogeológicos. </t>
  </si>
  <si>
    <t>Socialización del proyecto</t>
  </si>
  <si>
    <t>Comisiones de trabajo de campo</t>
  </si>
  <si>
    <t>Organización de la información colectada.</t>
  </si>
  <si>
    <t xml:space="preserve">Análisis estructural. </t>
  </si>
  <si>
    <t>Informe de proyecto</t>
  </si>
  <si>
    <r>
      <t xml:space="preserve">ENERO: </t>
    </r>
    <r>
      <rPr>
        <sz val="12"/>
        <rFont val="Arial"/>
        <family val="2"/>
      </rPr>
      <t>Recolección y revisión de la información bibliográfica disponible. Preparación de documentos individuales de  revisión bibliográfica por cada uno de los contratistas participantes en esta actividad del proyecto. Revisión de la información cartográfica disponible a nivel de imágenes de sensores remotos y mapas, en el SGC, la CVC y Univalle. Adquisición de archivos de digitales de los vuelos FAL-407 disponibles en Univalle.</t>
    </r>
  </si>
  <si>
    <r>
      <t xml:space="preserve">FEBRERO: </t>
    </r>
    <r>
      <rPr>
        <sz val="12"/>
        <rFont val="Arial"/>
        <family val="2"/>
      </rPr>
      <t xml:space="preserve">Preparación de documentos individuales de  revisión bibliográfica por cada uno de los contratistas participantes en esta actividad del proyecto. Descripción de  secciones delgadas de  muestras colectadas en 2013, pero cuyas preparaciones llegaron a mediados del mes. </t>
    </r>
  </si>
  <si>
    <r>
      <t xml:space="preserve">MARZO: </t>
    </r>
    <r>
      <rPr>
        <sz val="12"/>
        <rFont val="Arial"/>
        <family val="2"/>
      </rPr>
      <t>Corrección de  documentos individuales de  revisión bibliográfica de acuerdo con las sugerencias de revisión del interventor de los contratos.  Continuación de las descripciones  de  secciones delgadas de  muestras colectadas en 2013.  Organización de archivos digitales con información cartográfico recibidos y fotointerpretación geológica de pares esterescópicos.</t>
    </r>
  </si>
  <si>
    <r>
      <t>ABRIL:</t>
    </r>
    <r>
      <rPr>
        <sz val="12"/>
        <rFont val="Arial"/>
        <family val="2"/>
      </rPr>
      <t xml:space="preserve">  Continuación de las descripciones petrográficas. Se culminó con aquellas disponibles, pero hacen falta 55 muestras colectadas durante las actividades del 2013, que se enviaron desde noviembre y no se han recibido. Se adelanta la interpetación de imáagenes de sensores remotos, principalmente fotogeológicas sobre pares esteroscópicos. Se adelanta (parcialmente) su restitución cartográfica en ArcGis a mendida que se avanza.</t>
    </r>
  </si>
  <si>
    <r>
      <t>MAYO</t>
    </r>
    <r>
      <rPr>
        <sz val="12"/>
        <rFont val="Arial"/>
        <family val="2"/>
      </rPr>
      <t xml:space="preserve">: Se adelantó la fase de fotointerpretación y restitución digital de preparación de los mapas fotogeológicos </t>
    </r>
  </si>
  <si>
    <r>
      <t>JUNIO</t>
    </r>
    <r>
      <rPr>
        <sz val="12"/>
        <rFont val="Arial"/>
        <family val="2"/>
      </rPr>
      <t>: Se llevó a cabo la comisión de socializaación del proyecto, se continuo la  fotointerpretación y restitución digital de preparación de los mapas fotogeológicos y se llevó a cabo (24 de junio a 14 de julio) la primera comisión de trabajo de campo.</t>
    </r>
  </si>
  <si>
    <r>
      <t>JULIO:</t>
    </r>
    <r>
      <rPr>
        <sz val="12"/>
        <rFont val="Arial"/>
        <family val="2"/>
      </rPr>
      <t xml:space="preserve"> Se llevó a cabo (24 de junio a 14 de julio) la primera comisión de trabajo de campo</t>
    </r>
    <r>
      <rPr>
        <b/>
        <sz val="12"/>
        <rFont val="Arial"/>
        <family val="2"/>
      </rPr>
      <t>.</t>
    </r>
    <r>
      <rPr>
        <sz val="12"/>
        <rFont val="Arial"/>
        <family val="2"/>
      </rPr>
      <t xml:space="preserve"> Organización del material colectado, actualización del libro índice. Se está llevando a cabo la segunda comisión de trabajo de campo del proyecto (25 de julio al 16 de agosto)</t>
    </r>
  </si>
  <si>
    <r>
      <rPr>
        <b/>
        <sz val="12"/>
        <rFont val="Arial"/>
        <family val="2"/>
      </rPr>
      <t>AGOSTO:</t>
    </r>
    <r>
      <rPr>
        <sz val="12"/>
        <rFont val="Arial"/>
        <family val="2"/>
      </rPr>
      <t xml:space="preserve"> </t>
    </r>
  </si>
  <si>
    <r>
      <rPr>
        <b/>
        <sz val="12"/>
        <rFont val="Arial"/>
        <family val="2"/>
      </rPr>
      <t>SEPTIEMBRE:</t>
    </r>
    <r>
      <rPr>
        <sz val="12"/>
        <rFont val="Arial"/>
        <family val="2"/>
      </rPr>
      <t xml:space="preserve"> </t>
    </r>
  </si>
  <si>
    <t>Informe del levantamiento estratigrafico en la zona inundable del proyecto hidrosogamoso</t>
  </si>
  <si>
    <t>Diana Montoya Arenas</t>
  </si>
  <si>
    <t>Redacción del informe unidades Paja y Tablazo</t>
  </si>
  <si>
    <t xml:space="preserve">MARZO: </t>
  </si>
  <si>
    <r>
      <rPr>
        <b/>
        <sz val="12"/>
        <rFont val="Arial"/>
        <family val="2"/>
      </rPr>
      <t>ABRIL:</t>
    </r>
    <r>
      <rPr>
        <sz val="12"/>
        <rFont val="Arial"/>
        <family val="2"/>
      </rPr>
      <t xml:space="preserve"> Descripción de los segmentos de la columna estratigráfica de la Formación La Paja.</t>
    </r>
  </si>
  <si>
    <r>
      <rPr>
        <b/>
        <sz val="12"/>
        <rFont val="Arial"/>
        <family val="2"/>
      </rPr>
      <t>MAYO</t>
    </r>
    <r>
      <rPr>
        <sz val="12"/>
        <rFont val="Arial"/>
        <family val="2"/>
      </rPr>
      <t>: Descripción de los segmentos de la columna estratigráfica de la Formación La Paja (35 %)</t>
    </r>
  </si>
  <si>
    <r>
      <t>JUNIO</t>
    </r>
    <r>
      <rPr>
        <sz val="12"/>
        <rFont val="Arial"/>
        <family val="2"/>
      </rPr>
      <t>: Descripción de los segmentos de la columna estratigráfica de la Formación La Paja (100 %)</t>
    </r>
  </si>
  <si>
    <t xml:space="preserve">JULIO: </t>
  </si>
  <si>
    <r>
      <rPr>
        <b/>
        <sz val="12"/>
        <rFont val="Arial"/>
        <family val="2"/>
      </rPr>
      <t>AGOSTO:</t>
    </r>
    <r>
      <rPr>
        <sz val="12"/>
        <rFont val="Arial"/>
        <family val="2"/>
      </rPr>
      <t xml:space="preserve"> Descripción de algunos segmentos de la Formación Tablazo (60%)</t>
    </r>
  </si>
  <si>
    <r>
      <rPr>
        <b/>
        <sz val="12"/>
        <rFont val="Arial"/>
        <family val="2"/>
      </rPr>
      <t>SEPTIEMBRE:</t>
    </r>
    <r>
      <rPr>
        <sz val="12"/>
        <rFont val="Arial"/>
        <family val="2"/>
      </rPr>
      <t xml:space="preserve">  Descripción de algunos segmentos de la Formación Tablazo (70%)</t>
    </r>
  </si>
  <si>
    <t>SUB ACTIVIDAD 4</t>
  </si>
  <si>
    <t>INVESTIGACIONES EN TECTÓNICA</t>
  </si>
  <si>
    <t>Mapa Tectónico del sector Puerto Wiches - Gamarra. Valle Medio del Magdalena-II 2014</t>
  </si>
  <si>
    <t>Jaime A. Romero L.</t>
  </si>
  <si>
    <t>Silvia C. Jerez A. Prof-0</t>
  </si>
  <si>
    <t>Geólogo Prof-1</t>
  </si>
  <si>
    <t>Ing. ArcGis</t>
  </si>
  <si>
    <t>Elaboración de Mapa Tectónico</t>
  </si>
  <si>
    <t xml:space="preserve">∑Número de mapas y memorias </t>
  </si>
  <si>
    <t>Mapa y Memoria</t>
  </si>
  <si>
    <t>Mapa Tectónico con Sismicidad y leyenda explicativa. La escala será 1:250.000</t>
  </si>
  <si>
    <t>Número de mapas y Memoria obtenidos</t>
  </si>
  <si>
    <t xml:space="preserve">Información existente, informes de avance y datos nuevos en sectores críticos  </t>
  </si>
  <si>
    <t>Base de Datos Cartografía Geológica Básica y reconocimientos de campo, SINGEO y Biblioteca</t>
  </si>
  <si>
    <t>Recolección y revisión información disponible. Implementar germen del SIG de la actividad</t>
  </si>
  <si>
    <t>Socialización y reconocimiento de la infraestrudctura de transporte</t>
  </si>
  <si>
    <t>Interpretación de información, mapa preliminar y plan de reconocimiento</t>
  </si>
  <si>
    <r>
      <t xml:space="preserve">Ejecución del plan de </t>
    </r>
    <r>
      <rPr>
        <b/>
        <sz val="11"/>
        <color rgb="FF009900"/>
        <rFont val="Arial"/>
        <family val="2"/>
      </rPr>
      <t>trabajo de campo</t>
    </r>
    <r>
      <rPr>
        <sz val="10"/>
        <color rgb="FF009900"/>
        <rFont val="Arial"/>
        <family val="2"/>
      </rPr>
      <t xml:space="preserve">, recolección y organización de </t>
    </r>
    <r>
      <rPr>
        <b/>
        <sz val="11"/>
        <color rgb="FF009900"/>
        <rFont val="Arial"/>
        <family val="2"/>
      </rPr>
      <t>datos</t>
    </r>
    <r>
      <rPr>
        <sz val="10"/>
        <color rgb="FF009900"/>
        <rFont val="Arial"/>
        <family val="2"/>
      </rPr>
      <t>. Tablas excel.</t>
    </r>
  </si>
  <si>
    <t>Alimentar SIG y Base de Datos. procesar, integración de datos y análisis de información.</t>
  </si>
  <si>
    <t>Elaboración del mapa Tectónico preliminar</t>
  </si>
  <si>
    <t xml:space="preserve">Elaboración del producto: Mapa Tectónico con control de campo. Integración información de subsuelo. </t>
  </si>
  <si>
    <t>Edición y presentación final de productos.</t>
  </si>
  <si>
    <r>
      <t xml:space="preserve">ENERO: </t>
    </r>
    <r>
      <rPr>
        <sz val="12"/>
        <rFont val="Arial"/>
        <family val="2"/>
      </rPr>
      <t>Adecuación de sitios de trabajo e inducción para el desarrollo de las actividades, formulación de cronogramas de actividades para el logro de los objetivos.</t>
    </r>
  </si>
  <si>
    <r>
      <t xml:space="preserve">FEBRERO: </t>
    </r>
    <r>
      <rPr>
        <sz val="12"/>
        <rFont val="Arial"/>
        <family val="2"/>
      </rPr>
      <t xml:space="preserve">Socialización primera comisión de campo, reconocimiento regional. </t>
    </r>
  </si>
  <si>
    <r>
      <t xml:space="preserve">MARZO: </t>
    </r>
    <r>
      <rPr>
        <sz val="12"/>
        <rFont val="Arial"/>
        <family val="2"/>
      </rPr>
      <t>Levantamiento de datos de campo, identificación de las estructuras NE-SW</t>
    </r>
  </si>
  <si>
    <r>
      <rPr>
        <b/>
        <sz val="12"/>
        <rFont val="Arial"/>
        <family val="2"/>
      </rPr>
      <t>ABRIL:</t>
    </r>
    <r>
      <rPr>
        <sz val="12"/>
        <rFont val="Arial"/>
        <family val="2"/>
      </rPr>
      <t xml:space="preserve"> Alimentar base de datos con información de campo y nueva fase de campo, en borde E de la Pl.75, Aguachica. Fallas Aguachica-Campana y la Morena. </t>
    </r>
  </si>
  <si>
    <r>
      <rPr>
        <b/>
        <sz val="12"/>
        <rFont val="Arial"/>
        <family val="2"/>
      </rPr>
      <t>MAYO</t>
    </r>
    <r>
      <rPr>
        <sz val="12"/>
        <rFont val="Arial"/>
        <family val="2"/>
      </rPr>
      <t>: Revisión en campo de sectores de empalme de planchas con problemas de continuidad de estructuras y contactos geológicos. Toma de datos de campo.</t>
    </r>
  </si>
  <si>
    <r>
      <t>JUNIO</t>
    </r>
    <r>
      <rPr>
        <sz val="12"/>
        <rFont val="Arial"/>
        <family val="2"/>
      </rPr>
      <t xml:space="preserve">: Ingresar a base de datos de la información colectada en campo e inicia el procesamiento estructural: proyección estereográfica </t>
    </r>
  </si>
  <si>
    <r>
      <t>JULIO:</t>
    </r>
    <r>
      <rPr>
        <sz val="12"/>
        <rFont val="Arial"/>
        <family val="2"/>
      </rPr>
      <t xml:space="preserve"> Progresa el ingreso de información a base de datos, la proyección estereográfica y la integración temática de la información. Última fase de campo sigue pendiente de contratar experto para validar hipótesis cartográficas.</t>
    </r>
  </si>
  <si>
    <r>
      <rPr>
        <b/>
        <sz val="12"/>
        <rFont val="Arial"/>
        <family val="2"/>
      </rPr>
      <t>AGOSTO:</t>
    </r>
    <r>
      <rPr>
        <sz val="12"/>
        <rFont val="Arial"/>
        <family val="2"/>
      </rPr>
      <t xml:space="preserve"> Se avanza en el ingreso a la base de datos de la información. Se inicia el análisis integral y la construcción del Mapa Tectónico. La contratación de asesor fue lenta y requirió esfuerzo y paciencia, para lograr la aprobación.</t>
    </r>
  </si>
  <si>
    <r>
      <rPr>
        <b/>
        <sz val="12"/>
        <rFont val="Arial"/>
        <family val="2"/>
      </rPr>
      <t>SEPTIEMBRE:</t>
    </r>
    <r>
      <rPr>
        <sz val="12"/>
        <rFont val="Arial"/>
        <family val="2"/>
      </rPr>
      <t xml:space="preserve"> Se concluyó el reconocimiento de campo. Se progresa en el ingreso de los datos de campo a la base de datos. Se inicia la edición del mapa.</t>
    </r>
  </si>
  <si>
    <t>Mapa Tectónico del Cuaternario, Andes Sur de Colombia.</t>
  </si>
  <si>
    <t>Eliana Torres J.</t>
  </si>
  <si>
    <t>Geólogo Prof.0 RJBarrera</t>
  </si>
  <si>
    <t>Ing. SIG experto ArcGis</t>
  </si>
  <si>
    <t>Mapa Tectónico del Cuaternario del Departamento de Nariño y alrededores.</t>
  </si>
  <si>
    <t>Número de mapas obtenidos/número de mapas programados</t>
  </si>
  <si>
    <t>Mapa y memoria</t>
  </si>
  <si>
    <t>Mapa Tectónico: Fallas y pliegues activos durante el Cuaternario y depósitos cuaternarios deformados por tectónica. Paleosismicidad.</t>
  </si>
  <si>
    <t>1- Número de mapas y Memoria obtenidos.    2-Número de mapas y memorias programados</t>
  </si>
  <si>
    <t>Cartografía de trazos de Falla y datos geológicos nuevos</t>
  </si>
  <si>
    <t>Cartografía Geológica Básica del S.G.C. y reconocimientos de Campo</t>
  </si>
  <si>
    <t xml:space="preserve"> Eliana Torres J.    &amp;  Jaime A. Romero L.</t>
  </si>
  <si>
    <t xml:space="preserve">Recolección y análisis de información preliminar disponible, visita reconocimiento y socialización. </t>
  </si>
  <si>
    <t>Reconocimiento previo y socialización ante autoridades locales  y comunidad</t>
  </si>
  <si>
    <t>Interpretación de información existente y mapa preliminar. Plan de trabajo de campo.</t>
  </si>
  <si>
    <t>Ejecución de trabajo de campo, colección y organización de datos. Tablas excel</t>
  </si>
  <si>
    <t>Procesamiento e integración de datos sensores remotos y datos de campo y análisis de información. Alimentar Base deDatos.</t>
  </si>
  <si>
    <t>Elaboración de producto final. Mapas e informe</t>
  </si>
  <si>
    <t>Revisión, edición y verificación. Producto final.</t>
  </si>
  <si>
    <r>
      <t xml:space="preserve">FEBRERO: </t>
    </r>
    <r>
      <rPr>
        <sz val="12"/>
        <rFont val="Arial"/>
        <family val="2"/>
      </rPr>
      <t>Se ha avanzado en la elaboración de mapa: depurando los trazos de falla compilados a partir de la Geología Básica (1:100.000), para obtener los corredores de deformación sismogénicos. Avance del 10%</t>
    </r>
  </si>
  <si>
    <r>
      <t xml:space="preserve">MARZO </t>
    </r>
    <r>
      <rPr>
        <sz val="12"/>
        <rFont val="Arial"/>
        <family val="2"/>
      </rPr>
      <t>Se ha avanzado en la elaboración de mapa: depurando los trazos de falla compilados a partir de la Geología Básica (1:100.000), para obtener los corredores de deformación sismogénicos. Avance del 25%</t>
    </r>
  </si>
  <si>
    <r>
      <rPr>
        <b/>
        <sz val="12"/>
        <rFont val="Arial"/>
        <family val="2"/>
      </rPr>
      <t>ABRIL:</t>
    </r>
    <r>
      <rPr>
        <sz val="12"/>
        <rFont val="Arial"/>
        <family val="2"/>
      </rPr>
      <t xml:space="preserve"> Se ha avanzado en la elaboración de mapa: depurando los trazos de falla compilados a partir de la Geología Básica (1:100.000), para obtener los corredores de deformación sismogénicos. Avance del 40%</t>
    </r>
  </si>
  <si>
    <r>
      <rPr>
        <b/>
        <sz val="12"/>
        <rFont val="Arial"/>
        <family val="2"/>
      </rPr>
      <t>MAYO</t>
    </r>
    <r>
      <rPr>
        <sz val="12"/>
        <rFont val="Arial"/>
        <family val="2"/>
      </rPr>
      <t xml:space="preserve">: La geol. E. torres es transferida al Grupo de Cartografía. Se modifica el % de dedicación. Se evalúa el avance de las actividades. Y se reestructuran los compromisos y se modifica la participación de E. Torres en actividades de campo. </t>
    </r>
  </si>
  <si>
    <r>
      <t>JUNIO: S</t>
    </r>
    <r>
      <rPr>
        <sz val="12"/>
        <rFont val="Arial"/>
        <family val="2"/>
      </rPr>
      <t>e produce la terminación anticipada del contrato de prestación de servicios 196 /2014. Se evalúa el avance. Se busca geol. para continuar con la construcción del mapa.</t>
    </r>
  </si>
  <si>
    <r>
      <t>JULIO:</t>
    </r>
    <r>
      <rPr>
        <sz val="12"/>
        <rFont val="Arial"/>
        <family val="2"/>
      </rPr>
      <t xml:space="preserve"> Se concreta la contratación de una geóloga para continuar con algunas de las actividades programadas. La geol. E. Torres es transferida a otro grupo de trabajo y queda con una información que el proyecto requiere recuperar.</t>
    </r>
  </si>
  <si>
    <r>
      <rPr>
        <b/>
        <sz val="12"/>
        <rFont val="Arial"/>
        <family val="2"/>
      </rPr>
      <t>AGOSTO:</t>
    </r>
    <r>
      <rPr>
        <sz val="12"/>
        <rFont val="Arial"/>
        <family val="2"/>
      </rPr>
      <t xml:space="preserve"> La nueva geóloga retoma el trabajo del contratista que termino de manera anticipada el contrato, avanza de forma satisfactoria la actividad. También se esta tras el remplazo de la geóloga E. Torres. Se avanza a menor ritmo del previsto.</t>
    </r>
  </si>
  <si>
    <r>
      <rPr>
        <b/>
        <sz val="12"/>
        <rFont val="Arial"/>
        <family val="2"/>
      </rPr>
      <t>SEPTIEMBRE:</t>
    </r>
    <r>
      <rPr>
        <sz val="12"/>
        <rFont val="Arial"/>
        <family val="2"/>
      </rPr>
      <t xml:space="preserve"> Toma posesión la geóloga M.C. López, en la sede de Cali en reemplazo de E. Torres. Y se avanza en la depuración y re-definición de los corredores de deformación.    </t>
    </r>
  </si>
  <si>
    <t>Muestreo Simológico en el Valle Medio  del Magdalena</t>
  </si>
  <si>
    <t>Física Sismol. Prof.1</t>
  </si>
  <si>
    <t>Ing. Instr. Sismológica Prof.1</t>
  </si>
  <si>
    <t>35% ?</t>
  </si>
  <si>
    <t xml:space="preserve">Operación de estaciones sismológicas </t>
  </si>
  <si>
    <t>Número de Estaciones en funcionamiento / número de estaciones registro sismológico obtenidos.</t>
  </si>
  <si>
    <t xml:space="preserve">Estación instalada funcionando. </t>
  </si>
  <si>
    <t>Equipo sismológico instalado en campo funcionando y registrando</t>
  </si>
  <si>
    <t>1- Número de equipos sismológicos instalados.  2- Cantidad de equipos y días de muestreo programados</t>
  </si>
  <si>
    <t xml:space="preserve">Información existente, datos de sismológicos RSNC, informes de avance y datos nuevos en sectores críticos  </t>
  </si>
  <si>
    <t>Bases de Datos Red Sismológica Nacional de Colombia y muestreo sismológico de las estaciones sismológicas instaladas, SINGEO y Biblioteca SGC.</t>
  </si>
  <si>
    <t>Revisión información disponible, Identificación y puesta a punto de equipos sismológicos</t>
  </si>
  <si>
    <t>Reconocimiento del área de trabajo y socialización</t>
  </si>
  <si>
    <t>Busqueda de sitios, instalación de cuatro equipos sismológicos y control de su funcionamiento.</t>
  </si>
  <si>
    <t>Procesamiento primario de datos nuevos adquiridos con la estaciones instaladas</t>
  </si>
  <si>
    <t>Revisión Bases de datos RSNC de la sismicidad de la región objeto de estudio. Descargar señales, reprocesar parámetros sismológicos y catálogo de sismicidad estudiada.</t>
  </si>
  <si>
    <t>Elaboración del informe final de la actividad.</t>
  </si>
  <si>
    <r>
      <t xml:space="preserve">FEBRERO </t>
    </r>
    <r>
      <rPr>
        <sz val="12"/>
        <rFont val="Arial"/>
        <family val="2"/>
      </rPr>
      <t>Reconocimiento y socialización del trabajo geológico de campo e instalación de tres estaciones sismológicas - convenio 060 ANH SGC.</t>
    </r>
  </si>
  <si>
    <r>
      <t xml:space="preserve">MARZO </t>
    </r>
    <r>
      <rPr>
        <sz val="12"/>
        <rFont val="Arial"/>
        <family val="2"/>
      </rPr>
      <t>Instalación del 100% de las estaciones sismológicas. Se efectuó el primer reconocimiento de campo, además se inició la descarga de información sismológica en el área de interés del convenio 060 ANH - SGC.</t>
    </r>
  </si>
  <si>
    <r>
      <rPr>
        <b/>
        <sz val="12"/>
        <rFont val="Arial"/>
        <family val="2"/>
      </rPr>
      <t>ABRIL:</t>
    </r>
    <r>
      <rPr>
        <sz val="12"/>
        <rFont val="Arial"/>
        <family val="2"/>
      </rPr>
      <t xml:space="preserve"> Se efectúa control de funcionamiento de las estaciones sismológicas instaladas. Descarga y relocalización de sismicidad de la RSNC del área de estudio.</t>
    </r>
  </si>
  <si>
    <r>
      <rPr>
        <b/>
        <sz val="12"/>
        <rFont val="Arial"/>
        <family val="2"/>
      </rPr>
      <t>MAYO</t>
    </r>
    <r>
      <rPr>
        <sz val="12"/>
        <rFont val="Arial"/>
        <family val="2"/>
      </rPr>
      <t>: Se avanza en el reprocesamiento de la sismicidad registrada por la RSNC en el área de interés del Convenio 060/2014.</t>
    </r>
  </si>
  <si>
    <r>
      <t>JUNIO</t>
    </r>
    <r>
      <rPr>
        <sz val="12"/>
        <rFont val="Arial"/>
        <family val="2"/>
      </rPr>
      <t xml:space="preserve">: Se recoge la información de las estaciones sismológicas temporales y se avanza en la revisión de la sismicidad de la RSNC localizada en el área de interés. </t>
    </r>
  </si>
  <si>
    <r>
      <t xml:space="preserve">JULIO: </t>
    </r>
    <r>
      <rPr>
        <sz val="12"/>
        <rFont val="Arial"/>
        <family val="2"/>
      </rPr>
      <t>Se avanza en el procesamiento de los registros sismológicos: identificación de fases y obtención de parámetros sismológicos.</t>
    </r>
  </si>
  <si>
    <r>
      <rPr>
        <b/>
        <sz val="12"/>
        <rFont val="Arial"/>
        <family val="2"/>
      </rPr>
      <t>AGOSTO:</t>
    </r>
    <r>
      <rPr>
        <sz val="12"/>
        <rFont val="Arial"/>
        <family val="2"/>
      </rPr>
      <t xml:space="preserve"> Se avanza en el procesamiento de los registros sismológicos: identificación de fases y obtención de parámetros sismológicos. Una estación sismológica se apagó y fue necesario traerla a la oficina, repararla e instalarla de nuevo </t>
    </r>
  </si>
  <si>
    <r>
      <rPr>
        <b/>
        <sz val="12"/>
        <rFont val="Arial"/>
        <family val="2"/>
      </rPr>
      <t>SEPTIEMBRE:</t>
    </r>
    <r>
      <rPr>
        <sz val="12"/>
        <rFont val="Arial"/>
        <family val="2"/>
      </rPr>
      <t xml:space="preserve"> El avance está de acuerdo a lo programado. Se suscribe una adición al convenio 060/2014. Las estaciones sismológicas están funcionando correctamente  y el procesamiento conforme a lo establecido.  </t>
    </r>
  </si>
  <si>
    <t>Mapa  de  isoterma de  Curie – Escala 1:3.500.000</t>
  </si>
  <si>
    <t>W. Quintero</t>
  </si>
  <si>
    <t xml:space="preserve">R.A. Ladino </t>
  </si>
  <si>
    <t>N.S. Zamora</t>
  </si>
  <si>
    <t>J.G: Rincón</t>
  </si>
  <si>
    <t>Elaboración de Mapa de Curie</t>
  </si>
  <si>
    <t>Mapa isotermas de Curie y leyenda explicativa. La escala será:  aprox.  1 : 3.500.000</t>
  </si>
  <si>
    <t>Revisar fuentes de datos magnéticos</t>
  </si>
  <si>
    <t>Compilar espectros de potencia de la señal magnética</t>
  </si>
  <si>
    <t>Revisar compilación preliminar geologica-geofisica de las cuencas petroleras en Colombia</t>
  </si>
  <si>
    <t>Completar procesamiento geofísico de la señal magnética para todo el territorio nacional</t>
  </si>
  <si>
    <t>Elaborar la estructura el mapa de la isoterma de Curie</t>
  </si>
  <si>
    <t>Construir el mapa de la isoterma de Curie</t>
  </si>
  <si>
    <t>Elaborar el  informe final</t>
  </si>
  <si>
    <t>Oficialización del mapa y el informe</t>
  </si>
  <si>
    <r>
      <t xml:space="preserve">ENERO:  </t>
    </r>
    <r>
      <rPr>
        <sz val="12"/>
        <rFont val="Arial"/>
        <family val="2"/>
      </rPr>
      <t>Se realizaron reuniones para planificar las actividades.  Se evaluó el estado de la compilación de espectros, revisión de fuentes de datos geofísicos.</t>
    </r>
  </si>
  <si>
    <r>
      <t xml:space="preserve">FEBRERO:  </t>
    </r>
    <r>
      <rPr>
        <sz val="12"/>
        <rFont val="Arial"/>
        <family val="2"/>
      </rPr>
      <t>Diagnostico del anexo geológico del informe final, revisión de las metodologías estudiadas en el año 2013. Inicia procesamiento de datos geofísicos e indagación preliminar de mapas de la isoterma de Curie. Recopila fuentes de datos, y procesamiento de datos magnéticos en el extremo noroccidental  del área de trabajo.</t>
    </r>
  </si>
  <si>
    <r>
      <t xml:space="preserve">MARZO:  </t>
    </r>
    <r>
      <rPr>
        <sz val="12"/>
        <rFont val="Arial"/>
        <family val="2"/>
      </rPr>
      <t>Versión 1 cuenca Amaga-Cauca Patía, polígonos de zonas de Curie propuestas con criterios geológicos. Versión preliminar Informe de espectro de potencias y pruebas de salidas procesamiento de datos magnéticos en el extremo nororiental  del área de trabajo.</t>
    </r>
  </si>
  <si>
    <r>
      <t xml:space="preserve">ABRIL:  </t>
    </r>
    <r>
      <rPr>
        <sz val="12"/>
        <rFont val="Arial"/>
        <family val="2"/>
      </rPr>
      <t xml:space="preserve">Corrección Cuenca Amaga- Cauca Patia, revisión de las cuencas Caguan Putumayo, Cesar-Rancheria, Catatumbo y Cordillera Oriental, Avance conceptualización y diseño del mapa, Procesamiento de datos magnéticos en el extremo SW  del área de trabajo. </t>
    </r>
  </si>
  <si>
    <r>
      <t>MAYO</t>
    </r>
    <r>
      <rPr>
        <sz val="7"/>
        <color rgb="FF000000"/>
        <rFont val="Arial"/>
        <family val="2"/>
      </rPr>
      <t xml:space="preserve">:  </t>
    </r>
    <r>
      <rPr>
        <sz val="12"/>
        <color rgb="FF000000"/>
        <rFont val="Arial"/>
        <family val="2"/>
      </rPr>
      <t>Corrección y ajuste del anexo, ajuste de la versión definitiva de la cuenca Caguan-Putumayo (avance 10 %) y ajuste de la versión definitiva de la cuenca Amagá-auca-Patia (avance 80%). Ajuste al capítulo de soporte metodológico para el calculo de la profundidad de la isoterma de Curie.</t>
    </r>
    <r>
      <rPr>
        <sz val="7"/>
        <color rgb="FF000000"/>
        <rFont val="Arial"/>
        <family val="2"/>
      </rPr>
      <t xml:space="preserve">
</t>
    </r>
  </si>
  <si>
    <r>
      <t xml:space="preserve">JUNIO: </t>
    </r>
    <r>
      <rPr>
        <sz val="12"/>
        <rFont val="Arial"/>
        <family val="2"/>
      </rPr>
      <t>Revisión de la cuenca Sinú-San Jacinto (avance 60%). Ajuste versión definitiva de la cuenca Caguan-Putumayo (Avance 20%) y ajuste versión definitiva de la cuenca Amagá-Cauca-Patía (avance 90%). Georreferenciación de imágenes para informe final de la cuenca Amaga-Cauca-Patia y análisis de estructuras para la versión final del mapa de la isoterma de Curie.</t>
    </r>
  </si>
  <si>
    <r>
      <t>JULIO:</t>
    </r>
    <r>
      <rPr>
        <sz val="12"/>
        <rFont val="Arial"/>
        <family val="2"/>
      </rPr>
      <t xml:space="preserve"> Versión definitiva de la Cuenca Amaga-Cauca Patía, versiones preliminares de las cuencas Sinú San Jacinto, Caguan Putumayo, Catatumbo.  Avance del 90% del procesamiento geofísico de la señal magnética para el mapa de Curie, y avance en la estructura del mapa de Curie en un 80%.
</t>
    </r>
  </si>
  <si>
    <r>
      <t xml:space="preserve">AGOSTO:  </t>
    </r>
    <r>
      <rPr>
        <sz val="12"/>
        <rFont val="Arial"/>
        <family val="2"/>
      </rPr>
      <t xml:space="preserve">Avance del estudio de las cuencas petrolíferas; Sinú-San Jacinto 80%, Caguan Putumayo 60%, Catatumbo 45%, Cesar Ranchería 30%, Choco 30%.  Revisión  y ajuste de los métodos usados a nivel mundial para el calculo de la isoterma de Curie, versión final (capitulo 2) del informe final. 
</t>
    </r>
  </si>
  <si>
    <r>
      <t>SEPTIEMBRE:</t>
    </r>
    <r>
      <rPr>
        <sz val="7"/>
        <color rgb="FF000000"/>
        <rFont val="Arial"/>
        <family val="2"/>
      </rPr>
      <t xml:space="preserve"> : </t>
    </r>
    <r>
      <rPr>
        <sz val="12"/>
        <color rgb="FF000000"/>
        <rFont val="Arial"/>
        <family val="2"/>
      </rPr>
      <t xml:space="preserve">Se termino de procesar los datos magnéticos para el mapa de Curie, se termino la estructuración del mapa de Curie, y avance en el 80% en la construcción de mapa.  El informe del mapa tiene un avance del 50 %, e incluye el avance en la revisión de las cuencas; Caguan –Putumayo 80%, Catatumbo, Cesar-Ranchería y Choco en 60%, cordillera oriental, Guajira y los Cayos en 30% y Llanos Orientales en 10%.
</t>
    </r>
  </si>
  <si>
    <r>
      <t>DICIEMBRE:</t>
    </r>
    <r>
      <rPr>
        <sz val="7"/>
        <color rgb="FF000000"/>
        <rFont val="Arial"/>
        <family val="2"/>
      </rPr>
      <t xml:space="preserve"> </t>
    </r>
  </si>
  <si>
    <t xml:space="preserve">Avance en la constitución de Base de datos geofísicos y geológicos Valle Medio del Magdalena: Conceptualización </t>
  </si>
  <si>
    <t xml:space="preserve">Estructura de Base de Datos </t>
  </si>
  <si>
    <t xml:space="preserve">∑ Número de mapas y memorias </t>
  </si>
  <si>
    <t>Estructura y Memoria</t>
  </si>
  <si>
    <t xml:space="preserve"> Conceptualización  base de datos : Informe marco conceptual y Banco de datos</t>
  </si>
  <si>
    <t>Banco de datos y Memoria</t>
  </si>
  <si>
    <t>Consulta de títulos vía WEB</t>
  </si>
  <si>
    <t>Verificación de fuentes en los respectivos repositorios de información.</t>
  </si>
  <si>
    <t>Adquisición de información</t>
  </si>
  <si>
    <t>Clasificación documental</t>
  </si>
  <si>
    <t>Construcción del banco de datos</t>
  </si>
  <si>
    <t>Marco conceptual de la base datos</t>
  </si>
  <si>
    <t>FEBRERO:</t>
  </si>
  <si>
    <t>MARZO:</t>
  </si>
  <si>
    <r>
      <t>ABRIL:</t>
    </r>
    <r>
      <rPr>
        <sz val="12"/>
        <color rgb="FF000000"/>
        <rFont val="Arial"/>
        <family val="2"/>
      </rPr>
      <t xml:space="preserve"> Revisión de fuentes en la WEB para la base de datos de la cuenca del Valle Medio del Magdalena. </t>
    </r>
  </si>
  <si>
    <r>
      <t>MAYO:</t>
    </r>
    <r>
      <rPr>
        <sz val="12"/>
        <rFont val="Arial"/>
        <family val="2"/>
      </rPr>
      <t xml:space="preserve"> Espacialización de los mapas pertenecientes a la recopilación de fuentes bibliográficas sobre geología-sísmica y geofísica de la cuenca del Valle Medio del Magdalena.</t>
    </r>
  </si>
  <si>
    <r>
      <t>JUNIO</t>
    </r>
    <r>
      <rPr>
        <sz val="12"/>
        <color rgb="FF000000"/>
        <rFont val="Arial"/>
        <family val="2"/>
      </rPr>
      <t>: Clasificación de mapas espacializados; se esta adelantando la clasificación de mapas conducentes a establecer cuales tienen informe  y cuales no.</t>
    </r>
  </si>
  <si>
    <r>
      <t xml:space="preserve">JULIO: </t>
    </r>
    <r>
      <rPr>
        <sz val="12"/>
        <rFont val="Arial"/>
        <family val="2"/>
      </rPr>
      <t>Se continua con la clasificación de mapas en un 90%, que hace parte de la actividad de revisión de fuentes magnéticas.</t>
    </r>
  </si>
  <si>
    <r>
      <t xml:space="preserve">AGOSTO: </t>
    </r>
    <r>
      <rPr>
        <sz val="12"/>
        <rFont val="Arial"/>
        <family val="2"/>
      </rPr>
      <t>Se continua con la clasificación de mapas en un 90%, que hace parte de la actividad de revisión de fuentes magnéticas</t>
    </r>
  </si>
  <si>
    <r>
      <t>SEPTIEMBRE:</t>
    </r>
    <r>
      <rPr>
        <sz val="12"/>
        <color rgb="FF000000"/>
        <rFont val="Arial"/>
        <family val="2"/>
      </rPr>
      <t xml:space="preserve"> Este mes no se avanzó en este producto porque  nos encontramos a la espera de los lineamientos de la finalidad de la base de datos.  También estamos esperando el préstamo del  Atlas sísmico, y  la respuesta a la solicitud de información presentada a  la ANH.
</t>
    </r>
  </si>
  <si>
    <r>
      <t>DICIEMBRE:</t>
    </r>
    <r>
      <rPr>
        <sz val="12"/>
        <color rgb="FF000000"/>
        <rFont val="Arial"/>
        <family val="2"/>
      </rPr>
      <t xml:space="preserve"> </t>
    </r>
  </si>
  <si>
    <t>SUB ACTIVIDAD 5</t>
  </si>
  <si>
    <t>GEOLOGÍA DE VOLCANES</t>
  </si>
  <si>
    <t>Mapa geológico (escala 1:25.000) y levantamiento volcano-estratigráfico en el área de influencia del volcán Paramillo de Santa Rosa (Fase I – 2014: Mapa Fotogeológico con control de campo)</t>
  </si>
  <si>
    <t>Ana María Correa Tamayo</t>
  </si>
  <si>
    <t>Luis Gerónimo Valencia Ramírez</t>
  </si>
  <si>
    <t>Bernardo Pulgarín</t>
  </si>
  <si>
    <t>Blanca Liliana Narvaez Marulanda</t>
  </si>
  <si>
    <t>Ricardo Méndez (de Dirección de Amenazas)</t>
  </si>
  <si>
    <t>Mauricio Tamayo Alzate</t>
  </si>
  <si>
    <t>Julián Ceballos</t>
  </si>
  <si>
    <t>informe-mapa</t>
  </si>
  <si>
    <t>∑Número de mapas e informes obtenídos</t>
  </si>
  <si>
    <t>Informe-mapa</t>
  </si>
  <si>
    <t>La realización de un mapa e informe</t>
  </si>
  <si>
    <t>Número de mapas e informes presentados</t>
  </si>
  <si>
    <t>Trabajo de investigación individual y grupal de los integrantes del grupo</t>
  </si>
  <si>
    <t>Ana Maria Correa</t>
  </si>
  <si>
    <t>Bernardo Pulgarin</t>
  </si>
  <si>
    <t>Recolección y análisis de información preliminar.</t>
  </si>
  <si>
    <t>Reconocimiento general y socialización.</t>
  </si>
  <si>
    <t>Elaboración de mapa preliminar.</t>
  </si>
  <si>
    <t>Ejecución de trabajo de campo, selección y organización de muestras para enviar a laboratorios.</t>
  </si>
  <si>
    <t>Procesamiento, integración de datos, analísis e interpretación de información.</t>
  </si>
  <si>
    <t>Elaboración de productos (bases de datos, mapa e informe).</t>
  </si>
  <si>
    <t>Divulgación y socialización.</t>
  </si>
  <si>
    <r>
      <t xml:space="preserve">ENERO: </t>
    </r>
    <r>
      <rPr>
        <sz val="12"/>
        <rFont val="Arial"/>
        <family val="2"/>
      </rPr>
      <t>Se comienza en la búsqueda virtual de literatura geológica sobre el Volcán Paramillo de Santa Rosa en varias bibliotecas incluyendo en la U de Caldas y otras instituciones departamentales de Caldas y Pereira. Se realizan correcciones al POA y se realizan documentos para los contratistas. La ejecución del mes va al tanto.</t>
    </r>
  </si>
  <si>
    <r>
      <t xml:space="preserve">FEBRERO: </t>
    </r>
    <r>
      <rPr>
        <sz val="12"/>
        <rFont val="Arial"/>
        <family val="2"/>
      </rPr>
      <t>Se continua en la búsqueda información de literatura geológica sobre el Volcán Paramillo de Santa Rosa y se visitan algunas bibliotecas,  entre ellas la de la Universidad de Caldas y del OVS-Manizales. La búsqueda no arroja una buena realización de trabajos sobre este volcán. Se comienza búsqueda de insumos cartográficos y de sensores remotos sobre el área de estudio, se hacen visitas al IGAC para esta búsqueda y también en internet. Se hacen solicitudes de estos insumos al Grupo de Suministros de información; con los insumos de gratuitos de internet (Google Earth y algunas imágenes de satélite), se comienzan  sobreponer los polígonos de mapas de la cartografía 1:100.000 para visualizar la zona de estudio  y se comienza la elaboración de cartas para socialización del inicio del proyecto, ante varias instituciones departamentales de Caldas y Risaralda. Se va al día con las tres actividades programadas.</t>
    </r>
  </si>
  <si>
    <r>
      <t xml:space="preserve">MARZO: </t>
    </r>
    <r>
      <rPr>
        <sz val="12"/>
        <rFont val="Arial"/>
        <family val="2"/>
      </rPr>
      <t>Se continua con la búsqueda de información geológica y se encuentra que en la CARDER podrían tener una o dos tesis sobre áreas cercanas al Paramillo. Se hacen algunos mapas preliminares de la zona de estudio con los insumos de internet y algunas capas trabajadas sobre ArcGis, como las de drenajes y centros volcánicos localizados en el Parque de Los Nevados, analizándose así, de manera parcial, la morfología que muestra la zona de estudio y los drenajes que circundan e Paramillo de Santa Rosa. Con esta información se preparó una charla, que se presentó ante cinco instituciones de Caldas y Risaralda, en compañía de la coordinadora del OVS-Manizales, con el fin de comenzar las jornadas de socialización sobre el inicio del proyecto.  De esta manera, las actividades programadas van a la par con lo proyectado. Grupo de Suministros de información ha entregado parcialmente planchas tográficas 1:25000 y fotos digitales; se está en espera de las fotos aéreas impresas para comenzar la fotointerpretación. Se trabaja también sobre correcciones y ediciones de informesde productos del volcán Nevado del Ruiz.</t>
    </r>
  </si>
  <si>
    <r>
      <rPr>
        <b/>
        <sz val="12"/>
        <rFont val="Arial"/>
        <family val="2"/>
      </rPr>
      <t xml:space="preserve">ABRIL: </t>
    </r>
    <r>
      <rPr>
        <sz val="12"/>
        <rFont val="Arial"/>
        <family val="2"/>
      </rPr>
      <t xml:space="preserve"> Se continuo buscando información sobre el volcán Paramillo de Santa Rosa y se encuentra información nueva, pero referente al abanico de Quindío-Risaralda, el cual tiene su ápice en el área cercana a este volcán. Se han conseguido algunas imágenes satelitales (Rapideye) en sitios web especializados y a partir de allí se ha realizado una fotointerpretación preliminar del volcán, ya que en abril aún no teníamos disponibilidad de las fotografías aéreas de la zona. Se ha estado trabajando en correcciones y ediciones de informes y mapas de productos finales de 2013 y entre estas actividades, se hizo la socialización , ante el personal del OVS-Manizales, del producto de 2013: "Geología, estratigrafía e historia eruptiva del volcán Nevado del Ruiz",  lo cual se hizo mediante toda una jornada de presentaciones y una salida de campo de 3 días al volcán mostrando resultados del trabajo.</t>
    </r>
  </si>
  <si>
    <r>
      <rPr>
        <b/>
        <sz val="12"/>
        <rFont val="Arial"/>
        <family val="2"/>
      </rPr>
      <t>MAYO</t>
    </r>
    <r>
      <rPr>
        <sz val="12"/>
        <rFont val="Arial"/>
        <family val="2"/>
      </rPr>
      <t>: Se encontraron algunos trabajos sobre tesis y artículos referentes al Abanico del Quindío y se estuvieron revisando,  Se recibieron las fotografías aéreas impresas del área proximal del Paramillo de Santa Rosa y se adelantó el análisis de éstas y su comparación con una fotointerpretación preliminar realizada sobre las imágenes de satélite digitales., se realizó la segunda parte de la socialización y reconocimiento del área proximal, ambas realizadas al mismo tiempo. Se ha hecho la integración del análisis de la información recopilada hasta ahora, junto con la separación de polígonos de fotointerpretación. Se programa la primera comisión de campo para inicios de junio. Se continúa en las correcciones y ediciones de informes y mapas del producto s: "Geología, estratigrafía e historia eruptiva del volcán Nevado del Ruiz".</t>
    </r>
  </si>
  <si>
    <r>
      <t>JUNIO</t>
    </r>
    <r>
      <rPr>
        <sz val="12"/>
        <rFont val="Arial"/>
        <family val="2"/>
      </rPr>
      <t>:  Se llevó a cabo la primera comisión de campo al Paramillo de Santa Rosa (13 días), en la que se adelantaron trabajos estratigráficos y de identificación y caracterización de depósitos en el sector norte proximal del volcán, se colectaron muestras y se tomaron fotografías. Luego de la salida de campo se ha refinado parcialmente el mapa fotogeológico de la  zona trabajada y se prepararon muestras colectadas y se enviaron a laboratorios de geoquímica y petrografía. Se continua la elaboración del mapa fotogeológico de las zonas proximales, pero aún falta un 20% (las fotos  aéreas fueron recibidas poco antes de la salida de campo). Se ha comenzado a redactar parte de los antecedentes y estudios anteriores que se han encontrado sobre este volcán. Se continúa con las correcciones y ediciones de informes y mapas del producto: "Geología, estratigrafía e historia eruptiva del volcán Nevado del Ruiz".</t>
    </r>
  </si>
  <si>
    <r>
      <t xml:space="preserve">JULIO: </t>
    </r>
    <r>
      <rPr>
        <sz val="12"/>
        <rFont val="Arial"/>
        <family val="2"/>
      </rPr>
      <t>Se han revisado otros trabajos encontrados relacionados a geología de las áreas cercanas al Paramillo de Santa Rosa, principalmente referentes a coberturas de cenizas de otros volcanes.  Se sigue en integración de información de campo con el mapa fotogeológico inicial en la parte norte, se inicia el análisis preliminar de la geología estructural y se reciben de SINGEO otras fotografías aéreas entre las cuales hay una parte para complementar el análisis fotogeológico de la zona proximal. Se continúa con la redacción del capítulo inicial del informe de avance (estudios anteriores y marco geológico general) sobre este volcán. Se realiza reunión técnica del grupo de trabajo y se avanza en la elaboración de bases de datos de estaciones, muestras, fotos de campo y se realiza programación de salida de campo, además de adelantar contactos para la logística de la segunda comisión de campo. Se continúa con las correcciones del informe y mapas  geológicos del Volcán Nevado del Ruiz.</t>
    </r>
  </si>
  <si>
    <r>
      <rPr>
        <b/>
        <sz val="12"/>
        <rFont val="Arial"/>
        <family val="2"/>
      </rPr>
      <t>AGOSTO:</t>
    </r>
    <r>
      <rPr>
        <sz val="12"/>
        <rFont val="Arial"/>
        <family val="2"/>
      </rPr>
      <t xml:space="preserve"> Se realizó una reunión con uno de los geólogos que ha trabajado en el área del Abanico del Quindío, para visualizar los alcances que han tenido y la posibilidad de adquirir parte del material bibliográfico que ellos han producido y están produciendo. Se planea tener al menos una salida de campo con ellos en el próximo año a esa zona.  Se realizó socialización del proyecto en Santa Rosa, en la alcaldía y se dieron entrevistas por emisora local acerca del proyecto. Se llevaron a cabo actividades para conseguir los contactos para realizar la segunda comisión de campo a la parte proximal del volcán Paramillo de Santa Rosa y en este momento, parte del grupo se encuentra en comisión en la parte alta de este volcán, desde el 19 de agosto. Dos integrantes del grupo no se pudieron desplazar al campo por restricciones médicas y han continuado en correcciones y edición del informe y mapas del Nevado del Ruiz.</t>
    </r>
  </si>
  <si>
    <r>
      <rPr>
        <b/>
        <sz val="12"/>
        <rFont val="Arial"/>
        <family val="2"/>
      </rPr>
      <t>SEPTIEMBRE:</t>
    </r>
    <r>
      <rPr>
        <sz val="12"/>
        <rFont val="Arial"/>
        <family val="2"/>
      </rPr>
      <t xml:space="preserve"> Se han revisado otros trabajos puntuales que se han encontrado sobre el área del volcán, pero con pocos datos geológicos. En los primeros 9 días de este mes, se terminó de realizar la segunda comisión de campo a la parte proximal del volcán. Se ha comenzado a hacer los contactos en la zona para la logística de la tercera comisión de campo a la parte cercana del Paramillo de Santa Rosa. Se ha adelantado en la elaboración del mapa, bases de datos de muestras, estaciones y fotos, revisión de trabajos anteriores y geomorfología, sin embargo se está en espera de resultados de laboratorios de petrografía y geoquímica, para procesar dicha información, también se envió ya el segundo grupo de muestras para estos laboratorios. Se continúa en correcciones y edición del informe y mapas de la geología e historia eruptiva del volcán Nevado del Ruiz.</t>
    </r>
  </si>
  <si>
    <t>SUBACTIVIDAD 6</t>
  </si>
  <si>
    <t>INVESTIGACIÓN Y EXPLORACIÓN DE AGUAS SUBTERRÁNEAS</t>
  </si>
  <si>
    <t>Identificación, Inventario y Caracterización de Zonas Potenciales para Aguas Subterráneas del subsuelo en el Territorio Colombiano.</t>
  </si>
  <si>
    <t>Hugo Cañas Cervantes</t>
  </si>
  <si>
    <t>Sonia Pacheco</t>
  </si>
  <si>
    <t>Carlos Julio Morales</t>
  </si>
  <si>
    <t>Sonia Alvarado</t>
  </si>
  <si>
    <t>Miguel Garzón</t>
  </si>
  <si>
    <t>Diego Ospina</t>
  </si>
  <si>
    <t>Joel Rivas Cortes</t>
  </si>
  <si>
    <t>Diego Ruiz</t>
  </si>
  <si>
    <t>Julio Becerra</t>
  </si>
  <si>
    <t>Alvaro Elorza</t>
  </si>
  <si>
    <t>German Camargo</t>
  </si>
  <si>
    <t>Johanna Gutierrez</t>
  </si>
  <si>
    <t>Maria Consuelo Vargas</t>
  </si>
  <si>
    <t>Andres Cardona</t>
  </si>
  <si>
    <t>Efren Gómez</t>
  </si>
  <si>
    <t>Profesional Especializado 04</t>
  </si>
  <si>
    <t>Responsible de reportar el Indicador</t>
  </si>
  <si>
    <t>Informe Técnico y Mapa Hidrogeológicos y temáticos relacionados con modelo hidrogeológico conceptual de Sistemas Acuíferos en diferentes áreas del país. Se traen actividades de 2013, ya que es un producto proyectado a varios años y en donde se incorporan nuevas áreas objeto de exploración.</t>
  </si>
  <si>
    <t>Actividades ejecutadas acumuladas: Avance acumulado en la ejecución de las actividades a la fecha de reporte.
Actividades programadas acumuladas: Avance programado a la fecha del reporte.</t>
  </si>
  <si>
    <t>Captura de datos en campo y generación de información a través del análisis de los mismos los cuales se encuentran en los discos duros de los computadores del grupo de exploración de aguas subterráneas</t>
  </si>
  <si>
    <t>Funcionarios y contratistas involucrados</t>
  </si>
  <si>
    <t>Hugo Cañas Cervantes, Carlos Julío Morales, Miguel Garzón.</t>
  </si>
  <si>
    <r>
      <t xml:space="preserve">MARZO: </t>
    </r>
    <r>
      <rPr>
        <sz val="12"/>
        <rFont val="Arial"/>
        <family val="2"/>
      </rPr>
      <t>De acuerdo a el programa de exploración de aguas subterráneas se identifican , recopila y se evalúa información para identificar el potencial de aguas subterráneas en los departamentos de Sucre, Magdalena, Cesar, Guajira, norte de Santander. En el marco de los convenios vigentes con el Observatorio del Caribe se formulan proyectos de aguas subterráneas, que han involucrado reuniones de evaluaciones y visitas técnicas con funcionarios de Corpoguajira, Carder, CRQ, Corpocesar, Corpamag, Carsucre, gobernaciones , alcaldías y empresa prestadoras de servicios de agua, Ministerio del Ambiente y Vivienda.</t>
    </r>
  </si>
  <si>
    <r>
      <t xml:space="preserve">ABRIL: </t>
    </r>
    <r>
      <rPr>
        <sz val="12"/>
        <rFont val="Arial"/>
        <family val="2"/>
      </rPr>
      <t>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 Corpoguajira, CRA , Corpocesar, Corpamag, Carsucre, gobernaciones , alcaldías y empresa prestadoras de servicios de agua, Ministerio del Ambiente y Vivienda.</t>
    </r>
  </si>
  <si>
    <r>
      <t xml:space="preserve">MAYO: </t>
    </r>
    <r>
      <rPr>
        <sz val="12"/>
        <rFont val="Arial"/>
        <family val="2"/>
      </rPr>
      <t>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del IDEAM, Incoder, Corpoguajira, Cra , Corpocesar, Corpamag, Carsucre, gobernaciones , alcaldías y empresa prestadoras de servicios de agua, Ministerio de Minas, Ministerio de Vivienda.</t>
    </r>
  </si>
  <si>
    <r>
      <t>JUNIO</t>
    </r>
    <r>
      <rPr>
        <sz val="12"/>
        <rFont val="Arial"/>
        <family val="2"/>
      </rPr>
      <t>: 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del IDEAM, Incoder, Corpoguajira, Cra , Corpocesar, Corpamag, Carsucre, gobernaciones , alcaldías y empresa prestadoras de servicios de agua, Ministerio de Minas, Ministerio de Vivienda.</t>
    </r>
  </si>
  <si>
    <r>
      <t xml:space="preserve">JULIO:  </t>
    </r>
    <r>
      <rPr>
        <sz val="12"/>
        <rFont val="Arial"/>
        <family val="2"/>
      </rPr>
      <t>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del IDEAM, Incoder, Corpoguajira, Cra , Corpocesar, Corpamag, Carsucre, gobernaciones , alcaldías y empresa prestadoras de servicios de agua, Ministerio de Minas, Ministerio de Vivienda.</t>
    </r>
  </si>
  <si>
    <r>
      <rPr>
        <b/>
        <sz val="12"/>
        <rFont val="Arial"/>
        <family val="2"/>
      </rPr>
      <t>AGOSTO:</t>
    </r>
    <r>
      <rPr>
        <sz val="12"/>
        <rFont val="Arial"/>
        <family val="2"/>
      </rPr>
      <t xml:space="preserve"> De acuerdo a el programa de exploración de aguas subterráneas se identifican , recopila y se evalúa información para identificar el potencial de aguas subterráneas en los departamentos de Sucre, Magdalena, Cesar, Guajira, Magdalena, Norte de Santander. En el marco de los convenios vigentes con el Observatorio del Caribe se formulan proyectos de aguas subterráneas, que han involucrado reuniones de evaluaciones y visitas técnicas con funcionarios del IDEAM, Incoder, Corpoguajira, Cra , Corpocesar, Corpamag, Carsucre, gobernaciones , alcaldías y empresa prestadoras de servicios de agua, Ministerio de Minas, Ministerio de Vivienda.</t>
    </r>
  </si>
  <si>
    <r>
      <rPr>
        <b/>
        <sz val="12"/>
        <rFont val="Arial"/>
        <family val="2"/>
      </rPr>
      <t>SEPTIEMBRE:</t>
    </r>
    <r>
      <rPr>
        <sz val="12"/>
        <rFont val="Arial"/>
        <family val="2"/>
      </rPr>
      <t xml:space="preserve"> De acuerdo con el programa de exploración de aguas subterráneas se identifican, recopila y se evalúa información para identificar el potencial de aguas subterráneas en los departamentos de Sucre, Magdalena, Cesar, Guajira, Magdalena, Norte de Santander, Meta, Casanare. Evacuación de información hidrogeológica secundaria del área de Yopal, participación en la mesa de la Orinoquía convocada por el min ambiente y el IDEAM, participación en el v congreso colombiano de hidrogeología. Captura y evaluación de información geofísica (geoeléctrica) para comunidades negras en la media y alta guajira. Reuniones con la empresa Cerrejón para acuerdos interinstitucionales para convenio en materia de aguas subterráneas.</t>
    </r>
  </si>
  <si>
    <t>Modelos Hidrogeológicos de Sistemas Acuíferos en el Eje Cafetero, Zona Centro de Boyacá, Zona Alta y Media de La Guajira.</t>
  </si>
  <si>
    <r>
      <t xml:space="preserve">MARZO: </t>
    </r>
    <r>
      <rPr>
        <sz val="12"/>
        <rFont val="Arial"/>
        <family val="2"/>
      </rPr>
      <t>Se consolida el inventario de puntos de agua ( pozos, aljibes y manantiales) de las áreas del eje cafetero ( Quindío y Risaralda) y se procede a procesar 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r>
  </si>
  <si>
    <r>
      <rPr>
        <b/>
        <sz val="12"/>
        <rFont val="Arial"/>
        <family val="2"/>
      </rPr>
      <t>ABRIL:</t>
    </r>
    <r>
      <rPr>
        <sz val="12"/>
        <rFont val="Arial"/>
        <family val="2"/>
      </rPr>
      <t xml:space="preserve"> Se consolida el inventario de puntos de agua ( pozos, aljibes y manantiales) de las áreas del eje cafetero ( Quindío y Risaralda) y continua el procesamiento de 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r>
  </si>
  <si>
    <r>
      <rPr>
        <b/>
        <sz val="12"/>
        <rFont val="Arial"/>
        <family val="2"/>
      </rPr>
      <t>MAYO</t>
    </r>
    <r>
      <rPr>
        <sz val="12"/>
        <rFont val="Arial"/>
        <family val="2"/>
      </rPr>
      <t>: Se consolida el inventario de puntos de agua ( pozos, aljibes y manantiales) de las áreas del eje cafetero ( Quindío y Risaralda) y continua el procesamiento de 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r>
  </si>
  <si>
    <r>
      <t>JUNIO</t>
    </r>
    <r>
      <rPr>
        <sz val="12"/>
        <rFont val="Arial"/>
        <family val="2"/>
      </rPr>
      <t>: Se elaboran informes  hidrogeoquímicos para el eje cafetero con base en los datos provenientes de los análisis físico químicos obtenidos por el laboratorio de aguas para la zona del eje cafetero y Boyacá. Se evalúan los requerimientos logísticos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r>
  </si>
  <si>
    <r>
      <t xml:space="preserve">JULIO: </t>
    </r>
    <r>
      <rPr>
        <sz val="12"/>
        <rFont val="Arial"/>
        <family val="2"/>
      </rPr>
      <t>Se elaboran informes  hidrogeoquímicos para el eje cafetero con base en los datos provenientes de los análisis físico químicos obtenidos por el laboratorio de aguas para la zona del eje cafetero y Boyacá. Se ejecutan pruebas de bombeo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t>
    </r>
  </si>
  <si>
    <r>
      <rPr>
        <b/>
        <sz val="12"/>
        <rFont val="Arial"/>
        <family val="2"/>
      </rPr>
      <t>AGOSTO:</t>
    </r>
    <r>
      <rPr>
        <sz val="12"/>
        <rFont val="Arial"/>
        <family val="2"/>
      </rPr>
      <t xml:space="preserve"> Se elaboran informes  hidrogeoquímicos para el eje cafetero con base en los datos provenientes de los análisis físico químicos obtenidos por el laboratorio de aguas para la zona del eje cafetero y Boyacá. Se ejecutan pruebas de bombeo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 Se evalúan, procesan y se estiman los parámetros hidrclimatológicos para la estimación de la recarga potencial a los acuíferos estratégicos del dpto de la guajira.</t>
    </r>
  </si>
  <si>
    <r>
      <rPr>
        <b/>
        <sz val="12"/>
        <rFont val="Arial"/>
        <family val="2"/>
      </rPr>
      <t>SEPTIEMBRE:</t>
    </r>
    <r>
      <rPr>
        <sz val="12"/>
        <rFont val="Arial"/>
        <family val="2"/>
      </rPr>
      <t xml:space="preserve"> Se elaboran informes  hidrogeoquímicos para el eje cafetero con base en los datos provenientes de los análisis físico químicos obtenidos por el laboratorio de aguas para la zona del eje cafetero y Boyacá. Se ejecutan pruebas de bombeo de los pozos seleccionados para realizar pruebas de bombeo en el eje cafetero (Risaralda). Se evalúa e integra la información hidrogeológica de los pozos exploratorios perforados y construidos a la fecha a los modelos hidrogeológicos conceptuales formulados para el dpto. de Boyacá,  la Guajira y el Eje cafetero. Se evalúan, procesan y se estiman los parámetros hidroclimatológicos para la estimación de la recarga potencial a los acuíferos en estratégicos del dpto de la Guajira. Interpretación pruebas de bombeo de los pozos exploratorios realizados en la Guajira, eje cafetero y zona centro de Boyacá.</t>
    </r>
  </si>
  <si>
    <t>PERFORACION POZOS EXPLORATORIOS DE AGUAS SUBTERRÁNEAS</t>
  </si>
  <si>
    <t>Informe técnico de los pozos exploratorio propuestos para las áreas de estudio.</t>
  </si>
  <si>
    <t>El avance en los informes tecnicos de las actividades programadas durante la perforación, diseño y construcción de los pozos perforados.</t>
  </si>
  <si>
    <t>Captura de datos en campo provenientes de los informes de la perforación, diseño y contrucción de los pozos exploratorios y generación de información a través del análisis de los mismos.</t>
  </si>
  <si>
    <r>
      <t xml:space="preserve">MARZO: </t>
    </r>
    <r>
      <rPr>
        <sz val="12"/>
        <rFont val="Arial"/>
        <family val="2"/>
      </rPr>
      <t xml:space="preserve">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t>
    </r>
  </si>
  <si>
    <r>
      <t xml:space="preserve">ABRIL : </t>
    </r>
    <r>
      <rPr>
        <sz val="12"/>
        <rFont val="Arial"/>
        <family val="2"/>
      </rPr>
      <t>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Culminan las actividades de perforación exploratoria,  toma de registros físicos, diseño en los pozos de Manaure, La Tebaida, en los pozos de cerrito y Montenegro culmina la perforación exploratoria.</t>
    </r>
  </si>
  <si>
    <r>
      <rPr>
        <b/>
        <sz val="12"/>
        <rFont val="Arial"/>
        <family val="2"/>
      </rPr>
      <t>MAYO</t>
    </r>
    <r>
      <rPr>
        <sz val="12"/>
        <rFont val="Arial"/>
        <family val="2"/>
      </rPr>
      <t xml:space="preserve">: </t>
    </r>
    <r>
      <rPr>
        <b/>
        <sz val="12"/>
        <rFont val="Arial"/>
        <family val="2"/>
      </rPr>
      <t xml:space="preserve"> </t>
    </r>
    <r>
      <rPr>
        <sz val="12"/>
        <rFont val="Arial"/>
        <family val="2"/>
      </rPr>
      <t>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Se ejecutan las actividades de perforación exploratoria,  toma de registros físicos, diseño en los pozos de Manaure, Uribía, La Tebaida, Cerrito y Montenegro. Se evalúa el modelo hidrogeológico de la zona centro de Boyacá para ubicar un nuevo pozo exploratorio en el municipio de combita.</t>
    </r>
  </si>
  <si>
    <r>
      <t xml:space="preserve">JUNIO:  </t>
    </r>
    <r>
      <rPr>
        <sz val="12"/>
        <rFont val="Arial"/>
        <family val="2"/>
      </rPr>
      <t>Se realiza la supervisión técnica y administrativa de los contratos para ejecutar 11 pozos exploratorios, cinco en el dpto. de la guajira, dos en el dpto. de Boyacá, y cuatro en el eje cafetero ( dptos. de Quindío y Risaralda). A la fecha se han perforado y construido dos pozos en la Guajira, específicamente dos en el municipio de Maicao, uno en el municipio de Riohacha y uno en el municipio de Firavitoba ( Boyacá). Se ejecutan las actividades de perforación exploratoria,  toma de registros físicos, diseño, limpieza y desarrollo y pruebas de bombeo  en los pozos de Manaure, Uribía, La Tebaida, Cerrito y Montenegro. Se realizan perfiles de magnetometría para precisar el modelo hidrogeológico de la zona centro de Boyacá y ubicar un nuevo pozo exploratorio en el municipio de combita. Se procede legalmente a interrumpir labores de perforación exploratoria en el nuevo sitio del municipio de Combita. Se realizan tramites permisos de exploración ante la CARDER para el pozo SGC-Pereira-corregimiento de puerto caldas. Se elaboran estudios previos para los nuevos pozos exploratorios a perforar en los dptos. del magdalena, sucre y la guajira.</t>
    </r>
  </si>
  <si>
    <r>
      <t xml:space="preserve">JULIO:  </t>
    </r>
    <r>
      <rPr>
        <sz val="12"/>
        <rFont val="Arial"/>
        <family val="2"/>
      </rPr>
      <t>Se realiza la supervisión técnica y administrativa de los contratos para ejecutar 11 pozos exploratorios, cinco en el dpto. de la guajira, dos en el dpto. de Boyacá, y cuatro en el eje cafetero ( dptos. de Quindío y Risaralda). A la fecha se han perforado y construido tres pozos en la Guajira, específicamente dos en el municipio de Maicao, uno en el municipio de Riohacha y uno en el municipio de Firavitoba ( Boyacá). Se ejecutan las actividades de perforación exploratoria,  toma de registros físicos, diseño, limpieza y desarrollo y pruebas de bombeo  en los pozos de Manaure, Uribía, La Tebaida, Cerrito y Montenegro. Se realizan perfiles de magnetometría para precisar el modelo hidrogeológico de la zona centro de Boyacá y ubicar un nuevo pozo exploratorio en el municipio de combita. Se procede legalmente a interrumpir labores de perforación exploratoria en el nuevo sitio del municipio de Combita. Se realizan tramites permisos de exploración ante la CARDER para el pozo sgc-Pereira-corregimiento de puerto caldas. Se elaboran estudios previos para los nuevos pozos exploratorios a perforar en los dptos del magdalena, sucre y la guajira.</t>
    </r>
  </si>
  <si>
    <r>
      <rPr>
        <b/>
        <sz val="12"/>
        <rFont val="Arial"/>
        <family val="2"/>
      </rPr>
      <t>AGOSTO:</t>
    </r>
    <r>
      <rPr>
        <sz val="12"/>
        <rFont val="Arial"/>
        <family val="2"/>
      </rPr>
      <t xml:space="preserve">  Se realiza la supervisión técnica y administrativa de los contratos para ejecutar 11 pozos exploratorios, cinco en el dpto. de la guajira, dos en el dpto. de Boyacá, y cuatro en el eje cafetero ( dptos. de Quindío y Risaralda). A la fecha se han perforado y construido tres pozos en la Guajira, específicamente dos en el municipio de Maicao, uno en el municipio de Riohacha y uno en el municipio de Firavitoba ( Boyacá). Se ejecutan las actividades de perforación exploratoria,  toma de registros físicos, diseño, limpieza y desarrollo y pruebas de bombeo  en los pozos de Manaure, Uribía, La Tebaida, Cerrito y Montenegro. Se avanza en la perforación exploratoria del pozo SGC-PTO CALDAS-RISARALDA. Se procede legalmente a interrumpir labores de perforación exploratoria en el nuevo sitio del municipio de Combita, Inicio proceso de liquidación del contrato con LT GEOPERFORACIONES. Se realizan tramites permisos de exploración ante la CARDER para el pozo sgc-Pereira-corregimiento de Puerto Caldas y los permisos de los pozos perforados y construidos en el dpto del Quindío ante la CRQ. Se elaboran estudios previos para los nuevos pozos exploratorios a perforar en los dptos de Sucre y la Guajira.</t>
    </r>
  </si>
  <si>
    <r>
      <rPr>
        <b/>
        <sz val="12"/>
        <rFont val="Arial"/>
        <family val="2"/>
      </rPr>
      <t>SEPTIEMBRE:</t>
    </r>
    <r>
      <rPr>
        <sz val="12"/>
        <rFont val="Arial"/>
        <family val="2"/>
      </rPr>
      <t xml:space="preserve"> Se realiza la supervisión técnica y administrativa de los contratos para ejecutar 11 pozos exploratorios, cinco en el dpto. de la Guajira, dos en el dpto. de Boyacá, y cuatro en el eje cafetero ( dptos. de Quindío y Risaralda). A la fecha se han perforado y construido cinco pozos en la Guajira, específicamente dos en el municipio de Maicao, uno en el municipio de Riohacha, uno en Manaure y uno en Uribía: uno en el municipio de Firavitoba ( Boyacá), uno en Montenegro, uno en La tebaida (Quindío), uno en Cerrito (Pereira). Se avanza en la perforación exploratoria del pozo SGC-PTO CALDAS-RISARALDA. Se realizan tramites permisos de exploración ante la CARDER para el pozo SGC-Pereira-corregimiento de puerto caldas y los permisos de los pozos perforados y construidos en el dpto del Quindío ante la CRQ. Se elaboran estudios previos, estudios de mercado para los nuevos pozos exploratorios a perforar en los dptos de Sucre y la Guajira.</t>
    </r>
  </si>
  <si>
    <t>SUB ACTIVIDAD 7</t>
  </si>
  <si>
    <t>Exploración de Recursos Geotérmicos</t>
  </si>
  <si>
    <t>Investigación y exploración de recursos geotérmicos en las áreas geotérmicas de Paipa, Azufral y San Diego - Florencia - Nariño (Antioquia). Fase 2014</t>
  </si>
  <si>
    <t>Claudia Alfaro Valero</t>
  </si>
  <si>
    <t>Iván Ortiz Martín</t>
  </si>
  <si>
    <t>Miguel Angel Beltrán</t>
  </si>
  <si>
    <t>Edwin Vallejo Rodríguez</t>
  </si>
  <si>
    <t>José Vicente Franco</t>
  </si>
  <si>
    <t>Gina Zulay Rodríguez Ospina</t>
  </si>
  <si>
    <t>María Luisa Monsalve</t>
  </si>
  <si>
    <t>Gilbert Fabian Rodríguez Rodríguez</t>
  </si>
  <si>
    <t>Patricia Ponce</t>
  </si>
  <si>
    <t>Jhon Camilo Matiz León</t>
  </si>
  <si>
    <t>Adriana Ortega</t>
  </si>
  <si>
    <t>Jesús Bernardo Rueda Gutierrez</t>
  </si>
  <si>
    <t>John Makario Londoño</t>
  </si>
  <si>
    <t>Jaison Elias Malo Lázaro</t>
  </si>
  <si>
    <t>Gabriel Rodriguez</t>
  </si>
  <si>
    <t>No. de estaciones geofísica</t>
  </si>
  <si>
    <r>
      <rPr>
        <sz val="12"/>
        <rFont val="Calibri"/>
        <family val="2"/>
      </rPr>
      <t>Σ</t>
    </r>
    <r>
      <rPr>
        <sz val="12"/>
        <rFont val="Arial"/>
        <family val="2"/>
      </rPr>
      <t>NE medidas</t>
    </r>
  </si>
  <si>
    <t>Estaciones geofísica</t>
  </si>
  <si>
    <t>120 estaciones</t>
  </si>
  <si>
    <t>Cada 4 meses</t>
  </si>
  <si>
    <t>Avance en cubrimiento de estaciones proyectadas</t>
  </si>
  <si>
    <t>NE= Número de estaciones medidas</t>
  </si>
  <si>
    <t>Archivos nativos, archivos de procesamiento, tablas de datos de campo</t>
  </si>
  <si>
    <t>Grupo responsable por la adquisición magnetotelúrica, Formularios de adquisición , Discos duros y computadores grupo de trabajo:  Edwin Vallejo, Miguel Angel Beltrán, José Vicente Franco, Gilbert Rodríguez</t>
  </si>
  <si>
    <t>Edwin Vallejo Rodríguez, Miguel Angel Beltrán, José Vicente Franco</t>
  </si>
  <si>
    <t>Grupo Técnico</t>
  </si>
  <si>
    <t>Cubrimiento cartografía geológica y estructural</t>
  </si>
  <si>
    <t>∑AC</t>
  </si>
  <si>
    <t>Avance en cubrimiento del área proyectada</t>
  </si>
  <si>
    <t>AC= Area cubierta en km2</t>
  </si>
  <si>
    <t>Informes de campo, informes de avance,  tablas de datos</t>
  </si>
  <si>
    <t>Grupo responsable por la geología 1:25.000, libros índice, carteras de campo, informes de campo del grupo de trabajo: María Luisa Monsalve, Miguel Beltrán, Iván Ortíz, Gina Rodríguez, Jesús Rueda</t>
  </si>
  <si>
    <t>Miguel Angel Beltrán, María Luisa Monsalve, Iván Ortíz, Gina Rodríguez y Jesús Rueda</t>
  </si>
  <si>
    <t>Grupo técnico</t>
  </si>
  <si>
    <t>Actualización inventario de manantiales termales y de información en  aplicativo web</t>
  </si>
  <si>
    <r>
      <rPr>
        <sz val="12"/>
        <rFont val="Calibri"/>
        <family val="2"/>
      </rPr>
      <t>Σ</t>
    </r>
    <r>
      <rPr>
        <sz val="12"/>
        <rFont val="Arial"/>
        <family val="2"/>
      </rPr>
      <t>NR</t>
    </r>
  </si>
  <si>
    <t xml:space="preserve">Registros </t>
  </si>
  <si>
    <t>NR= Número de registros en el inventario de manantiales</t>
  </si>
  <si>
    <t>Informes de campo, formularios diligenciados, datos cargados en aplicativo.</t>
  </si>
  <si>
    <t>Informes, formatos de campo , procesamiento del grupo de trabajo: Claudia Alfaro, Jaison Malo, Camilo Matiz, Iván Ortiz, Gina Rodríguez, Gilbert Rodríguez</t>
  </si>
  <si>
    <t>Claudia Alfaro, Jaison Malo, Camilo Matiz, Iván Ortiz, Gina Rodríguez, Gilbert Rodríguez</t>
  </si>
  <si>
    <t>Revisión de información disponible, visita reconocimiento y socialización áreas geotérmicas de Azufral y San Diego</t>
  </si>
  <si>
    <t>Revisión de información disponible, visita reconocimiento y socialización para inventario de manantiales termales: zona Caribe y Llanos Orientales</t>
  </si>
  <si>
    <t>Adquisición de datos magnetotelúricos en áreas geotérmicas en estudio</t>
  </si>
  <si>
    <t>Adquisición  datos geológicos y muestreo de rocas en el área geotérmica San Diego-Florencia-Nariño (Antioquia)</t>
  </si>
  <si>
    <t>Adquisición de datos estructurales  para revisión de modelo del área geotérmica de Paipa</t>
  </si>
  <si>
    <t xml:space="preserve">Adquisición de datos, inventario y muestreo de manantiales termales </t>
  </si>
  <si>
    <t>Instalación de red de muestreo  para establecer línea meteórica isotópica local y muestreo en el área geotérmica de Paipa</t>
  </si>
  <si>
    <t>Organización y remisión de muestras para análisis granulométrico, químico, mineralógico (DRX), petrográfico y geocronológico, de muestras del área geotérmica de San Diego-Florencia-Nariño (Antioquia)</t>
  </si>
  <si>
    <t>Organización y remisión de muestras para análisis químico e isotópico de manantiales y agua de lluvia.</t>
  </si>
  <si>
    <t>Procesamiento de datos magnetotelúricos de áreas geotérmicas en estudio</t>
  </si>
  <si>
    <t xml:space="preserve">Elaboración informe de procesamiento de información MT en el área geotérmica del Azufral y de procesamiento e interpretación, en el área geotérmica de Paipa </t>
  </si>
  <si>
    <t>Elaboración informe de revisión y actualización del modelo estructural del área geotérmica de Paipa</t>
  </si>
  <si>
    <t>Actualización de aplicativo web de manantiales termales</t>
  </si>
  <si>
    <t>Elaboración informe parcial de geología del área de San Diego con alcance definido por la entrega de resultados de análisis</t>
  </si>
  <si>
    <t>Elaboración informe parcial de línea meteórica isotópica del área geotérmica de Paipa</t>
  </si>
  <si>
    <t>Documentación de procesos: Elaboración de guía metodológica para el levantamiento de información geográfica (GPS) y propuesta metodológica para representación gráfica de modelos conceptuales</t>
  </si>
  <si>
    <t>Estructuración de la información temática generada en todas las áreas de estudio y preparación del repositorio de información.</t>
  </si>
  <si>
    <r>
      <t xml:space="preserve">MARZO: </t>
    </r>
    <r>
      <rPr>
        <sz val="12"/>
        <rFont val="Arial"/>
        <family val="2"/>
      </rPr>
      <t>Además del avance reportado en las actividades, se realizaron otras labores, como:  elaboración de siete (7) resúmenes para difusión de los resultados del proyecto en el Congreso Mundial de Geotermia 2015, los cuales fueron aceptados. Preparación de estudios previos para iniciar los trámites de adquisición de bienes. Celebración de reunión con representantes de la Escuela de Geología de la Universidad Industrial de Santander (UIS), para iniciar trabajo conjunto en investigación en flujo de calor. Preparación de la información de manantiales termales de Cundinamarca y Boyacá, para el cargue de información al aplicativo web, en esfuerzo conjunto del equipo de trabajo.</t>
    </r>
  </si>
  <si>
    <r>
      <t xml:space="preserve">ABRIL: Inventario de manantiales termales: </t>
    </r>
    <r>
      <rPr>
        <sz val="12"/>
        <rFont val="Arial"/>
        <family val="2"/>
      </rPr>
      <t>Se avanzó en la recopilación de información, socialización y adquisición de información de inventario de manantiales termales en la zona de los Llanos orientales.</t>
    </r>
    <r>
      <rPr>
        <b/>
        <sz val="12"/>
        <rFont val="Arial"/>
        <family val="2"/>
      </rPr>
      <t xml:space="preserve"> Adquisición de información magnetotelúrica: </t>
    </r>
    <r>
      <rPr>
        <sz val="12"/>
        <rFont val="Arial"/>
        <family val="2"/>
      </rPr>
      <t xml:space="preserve">Se llevó a cabo la tercera comisión de adquisición de información magnetotelúrica en el Volcán Azufral y se avanzó en su procesamiento . El avance reportado es mayor al programado porque se acordó ajustar el cronograma del trabajo de campo para facilitar el procesamiento en el segundo semestre del año. </t>
    </r>
    <r>
      <rPr>
        <b/>
        <sz val="12"/>
        <rFont val="Arial"/>
        <family val="2"/>
      </rPr>
      <t>Área geotérmica de San Diego</t>
    </r>
    <r>
      <rPr>
        <sz val="12"/>
        <rFont val="Arial"/>
        <family val="2"/>
      </rPr>
      <t xml:space="preserve">: se complementó el libro índice con la información del año anterior. Se concluyó la organización, descripción y remisión al laboratorio de muestras. El avance reportado  es una estimación de cobertura de adquisición de información, en una transecta. </t>
    </r>
    <r>
      <rPr>
        <b/>
        <sz val="12"/>
        <rFont val="Arial"/>
        <family val="2"/>
      </rPr>
      <t>Área geotérmica de Paipa</t>
    </r>
    <r>
      <rPr>
        <sz val="12"/>
        <rFont val="Arial"/>
        <family val="2"/>
      </rPr>
      <t xml:space="preserve">: Se avanzó en el procesamiento de la información adquirida  el mes anterior. </t>
    </r>
    <r>
      <rPr>
        <b/>
        <sz val="12"/>
        <rFont val="Arial"/>
        <family val="2"/>
      </rPr>
      <t>Aplicativo Web</t>
    </r>
    <r>
      <rPr>
        <sz val="12"/>
        <rFont val="Arial"/>
        <family val="2"/>
      </rPr>
      <t xml:space="preserve">: La información para el cargue al aplicativo Web se ha preparado según cronograma. No se ha hecho efectivo el cargue de información hasta corregir las incidencias encontradas en el aplicativo, el cual se encuentra en garantía. </t>
    </r>
    <r>
      <rPr>
        <b/>
        <sz val="12"/>
        <rFont val="Arial"/>
        <family val="2"/>
      </rPr>
      <t xml:space="preserve">Subsistema de información de geotermia (SIGT°). </t>
    </r>
    <r>
      <rPr>
        <sz val="12"/>
        <rFont val="Arial"/>
        <family val="2"/>
      </rPr>
      <t xml:space="preserve">Se avanzó en la compilación, evaluación de información temática y unificación de formatos de información geofísica como parte de la estructuración. Se ha compilado la información de campo para el repositorio. Para la estructuración de la información ha sido necesario realizar reprocesamiento debido a que los formatos de entrega de información temática no son iguales. </t>
    </r>
  </si>
  <si>
    <r>
      <rPr>
        <b/>
        <sz val="12"/>
        <rFont val="Arial"/>
        <family val="2"/>
      </rPr>
      <t>MAYO</t>
    </r>
    <r>
      <rPr>
        <sz val="12"/>
        <rFont val="Arial"/>
        <family val="2"/>
      </rPr>
      <t xml:space="preserve">: </t>
    </r>
    <r>
      <rPr>
        <b/>
        <sz val="12"/>
        <rFont val="Arial"/>
        <family val="2"/>
      </rPr>
      <t>Inventario de manantiales termales:</t>
    </r>
    <r>
      <rPr>
        <sz val="12"/>
        <rFont val="Arial"/>
        <family val="2"/>
      </rPr>
      <t xml:space="preserve"> Se dio continuidad a la socialización y adquisición de información de inventario de manantiales termales en la zona de los Llanos orientales (Casanare). </t>
    </r>
    <r>
      <rPr>
        <b/>
        <sz val="12"/>
        <rFont val="Arial"/>
        <family val="2"/>
      </rPr>
      <t>Adquisición de información magnetotelúrica</t>
    </r>
    <r>
      <rPr>
        <sz val="12"/>
        <rFont val="Arial"/>
        <family val="2"/>
      </rPr>
      <t xml:space="preserve">: Se llevó a cabo una comisión complementaria de adquisición de información magnetotelúrica en el área geotérmica de Paipa y Tuta (3 sondeos) en apoyo al proyecto de Aguas Subterráneas. </t>
    </r>
    <r>
      <rPr>
        <b/>
        <sz val="12"/>
        <rFont val="Arial"/>
        <family val="2"/>
      </rPr>
      <t xml:space="preserve">Procesamiento de información magnetotelúrica del volcán Azufral. </t>
    </r>
    <r>
      <rPr>
        <sz val="12"/>
        <rFont val="Arial"/>
        <family val="2"/>
      </rPr>
      <t>Se llevó a cabo un taller de procesamiento con orientación del asesor externo, en el que se definieron los perfiles para modelación 2D</t>
    </r>
    <r>
      <rPr>
        <b/>
        <sz val="12"/>
        <rFont val="Arial"/>
        <family val="2"/>
      </rPr>
      <t>.  Área geotérmica de San Diego:</t>
    </r>
    <r>
      <rPr>
        <sz val="12"/>
        <rFont val="Arial"/>
        <family val="2"/>
      </rPr>
      <t xml:space="preserve"> Se concluyó el diagnóstico de información, que fue socializado al grupo técnico y se propuso el área de cubrimiento de la primera campaña de campo, a partir de dicho diagnóstico. </t>
    </r>
    <r>
      <rPr>
        <b/>
        <sz val="12"/>
        <rFont val="Arial"/>
        <family val="2"/>
      </rPr>
      <t>Área geotérmica de Paipa:</t>
    </r>
    <r>
      <rPr>
        <sz val="12"/>
        <rFont val="Arial"/>
        <family val="2"/>
      </rPr>
      <t xml:space="preserve"> Se llevó a cabo la campaña final de adquisición de información estructural y se organizaron, depuraron e integraron las bases de datos de gravimetría y magnetometría de Paipa y El Durazno, para llevar a cabo un procesamiento integrado. </t>
    </r>
    <r>
      <rPr>
        <b/>
        <sz val="12"/>
        <rFont val="Arial"/>
        <family val="2"/>
      </rPr>
      <t>Aplicativo Web</t>
    </r>
    <r>
      <rPr>
        <sz val="12"/>
        <rFont val="Arial"/>
        <family val="2"/>
      </rPr>
      <t xml:space="preserve">: Se preparó la información de 50 manantiales para el cargue, según cronograma. Se dio continuidad a la revisión del aplicativo en garantía. </t>
    </r>
    <r>
      <rPr>
        <b/>
        <sz val="12"/>
        <rFont val="Arial"/>
        <family val="2"/>
      </rPr>
      <t>Subsistema de información de geotermia (SIGT°).</t>
    </r>
    <r>
      <rPr>
        <sz val="12"/>
        <rFont val="Arial"/>
        <family val="2"/>
      </rPr>
      <t xml:space="preserve"> Se inició la conformación del repositorio en estación de trabajo recientemente asignada. </t>
    </r>
    <r>
      <rPr>
        <b/>
        <sz val="12"/>
        <rFont val="Arial"/>
        <family val="2"/>
      </rPr>
      <t xml:space="preserve">Otros. </t>
    </r>
    <r>
      <rPr>
        <sz val="12"/>
        <rFont val="Arial"/>
        <family val="2"/>
      </rPr>
      <t>Además del avance reportado, se concluyeron 7 artículos técnicos que fueron presentados a la organización del Congreso Mundial de Geotermia.</t>
    </r>
  </si>
  <si>
    <r>
      <t>JUNIO</t>
    </r>
    <r>
      <rPr>
        <sz val="12"/>
        <rFont val="Arial"/>
        <family val="2"/>
      </rPr>
      <t>:</t>
    </r>
    <r>
      <rPr>
        <b/>
        <sz val="12"/>
        <rFont val="Arial"/>
        <family val="2"/>
      </rPr>
      <t xml:space="preserve"> Inventario de manantiales termales: </t>
    </r>
    <r>
      <rPr>
        <sz val="12"/>
        <rFont val="Arial"/>
        <family val="2"/>
      </rPr>
      <t xml:space="preserve">Se registra un avance ligeramente inferior al programado ya que siguiendo las recomendaciones de los contactos de la zona, la campaña de campo fue aplazada hasta agosto  por riegos asociados al invierno registrado en los Llanos Orientales.  </t>
    </r>
    <r>
      <rPr>
        <b/>
        <sz val="12"/>
        <rFont val="Arial"/>
        <family val="2"/>
      </rPr>
      <t>Adquisición de información magnetotelúrica</t>
    </r>
    <r>
      <rPr>
        <sz val="12"/>
        <rFont val="Arial"/>
        <family val="2"/>
      </rPr>
      <t xml:space="preserve">: Se concluyó la adquisición de información magnetotelúrica programada para la fase 2014 en el área geotérmica del volcán Azufral.  </t>
    </r>
    <r>
      <rPr>
        <b/>
        <sz val="12"/>
        <rFont val="Arial"/>
        <family val="2"/>
      </rPr>
      <t>Área geotérmica de Paipa</t>
    </r>
    <r>
      <rPr>
        <sz val="12"/>
        <rFont val="Arial"/>
        <family val="2"/>
      </rPr>
      <t xml:space="preserve">: Se concluyó la elaboración del informe de verificación de geología estructural del área geotérmica de Paipa. Se inició la reducción de datos geofísicos (métodos potenciales)  con la obtención de la grilla de magnetometría de campo total.  </t>
    </r>
    <r>
      <rPr>
        <b/>
        <sz val="12"/>
        <rFont val="Arial"/>
        <family val="2"/>
      </rPr>
      <t>Línea Metórica Isotópica de Paipa</t>
    </r>
    <r>
      <rPr>
        <sz val="12"/>
        <rFont val="Arial"/>
        <family val="2"/>
      </rPr>
      <t xml:space="preserve">. Se preparó el material para la comisión de campo y se llevó a cabo reunión de consolidación del grupo participante (Exploración de Recursos Geotérmicos, Exploración de Aguas Subterráneas y Laboratorio de Isótopos Estables) y definición de acuerdos metodológicos.  </t>
    </r>
    <r>
      <rPr>
        <b/>
        <sz val="12"/>
        <rFont val="Arial"/>
        <family val="2"/>
      </rPr>
      <t>Aplicativo Web</t>
    </r>
    <r>
      <rPr>
        <sz val="12"/>
        <rFont val="Arial"/>
        <family val="2"/>
      </rPr>
      <t xml:space="preserve">: Se preparó la información de 50 manantiales para al cargue al aplicativo, según cronograma. Se dio continuidad a la revisión del aplicativo en garantía. </t>
    </r>
    <r>
      <rPr>
        <b/>
        <sz val="12"/>
        <rFont val="Arial"/>
        <family val="2"/>
      </rPr>
      <t>Subsistema de información de geotermia (SIGT°)</t>
    </r>
    <r>
      <rPr>
        <sz val="12"/>
        <rFont val="Arial"/>
        <family val="2"/>
      </rPr>
      <t xml:space="preserve">. Se dio continuidad a la conformación del repositorio de información. </t>
    </r>
    <r>
      <rPr>
        <b/>
        <sz val="12"/>
        <rFont val="Arial"/>
        <family val="2"/>
      </rPr>
      <t>Otras actividades</t>
    </r>
    <r>
      <rPr>
        <sz val="12"/>
        <rFont val="Arial"/>
        <family val="2"/>
      </rPr>
      <t xml:space="preserve">: Se llevó a cabo una presentación sobre Manantiales termales de Colombia, solicitada por el SENA.
</t>
    </r>
  </si>
  <si>
    <r>
      <t xml:space="preserve">JULIO: </t>
    </r>
    <r>
      <rPr>
        <sz val="12"/>
        <rFont val="Arial"/>
        <family val="2"/>
      </rPr>
      <t xml:space="preserve"> </t>
    </r>
    <r>
      <rPr>
        <b/>
        <sz val="12"/>
        <rFont val="Arial"/>
        <family val="2"/>
      </rPr>
      <t>Adquisición de información magnetotelúrica</t>
    </r>
    <r>
      <rPr>
        <sz val="12"/>
        <rFont val="Arial"/>
        <family val="2"/>
      </rPr>
      <t xml:space="preserve">: Se concluyó la adquisición de información magnetotelúrica programada para la fase 2014 en el área del Volcán Nevado del Ruiz. </t>
    </r>
    <r>
      <rPr>
        <b/>
        <sz val="12"/>
        <rFont val="Arial"/>
        <family val="2"/>
      </rPr>
      <t xml:space="preserve"> Área geotérmica de Paipa</t>
    </r>
    <r>
      <rPr>
        <sz val="12"/>
        <rFont val="Arial"/>
        <family val="2"/>
      </rPr>
      <t xml:space="preserve">: Se revisó el informe de verificación de geología estructural del área geotérmica de Paipa.   </t>
    </r>
    <r>
      <rPr>
        <b/>
        <sz val="12"/>
        <rFont val="Arial"/>
        <family val="2"/>
      </rPr>
      <t>Línea Metórica Isotópica de Paipa (Boyacá Zona Centro)</t>
    </r>
    <r>
      <rPr>
        <sz val="12"/>
        <rFont val="Arial"/>
        <family val="2"/>
      </rPr>
      <t xml:space="preserve">. Se llevó a cabo la socialización in situ para la instalación de estaciones y se avanzó en la implementación de la  red de estaciones  para recolección y muestreo de agua de lluvia, en trabajo conjunto con los grupos de trabajo de Exploración de Aguas Subterráneas y Tecnologías Nucleares.  </t>
    </r>
    <r>
      <rPr>
        <b/>
        <sz val="12"/>
        <rFont val="Arial"/>
        <family val="2"/>
      </rPr>
      <t xml:space="preserve"> Aplicativo Web:</t>
    </r>
    <r>
      <rPr>
        <sz val="12"/>
        <rFont val="Arial"/>
        <family val="2"/>
      </rPr>
      <t xml:space="preserve"> Se concluyó la preparación de información de manantiales termales para el aplicativo. Se llevó a cabo la revisión final, y reporte de incidencias correspondiente, del aplicativo en garantía, de cuya revisión depende el cargue de la información </t>
    </r>
    <r>
      <rPr>
        <b/>
        <sz val="12"/>
        <rFont val="Arial"/>
        <family val="2"/>
      </rPr>
      <t>Subsistema de información de geotermia (SIGT°)</t>
    </r>
    <r>
      <rPr>
        <sz val="12"/>
        <rFont val="Arial"/>
        <family val="2"/>
      </rPr>
      <t xml:space="preserve">. Se inició la alimentación y puesta en funcionamiento del repositorio de información, para el grupo de trabajo. </t>
    </r>
    <r>
      <rPr>
        <b/>
        <sz val="12"/>
        <rFont val="Arial"/>
        <family val="2"/>
      </rPr>
      <t>Otras actividades:</t>
    </r>
    <r>
      <rPr>
        <sz val="12"/>
        <rFont val="Arial"/>
        <family val="2"/>
      </rPr>
      <t xml:space="preserve"> Se actualizaron las versiones de cuatro (4)  artículos presentados al congreso mundial de geotermia, siguiendo recomendaciones de los revisores técnicos. </t>
    </r>
  </si>
  <si>
    <r>
      <rPr>
        <b/>
        <sz val="12"/>
        <rFont val="Arial"/>
        <family val="2"/>
      </rPr>
      <t>AGOSTO: Inventario de manantiales termales:</t>
    </r>
    <r>
      <rPr>
        <sz val="12"/>
        <rFont val="Arial"/>
        <family val="2"/>
      </rPr>
      <t xml:space="preserve"> Se llevó a cabo comisión de inventario de manantiales termales de Arauca. Las dificiles condiciones de acceso y particularmente el alto caudal de los rios, impidió la llegada a dos de los tres puntos registrados en la revisión.</t>
    </r>
    <r>
      <rPr>
        <b/>
        <sz val="12"/>
        <rFont val="Arial"/>
        <family val="2"/>
      </rPr>
      <t xml:space="preserve"> Aplicativo Web para difusión de información de manantiales termales y fumarolas: </t>
    </r>
    <r>
      <rPr>
        <sz val="12"/>
        <rFont val="Arial"/>
        <family val="2"/>
      </rPr>
      <t xml:space="preserve"> Se avanzo en la verificación de correcciones a incidencias del reporte final de revisión del aplicativo, en garantía. Si bien la preparación de información para el cargue se concluyó, el procedimiento de cargue masivo se hará cuando se resuelva la totalidad de incidencias.</t>
    </r>
    <r>
      <rPr>
        <b/>
        <sz val="12"/>
        <rFont val="Arial"/>
        <family val="2"/>
      </rPr>
      <t>Procesamiento de información magnetotelúrica</t>
    </r>
    <r>
      <rPr>
        <sz val="12"/>
        <rFont val="Arial"/>
        <family val="2"/>
      </rPr>
      <t xml:space="preserve">: Se organizó, revisó y se llevó a cabo preprocesamiento de información magnetotelúrica complementaria del  volcán Azufral y se dió continuidad al procesamiento avanzado de los perfiles definidos para obtener el modelo resistivo 2D. </t>
    </r>
    <r>
      <rPr>
        <b/>
        <sz val="12"/>
        <rFont val="Arial"/>
        <family val="2"/>
      </rPr>
      <t>Area geotérmica de San Diego</t>
    </r>
    <r>
      <rPr>
        <sz val="12"/>
        <rFont val="Arial"/>
        <family val="2"/>
      </rPr>
      <t xml:space="preserve">: Se  dió avance a la adquisición de información geológica en campo. Se avanzó en la descripción, preparación y remisión de muestras a los laboratorios para diferentes análisis. La conformación del grupo de trabajo ha sido afectada por dificultades en la contratación y otras novedades del personal. </t>
    </r>
    <r>
      <rPr>
        <b/>
        <sz val="12"/>
        <rFont val="Arial"/>
        <family val="2"/>
      </rPr>
      <t>Area geotérmica de Paipa:</t>
    </r>
    <r>
      <rPr>
        <sz val="12"/>
        <rFont val="Arial"/>
        <family val="2"/>
      </rPr>
      <t xml:space="preserve"> Línea Metórica Isotópica de Paipa (Boyacá Zona Centro). Se concluyó la red de muestreo y se  llevó a cabo la recolección de agua de lluvia correspondiente al mes de agosto, actividad llevada a cabo en trabajo conjunto con los grupos de trabajo de Exploración de Aguas Subterráneas y Tecnologías Nucleares.   </t>
    </r>
    <r>
      <rPr>
        <b/>
        <sz val="12"/>
        <rFont val="Arial"/>
        <family val="2"/>
      </rPr>
      <t>Subsistema de información de geotermia (SIGT°).</t>
    </r>
    <r>
      <rPr>
        <sz val="12"/>
        <rFont val="Arial"/>
        <family val="2"/>
      </rPr>
      <t xml:space="preserve"> Se actualizó la estructuración de información con datos de geología estructural tomados por el proyecto en el  flanco occidental del Nevado del Ruiz.</t>
    </r>
    <r>
      <rPr>
        <b/>
        <sz val="12"/>
        <rFont val="Arial"/>
        <family val="2"/>
      </rPr>
      <t xml:space="preserve"> Metodología representación de modelos conceptuales</t>
    </r>
    <r>
      <rPr>
        <sz val="12"/>
        <rFont val="Arial"/>
        <family val="2"/>
      </rPr>
      <t xml:space="preserve">: Avances en preparación de las capas de información geológica para cargue al software a utilizar. </t>
    </r>
    <r>
      <rPr>
        <b/>
        <sz val="12"/>
        <rFont val="Arial"/>
        <family val="2"/>
      </rPr>
      <t>Otras actividades</t>
    </r>
    <r>
      <rPr>
        <sz val="12"/>
        <rFont val="Arial"/>
        <family val="2"/>
      </rPr>
      <t>: Revisiones y ajustes a cinco (5)  procesos de contratación, en su mayoría para adquisición de bienes. Se concluyó uno de ellos.</t>
    </r>
  </si>
  <si>
    <r>
      <rPr>
        <b/>
        <sz val="12"/>
        <rFont val="Arial"/>
        <family val="2"/>
      </rPr>
      <t>SEPTIEMBRE: Inventario de manantiales termales:</t>
    </r>
    <r>
      <rPr>
        <sz val="12"/>
        <rFont val="Arial"/>
        <family val="2"/>
      </rPr>
      <t xml:space="preserve"> Se llevó a cabo una comisión para concluir el inventario de manantiales del Meta. </t>
    </r>
    <r>
      <rPr>
        <b/>
        <sz val="12"/>
        <rFont val="Arial"/>
        <family val="2"/>
      </rPr>
      <t>Aplicativo Web para difusión de información de manantiales termales y fumarolas</t>
    </r>
    <r>
      <rPr>
        <sz val="12"/>
        <rFont val="Arial"/>
        <family val="2"/>
      </rPr>
      <t xml:space="preserve">: Reunión de revisión de incidencias entre el grupo SGC y el consorcio desarrollador del aplicativo. Correcciones y ajustes finales a cargo del Consorcio. </t>
    </r>
    <r>
      <rPr>
        <b/>
        <sz val="12"/>
        <rFont val="Arial"/>
        <family val="2"/>
      </rPr>
      <t>Procesamiento de información magnetotelúrica</t>
    </r>
    <r>
      <rPr>
        <sz val="12"/>
        <rFont val="Arial"/>
        <family val="2"/>
      </rPr>
      <t xml:space="preserve">: Se avanzó en el procesamiento de datos y modelación de perfiles de magnetotelúrica  del  volcán Azufral. </t>
    </r>
    <r>
      <rPr>
        <b/>
        <sz val="12"/>
        <rFont val="Arial"/>
        <family val="2"/>
      </rPr>
      <t>Área geotérmica de San Diego</t>
    </r>
    <r>
      <rPr>
        <sz val="12"/>
        <rFont val="Arial"/>
        <family val="2"/>
      </rPr>
      <t xml:space="preserve">: Se  dio continuidad al levantamiento de información geológica en campo para elaboración del producto  cartográfico. Se avanzó en la descripción y organización de muestras. </t>
    </r>
    <r>
      <rPr>
        <b/>
        <sz val="12"/>
        <rFont val="Arial"/>
        <family val="2"/>
      </rPr>
      <t>Área geotérmica de Paipa:</t>
    </r>
    <r>
      <rPr>
        <sz val="12"/>
        <rFont val="Arial"/>
        <family val="2"/>
      </rPr>
      <t xml:space="preserve"> Línea Metórica Isotópica de Paipa (Boyacá Zona Centro). Se llevó a cabo la recolección de agua de lluvia correspondiente al mes de septiembre, actividad desarrollada en trabajo conjunto con los grupos de trabajo de Exploración de Aguas Subterráneas y Tecnologías Nucleares. Se realizaron sondeos magnetotelúricos complementarios al occidente del volcán de Paipa.  </t>
    </r>
    <r>
      <rPr>
        <b/>
        <sz val="12"/>
        <rFont val="Arial"/>
        <family val="2"/>
      </rPr>
      <t>Metodología representación de modelos conceptuales</t>
    </r>
    <r>
      <rPr>
        <sz val="12"/>
        <rFont val="Arial"/>
        <family val="2"/>
      </rPr>
      <t xml:space="preserve">: Avances en la modelación geológica 3D de un área geotérmica y preparación de información gravimétrica y magnetométrica para su integración al modelo. </t>
    </r>
    <r>
      <rPr>
        <b/>
        <sz val="12"/>
        <rFont val="Arial"/>
        <family val="2"/>
      </rPr>
      <t>Otras actividades</t>
    </r>
    <r>
      <rPr>
        <sz val="12"/>
        <rFont val="Arial"/>
        <family val="2"/>
      </rPr>
      <t>: Revisiones y ajustes a dos (2)  procesos de contratación (equipos de magnetotelúrica y medición de gas radón).</t>
    </r>
  </si>
  <si>
    <t>MARY LUZ PEÑA</t>
  </si>
  <si>
    <t>INVESTIGACIÓN Y APLICACIÓN DE TECNOLOGÍAS NUCLEARES NUC13-02</t>
  </si>
  <si>
    <t>MEJORAMIENTO DE LA TECNOLOGÍAS NUCLEAR  Y DELA SEGURIDAD RADIOLOGICA DE COLOMBIA</t>
  </si>
  <si>
    <t>PRESTACIÓN DE SERVICIOS DE LOS LABORATORIOS E INSTALACIONES NUCLEARES</t>
  </si>
  <si>
    <t>MARY PEÑA  50%</t>
  </si>
  <si>
    <t>DAVID ALONSO</t>
  </si>
  <si>
    <t>YOLANDA CAÑON 50 %</t>
  </si>
  <si>
    <t>LUCY CAROLINA ROMERO</t>
  </si>
  <si>
    <t>GUILLERMO PARRADO 50%</t>
  </si>
  <si>
    <t>MARTHA GUZMAN</t>
  </si>
  <si>
    <t>LUZ MYRIAM GOMEZ 60%</t>
  </si>
  <si>
    <t>OSCAR SIERRA</t>
  </si>
  <si>
    <t>GUILLERMO FLOREZ 50%</t>
  </si>
  <si>
    <t>YICEL ANDREA LINARES</t>
  </si>
  <si>
    <t>AZARIAS MORENO 60%</t>
  </si>
  <si>
    <t>JAIRO QUINTANA</t>
  </si>
  <si>
    <t>YOLANDA SANABRIA 60%</t>
  </si>
  <si>
    <t>JORMAGN ABRIL</t>
  </si>
  <si>
    <t xml:space="preserve">JAIME BRAVO </t>
  </si>
  <si>
    <t>HERNAN VELEZ</t>
  </si>
  <si>
    <t xml:space="preserve">EDWIN BOLIVAR </t>
  </si>
  <si>
    <t>SERGIO AMAYA</t>
  </si>
  <si>
    <t>CINDY URUEÑA</t>
  </si>
  <si>
    <t>JULIAN NIÑO</t>
  </si>
  <si>
    <t>WILSON MORENO</t>
  </si>
  <si>
    <t>JIMMY MUÑOZ</t>
  </si>
  <si>
    <t>ANDRES PORRAS</t>
  </si>
  <si>
    <t>CARLOS ALBERTO LARA CALA</t>
  </si>
  <si>
    <t xml:space="preserve">CAMILO CALDERON </t>
  </si>
  <si>
    <t>Ensayos y/o  Servicios realizados.</t>
  </si>
  <si>
    <t>Σ de ensayos y servicios realizado</t>
  </si>
  <si>
    <t>Mary Luz Peña</t>
  </si>
  <si>
    <t>Corresponde a la suma de los ensayos y/o servicios realizados  en la Unidad de Aplicaciones y Técnologías  Nucleares (Laboratorio  Secundario  de Calibración Dosimétrica, Laboratorios de Tecnologías Nucleares y Planta Gamma)</t>
  </si>
  <si>
    <t>Σ de ensayos y/o servicios ejecutados = Sumatoria acumulada de ensayos y servicios realizados realizados</t>
  </si>
  <si>
    <t>Número de ensayos y servicios  realizados por cada en la  Unidad de Aplicaciones y Técnologías  Nucleares (Laboratorio  Secundario  de Calibración Dosimétrica, Laboratorios de Tecnologías Nucleares y Planta Gamma)</t>
  </si>
  <si>
    <t>Registros físicos y digitales. Reporte de resultados</t>
  </si>
  <si>
    <t>Responsables de cada Unidad de Aplicaciones y Técnologías  Nucleares (Laboratorio  Secundario  de Calibración Dosimétrica, Laboratorios de Tecnologías Nucleares y Planta Gamma)</t>
  </si>
  <si>
    <t>Responsables de cada Unidad de Aplicaciones y Técnologías  Nucleares (Laboratorio  Secundario  de Calibración Dosimétrica, Laboratorios de Tecnologías Nucleares y Planta Gamma) y Coordinador del Proceso</t>
  </si>
  <si>
    <t>Oportunidad en la entrega de resultados</t>
  </si>
  <si>
    <t>(Tp/Tmax) *100</t>
  </si>
  <si>
    <t xml:space="preserve">Trimestral </t>
  </si>
  <si>
    <t>Compara el tiempo efectivo de entrega de resultados con respecto al tiempo preestablecido en la ficha técnica para cada ensayo y/o servicio ofrecido.</t>
  </si>
  <si>
    <r>
      <rPr>
        <b/>
        <sz val="11"/>
        <rFont val="Arial"/>
        <family val="2"/>
      </rPr>
      <t>Tp=</t>
    </r>
    <r>
      <rPr>
        <sz val="11"/>
        <rFont val="Arial"/>
        <family val="2"/>
      </rPr>
      <t xml:space="preserve"> Tiempo  promedio de respuesta en la entrega de resultados por  ensayo o servicio prestado.                                </t>
    </r>
    <r>
      <rPr>
        <b/>
        <sz val="11"/>
        <rFont val="Arial"/>
        <family val="2"/>
      </rPr>
      <t xml:space="preserve">                                 
Tmax= </t>
    </r>
    <r>
      <rPr>
        <sz val="11"/>
        <rFont val="Arial"/>
        <family val="2"/>
      </rPr>
      <t>Tiempo máximo de respuesta establecido según ficha técnica del ensayo o servicio ofrecido.</t>
    </r>
  </si>
  <si>
    <t>Fecha de solicitud de servicios en el Laboratorio Secundario  de Calibración Dosimétrica/ Laboratorios de Tecnologías Nucleares / Planta Gamma y fecha de entrega de resultados.</t>
  </si>
  <si>
    <t>Formatos de Recepción y Reporte de Resultados</t>
  </si>
  <si>
    <t>Plan de implementación para acreditacion de la norma de ensayos</t>
  </si>
  <si>
    <t>∑ Plan de implementación para acreditacion de la norma de ensayos formulado</t>
  </si>
  <si>
    <t>El indicador mide la formulación del Plan de implementación de los requisitos técnicos de la norma NTC ISO/IEC 17025 para los ensayos incluidos en el portafolio de los laboratorios.</t>
  </si>
  <si>
    <t xml:space="preserve">∑ Plan de implementación para acreditacion de la norma de ensayos formulado =  Plan de implementación de los requisitos técnicos de la norma NTC ISO/IEC 17025 para los ensayos incluidos en el portafolio de los laboratorios. </t>
  </si>
  <si>
    <t>Formulación del Plan de implementación de los requisitos técnicos de la norma NTC ISO/IEC 17025 para los ensayos incluidos en el portafolio de los laboratorios.</t>
  </si>
  <si>
    <t>Plan de implementación de los requisitos técnicos de la norma NTC ISO/IEC 17025 para los ensayos incluidos en el portafolio de los laboratorios.</t>
  </si>
  <si>
    <t>Responsables de cada laboratorio</t>
  </si>
  <si>
    <t>Responsables de cada laboratorio y 
Coordinador del Proceso</t>
  </si>
  <si>
    <t>Avance Plan de Implementación para acreditación de la norma de ensayos</t>
  </si>
  <si>
    <t>(∑ Requisitos técnicos implementados /
∑ Requisitos técnicos incluidos en el Plan de Implementación de acreditación de ensayos) * 100%</t>
  </si>
  <si>
    <t>El indicador mide el cumplimiento en la implementación de los requisitos técnicos de la norma NTC ISO/IEC 17025 para los ensayos incluidos en el portafolio de los laboratorios.</t>
  </si>
  <si>
    <t>∑ Requisitos técnicos implementados = Sumatoria de los requisitos implementados con evidencia objetiva
∑ Requisitos técnicos incluidos en el Plan de Implementación de acreditación de ensayos</t>
  </si>
  <si>
    <t>Relación de requisitos técnicos cumplidos</t>
  </si>
  <si>
    <t>Seguimiento al Plan de Implementación para acreditación de la norma de ensayos - Informes</t>
  </si>
  <si>
    <t>Elaborar Plan de Implementación</t>
  </si>
  <si>
    <t>Desarrollo del Plan de Implementación</t>
  </si>
  <si>
    <t>Seguimiento al Plan de Implementación</t>
  </si>
  <si>
    <t>INVESTIGACIÓN Y APLICACIÓN DE NUEVAS TÉCNICAS NUCLEARES</t>
  </si>
  <si>
    <t>Nuevas técnicas nucleares implementadas</t>
  </si>
  <si>
    <t>Σ Nuevas técnicas nucleares implementadas</t>
  </si>
  <si>
    <t>Este indicador mide el numero de nuevas  técnicas  nucleares investigadas e implementadas en las diferentes unidades funcionales del proceso (Laboratorios y Planta Gamma)</t>
  </si>
  <si>
    <t>Nuevas técnicas nucleares implementadas = Sumatoria  de las nuevas  técnicas  nucleares investigadas e implementadas en las diferentes unidades funcionales del proceso (Laboratorios y  Planta Gamma)</t>
  </si>
  <si>
    <t>Registro de los resultados e Informes de implementación de nuevas técnicas  nucleares</t>
  </si>
  <si>
    <t>Registros e Informes de implementación de nuevas técnicas  nucleares</t>
  </si>
  <si>
    <t>Responsables de cada laboratorios / Planta Gamma</t>
  </si>
  <si>
    <t>Responsables de cada unidad funcional (Laboratorios y Planta Gamma) y 
Coordinador del Proceso</t>
  </si>
  <si>
    <t>Infomes de ejecución de proyectos de investigación</t>
  </si>
  <si>
    <t>Σ Infomes de ejecución de proyectos de investigación</t>
  </si>
  <si>
    <t>El indicador mide los resultados de los proyectos de investigación, de acuerdo al plan de trabajo establecido.</t>
  </si>
  <si>
    <t>Σ Infomes de ejecución de proyectos de investigación =  Sumatoria de los informes con los resultados de los proyectos de investigación, de acuerdo al plan de trabajo establecido.</t>
  </si>
  <si>
    <t>Registro de los resultados e Informes con los resultados de los proyectos de investigación</t>
  </si>
  <si>
    <t>Informes con los resultados de los proyectos de investigación
Plan de trabajo establecido</t>
  </si>
  <si>
    <t>Responsables de cada Unidad Funcional (Laboratorios / Planta Gamma )
 y Coordinador del Proceso</t>
  </si>
  <si>
    <t>HECTOR MANUEL ENCISO PRIETO</t>
  </si>
  <si>
    <t>INVESTIGACIÓN Y CARACTERIZACIÓN DE MATERIALES GEOLOGICOS LAB13-03</t>
  </si>
  <si>
    <t>AMPLIACIÓN DEL CONOCIMIENTO GEOLÓGICO Y DEL POTENCIAL DE RECURSOS DEL SUBSUELO DE LA NACIÓN.</t>
  </si>
  <si>
    <t>Subactividad 1:</t>
  </si>
  <si>
    <t>ENSAYOS Y ANÁLISIS DE LABORATORIO</t>
  </si>
  <si>
    <t>CARACTERIZACIÓN DE MATERIALES GEOLÓGICOS (ROCAS, SUELOS, SEDIMENTOS, MINERALES, CARBONES, AGUAS Y GASES)</t>
  </si>
  <si>
    <t>SUBPRODUCTO  1</t>
  </si>
  <si>
    <t xml:space="preserve">PREPARACIÓN DE MUESTRAS </t>
  </si>
  <si>
    <t>JOSÉ FRANCISCO SANTAELLA BECERRA</t>
  </si>
  <si>
    <t>AME09-41</t>
  </si>
  <si>
    <t>Investigacion y zonificación de movimiento en masa</t>
  </si>
  <si>
    <t>LUIS CARLOS OSPINA</t>
  </si>
  <si>
    <t>RUDY DE JESÚS SALCEDO LÓPEZ</t>
  </si>
  <si>
    <t>FRANKLIN TRIANA SALAZAR</t>
  </si>
  <si>
    <t>ASISTENCIAL</t>
  </si>
  <si>
    <t>Número de muestras preparadas para análisis</t>
  </si>
  <si>
    <t>Σ de muestras procesadas</t>
  </si>
  <si>
    <t>Profesional universitario</t>
  </si>
  <si>
    <t>Cantidad de muestras  preparadas para la realización de ensayos de laboratorio</t>
  </si>
  <si>
    <t>Σ de muestras procesadas= Número acumulado de muestras preparadas</t>
  </si>
  <si>
    <t>Número de muestras que ingresan al Laboratorio</t>
  </si>
  <si>
    <t>Registros generados en el área de preparación de muestras</t>
  </si>
  <si>
    <t>Profesional especializado y  Director Técnico</t>
  </si>
  <si>
    <t>En la actualidad están en proceso de secado 944 muestras geológicas (sedimentos activos) del convenio SGC-FONADE.  Se estan secando las muestras del convenio SGC-FONADE  y no entran a proceso de molienda hasta que el supervisor del contrato de el visto bueno y reciba a satisfacción todas las muestras.  A la fecha se han recibido 3.252 muestras de este convenio que no han sido reportadas en este producto..</t>
  </si>
  <si>
    <t>SUBPRODUCTO  2</t>
  </si>
  <si>
    <t xml:space="preserve">ANÁLISIS DE MUESTRAS </t>
  </si>
  <si>
    <t>ALICIA MONTES ÀLVAREZ</t>
  </si>
  <si>
    <t>MARCELA HERNANDEZ SABOGAL</t>
  </si>
  <si>
    <t>CONSTANZA MARTÍNEZ ORTIZ</t>
  </si>
  <si>
    <t>NOHORA MARIBEL BARAJAS QUITIÁN</t>
  </si>
  <si>
    <t>SONIA LUCÍA GUERRA LEMOINE</t>
  </si>
  <si>
    <t>YOLANDA CALDERON LARRAÑAGA</t>
  </si>
  <si>
    <t>CARLOS JULIO ESPITIA ECHEVERRÍA</t>
  </si>
  <si>
    <t>JAVIER CAYETANO QUINTERO PÉREZ</t>
  </si>
  <si>
    <t>ROBERTO BERNARDO OBANDO DÍAZ</t>
  </si>
  <si>
    <t>JOHN MAURO CASTAÑO DUQUE</t>
  </si>
  <si>
    <t>TECNOLOGO 2</t>
  </si>
  <si>
    <t>JORGE IVÁN LONDOÑO ESCOBAR</t>
  </si>
  <si>
    <t>ASISTENCIAL OPERATIVO</t>
  </si>
  <si>
    <t>BILLY ALEXANDER RODRÍGUEZ CASTELLANOS</t>
  </si>
  <si>
    <t>GIOVANNI ANDRÉS VELA GUZMÁN</t>
  </si>
  <si>
    <t>ARMANDO RODRÍGUEZ GÓNGORA</t>
  </si>
  <si>
    <t>ROBIN RENÉ RAYO RAMÍREZ</t>
  </si>
  <si>
    <t>PATRICIA CALDERON MORALES</t>
  </si>
  <si>
    <t>ASISTENCIAL SECRETARIAL DE OFICINA</t>
  </si>
  <si>
    <t>LABORATORIO</t>
  </si>
  <si>
    <t>Número de ensayos realizados</t>
  </si>
  <si>
    <t>Σ de ensayos ejecutados</t>
  </si>
  <si>
    <t>Profesional especializado</t>
  </si>
  <si>
    <t>Cantidad de ensayos  realizados en rocas, suelos, sedimentos, minerales, carbones, aguas y gases</t>
  </si>
  <si>
    <t>Σ de ensayos ejecutados = Sumatoria acumulada de ensayos realizados</t>
  </si>
  <si>
    <t>Número de ensayos realizados para todas las matrices de trabajo</t>
  </si>
  <si>
    <t xml:space="preserve">Profesional especializado </t>
  </si>
  <si>
    <t>Profesional Especializado y  Director Técnico</t>
  </si>
  <si>
    <t xml:space="preserve">Se contrató el mantenimiento del equipo ICP-MS PERKIN ELMER, lo que ha implicado la disminución del número de ensayos proyectado.  Con éste equipo es donde se obtiene el mayor número de ensayos </t>
  </si>
  <si>
    <t>PROPUESTA DE PROGRAMAS Y PROYECTOS DE INVESTIGACIÓN  EN GEOQUÍMICA, CARACTERIZACIÓN, PROCESAMIENTO Y UTILIZACIÓN DE MATERIALES GEOLÓGICOS</t>
  </si>
  <si>
    <t>GISELA GUIJARRO CARDOZO</t>
  </si>
  <si>
    <t>MARIA EUGENIA TOVAR CELIS</t>
  </si>
  <si>
    <t>Programas y proyectos propuestos</t>
  </si>
  <si>
    <t xml:space="preserve">Σ de programas y proyectos de investigación </t>
  </si>
  <si>
    <t>El indicador mide el número propuesto de programas y proyectos de investigación alineados con la misión institucional y el plan estratégico 2013-2023</t>
  </si>
  <si>
    <t>Σ de programas y proyectos de investigación = Número de programas y proyectos propuestos</t>
  </si>
  <si>
    <t xml:space="preserve">Programas y proyectos propuestos </t>
  </si>
  <si>
    <t>Plan estratégico institucional - Funciones de la Dirección Técnica de Laboratorios - Programas de Investigación de COLCIENCIAS</t>
  </si>
  <si>
    <t>Grado de avance en la elaboración de programas y proyectos de investigación propuestos</t>
  </si>
  <si>
    <t xml:space="preserve"> (Porcentaje de avance Resultado a la fecha x Peso de la actividad)/
∑ (Porcentaje de avance Programado a la fecha x Peso de la actividad*100</t>
  </si>
  <si>
    <t>El indicador mide el avance ponderado de las actividades requeridas para la elaboración de programas y proyectos propuestos</t>
  </si>
  <si>
    <t>Porcentaje de avance Resultado a la fecha= Avance efectivo de la actividad 
Porcentaje de avance Programado a la fecha=Avance proyectado de la actividad</t>
  </si>
  <si>
    <t>Relación de tareas realizadas en cada una de las actividades</t>
  </si>
  <si>
    <t>Profesional Especializado y Director Técnico</t>
  </si>
  <si>
    <t>Evaluación de documentación institucional y nacional</t>
  </si>
  <si>
    <t>Conformación de grupos de investigación</t>
  </si>
  <si>
    <t>Reuniones de trabajo internas y externas</t>
  </si>
  <si>
    <t>Definición de programas y proyectos</t>
  </si>
  <si>
    <t>IMPLEMENTACIÓN DE LOS REQUISITOS DE LA NORMA NTC ISO/IEC 17025</t>
  </si>
  <si>
    <t xml:space="preserve">Requisitos NTC ISO/IEC 17025  implementados </t>
  </si>
  <si>
    <t>(∑ Requisitos  implementados / Total Requisitos planificados según plan de Trabajo)*100%</t>
  </si>
  <si>
    <t>El indicador mide el cumplimiento en la implementación de los requisitos de la norma NTC ISO/IEC 17025 para los ensayos  a incluir en el alcance de la acreditación</t>
  </si>
  <si>
    <t>∑ Requisitos implementados = Sumatoria de los requisitos implementados con evidencia objetiva
Total Requisitos planificados= Total  requisitos técnicos de la norma NTC ISO/IEC 17025 programados según Plan de Trabajo.</t>
  </si>
  <si>
    <t>Relación de requisitos cumplidos 
Plan de Trabajo Requisitos Técnicos NTC ISO/IEC 17025</t>
  </si>
  <si>
    <t>Informes de Seguimiento- Inspecciones - Auditorias Internas</t>
  </si>
  <si>
    <t>Grado de avance en la implementación de la NTC ISO/IEC 17025</t>
  </si>
  <si>
    <t>El indicador mide el avance ponderado de las actividades requeridas para la implementación de la norma NTC ISO/IEC 17025</t>
  </si>
  <si>
    <t>Registros físicos y digitales</t>
  </si>
  <si>
    <t xml:space="preserve">Elaboración, ejecución y seguimiento del Plan de Trabajo </t>
  </si>
  <si>
    <t>Verificación de la implementación de los requisitos (inspecciones y auditorías internas)</t>
  </si>
  <si>
    <t>Participación en redes nacionales de laboratorio</t>
  </si>
  <si>
    <t>PLAN PARA EL MANTENIMIENTO Y CALIBRACIÓN DE LOS EQUIPOS DE MEDICIÓN DEL SERVICIO GEOLÓIGICO COLOMBIANO</t>
  </si>
  <si>
    <t>Plan de mantenimiento y calibración de equipos de medición</t>
  </si>
  <si>
    <t xml:space="preserve">Producto </t>
  </si>
  <si>
    <t>Plan generado</t>
  </si>
  <si>
    <t>El indicador mide el cumplimiento en la elaboración del Plan de mantenimiento y calibración de equipos de medición del Servicio Geológico Colombiano</t>
  </si>
  <si>
    <t>Plan generado = Plan de mantenimiewnto y calibración entregado</t>
  </si>
  <si>
    <t>Relación de equipos de medición  - Relación de equipos que requieren calibración</t>
  </si>
  <si>
    <t>Datos suministrados por las Direcciones Técnicas</t>
  </si>
  <si>
    <t>Grado de avance en la elaboración de plan de mantenimiento y calibración de los equipos de medición</t>
  </si>
  <si>
    <t>El indicador mide el avance ponderado de las actividades requeridas para la elaboración del plan de mantenimiento y calibración de los equipos de medición</t>
  </si>
  <si>
    <t>Recolección de datos e información</t>
  </si>
  <si>
    <t>Análisis de datos e información</t>
  </si>
  <si>
    <t>Elaboración del plan de mantenimiento y calibración</t>
  </si>
  <si>
    <t>Capacitación en metrologìa y socialización del plan de mantenimiento y calibración</t>
  </si>
  <si>
    <t>Fernando Mosos</t>
  </si>
  <si>
    <t>Control de instalaciones radiactivas NUC13-01</t>
  </si>
  <si>
    <t>Mejoramiento de la tecnología nuclear y de la seguridad radiológica de Colombia</t>
  </si>
  <si>
    <t>Inspección y Licenciamiento de instalaciones radiactivas a nivel nacional</t>
  </si>
  <si>
    <t>Rubén quintero</t>
  </si>
  <si>
    <t>Ing químico,  Ing Físico o Físico , con experiencia en  seguridad radiológica LL</t>
  </si>
  <si>
    <t>José Garavito</t>
  </si>
  <si>
    <t>Ing químico,  Ing Físico o Físico , con experiencia en  seguridad radiológica AS</t>
  </si>
  <si>
    <t>Ing químico,  Ing Físico o Físico , con experiencia en  seguridad radiológica NG</t>
  </si>
  <si>
    <t>Ing químico,  Ing Físico o Físico , con experiencia en  seguridad radiológica AP</t>
  </si>
  <si>
    <t>Finanzas y Relaciones Internacionales, experiencia en trámites nucleares MR</t>
  </si>
  <si>
    <t>Ing químico  o Físico , con más de 3 años de experiencia en seguridad radiológica JR</t>
  </si>
  <si>
    <t>Prof. en licenciatura química con más de 3 años de experiencia en seg. radiológica CP</t>
  </si>
  <si>
    <t>Ing químico  o Físico , con más de 7 años de experiencia en seguridad radiológica EC</t>
  </si>
  <si>
    <t>Ing químico  o Físico , con más de 7 años de experiencia en seguridad radiológica CR</t>
  </si>
  <si>
    <t>Archivista con más de 2 años de experiencia específica y CAP KP</t>
  </si>
  <si>
    <t>Archivista con más de 2 años de experiencia específica y CAP ES</t>
  </si>
  <si>
    <t>Ingeniería de sistemas – 10 semestres + 2 años de experiencia YP</t>
  </si>
  <si>
    <t>Ing químico,  Ing Físico o Físico , con experiencia en  seguridad radiológica GS</t>
  </si>
  <si>
    <t>Procesos de Licencia de manejo de material radiactivo culminados</t>
  </si>
  <si>
    <t>eficacia</t>
  </si>
  <si>
    <t>producto</t>
  </si>
  <si>
    <t>número total</t>
  </si>
  <si>
    <t>proceso culminado</t>
  </si>
  <si>
    <t>fernando mosos</t>
  </si>
  <si>
    <t>este indicador refleja la ejecución del programa de licenciamiento que tiene como base la renovación de las licencias de manejo previstas para el año</t>
  </si>
  <si>
    <t>número entero</t>
  </si>
  <si>
    <t>Reporte de procesos realizados</t>
  </si>
  <si>
    <t>Sistema de Información de la Autoridad Reguladora</t>
  </si>
  <si>
    <t>Coordinador Grupo de seguridad Nuclear</t>
  </si>
  <si>
    <t>Inspecciones realizadas a usuarios de material radiactivo</t>
  </si>
  <si>
    <t>gestión</t>
  </si>
  <si>
    <t>inspección</t>
  </si>
  <si>
    <t>La cantidad de inspecciones relativas al programa formulado para el año es un indicador clave que refleja en qué grado se cumple la función de vigilancia</t>
  </si>
  <si>
    <t>Reporte de inspecciones realizados</t>
  </si>
  <si>
    <t>Gestión de desechos radiactivos en la facilidad centralizada</t>
  </si>
  <si>
    <t>Ing químico,  Ing Físico o Físico , con experiencia en  seguridad radiológica KN</t>
  </si>
  <si>
    <t>Prof. en licenciatura química con más de 3 años de experiencia en seg. radiológica PC</t>
  </si>
  <si>
    <t>Tecnólogo mecánico con más de dos años de experiencia enseguridad radiológicaWG</t>
  </si>
  <si>
    <t>Cantidad de próducto</t>
  </si>
  <si>
    <t>Componentes ejecutados del programa de operación para gestión de desechos radiactivos</t>
  </si>
  <si>
    <t>Suma de componentes ejecutados</t>
  </si>
  <si>
    <t>componentes</t>
  </si>
  <si>
    <t>Representa los aspectos fundamentales para lograr la operación segura de la instalación centralizada: cubre el mejoramiento de infraestructura física, mantenimiento, montaje de equipos y operaciones y aspectos regulatorios en el tema nuclear</t>
  </si>
  <si>
    <t>Reporte de componentes ejecutados</t>
  </si>
  <si>
    <t>Herramienta de seguimiento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</si>
</sst>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 #,##0.00_);[Red]\(&quot;$&quot;\ #,##0.00\)"/>
    <numFmt numFmtId="43" formatCode="_(* #,##0.00_);_(* \(#,##0.00\);_(* &quot;-&quot;??_);_(@_)"/>
    <numFmt numFmtId="164" formatCode="0.0%"/>
    <numFmt numFmtId="165" formatCode="_-* #,##0.00\ &quot;€&quot;_-;\-* #,##0.00\ &quot;€&quot;_-;_-* &quot;-&quot;??\ &quot;€&quot;_-;_-@_-"/>
    <numFmt numFmtId="166" formatCode="_-* #,##0.00\ _€_-;\-* #,##0.00\ _€_-;_-* &quot;-&quot;??\ _€_-;_-@_-"/>
    <numFmt numFmtId="167" formatCode="0.0"/>
    <numFmt numFmtId="168" formatCode="_-* #,##0.00\ _P_t_s_-;\-* #,##0.00\ _P_t_s_-;_-* &quot;-&quot;??\ _P_t_s_-;_-@_-"/>
    <numFmt numFmtId="169" formatCode="_ [$€-2]\ * #,##0.00_ ;_ [$€-2]\ * \-#,##0.00_ ;_ [$€-2]\ * &quot;-&quot;??_ "/>
    <numFmt numFmtId="170" formatCode="#,##0.00\ &quot;€&quot;"/>
    <numFmt numFmtId="171" formatCode="_ * #,##0.00_ ;_ * \-#,##0.00_ ;_ * &quot;-&quot;??_ ;_ @_ "/>
    <numFmt numFmtId="172" formatCode="_ &quot;$&quot;\ * #,##0_ ;_ &quot;$&quot;\ * \-#,##0_ ;_ &quot;$&quot;\ * &quot;-&quot;_ ;_ @_ "/>
    <numFmt numFmtId="173" formatCode="_-* #,##0.00_-;\-* #,##0.00_-;_-* &quot;-&quot;??_-;_-@_-"/>
    <numFmt numFmtId="174" formatCode="_ &quot;$&quot;\ * #,##0_ ;_ &quot;$&quot;\ * \-#,##0_ ;_ &quot;$&quot;\ * &quot;-&quot;??_ ;_ @_ "/>
    <numFmt numFmtId="175" formatCode="_ &quot;$&quot;\ * #,##0.00_ ;_ &quot;$&quot;\ * \-#,##0.00_ ;_ &quot;$&quot;\ * &quot;-&quot;??_ ;_ @_ "/>
    <numFmt numFmtId="176" formatCode="#,##0;[Red]#,##0"/>
    <numFmt numFmtId="177" formatCode="#,##0.0"/>
  </numFmts>
  <fonts count="84" x14ac:knownFonts="1">
    <font>
      <sz val="11"/>
      <color theme="1"/>
      <name val="Calibri"/>
      <family val="2"/>
      <scheme val="minor"/>
    </font>
    <font>
      <sz val="11"/>
      <color theme="1"/>
      <name val="Calibri"/>
      <family val="2"/>
      <scheme val="minor"/>
    </font>
    <font>
      <b/>
      <sz val="12"/>
      <name val="Arial"/>
      <family val="2"/>
    </font>
    <font>
      <b/>
      <sz val="10"/>
      <name val="Arial"/>
      <family val="2"/>
    </font>
    <font>
      <sz val="12"/>
      <name val="Arial"/>
      <family val="2"/>
    </font>
    <font>
      <u/>
      <sz val="12"/>
      <color rgb="FFFF0000"/>
      <name val="Calibri"/>
      <family val="2"/>
      <scheme val="minor"/>
    </font>
    <font>
      <sz val="10"/>
      <name val="Arial"/>
      <family val="2"/>
    </font>
    <font>
      <sz val="12"/>
      <color rgb="FF0000FF"/>
      <name val="Arial"/>
      <family val="2"/>
    </font>
    <font>
      <sz val="12"/>
      <color theme="1"/>
      <name val="Arial"/>
      <family val="2"/>
    </font>
    <font>
      <sz val="12"/>
      <color rgb="FF3333FF"/>
      <name val="Arial"/>
      <family val="2"/>
    </font>
    <font>
      <sz val="12"/>
      <color rgb="FF0066FF"/>
      <name val="Arial"/>
      <family val="2"/>
    </font>
    <font>
      <b/>
      <sz val="12"/>
      <color rgb="FF3333FF"/>
      <name val="Arial"/>
      <family val="2"/>
    </font>
    <font>
      <b/>
      <sz val="12"/>
      <color rgb="FF0066FF"/>
      <name val="Arial"/>
      <family val="2"/>
    </font>
    <font>
      <b/>
      <sz val="12"/>
      <color rgb="FF0000FF"/>
      <name val="Arial"/>
      <family val="2"/>
    </font>
    <font>
      <vertAlign val="superscript"/>
      <sz val="10"/>
      <name val="Arial"/>
      <family val="2"/>
    </font>
    <font>
      <sz val="11"/>
      <name val="Arial"/>
      <family val="2"/>
    </font>
    <font>
      <sz val="12"/>
      <name val="Calibri"/>
      <family val="2"/>
    </font>
    <font>
      <b/>
      <sz val="12"/>
      <color rgb="FFFF0000"/>
      <name val="Arial"/>
      <family val="2"/>
    </font>
    <font>
      <sz val="9"/>
      <name val="Arial"/>
      <family val="2"/>
    </font>
    <font>
      <sz val="9"/>
      <name val="Calibri"/>
      <family val="2"/>
    </font>
    <font>
      <sz val="10"/>
      <color indexed="8"/>
      <name val="Arial"/>
      <family val="2"/>
    </font>
    <font>
      <sz val="10"/>
      <name val="Calibri"/>
      <family val="2"/>
      <scheme val="minor"/>
    </font>
    <font>
      <sz val="11"/>
      <name val="Calibri"/>
      <family val="2"/>
      <scheme val="minor"/>
    </font>
    <font>
      <sz val="12"/>
      <color rgb="FFFF0000"/>
      <name val="Arial"/>
      <family val="2"/>
    </font>
    <font>
      <u/>
      <sz val="6"/>
      <color indexed="12"/>
      <name val="Arial"/>
      <family val="2"/>
    </font>
    <font>
      <sz val="11"/>
      <color theme="1"/>
      <name val="Arial"/>
      <family val="2"/>
    </font>
    <font>
      <sz val="11"/>
      <color indexed="8"/>
      <name val="Calibri"/>
      <family val="2"/>
    </font>
    <font>
      <sz val="11"/>
      <color indexed="9"/>
      <name val="Calibri"/>
      <family val="2"/>
    </font>
    <font>
      <sz val="10"/>
      <color theme="1"/>
      <name val="Calibri"/>
      <family val="2"/>
      <scheme val="minor"/>
    </font>
    <font>
      <sz val="10"/>
      <color theme="1"/>
      <name val="Arial"/>
      <family val="2"/>
    </font>
    <font>
      <b/>
      <sz val="8"/>
      <color rgb="FF00B050"/>
      <name val="Arial"/>
      <family val="2"/>
    </font>
    <font>
      <b/>
      <u/>
      <sz val="12"/>
      <name val="Arial"/>
      <family val="2"/>
    </font>
    <font>
      <b/>
      <i/>
      <sz val="12"/>
      <name val="Arial"/>
      <family val="2"/>
    </font>
    <font>
      <b/>
      <sz val="11"/>
      <name val="Arial"/>
      <family val="2"/>
    </font>
    <font>
      <u/>
      <sz val="12"/>
      <name val="Arial"/>
      <family val="2"/>
    </font>
    <font>
      <sz val="12"/>
      <color theme="1"/>
      <name val="Calibri"/>
      <family val="2"/>
      <scheme val="minor"/>
    </font>
    <font>
      <sz val="12"/>
      <name val="Calibri"/>
      <family val="2"/>
      <scheme val="minor"/>
    </font>
    <font>
      <b/>
      <i/>
      <sz val="11"/>
      <name val="Arial"/>
      <family val="2"/>
    </font>
    <font>
      <sz val="11"/>
      <color rgb="FFFF0000"/>
      <name val="Arial"/>
      <family val="2"/>
    </font>
    <font>
      <b/>
      <sz val="11"/>
      <color indexed="8"/>
      <name val="Calibri"/>
      <family val="2"/>
    </font>
    <font>
      <b/>
      <sz val="16"/>
      <name val="Arial"/>
      <family val="2"/>
    </font>
    <font>
      <sz val="9.6"/>
      <name val="Arial"/>
      <family val="2"/>
    </font>
    <font>
      <b/>
      <sz val="10"/>
      <name val="Calibri"/>
      <family val="2"/>
      <scheme val="minor"/>
    </font>
    <font>
      <b/>
      <sz val="12"/>
      <name val="Calibri"/>
      <family val="2"/>
      <scheme val="minor"/>
    </font>
    <font>
      <sz val="10"/>
      <color indexed="10"/>
      <name val="Calibri"/>
      <family val="2"/>
      <scheme val="minor"/>
    </font>
    <font>
      <sz val="10"/>
      <color theme="0"/>
      <name val="Calibri"/>
      <family val="2"/>
      <scheme val="minor"/>
    </font>
    <font>
      <sz val="9"/>
      <color indexed="81"/>
      <name val="Tahoma"/>
      <family val="2"/>
    </font>
    <font>
      <b/>
      <sz val="8"/>
      <color indexed="81"/>
      <name val="Tahoma"/>
      <family val="2"/>
    </font>
    <font>
      <sz val="8"/>
      <color indexed="81"/>
      <name val="Tahoma"/>
      <family val="2"/>
    </font>
    <font>
      <sz val="11"/>
      <color rgb="FF000000"/>
      <name val="Calibri"/>
      <family val="2"/>
      <scheme val="minor"/>
    </font>
    <font>
      <b/>
      <sz val="11"/>
      <name val="Calibri"/>
      <family val="2"/>
      <scheme val="minor"/>
    </font>
    <font>
      <sz val="10"/>
      <name val="Arial"/>
    </font>
    <font>
      <b/>
      <sz val="9"/>
      <name val="Arial"/>
      <family val="2"/>
    </font>
    <font>
      <b/>
      <sz val="12"/>
      <color theme="1"/>
      <name val="Arial"/>
      <family val="2"/>
    </font>
    <font>
      <sz val="10"/>
      <color rgb="FF009900"/>
      <name val="Arial"/>
      <family val="2"/>
    </font>
    <font>
      <b/>
      <sz val="11"/>
      <color rgb="FF009900"/>
      <name val="Arial"/>
      <family val="2"/>
    </font>
    <font>
      <b/>
      <sz val="12"/>
      <color rgb="FF009900"/>
      <name val="Arial"/>
      <family val="2"/>
    </font>
    <font>
      <sz val="10"/>
      <color rgb="FF0070C0"/>
      <name val="Arial"/>
      <family val="2"/>
    </font>
    <font>
      <b/>
      <sz val="12"/>
      <color rgb="FF0070C0"/>
      <name val="Arial"/>
      <family val="2"/>
    </font>
    <font>
      <sz val="12"/>
      <color rgb="FF0070C0"/>
      <name val="Arial"/>
      <family val="2"/>
    </font>
    <font>
      <sz val="10"/>
      <color rgb="FF7030A0"/>
      <name val="Arial"/>
      <family val="2"/>
    </font>
    <font>
      <sz val="12"/>
      <color rgb="FF7030A0"/>
      <name val="Arial"/>
      <family val="2"/>
    </font>
    <font>
      <b/>
      <sz val="12"/>
      <color rgb="FF7030A0"/>
      <name val="Arial"/>
      <family val="2"/>
    </font>
    <font>
      <sz val="10"/>
      <color rgb="FF00B0F0"/>
      <name val="Arial"/>
      <family val="2"/>
    </font>
    <font>
      <sz val="12"/>
      <color rgb="FF00B0F0"/>
      <name val="Arial"/>
      <family val="2"/>
    </font>
    <font>
      <b/>
      <sz val="12"/>
      <color rgb="FF00B0F0"/>
      <name val="Arial"/>
      <family val="2"/>
    </font>
    <font>
      <sz val="11"/>
      <color rgb="FF00B0F0"/>
      <name val="Calibri"/>
      <family val="2"/>
      <scheme val="minor"/>
    </font>
    <font>
      <sz val="10"/>
      <color rgb="FF00B050"/>
      <name val="Arial"/>
      <family val="2"/>
    </font>
    <font>
      <b/>
      <sz val="12"/>
      <color rgb="FF00B050"/>
      <name val="Arial"/>
      <family val="2"/>
    </font>
    <font>
      <sz val="10"/>
      <color theme="7" tint="-0.249977111117893"/>
      <name val="Calibri"/>
      <family val="2"/>
      <scheme val="minor"/>
    </font>
    <font>
      <sz val="11"/>
      <color theme="7" tint="-0.249977111117893"/>
      <name val="Arial"/>
      <family val="2"/>
    </font>
    <font>
      <sz val="11"/>
      <color theme="7" tint="-0.249977111117893"/>
      <name val="Calibri"/>
      <family val="2"/>
      <scheme val="minor"/>
    </font>
    <font>
      <sz val="10"/>
      <color theme="7" tint="-0.249977111117893"/>
      <name val="Arial"/>
      <family val="2"/>
    </font>
    <font>
      <sz val="8"/>
      <color theme="7" tint="-0.249977111117893"/>
      <name val="Arial"/>
      <family val="2"/>
    </font>
    <font>
      <sz val="8"/>
      <color theme="7" tint="-0.249977111117893"/>
      <name val="Calibri"/>
      <family val="2"/>
      <scheme val="minor"/>
    </font>
    <font>
      <b/>
      <sz val="11"/>
      <color rgb="FF00B050"/>
      <name val="Arial"/>
      <family val="2"/>
    </font>
    <font>
      <sz val="18"/>
      <name val="Arial"/>
      <family val="2"/>
    </font>
    <font>
      <b/>
      <sz val="7"/>
      <color rgb="FF000000"/>
      <name val="Arial"/>
      <family val="2"/>
    </font>
    <font>
      <b/>
      <sz val="12"/>
      <color rgb="FF000000"/>
      <name val="Arial"/>
      <family val="2"/>
    </font>
    <font>
      <sz val="12"/>
      <color rgb="FF000000"/>
      <name val="Arial"/>
      <family val="2"/>
    </font>
    <font>
      <sz val="12"/>
      <color rgb="FF000000"/>
      <name val="Calibri"/>
      <family val="2"/>
    </font>
    <font>
      <sz val="7"/>
      <color rgb="FF000000"/>
      <name val="Arial"/>
      <family val="2"/>
    </font>
    <font>
      <b/>
      <sz val="12"/>
      <color indexed="8"/>
      <name val="Arial"/>
      <family val="2"/>
    </font>
    <font>
      <sz val="12"/>
      <color indexed="8"/>
      <name val="Arial"/>
      <family val="2"/>
    </font>
  </fonts>
  <fills count="59">
    <fill>
      <patternFill patternType="none"/>
    </fill>
    <fill>
      <patternFill patternType="gray125"/>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indexed="2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00B0F0"/>
        <bgColor indexed="64"/>
      </patternFill>
    </fill>
    <fill>
      <patternFill patternType="solid">
        <fgColor theme="6" tint="0.39997558519241921"/>
        <bgColor indexed="64"/>
      </patternFill>
    </fill>
    <fill>
      <patternFill patternType="solid">
        <fgColor rgb="FFFFFFCC"/>
      </patternFill>
    </fill>
    <fill>
      <patternFill patternType="solid">
        <fgColor indexed="27"/>
      </patternFill>
    </fill>
    <fill>
      <patternFill patternType="solid">
        <fgColor indexed="45"/>
      </patternFill>
    </fill>
    <fill>
      <patternFill patternType="solid">
        <fgColor indexed="47"/>
      </patternFill>
    </fill>
    <fill>
      <patternFill patternType="solid">
        <fgColor indexed="9"/>
      </patternFill>
    </fill>
    <fill>
      <patternFill patternType="solid">
        <fgColor indexed="22"/>
      </patternFill>
    </fill>
    <fill>
      <patternFill patternType="solid">
        <fgColor indexed="44"/>
      </patternFill>
    </fill>
    <fill>
      <patternFill patternType="solid">
        <fgColor indexed="25"/>
      </patternFill>
    </fill>
    <fill>
      <patternFill patternType="solid">
        <fgColor indexed="49"/>
      </patternFill>
    </fill>
    <fill>
      <patternFill patternType="solid">
        <fgColor rgb="FFFFFFFF"/>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rgb="FF92D050"/>
        <bgColor rgb="FF000000"/>
      </patternFill>
    </fill>
    <fill>
      <patternFill patternType="solid">
        <fgColor rgb="FFFFFFFF"/>
        <bgColor rgb="FF000000"/>
      </patternFill>
    </fill>
    <fill>
      <patternFill patternType="solid">
        <fgColor rgb="FFFFFFCC"/>
        <bgColor rgb="FF000000"/>
      </patternFill>
    </fill>
    <fill>
      <patternFill patternType="solid">
        <fgColor rgb="FFBFBFBF"/>
        <bgColor rgb="FF000000"/>
      </patternFill>
    </fill>
    <fill>
      <patternFill patternType="solid">
        <fgColor rgb="FFA5A5A5"/>
        <bgColor rgb="FF000000"/>
      </patternFill>
    </fill>
    <fill>
      <patternFill patternType="solid">
        <fgColor rgb="FF969696"/>
        <bgColor rgb="FF000000"/>
      </patternFill>
    </fill>
    <fill>
      <patternFill patternType="solid">
        <fgColor rgb="FFC0C0C0"/>
        <bgColor rgb="FF000000"/>
      </patternFill>
    </fill>
    <fill>
      <patternFill patternType="solid">
        <fgColor rgb="FFE2EFD9"/>
        <bgColor rgb="FF000000"/>
      </patternFill>
    </fill>
    <fill>
      <patternFill patternType="solid">
        <fgColor rgb="FFECECEC"/>
        <bgColor rgb="FF000000"/>
      </patternFill>
    </fill>
    <fill>
      <patternFill patternType="solid">
        <fgColor rgb="FFFFCC99"/>
        <bgColor rgb="FF000000"/>
      </patternFill>
    </fill>
    <fill>
      <patternFill patternType="solid">
        <fgColor rgb="FFCCFFCC"/>
        <bgColor rgb="FF000000"/>
      </patternFill>
    </fill>
    <fill>
      <patternFill patternType="solid">
        <fgColor rgb="FFE7E6E6"/>
        <bgColor rgb="FF000000"/>
      </patternFill>
    </fill>
    <fill>
      <patternFill patternType="solid">
        <fgColor rgb="FF92D050"/>
        <bgColor indexed="64"/>
      </patternFill>
    </fill>
    <fill>
      <patternFill patternType="solid">
        <fgColor theme="9" tint="0.39997558519241921"/>
        <bgColor indexed="64"/>
      </patternFill>
    </fill>
    <fill>
      <patternFill patternType="solid">
        <fgColor rgb="FFCCFFCC"/>
        <bgColor indexed="64"/>
      </patternFill>
    </fill>
    <fill>
      <patternFill patternType="solid">
        <fgColor rgb="FFBFBFBF"/>
        <bgColor indexed="64"/>
      </patternFill>
    </fill>
    <fill>
      <patternFill patternType="solid">
        <fgColor rgb="FFA6A6A6"/>
        <bgColor indexed="64"/>
      </patternFill>
    </fill>
    <fill>
      <patternFill patternType="solid">
        <fgColor rgb="FFC0C0C0"/>
        <bgColor indexed="64"/>
      </patternFill>
    </fill>
    <fill>
      <patternFill patternType="solid">
        <fgColor rgb="FFFDE9D9"/>
        <bgColor indexed="64"/>
      </patternFill>
    </fill>
    <fill>
      <patternFill patternType="solid">
        <fgColor rgb="FFEBF1DE"/>
        <bgColor indexed="64"/>
      </patternFill>
    </fill>
    <fill>
      <patternFill patternType="solid">
        <fgColor rgb="FF969696"/>
        <bgColor indexed="64"/>
      </patternFill>
    </fill>
    <fill>
      <patternFill patternType="solid">
        <fgColor rgb="FFFFCC99"/>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auto="1"/>
      </left>
      <right style="thin">
        <color auto="1"/>
      </right>
      <top/>
      <bottom style="medium">
        <color auto="1"/>
      </bottom>
      <diagonal/>
    </border>
  </borders>
  <cellStyleXfs count="349">
    <xf numFmtId="0" fontId="0" fillId="0" borderId="0"/>
    <xf numFmtId="9" fontId="1" fillId="0" borderId="0" applyFont="0" applyFill="0" applyBorder="0" applyAlignment="0" applyProtection="0"/>
    <xf numFmtId="0" fontId="5" fillId="0" borderId="0"/>
    <xf numFmtId="0" fontId="1"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6" fillId="0" borderId="0"/>
    <xf numFmtId="0" fontId="6" fillId="0" borderId="0"/>
    <xf numFmtId="0" fontId="6" fillId="0" borderId="0"/>
    <xf numFmtId="0" fontId="24" fillId="0" borderId="0" applyNumberFormat="0" applyFill="0" applyBorder="0" applyAlignment="0" applyProtection="0">
      <alignment vertical="top"/>
      <protection locked="0"/>
    </xf>
    <xf numFmtId="0" fontId="25" fillId="0" borderId="0"/>
    <xf numFmtId="168" fontId="6" fillId="0" borderId="0" applyFont="0" applyFill="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165" fontId="6" fillId="0" borderId="0" applyFont="0" applyFill="0" applyBorder="0" applyAlignment="0" applyProtection="0"/>
    <xf numFmtId="0"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8" fontId="6" fillId="0" borderId="0" applyFont="0" applyFill="0" applyBorder="0" applyAlignment="0" applyProtection="0"/>
    <xf numFmtId="172" fontId="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8" fontId="6" fillId="0" borderId="0" applyFont="0" applyFill="0" applyBorder="0" applyAlignment="0" applyProtection="0"/>
    <xf numFmtId="166" fontId="2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6" fontId="26" fillId="0" borderId="0" applyFont="0" applyFill="0" applyBorder="0" applyAlignment="0" applyProtection="0"/>
    <xf numFmtId="173" fontId="6" fillId="0" borderId="0" applyFont="0" applyFill="0" applyBorder="0" applyAlignment="0" applyProtection="0"/>
    <xf numFmtId="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26" fillId="0" borderId="0" applyFont="0" applyFill="0" applyBorder="0" applyAlignment="0" applyProtection="0"/>
    <xf numFmtId="43" fontId="26" fillId="0" borderId="0" applyFont="0" applyFill="0" applyBorder="0" applyAlignment="0" applyProtection="0"/>
    <xf numFmtId="0" fontId="5"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6" fillId="0" borderId="0"/>
    <xf numFmtId="0" fontId="1" fillId="0" borderId="0"/>
    <xf numFmtId="0" fontId="1" fillId="0" borderId="0"/>
    <xf numFmtId="0" fontId="6"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0" fontId="26" fillId="18" borderId="21"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43" fontId="1" fillId="0" borderId="0" applyFont="0" applyFill="0" applyBorder="0" applyAlignment="0" applyProtection="0"/>
    <xf numFmtId="0" fontId="6" fillId="0" borderId="0"/>
    <xf numFmtId="0" fontId="1" fillId="0" borderId="0"/>
    <xf numFmtId="0" fontId="5" fillId="0" borderId="0"/>
    <xf numFmtId="0" fontId="6" fillId="0" borderId="0"/>
    <xf numFmtId="0" fontId="6" fillId="0" borderId="0"/>
    <xf numFmtId="0" fontId="26" fillId="0" borderId="0"/>
    <xf numFmtId="0" fontId="49" fillId="0" borderId="0"/>
    <xf numFmtId="0" fontId="6" fillId="0" borderId="0"/>
    <xf numFmtId="0" fontId="49" fillId="0" borderId="0"/>
    <xf numFmtId="0" fontId="49" fillId="0" borderId="0"/>
    <xf numFmtId="16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0" fontId="6" fillId="0" borderId="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0" fontId="6" fillId="0" borderId="0"/>
    <xf numFmtId="8" fontId="6"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0" fontId="51" fillId="0" borderId="0"/>
    <xf numFmtId="0" fontId="49" fillId="0" borderId="0"/>
  </cellStyleXfs>
  <cellXfs count="2586">
    <xf numFmtId="0" fontId="0" fillId="0" borderId="0" xfId="0"/>
    <xf numFmtId="0" fontId="2" fillId="0" borderId="1" xfId="0" applyFont="1" applyBorder="1" applyProtection="1"/>
    <xf numFmtId="0" fontId="2" fillId="0" borderId="1" xfId="0" applyFont="1" applyBorder="1" applyAlignment="1" applyProtection="1">
      <alignment vertical="center" wrapText="1"/>
    </xf>
    <xf numFmtId="0" fontId="2" fillId="0" borderId="1" xfId="0" quotePrefix="1" applyFont="1" applyBorder="1" applyAlignment="1" applyProtection="1">
      <alignment horizontal="left" vertical="center" wrapText="1"/>
    </xf>
    <xf numFmtId="0" fontId="2" fillId="0" borderId="0" xfId="0" quotePrefix="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2" fillId="2" borderId="1" xfId="0" quotePrefix="1" applyFont="1" applyFill="1" applyBorder="1" applyAlignment="1" applyProtection="1">
      <alignment horizontal="left" vertical="center" wrapText="1"/>
      <protection locked="0"/>
    </xf>
    <xf numFmtId="9" fontId="4" fillId="4" borderId="4" xfId="1" applyFont="1" applyFill="1" applyBorder="1" applyAlignment="1" applyProtection="1">
      <alignment horizontal="center" vertical="center"/>
      <protection locked="0"/>
    </xf>
    <xf numFmtId="0" fontId="4" fillId="0" borderId="0" xfId="0" applyFont="1" applyBorder="1" applyProtection="1">
      <protection locked="0"/>
    </xf>
    <xf numFmtId="0" fontId="4" fillId="0" borderId="0" xfId="0" applyFont="1" applyBorder="1" applyAlignment="1" applyProtection="1">
      <alignment horizontal="center"/>
      <protection locked="0"/>
    </xf>
    <xf numFmtId="0" fontId="2" fillId="5" borderId="0" xfId="0" applyFont="1" applyFill="1" applyBorder="1" applyAlignment="1" applyProtection="1">
      <alignment horizontal="left" vertical="center" wrapText="1"/>
      <protection locked="0"/>
    </xf>
    <xf numFmtId="0" fontId="4" fillId="0" borderId="0" xfId="2" applyFont="1" applyBorder="1" applyProtection="1">
      <protection locked="0"/>
    </xf>
    <xf numFmtId="0" fontId="4" fillId="0" borderId="0" xfId="2" applyFont="1" applyBorder="1" applyAlignment="1" applyProtection="1">
      <alignment horizontal="center"/>
      <protection locked="0"/>
    </xf>
    <xf numFmtId="0" fontId="2" fillId="5" borderId="0" xfId="2" applyFont="1" applyFill="1" applyBorder="1" applyAlignment="1" applyProtection="1">
      <alignment horizontal="left" vertical="center" wrapText="1"/>
      <protection locked="0"/>
    </xf>
    <xf numFmtId="0" fontId="2" fillId="5" borderId="1" xfId="2" applyFont="1" applyFill="1" applyBorder="1" applyAlignment="1" applyProtection="1">
      <alignment horizontal="center" vertical="center" wrapText="1"/>
      <protection locked="0"/>
    </xf>
    <xf numFmtId="0" fontId="2" fillId="5" borderId="0" xfId="2" applyFont="1" applyFill="1" applyBorder="1" applyAlignment="1" applyProtection="1">
      <alignment horizontal="center" vertical="center" wrapText="1"/>
      <protection locked="0"/>
    </xf>
    <xf numFmtId="0" fontId="6" fillId="0" borderId="1" xfId="2" applyFont="1" applyBorder="1" applyAlignment="1" applyProtection="1">
      <alignment vertical="center" wrapText="1"/>
      <protection locked="0"/>
    </xf>
    <xf numFmtId="0" fontId="6" fillId="0" borderId="2" xfId="2" applyFont="1" applyBorder="1" applyAlignment="1" applyProtection="1">
      <alignment horizontal="center" vertical="center" wrapText="1"/>
      <protection locked="0"/>
    </xf>
    <xf numFmtId="0" fontId="6" fillId="0" borderId="3" xfId="2" applyFont="1" applyBorder="1" applyAlignment="1" applyProtection="1">
      <alignment horizontal="center" vertical="center" wrapText="1"/>
      <protection locked="0"/>
    </xf>
    <xf numFmtId="0" fontId="6" fillId="0" borderId="4" xfId="2" applyFont="1" applyBorder="1" applyAlignment="1" applyProtection="1">
      <alignment horizontal="center" vertical="center" wrapText="1"/>
      <protection locked="0"/>
    </xf>
    <xf numFmtId="0" fontId="2" fillId="7" borderId="1" xfId="0" applyFont="1" applyFill="1" applyBorder="1" applyAlignment="1" applyProtection="1">
      <alignment vertical="center" wrapText="1"/>
      <protection locked="0"/>
    </xf>
    <xf numFmtId="0" fontId="2" fillId="7" borderId="1" xfId="0"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8"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0" fontId="4" fillId="11" borderId="1" xfId="4" applyFont="1" applyFill="1" applyBorder="1" applyAlignment="1" applyProtection="1">
      <alignment horizontal="center" vertical="center" wrapText="1"/>
      <protection locked="0"/>
    </xf>
    <xf numFmtId="0" fontId="7" fillId="11" borderId="1" xfId="4"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center"/>
    </xf>
    <xf numFmtId="0" fontId="2" fillId="12" borderId="2" xfId="0" applyFont="1" applyFill="1" applyBorder="1" applyAlignment="1" applyProtection="1">
      <alignment horizontal="center" vertical="center"/>
      <protection locked="0"/>
    </xf>
    <xf numFmtId="0" fontId="2" fillId="7" borderId="1" xfId="0" applyFont="1" applyFill="1" applyBorder="1" applyAlignment="1" applyProtection="1">
      <alignment horizontal="left" vertical="center" wrapText="1"/>
      <protection locked="0"/>
    </xf>
    <xf numFmtId="0" fontId="8" fillId="11" borderId="1" xfId="4" applyFont="1" applyFill="1" applyBorder="1" applyAlignment="1" applyProtection="1">
      <alignment horizontal="center" vertical="center" wrapText="1"/>
      <protection locked="0"/>
    </xf>
    <xf numFmtId="0" fontId="9" fillId="11" borderId="1" xfId="4" applyFont="1" applyFill="1" applyBorder="1" applyAlignment="1" applyProtection="1">
      <alignment horizontal="center" vertical="center" wrapText="1"/>
      <protection locked="0"/>
    </xf>
    <xf numFmtId="0" fontId="10" fillId="11" borderId="1" xfId="4" applyFont="1" applyFill="1" applyBorder="1" applyAlignment="1" applyProtection="1">
      <alignment horizontal="center" vertical="center" wrapText="1"/>
      <protection locked="0"/>
    </xf>
    <xf numFmtId="0" fontId="11" fillId="11" borderId="1" xfId="4"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0" fontId="4" fillId="0" borderId="0" xfId="4"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wrapText="1"/>
      <protection locked="0"/>
    </xf>
    <xf numFmtId="3" fontId="8" fillId="3" borderId="1"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2" fillId="0" borderId="2" xfId="0" quotePrefix="1" applyFont="1" applyFill="1" applyBorder="1" applyAlignment="1" applyProtection="1">
      <alignment horizontal="left" vertical="center" wrapText="1"/>
      <protection locked="0"/>
    </xf>
    <xf numFmtId="0" fontId="2" fillId="0" borderId="3" xfId="0" applyFont="1" applyFill="1" applyBorder="1" applyAlignment="1" applyProtection="1">
      <alignment horizontal="justify" vertical="center" wrapText="1"/>
      <protection locked="0"/>
    </xf>
    <xf numFmtId="0" fontId="2" fillId="0" borderId="4" xfId="0" applyFont="1" applyFill="1" applyBorder="1" applyAlignment="1" applyProtection="1">
      <alignment horizontal="justify"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3" fillId="0" borderId="0" xfId="3" applyFont="1" applyBorder="1" applyAlignment="1">
      <alignment horizontal="center" vertic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12" fillId="11" borderId="1" xfId="4" applyFont="1" applyFill="1" applyBorder="1" applyAlignment="1" applyProtection="1">
      <alignment horizontal="center" vertical="center" wrapText="1"/>
      <protection locked="0"/>
    </xf>
    <xf numFmtId="0" fontId="13" fillId="11" borderId="1" xfId="4" applyFont="1" applyFill="1" applyBorder="1" applyAlignment="1" applyProtection="1">
      <alignment horizontal="center" vertical="center" wrapText="1"/>
      <protection locked="0"/>
    </xf>
    <xf numFmtId="0" fontId="4" fillId="10" borderId="1" xfId="4"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8" borderId="1" xfId="0" applyFont="1" applyFill="1" applyBorder="1" applyAlignment="1">
      <alignment vertical="center"/>
    </xf>
    <xf numFmtId="0" fontId="6" fillId="8" borderId="1" xfId="0" applyFont="1" applyFill="1" applyBorder="1" applyAlignment="1">
      <alignment horizontal="center" vertical="center"/>
    </xf>
    <xf numFmtId="0" fontId="6" fillId="8"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6" fillId="0" borderId="1" xfId="2"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 fillId="0" borderId="1" xfId="5" applyFont="1" applyBorder="1" applyAlignment="1" applyProtection="1">
      <alignment vertical="center" wrapText="1"/>
    </xf>
    <xf numFmtId="0" fontId="2" fillId="0" borderId="1" xfId="5" quotePrefix="1" applyFont="1" applyBorder="1" applyAlignment="1" applyProtection="1">
      <alignment horizontal="left" vertical="center" wrapText="1"/>
    </xf>
    <xf numFmtId="0" fontId="4" fillId="0" borderId="0" xfId="5" applyFont="1" applyProtection="1"/>
    <xf numFmtId="0" fontId="4" fillId="0" borderId="0" xfId="5" applyFont="1" applyProtection="1">
      <protection locked="0"/>
    </xf>
    <xf numFmtId="0" fontId="4" fillId="0" borderId="0" xfId="5" applyFont="1" applyAlignment="1" applyProtection="1">
      <alignment horizontal="center"/>
      <protection locked="0"/>
    </xf>
    <xf numFmtId="0" fontId="4" fillId="0" borderId="0" xfId="5" applyFont="1" applyBorder="1" applyAlignment="1" applyProtection="1">
      <alignment vertical="center" wrapText="1"/>
      <protection locked="0"/>
    </xf>
    <xf numFmtId="0" fontId="4" fillId="0" borderId="0" xfId="5" applyFont="1" applyBorder="1" applyAlignment="1" applyProtection="1">
      <alignment horizontal="center" vertical="center" wrapText="1"/>
      <protection locked="0"/>
    </xf>
    <xf numFmtId="0" fontId="2" fillId="2" borderId="1" xfId="5" quotePrefix="1" applyFont="1" applyFill="1" applyBorder="1" applyAlignment="1" applyProtection="1">
      <alignment horizontal="left" vertical="center" wrapText="1"/>
      <protection locked="0"/>
    </xf>
    <xf numFmtId="9" fontId="4" fillId="2" borderId="4" xfId="6" applyFont="1" applyFill="1" applyBorder="1" applyAlignment="1" applyProtection="1">
      <alignment horizontal="center" vertical="center"/>
      <protection locked="0"/>
    </xf>
    <xf numFmtId="0" fontId="4" fillId="0" borderId="0" xfId="5" applyFont="1" applyBorder="1" applyProtection="1">
      <protection locked="0"/>
    </xf>
    <xf numFmtId="0" fontId="4" fillId="0" borderId="0" xfId="5" applyFont="1" applyBorder="1" applyAlignment="1" applyProtection="1">
      <alignment horizontal="center"/>
      <protection locked="0"/>
    </xf>
    <xf numFmtId="0" fontId="2" fillId="5" borderId="0" xfId="5" applyFont="1" applyFill="1" applyBorder="1" applyAlignment="1" applyProtection="1">
      <alignment horizontal="left" vertical="center" wrapText="1"/>
      <protection locked="0"/>
    </xf>
    <xf numFmtId="0" fontId="2" fillId="5" borderId="1" xfId="5" applyFont="1" applyFill="1" applyBorder="1" applyAlignment="1" applyProtection="1">
      <alignment horizontal="center" vertical="center" wrapText="1"/>
      <protection locked="0"/>
    </xf>
    <xf numFmtId="0" fontId="2" fillId="5" borderId="0" xfId="5" applyFont="1" applyFill="1" applyBorder="1" applyAlignment="1" applyProtection="1">
      <alignment horizontal="center" vertical="center" wrapText="1"/>
      <protection locked="0"/>
    </xf>
    <xf numFmtId="0" fontId="6" fillId="0" borderId="1" xfId="5" applyFont="1" applyBorder="1" applyAlignment="1" applyProtection="1">
      <alignment vertical="center" wrapText="1"/>
      <protection locked="0"/>
    </xf>
    <xf numFmtId="0" fontId="2" fillId="12" borderId="1" xfId="5" applyFont="1" applyFill="1" applyBorder="1" applyAlignment="1" applyProtection="1">
      <alignment vertical="center" wrapText="1"/>
      <protection locked="0"/>
    </xf>
    <xf numFmtId="0" fontId="2" fillId="12" borderId="1" xfId="5" applyFont="1" applyFill="1" applyBorder="1" applyAlignment="1" applyProtection="1">
      <alignment horizontal="center" vertical="center" wrapText="1"/>
      <protection locked="0"/>
    </xf>
    <xf numFmtId="0" fontId="2" fillId="0" borderId="1" xfId="5" applyFont="1" applyBorder="1" applyAlignment="1" applyProtection="1">
      <alignment vertical="center" wrapText="1"/>
      <protection locked="0"/>
    </xf>
    <xf numFmtId="9" fontId="2" fillId="0" borderId="2" xfId="5" applyNumberFormat="1" applyFont="1" applyBorder="1" applyAlignment="1" applyProtection="1">
      <alignment horizontal="center" vertical="center" wrapText="1"/>
      <protection locked="0"/>
    </xf>
    <xf numFmtId="0" fontId="4" fillId="0" borderId="1" xfId="5" applyFont="1" applyBorder="1" applyAlignment="1" applyProtection="1">
      <alignment horizontal="left" vertical="center" wrapText="1"/>
      <protection locked="0"/>
    </xf>
    <xf numFmtId="0" fontId="4" fillId="0" borderId="1" xfId="5" applyFont="1" applyBorder="1" applyAlignment="1" applyProtection="1">
      <alignment horizontal="center" vertical="center" wrapText="1"/>
      <protection locked="0"/>
    </xf>
    <xf numFmtId="0" fontId="2" fillId="13" borderId="1" xfId="4" applyFont="1" applyFill="1" applyBorder="1" applyAlignment="1" applyProtection="1">
      <alignment horizontal="center" vertical="center" wrapText="1"/>
      <protection locked="0"/>
    </xf>
    <xf numFmtId="0" fontId="4" fillId="14" borderId="1" xfId="4" applyFont="1" applyFill="1" applyBorder="1" applyAlignment="1" applyProtection="1">
      <alignment horizontal="center" vertical="center" wrapText="1"/>
      <protection locked="0"/>
    </xf>
    <xf numFmtId="9" fontId="4" fillId="0" borderId="1" xfId="5" applyNumberFormat="1" applyFont="1" applyBorder="1" applyAlignment="1" applyProtection="1">
      <alignment horizontal="center" vertical="center" wrapText="1"/>
      <protection locked="0"/>
    </xf>
    <xf numFmtId="9" fontId="2" fillId="13" borderId="1" xfId="4" applyNumberFormat="1" applyFont="1" applyFill="1" applyBorder="1" applyAlignment="1" applyProtection="1">
      <alignment horizontal="center" vertical="center" wrapText="1"/>
      <protection locked="0"/>
    </xf>
    <xf numFmtId="9" fontId="4" fillId="14" borderId="1" xfId="4" applyNumberFormat="1" applyFont="1" applyFill="1" applyBorder="1" applyAlignment="1" applyProtection="1">
      <alignment horizontal="center" vertical="center" wrapText="1"/>
      <protection locked="0"/>
    </xf>
    <xf numFmtId="1" fontId="15" fillId="0" borderId="1" xfId="0" applyNumberFormat="1" applyFont="1" applyBorder="1" applyAlignment="1" applyProtection="1">
      <alignment horizontal="center" vertical="center" wrapText="1"/>
      <protection locked="0"/>
    </xf>
    <xf numFmtId="0" fontId="4" fillId="0" borderId="5" xfId="5" applyFont="1" applyBorder="1" applyAlignment="1" applyProtection="1">
      <alignment horizontal="center"/>
      <protection locked="0"/>
    </xf>
    <xf numFmtId="0" fontId="2" fillId="0" borderId="1" xfId="5" applyFont="1" applyBorder="1" applyAlignment="1" applyProtection="1">
      <alignment horizontal="center" vertical="center" wrapText="1"/>
      <protection locked="0"/>
    </xf>
    <xf numFmtId="0" fontId="15" fillId="0" borderId="1" xfId="5"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9" fontId="6" fillId="0" borderId="1" xfId="5"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9" fontId="4" fillId="4" borderId="4" xfId="7" applyFont="1" applyFill="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2" fillId="0" borderId="2" xfId="4" applyFont="1" applyFill="1" applyBorder="1" applyAlignment="1" applyProtection="1">
      <alignment horizontal="center" vertical="center" wrapText="1"/>
      <protection locked="0"/>
    </xf>
    <xf numFmtId="0" fontId="2" fillId="0" borderId="4" xfId="4" applyFont="1" applyFill="1" applyBorder="1" applyAlignment="1" applyProtection="1">
      <alignment horizontal="center" vertical="center" wrapText="1"/>
      <protection locked="0"/>
    </xf>
    <xf numFmtId="0" fontId="4" fillId="0" borderId="3" xfId="4" applyFont="1" applyFill="1" applyBorder="1" applyAlignment="1" applyProtection="1">
      <alignment horizontal="center" vertical="center" wrapText="1"/>
      <protection locked="0"/>
    </xf>
    <xf numFmtId="0" fontId="4" fillId="0" borderId="4" xfId="4" applyFont="1" applyFill="1" applyBorder="1" applyAlignment="1" applyProtection="1">
      <alignment horizontal="center" vertical="center" wrapText="1"/>
      <protection locked="0"/>
    </xf>
    <xf numFmtId="0" fontId="4" fillId="0" borderId="2" xfId="4"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0" fontId="2" fillId="0" borderId="11" xfId="0" quotePrefix="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3" fillId="0" borderId="6"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xf>
    <xf numFmtId="0" fontId="2" fillId="2" borderId="1" xfId="0" quotePrefix="1" applyFont="1" applyFill="1" applyBorder="1" applyAlignment="1" applyProtection="1">
      <alignment horizontal="center" vertical="center" wrapText="1"/>
      <protection locked="0"/>
    </xf>
    <xf numFmtId="0" fontId="2" fillId="0" borderId="1" xfId="0" quotePrefix="1" applyFont="1" applyFill="1" applyBorder="1" applyAlignment="1" applyProtection="1">
      <alignment horizontal="left" vertical="center" wrapText="1"/>
      <protection locked="0"/>
    </xf>
    <xf numFmtId="0" fontId="2" fillId="0" borderId="3" xfId="0" quotePrefix="1" applyFont="1" applyFill="1" applyBorder="1" applyAlignment="1" applyProtection="1">
      <alignment horizontal="center" vertical="center" wrapText="1"/>
      <protection locked="0"/>
    </xf>
    <xf numFmtId="0" fontId="2" fillId="0" borderId="4" xfId="0" quotePrefix="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9" fontId="4" fillId="0" borderId="4" xfId="7"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left" wrapText="1"/>
    </xf>
    <xf numFmtId="0" fontId="4" fillId="0" borderId="13" xfId="0" applyFont="1" applyBorder="1" applyAlignment="1" applyProtection="1">
      <alignment horizontal="left" wrapText="1"/>
    </xf>
    <xf numFmtId="0" fontId="4" fillId="0" borderId="0" xfId="0" applyFont="1" applyFill="1" applyBorder="1" applyAlignment="1" applyProtection="1">
      <alignment horizontal="left" vertical="center" wrapText="1"/>
      <protection locked="0"/>
    </xf>
    <xf numFmtId="9" fontId="2" fillId="10" borderId="1" xfId="4" applyNumberFormat="1" applyFont="1" applyFill="1" applyBorder="1" applyAlignment="1" applyProtection="1">
      <alignment horizontal="center" vertical="center" wrapText="1"/>
      <protection locked="0"/>
    </xf>
    <xf numFmtId="0" fontId="0" fillId="0" borderId="4" xfId="0" applyBorder="1"/>
    <xf numFmtId="0" fontId="6" fillId="0" borderId="1" xfId="5" applyFont="1" applyBorder="1" applyAlignment="1" applyProtection="1">
      <alignment horizontal="center" vertical="center" wrapText="1"/>
      <protection locked="0"/>
    </xf>
    <xf numFmtId="0" fontId="2" fillId="5" borderId="1" xfId="5"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0" fontId="2" fillId="11" borderId="1" xfId="4"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9" fontId="4" fillId="4" borderId="4" xfId="6" applyFont="1" applyFill="1" applyBorder="1" applyAlignment="1" applyProtection="1">
      <alignment horizontal="center" vertical="center"/>
      <protection locked="0"/>
    </xf>
    <xf numFmtId="0" fontId="0" fillId="0" borderId="1" xfId="0" applyBorder="1"/>
    <xf numFmtId="0" fontId="0" fillId="0" borderId="1" xfId="0" applyFill="1" applyBorder="1"/>
    <xf numFmtId="0" fontId="20" fillId="0" borderId="11" xfId="0" applyFont="1" applyBorder="1" applyAlignment="1">
      <alignment horizontal="center" vertical="center" wrapText="1"/>
    </xf>
    <xf numFmtId="0" fontId="0" fillId="0" borderId="12" xfId="0" applyBorder="1"/>
    <xf numFmtId="0" fontId="2" fillId="5" borderId="10" xfId="5" applyFont="1" applyFill="1" applyBorder="1" applyAlignment="1" applyProtection="1">
      <alignment horizontal="left" vertical="center" wrapText="1"/>
      <protection locked="0"/>
    </xf>
    <xf numFmtId="0" fontId="2" fillId="5" borderId="11" xfId="5" applyFont="1" applyFill="1" applyBorder="1" applyAlignment="1" applyProtection="1">
      <alignment horizontal="left" vertical="center" wrapText="1"/>
      <protection locked="0"/>
    </xf>
    <xf numFmtId="0" fontId="4" fillId="0" borderId="11" xfId="5" applyFont="1" applyBorder="1" applyProtection="1"/>
    <xf numFmtId="0" fontId="4" fillId="0" borderId="12" xfId="5" applyFont="1" applyBorder="1" applyProtection="1">
      <protection locked="0"/>
    </xf>
    <xf numFmtId="0" fontId="2" fillId="5" borderId="6" xfId="5" applyFont="1" applyFill="1" applyBorder="1" applyAlignment="1" applyProtection="1">
      <alignment horizontal="left" vertical="center" wrapText="1"/>
      <protection locked="0"/>
    </xf>
    <xf numFmtId="0" fontId="2" fillId="5" borderId="7" xfId="5" applyFont="1" applyFill="1" applyBorder="1" applyAlignment="1" applyProtection="1">
      <alignment horizontal="left" vertical="center" wrapText="1"/>
      <protection locked="0"/>
    </xf>
    <xf numFmtId="0" fontId="4" fillId="0" borderId="13" xfId="5" applyFont="1" applyBorder="1" applyProtection="1">
      <protection locked="0"/>
    </xf>
    <xf numFmtId="0" fontId="2" fillId="7" borderId="1" xfId="5" applyFont="1" applyFill="1" applyBorder="1" applyAlignment="1" applyProtection="1">
      <alignment vertical="center" wrapText="1"/>
      <protection locked="0"/>
    </xf>
    <xf numFmtId="0" fontId="2" fillId="7" borderId="1" xfId="5" applyFont="1" applyFill="1" applyBorder="1" applyAlignment="1" applyProtection="1">
      <alignment horizontal="center" vertical="center" wrapText="1"/>
      <protection locked="0"/>
    </xf>
    <xf numFmtId="0" fontId="2" fillId="7" borderId="9" xfId="5" applyFont="1" applyFill="1" applyBorder="1" applyAlignment="1" applyProtection="1">
      <alignment horizontal="center" vertical="center" wrapText="1"/>
      <protection locked="0"/>
    </xf>
    <xf numFmtId="9" fontId="2" fillId="0" borderId="2" xfId="1" applyFont="1" applyBorder="1" applyAlignment="1" applyProtection="1">
      <alignment horizontal="center" vertical="center" wrapText="1"/>
      <protection locked="0"/>
    </xf>
    <xf numFmtId="0" fontId="4" fillId="16" borderId="1" xfId="0" applyFont="1" applyFill="1" applyBorder="1" applyAlignment="1" applyProtection="1">
      <alignment horizontal="center" vertical="center" wrapText="1"/>
      <protection locked="0"/>
    </xf>
    <xf numFmtId="9" fontId="4" fillId="3" borderId="1" xfId="1" applyFont="1" applyFill="1" applyBorder="1" applyAlignment="1" applyProtection="1">
      <alignment horizontal="center" vertical="center" wrapText="1"/>
      <protection locked="0"/>
    </xf>
    <xf numFmtId="164" fontId="4" fillId="3" borderId="1" xfId="1" applyNumberFormat="1" applyFont="1" applyFill="1" applyBorder="1" applyAlignment="1" applyProtection="1">
      <alignment horizontal="center" vertical="center" wrapText="1"/>
      <protection locked="0"/>
    </xf>
    <xf numFmtId="0" fontId="2" fillId="2" borderId="8" xfId="5" quotePrefix="1" applyFont="1" applyFill="1" applyBorder="1" applyAlignment="1" applyProtection="1">
      <alignment horizontal="left" vertical="center" wrapText="1"/>
      <protection locked="0"/>
    </xf>
    <xf numFmtId="9" fontId="4" fillId="4" borderId="12" xfId="6" applyFont="1" applyFill="1" applyBorder="1" applyAlignment="1" applyProtection="1">
      <alignment horizontal="center" vertical="center"/>
      <protection locked="0"/>
    </xf>
    <xf numFmtId="0" fontId="4" fillId="0" borderId="15" xfId="5" applyFont="1" applyBorder="1" applyProtection="1">
      <protection locked="0"/>
    </xf>
    <xf numFmtId="0" fontId="4" fillId="0" borderId="16" xfId="5" applyFont="1" applyBorder="1" applyAlignment="1" applyProtection="1">
      <alignment horizontal="center"/>
      <protection locked="0"/>
    </xf>
    <xf numFmtId="0" fontId="2" fillId="5" borderId="16" xfId="5" applyFont="1" applyFill="1" applyBorder="1" applyAlignment="1" applyProtection="1">
      <alignment horizontal="left" vertical="center" wrapText="1"/>
      <protection locked="0"/>
    </xf>
    <xf numFmtId="0" fontId="4" fillId="0" borderId="17" xfId="5" applyFont="1" applyBorder="1" applyProtection="1">
      <protection locked="0"/>
    </xf>
    <xf numFmtId="0" fontId="2" fillId="2" borderId="9" xfId="5" quotePrefix="1" applyFont="1" applyFill="1" applyBorder="1" applyAlignment="1" applyProtection="1">
      <alignment horizontal="left" vertical="center" wrapText="1"/>
      <protection locked="0"/>
    </xf>
    <xf numFmtId="0" fontId="2" fillId="12" borderId="1" xfId="0" applyFont="1" applyFill="1" applyBorder="1" applyAlignment="1" applyProtection="1">
      <alignment vertical="center" wrapText="1"/>
      <protection locked="0"/>
    </xf>
    <xf numFmtId="0" fontId="2" fillId="12" borderId="1" xfId="0" applyFont="1" applyFill="1" applyBorder="1" applyAlignment="1" applyProtection="1">
      <alignment horizontal="center" vertical="center" wrapText="1"/>
      <protection locked="0"/>
    </xf>
    <xf numFmtId="0" fontId="4" fillId="16" borderId="1" xfId="0" applyFont="1" applyFill="1" applyBorder="1" applyAlignment="1" applyProtection="1">
      <alignment horizontal="left" vertical="center" wrapText="1"/>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Border="1" applyProtection="1">
      <protection locked="0"/>
    </xf>
    <xf numFmtId="0" fontId="4" fillId="0" borderId="5" xfId="0" applyFont="1" applyBorder="1" applyProtection="1">
      <protection locked="0"/>
    </xf>
    <xf numFmtId="0" fontId="2" fillId="13" borderId="1" xfId="10" applyFont="1" applyFill="1" applyBorder="1" applyAlignment="1" applyProtection="1">
      <alignment horizontal="center" vertical="center" wrapText="1"/>
      <protection locked="0"/>
    </xf>
    <xf numFmtId="0" fontId="4" fillId="14" borderId="8" xfId="10" applyFont="1" applyFill="1" applyBorder="1" applyAlignment="1" applyProtection="1">
      <alignment horizontal="center" vertical="center" wrapText="1"/>
      <protection locked="0"/>
    </xf>
    <xf numFmtId="0" fontId="0" fillId="0" borderId="1" xfId="0" applyBorder="1" applyAlignment="1">
      <alignment horizontal="center"/>
    </xf>
    <xf numFmtId="0" fontId="0" fillId="0" borderId="1" xfId="0" applyFill="1" applyBorder="1" applyAlignment="1">
      <alignment horizontal="center"/>
    </xf>
    <xf numFmtId="0" fontId="2" fillId="0" borderId="1" xfId="11" applyFont="1" applyBorder="1" applyAlignment="1" applyProtection="1">
      <alignment vertical="center" wrapText="1"/>
    </xf>
    <xf numFmtId="0" fontId="2" fillId="0" borderId="1" xfId="11" quotePrefix="1" applyFont="1" applyBorder="1" applyAlignment="1" applyProtection="1">
      <alignment horizontal="left" vertical="center" wrapText="1"/>
    </xf>
    <xf numFmtId="0" fontId="4" fillId="0" borderId="0" xfId="11" applyFont="1" applyProtection="1">
      <protection locked="0"/>
    </xf>
    <xf numFmtId="0" fontId="4" fillId="0" borderId="0" xfId="11" applyFont="1" applyAlignment="1" applyProtection="1">
      <alignment horizontal="center"/>
      <protection locked="0"/>
    </xf>
    <xf numFmtId="0" fontId="4" fillId="0" borderId="0" xfId="11" applyFont="1" applyBorder="1" applyAlignment="1" applyProtection="1">
      <alignment vertical="center" wrapText="1"/>
      <protection locked="0"/>
    </xf>
    <xf numFmtId="0" fontId="4" fillId="0" borderId="0" xfId="11" applyFont="1" applyBorder="1" applyAlignment="1" applyProtection="1">
      <alignment horizontal="center" vertical="center" wrapText="1"/>
      <protection locked="0"/>
    </xf>
    <xf numFmtId="0" fontId="2" fillId="2" borderId="1" xfId="11" quotePrefix="1" applyFont="1" applyFill="1" applyBorder="1" applyAlignment="1" applyProtection="1">
      <alignment horizontal="left" vertical="center" wrapText="1"/>
      <protection locked="0"/>
    </xf>
    <xf numFmtId="0" fontId="4" fillId="0" borderId="0" xfId="11" applyFont="1" applyBorder="1" applyProtection="1">
      <protection locked="0"/>
    </xf>
    <xf numFmtId="0" fontId="4" fillId="0" borderId="0" xfId="11" applyFont="1" applyBorder="1" applyAlignment="1" applyProtection="1">
      <alignment horizontal="center"/>
      <protection locked="0"/>
    </xf>
    <xf numFmtId="0" fontId="2" fillId="5" borderId="0" xfId="11" applyFont="1" applyFill="1" applyBorder="1" applyAlignment="1" applyProtection="1">
      <alignment horizontal="left" vertical="center" wrapText="1"/>
      <protection locked="0"/>
    </xf>
    <xf numFmtId="9" fontId="15" fillId="0" borderId="1" xfId="12" applyNumberFormat="1" applyFont="1" applyBorder="1" applyProtection="1"/>
    <xf numFmtId="0" fontId="6" fillId="0" borderId="1" xfId="11" applyFont="1" applyBorder="1" applyAlignment="1" applyProtection="1">
      <alignment vertical="center" wrapText="1"/>
      <protection locked="0"/>
    </xf>
    <xf numFmtId="0" fontId="6" fillId="0" borderId="2" xfId="11" applyFont="1" applyBorder="1" applyAlignment="1" applyProtection="1">
      <alignment vertical="center" wrapText="1"/>
      <protection locked="0"/>
    </xf>
    <xf numFmtId="0" fontId="6" fillId="0" borderId="3" xfId="11" applyFont="1" applyBorder="1" applyAlignment="1" applyProtection="1">
      <alignment vertical="center" wrapText="1"/>
      <protection locked="0"/>
    </xf>
    <xf numFmtId="0" fontId="2" fillId="7" borderId="1" xfId="11" applyFont="1" applyFill="1" applyBorder="1" applyAlignment="1" applyProtection="1">
      <alignment vertical="center" wrapText="1"/>
      <protection locked="0"/>
    </xf>
    <xf numFmtId="0" fontId="2" fillId="7" borderId="1" xfId="11" applyFont="1" applyFill="1" applyBorder="1" applyAlignment="1" applyProtection="1">
      <alignment horizontal="center" vertical="center" wrapText="1"/>
      <protection locked="0"/>
    </xf>
    <xf numFmtId="0" fontId="2" fillId="0" borderId="1" xfId="11" applyFont="1" applyBorder="1" applyAlignment="1" applyProtection="1">
      <alignment vertical="center" wrapText="1"/>
      <protection locked="0"/>
    </xf>
    <xf numFmtId="0" fontId="2" fillId="0" borderId="2" xfId="11" applyFont="1" applyBorder="1" applyAlignment="1" applyProtection="1">
      <alignment horizontal="center" vertical="center" wrapText="1"/>
      <protection locked="0"/>
    </xf>
    <xf numFmtId="0" fontId="4" fillId="0" borderId="1" xfId="11" applyFont="1" applyBorder="1" applyAlignment="1" applyProtection="1">
      <alignment horizontal="left" vertical="center" wrapText="1"/>
      <protection locked="0"/>
    </xf>
    <xf numFmtId="0" fontId="4" fillId="0" borderId="1" xfId="11" applyFont="1" applyBorder="1" applyAlignment="1" applyProtection="1">
      <alignment horizontal="center" vertical="center" wrapText="1"/>
      <protection locked="0"/>
    </xf>
    <xf numFmtId="0" fontId="2" fillId="0" borderId="2" xfId="11" applyFont="1" applyBorder="1" applyAlignment="1" applyProtection="1">
      <alignment vertical="center" wrapText="1"/>
      <protection locked="0"/>
    </xf>
    <xf numFmtId="0" fontId="2" fillId="0" borderId="3" xfId="11" applyFont="1" applyBorder="1" applyAlignment="1" applyProtection="1">
      <alignment horizontal="center" vertical="center" wrapText="1"/>
      <protection locked="0"/>
    </xf>
    <xf numFmtId="0" fontId="4" fillId="0" borderId="2" xfId="11" applyFont="1" applyBorder="1" applyAlignment="1" applyProtection="1">
      <alignment horizontal="left" vertical="center" wrapText="1"/>
      <protection locked="0"/>
    </xf>
    <xf numFmtId="0" fontId="4" fillId="0" borderId="3" xfId="11" applyFont="1" applyBorder="1" applyAlignment="1" applyProtection="1">
      <alignment horizontal="left" vertical="center" wrapText="1"/>
      <protection locked="0"/>
    </xf>
    <xf numFmtId="0" fontId="4" fillId="0" borderId="4" xfId="11" applyFont="1" applyBorder="1" applyAlignment="1" applyProtection="1">
      <alignment horizontal="left" vertical="center" wrapText="1"/>
      <protection locked="0"/>
    </xf>
    <xf numFmtId="0" fontId="4" fillId="0" borderId="2" xfId="11" applyFont="1" applyBorder="1" applyAlignment="1" applyProtection="1">
      <alignment horizontal="center" vertical="center"/>
      <protection locked="0"/>
    </xf>
    <xf numFmtId="0" fontId="4" fillId="0" borderId="3" xfId="11" applyFont="1" applyBorder="1" applyAlignment="1" applyProtection="1">
      <alignment horizontal="center" vertical="center"/>
      <protection locked="0"/>
    </xf>
    <xf numFmtId="0" fontId="4" fillId="0" borderId="4" xfId="11" applyFont="1" applyBorder="1" applyAlignment="1" applyProtection="1">
      <alignment horizontal="center" vertical="center"/>
      <protection locked="0"/>
    </xf>
    <xf numFmtId="0" fontId="4" fillId="0" borderId="3" xfId="11" applyFont="1" applyBorder="1" applyAlignment="1" applyProtection="1">
      <alignment horizontal="center" vertical="center" wrapText="1"/>
      <protection locked="0"/>
    </xf>
    <xf numFmtId="0" fontId="4" fillId="0" borderId="4" xfId="11" applyFont="1" applyBorder="1" applyAlignment="1" applyProtection="1">
      <alignment horizontal="center" vertical="center" wrapText="1"/>
      <protection locked="0"/>
    </xf>
    <xf numFmtId="0" fontId="4" fillId="0" borderId="2" xfId="11" applyFont="1" applyBorder="1" applyAlignment="1" applyProtection="1">
      <alignment vertical="center"/>
      <protection locked="0"/>
    </xf>
    <xf numFmtId="0" fontId="4" fillId="0" borderId="4" xfId="11" applyFont="1" applyBorder="1" applyAlignment="1" applyProtection="1">
      <alignment vertical="center"/>
      <protection locked="0"/>
    </xf>
    <xf numFmtId="0" fontId="4" fillId="0" borderId="3" xfId="11" applyFont="1" applyBorder="1" applyAlignment="1" applyProtection="1">
      <alignment vertical="center"/>
      <protection locked="0"/>
    </xf>
    <xf numFmtId="0" fontId="4" fillId="0" borderId="0" xfId="11" applyFont="1" applyProtection="1"/>
    <xf numFmtId="0" fontId="4" fillId="0" borderId="0" xfId="11" applyFont="1" applyAlignment="1" applyProtection="1">
      <alignment horizontal="center"/>
    </xf>
    <xf numFmtId="0" fontId="2" fillId="12" borderId="2" xfId="11" applyFont="1" applyFill="1" applyBorder="1" applyAlignment="1" applyProtection="1">
      <alignment horizontal="center" vertical="center"/>
      <protection locked="0"/>
    </xf>
    <xf numFmtId="0" fontId="2" fillId="7" borderId="1" xfId="11" applyFont="1" applyFill="1" applyBorder="1" applyAlignment="1" applyProtection="1">
      <alignment horizontal="left" vertical="center" wrapText="1"/>
      <protection locked="0"/>
    </xf>
    <xf numFmtId="0" fontId="4" fillId="0" borderId="0" xfId="11" applyFont="1" applyBorder="1" applyAlignment="1" applyProtection="1">
      <alignment horizontal="left" vertical="center" wrapText="1"/>
      <protection locked="0"/>
    </xf>
    <xf numFmtId="0" fontId="4" fillId="11" borderId="0" xfId="4" applyFont="1" applyFill="1" applyBorder="1" applyAlignment="1" applyProtection="1">
      <alignment horizontal="center" vertical="center" wrapText="1"/>
      <protection locked="0"/>
    </xf>
    <xf numFmtId="164" fontId="15" fillId="0" borderId="1" xfId="12" applyNumberFormat="1" applyFont="1" applyBorder="1" applyProtection="1"/>
    <xf numFmtId="9" fontId="21" fillId="0" borderId="4" xfId="11" applyNumberFormat="1" applyFont="1" applyBorder="1" applyAlignment="1" applyProtection="1">
      <alignment horizontal="center" vertical="center" wrapText="1"/>
      <protection locked="0"/>
    </xf>
    <xf numFmtId="0" fontId="6" fillId="0" borderId="4" xfId="11" applyFont="1" applyBorder="1" applyAlignment="1" applyProtection="1">
      <alignment vertical="center" wrapText="1"/>
      <protection locked="0"/>
    </xf>
    <xf numFmtId="0" fontId="2" fillId="11" borderId="2" xfId="4" applyFont="1" applyFill="1" applyBorder="1" applyAlignment="1" applyProtection="1">
      <alignment horizontal="center" vertical="center" wrapText="1"/>
      <protection locked="0"/>
    </xf>
    <xf numFmtId="0" fontId="2" fillId="11" borderId="3" xfId="4" applyFont="1" applyFill="1" applyBorder="1" applyAlignment="1" applyProtection="1">
      <alignment horizontal="center" vertical="center" wrapText="1"/>
      <protection locked="0"/>
    </xf>
    <xf numFmtId="0" fontId="4" fillId="11" borderId="3" xfId="4" applyFont="1" applyFill="1" applyBorder="1" applyAlignment="1" applyProtection="1">
      <alignment horizontal="center" vertical="center" wrapText="1"/>
      <protection locked="0"/>
    </xf>
    <xf numFmtId="0" fontId="4" fillId="11" borderId="4" xfId="4" applyFont="1" applyFill="1" applyBorder="1" applyAlignment="1" applyProtection="1">
      <alignment horizontal="center" vertical="center" wrapText="1"/>
      <protection locked="0"/>
    </xf>
    <xf numFmtId="0" fontId="23" fillId="0" borderId="1" xfId="11" applyFont="1" applyBorder="1" applyAlignment="1" applyProtection="1">
      <alignment horizontal="center" vertical="center" wrapText="1"/>
      <protection locked="0"/>
    </xf>
    <xf numFmtId="0" fontId="17" fillId="10" borderId="1" xfId="4" applyFont="1" applyFill="1" applyBorder="1" applyAlignment="1" applyProtection="1">
      <alignment horizontal="center" vertical="center" wrapText="1"/>
      <protection locked="0"/>
    </xf>
    <xf numFmtId="0" fontId="2" fillId="0" borderId="0" xfId="3"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2" fillId="7" borderId="1" xfId="0" applyFont="1" applyFill="1" applyBorder="1" applyAlignment="1" applyProtection="1">
      <alignment horizontal="center" vertical="center" wrapText="1"/>
      <protection locked="0"/>
    </xf>
    <xf numFmtId="0" fontId="0" fillId="0" borderId="0" xfId="0"/>
    <xf numFmtId="0" fontId="4" fillId="0" borderId="0" xfId="5" applyFont="1" applyProtection="1"/>
    <xf numFmtId="0" fontId="2" fillId="0" borderId="1" xfId="5" applyFont="1" applyBorder="1" applyAlignment="1" applyProtection="1">
      <alignment vertical="center" wrapText="1"/>
      <protection locked="0"/>
    </xf>
    <xf numFmtId="0" fontId="4" fillId="0" borderId="1" xfId="5" applyFont="1" applyBorder="1" applyAlignment="1" applyProtection="1">
      <alignment horizontal="left" vertical="center" wrapText="1"/>
      <protection locked="0"/>
    </xf>
    <xf numFmtId="0" fontId="4" fillId="0" borderId="1" xfId="5" applyFont="1" applyBorder="1" applyAlignment="1" applyProtection="1">
      <alignment horizontal="center" vertical="center" wrapText="1"/>
      <protection locked="0"/>
    </xf>
    <xf numFmtId="0" fontId="2" fillId="0" borderId="1" xfId="5" applyFont="1" applyBorder="1" applyAlignment="1" applyProtection="1">
      <alignment vertical="center" wrapText="1"/>
    </xf>
    <xf numFmtId="0" fontId="2" fillId="0" borderId="1" xfId="5" quotePrefix="1" applyFont="1" applyBorder="1" applyAlignment="1" applyProtection="1">
      <alignment horizontal="left" vertical="center" wrapText="1"/>
    </xf>
    <xf numFmtId="0" fontId="4" fillId="0" borderId="0" xfId="5" applyFont="1" applyProtection="1">
      <protection locked="0"/>
    </xf>
    <xf numFmtId="0" fontId="4" fillId="0" borderId="0" xfId="5" applyFont="1" applyAlignment="1" applyProtection="1">
      <alignment horizontal="center"/>
      <protection locked="0"/>
    </xf>
    <xf numFmtId="0" fontId="4" fillId="0" borderId="0" xfId="5" applyFont="1" applyBorder="1" applyAlignment="1" applyProtection="1">
      <alignment vertical="center" wrapText="1"/>
      <protection locked="0"/>
    </xf>
    <xf numFmtId="0" fontId="4" fillId="0" borderId="0" xfId="5" applyFont="1" applyBorder="1" applyAlignment="1" applyProtection="1">
      <alignment horizontal="center" vertical="center" wrapText="1"/>
      <protection locked="0"/>
    </xf>
    <xf numFmtId="0" fontId="2" fillId="2" borderId="1" xfId="5" quotePrefix="1" applyFont="1" applyFill="1" applyBorder="1" applyAlignment="1" applyProtection="1">
      <alignment horizontal="left" vertical="center" wrapText="1"/>
      <protection locked="0"/>
    </xf>
    <xf numFmtId="9" fontId="4" fillId="4" borderId="4" xfId="6" applyFont="1" applyFill="1" applyBorder="1" applyAlignment="1" applyProtection="1">
      <alignment horizontal="center" vertical="center"/>
      <protection locked="0"/>
    </xf>
    <xf numFmtId="0" fontId="4" fillId="0" borderId="0" xfId="5" applyFont="1" applyBorder="1" applyProtection="1">
      <protection locked="0"/>
    </xf>
    <xf numFmtId="0" fontId="4" fillId="0" borderId="0" xfId="5" applyFont="1" applyBorder="1" applyAlignment="1" applyProtection="1">
      <alignment horizontal="center"/>
      <protection locked="0"/>
    </xf>
    <xf numFmtId="0" fontId="2" fillId="5" borderId="0" xfId="5" applyFont="1" applyFill="1" applyBorder="1" applyAlignment="1" applyProtection="1">
      <alignment horizontal="left" vertical="center" wrapText="1"/>
      <protection locked="0"/>
    </xf>
    <xf numFmtId="0" fontId="2" fillId="7" borderId="1" xfId="5" applyFont="1" applyFill="1" applyBorder="1" applyAlignment="1" applyProtection="1">
      <alignment vertical="center" wrapText="1"/>
      <protection locked="0"/>
    </xf>
    <xf numFmtId="0" fontId="2" fillId="7" borderId="1" xfId="5" applyFont="1" applyFill="1" applyBorder="1" applyAlignment="1" applyProtection="1">
      <alignment horizontal="center" vertical="center" wrapText="1"/>
      <protection locked="0"/>
    </xf>
    <xf numFmtId="9" fontId="2" fillId="0" borderId="2" xfId="5" applyNumberFormat="1" applyFont="1" applyBorder="1" applyAlignment="1" applyProtection="1">
      <alignment horizontal="center" vertical="center" wrapText="1"/>
      <protection locked="0"/>
    </xf>
    <xf numFmtId="0" fontId="15" fillId="0" borderId="1" xfId="5" applyFont="1" applyBorder="1" applyAlignment="1" applyProtection="1">
      <alignment horizontal="left" vertical="center" wrapText="1"/>
      <protection locked="0"/>
    </xf>
    <xf numFmtId="0" fontId="2" fillId="10" borderId="1" xfId="4" applyFont="1" applyFill="1" applyBorder="1" applyAlignment="1" applyProtection="1">
      <alignment horizontal="center" vertical="center" wrapText="1"/>
      <protection locked="0"/>
    </xf>
    <xf numFmtId="0" fontId="4" fillId="11" borderId="1" xfId="4" applyFont="1" applyFill="1" applyBorder="1" applyAlignment="1" applyProtection="1">
      <alignment horizontal="center" vertical="center" wrapText="1"/>
      <protection locked="0"/>
    </xf>
    <xf numFmtId="0" fontId="2" fillId="5" borderId="0" xfId="5" applyFont="1" applyFill="1" applyBorder="1" applyAlignment="1" applyProtection="1">
      <alignment horizontal="center" vertical="center" wrapText="1"/>
      <protection locked="0"/>
    </xf>
    <xf numFmtId="0" fontId="6" fillId="0" borderId="1" xfId="5" applyFont="1" applyBorder="1" applyAlignment="1" applyProtection="1">
      <alignment vertical="center" wrapText="1"/>
      <protection locked="0"/>
    </xf>
    <xf numFmtId="0" fontId="2" fillId="5" borderId="1" xfId="5" applyFont="1" applyFill="1" applyBorder="1" applyAlignment="1" applyProtection="1">
      <alignment horizontal="center" vertical="center" wrapText="1"/>
      <protection locked="0"/>
    </xf>
    <xf numFmtId="0" fontId="6" fillId="0" borderId="1" xfId="5" applyFont="1" applyBorder="1" applyAlignment="1" applyProtection="1">
      <alignment horizontal="center" vertical="center" wrapText="1"/>
      <protection locked="0"/>
    </xf>
    <xf numFmtId="0" fontId="30" fillId="11" borderId="1" xfId="4" applyFont="1" applyFill="1" applyBorder="1" applyAlignment="1" applyProtection="1">
      <alignment horizontal="center" vertical="center" wrapText="1"/>
      <protection locked="0"/>
    </xf>
    <xf numFmtId="0" fontId="6" fillId="0" borderId="2" xfId="5" applyFont="1" applyBorder="1" applyAlignment="1" applyProtection="1">
      <alignment vertical="center" wrapText="1"/>
      <protection locked="0"/>
    </xf>
    <xf numFmtId="0" fontId="2" fillId="5" borderId="4" xfId="5" applyFont="1" applyFill="1" applyBorder="1" applyAlignment="1" applyProtection="1">
      <alignment horizontal="center" vertical="center" wrapText="1"/>
      <protection locked="0"/>
    </xf>
    <xf numFmtId="0" fontId="2" fillId="7" borderId="1" xfId="5" applyFont="1" applyFill="1" applyBorder="1" applyAlignment="1" applyProtection="1">
      <alignment horizontal="center" vertical="center" wrapText="1"/>
      <protection locked="0"/>
    </xf>
    <xf numFmtId="9" fontId="2" fillId="4" borderId="4" xfId="6" applyFont="1" applyFill="1" applyBorder="1" applyAlignment="1" applyProtection="1">
      <alignment horizontal="center" vertical="center"/>
      <protection locked="0"/>
    </xf>
    <xf numFmtId="0" fontId="4" fillId="0" borderId="1" xfId="5" applyFont="1" applyBorder="1" applyAlignment="1" applyProtection="1">
      <alignment vertical="center" wrapText="1"/>
      <protection locked="0"/>
    </xf>
    <xf numFmtId="0" fontId="4" fillId="0" borderId="0" xfId="3" applyFont="1" applyBorder="1" applyAlignment="1">
      <alignment horizontal="left" vertical="center"/>
    </xf>
    <xf numFmtId="0" fontId="2" fillId="10" borderId="1" xfId="4" applyFont="1" applyFill="1" applyBorder="1" applyAlignment="1" applyProtection="1">
      <alignment vertical="center" wrapText="1"/>
      <protection locked="0"/>
    </xf>
    <xf numFmtId="0" fontId="4" fillId="11" borderId="1" xfId="4" applyFont="1" applyFill="1" applyBorder="1" applyAlignment="1" applyProtection="1">
      <alignment vertical="center" wrapText="1"/>
      <protection locked="0"/>
    </xf>
    <xf numFmtId="0" fontId="2" fillId="28" borderId="1" xfId="4" applyFont="1" applyFill="1" applyBorder="1" applyAlignment="1" applyProtection="1">
      <alignment vertical="center" wrapText="1"/>
      <protection locked="0"/>
    </xf>
    <xf numFmtId="0" fontId="2" fillId="28" borderId="1" xfId="4" applyFont="1" applyFill="1" applyBorder="1" applyAlignment="1" applyProtection="1">
      <alignment horizontal="center" vertical="center" wrapText="1"/>
      <protection locked="0"/>
    </xf>
    <xf numFmtId="0" fontId="4" fillId="28" borderId="1" xfId="4" applyFont="1" applyFill="1" applyBorder="1" applyAlignment="1" applyProtection="1">
      <alignment vertical="center" wrapText="1"/>
      <protection locked="0"/>
    </xf>
    <xf numFmtId="0" fontId="4" fillId="28" borderId="1" xfId="4" applyFont="1" applyFill="1" applyBorder="1" applyAlignment="1" applyProtection="1">
      <alignment horizontal="center" vertical="center" wrapText="1"/>
      <protection locked="0"/>
    </xf>
    <xf numFmtId="0" fontId="3" fillId="10" borderId="1" xfId="4" applyFont="1" applyFill="1" applyBorder="1" applyAlignment="1" applyProtection="1">
      <alignment horizontal="center" vertical="center" wrapText="1"/>
      <protection locked="0"/>
    </xf>
    <xf numFmtId="0" fontId="6" fillId="11" borderId="1" xfId="4" applyFont="1" applyFill="1" applyBorder="1" applyAlignment="1" applyProtection="1">
      <alignment horizontal="center" vertical="center" wrapText="1"/>
      <protection locked="0"/>
    </xf>
    <xf numFmtId="0" fontId="3" fillId="28" borderId="1" xfId="4" applyFont="1" applyFill="1" applyBorder="1" applyAlignment="1" applyProtection="1">
      <alignment horizontal="center" vertical="center" wrapText="1"/>
      <protection locked="0"/>
    </xf>
    <xf numFmtId="0" fontId="6" fillId="28" borderId="1" xfId="4" applyFont="1" applyFill="1" applyBorder="1" applyAlignment="1" applyProtection="1">
      <alignment horizontal="center" vertical="center" wrapText="1"/>
      <protection locked="0"/>
    </xf>
    <xf numFmtId="0" fontId="4" fillId="29" borderId="1" xfId="5" applyFont="1" applyFill="1" applyBorder="1" applyAlignment="1" applyProtection="1">
      <alignment horizontal="center"/>
      <protection locked="0"/>
    </xf>
    <xf numFmtId="0" fontId="4" fillId="0" borderId="0" xfId="5" applyFont="1" applyAlignment="1" applyProtection="1"/>
    <xf numFmtId="0" fontId="4" fillId="29" borderId="1" xfId="5" applyFont="1" applyFill="1" applyBorder="1" applyAlignment="1" applyProtection="1">
      <alignment horizontal="center"/>
    </xf>
    <xf numFmtId="0" fontId="4" fillId="29" borderId="1" xfId="5" applyFont="1" applyFill="1" applyBorder="1" applyAlignment="1" applyProtection="1"/>
    <xf numFmtId="0" fontId="4" fillId="0" borderId="0" xfId="5" applyFont="1" applyAlignment="1" applyProtection="1">
      <alignment horizontal="center"/>
    </xf>
    <xf numFmtId="9" fontId="2" fillId="0" borderId="2" xfId="0" applyNumberFormat="1" applyFont="1" applyBorder="1" applyAlignment="1" applyProtection="1">
      <alignment horizontal="center" vertical="center" wrapText="1"/>
      <protection locked="0"/>
    </xf>
    <xf numFmtId="0" fontId="2" fillId="10" borderId="1" xfId="4" applyNumberFormat="1"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9" fontId="4" fillId="0" borderId="2" xfId="0" applyNumberFormat="1" applyFont="1" applyBorder="1" applyAlignment="1" applyProtection="1">
      <alignment horizontal="center" vertical="center" wrapText="1"/>
      <protection locked="0"/>
    </xf>
    <xf numFmtId="0" fontId="2" fillId="12" borderId="2" xfId="5" applyFont="1" applyFill="1" applyBorder="1" applyAlignment="1" applyProtection="1">
      <alignment horizontal="center" vertical="center"/>
      <protection locked="0"/>
    </xf>
    <xf numFmtId="0" fontId="2" fillId="7" borderId="1" xfId="5" applyFont="1" applyFill="1" applyBorder="1" applyAlignment="1" applyProtection="1">
      <alignment horizontal="left" vertical="center" wrapText="1"/>
      <protection locked="0"/>
    </xf>
    <xf numFmtId="0" fontId="2" fillId="10" borderId="1" xfId="4" applyFont="1" applyFill="1" applyBorder="1" applyAlignment="1" applyProtection="1">
      <alignment horizontal="left" vertical="center" wrapText="1"/>
      <protection locked="0"/>
    </xf>
    <xf numFmtId="0" fontId="4" fillId="11" borderId="1" xfId="4" applyFont="1" applyFill="1" applyBorder="1" applyAlignment="1" applyProtection="1">
      <alignment horizontal="left" vertical="center" wrapText="1"/>
      <protection locked="0"/>
    </xf>
    <xf numFmtId="0" fontId="2" fillId="29" borderId="9" xfId="4" applyFont="1" applyFill="1" applyBorder="1" applyAlignment="1" applyProtection="1">
      <alignment horizontal="center" vertical="center" wrapText="1"/>
      <protection locked="0"/>
    </xf>
    <xf numFmtId="0" fontId="2" fillId="15" borderId="0" xfId="5" applyFont="1" applyFill="1" applyBorder="1" applyAlignment="1" applyProtection="1">
      <alignment horizontal="center" vertical="center" wrapText="1"/>
      <protection locked="0"/>
    </xf>
    <xf numFmtId="0" fontId="2" fillId="29" borderId="1" xfId="4" applyFont="1" applyFill="1" applyBorder="1" applyAlignment="1" applyProtection="1">
      <alignment horizontal="center" vertical="center" wrapText="1"/>
      <protection locked="0"/>
    </xf>
    <xf numFmtId="0" fontId="4" fillId="15" borderId="7" xfId="5" applyFont="1" applyFill="1" applyBorder="1" applyAlignment="1" applyProtection="1">
      <alignment horizontal="center" vertical="center" wrapText="1"/>
      <protection locked="0"/>
    </xf>
    <xf numFmtId="0" fontId="4" fillId="15" borderId="3" xfId="5" applyFont="1" applyFill="1" applyBorder="1" applyAlignment="1" applyProtection="1">
      <alignment horizontal="center" vertical="center" wrapText="1"/>
      <protection locked="0"/>
    </xf>
    <xf numFmtId="0" fontId="2" fillId="0" borderId="3" xfId="3" applyFont="1" applyBorder="1" applyAlignment="1">
      <alignment horizontal="center" vertical="center"/>
    </xf>
    <xf numFmtId="0" fontId="2" fillId="0" borderId="4" xfId="3" applyFont="1" applyBorder="1" applyAlignment="1">
      <alignment horizontal="center" vertical="center"/>
    </xf>
    <xf numFmtId="0" fontId="4" fillId="0" borderId="11" xfId="0" applyFont="1" applyBorder="1" applyAlignment="1" applyProtection="1">
      <alignment vertical="center" wrapText="1"/>
    </xf>
    <xf numFmtId="0" fontId="4" fillId="0" borderId="1" xfId="0" applyFont="1" applyBorder="1" applyAlignment="1" applyProtection="1">
      <alignment horizontal="center" vertical="center" wrapText="1"/>
    </xf>
    <xf numFmtId="0" fontId="4" fillId="0" borderId="0" xfId="0" applyFont="1" applyBorder="1" applyAlignment="1" applyProtection="1">
      <alignment vertical="center" wrapText="1"/>
    </xf>
    <xf numFmtId="9" fontId="2" fillId="4" borderId="4" xfId="1" applyFont="1" applyFill="1" applyBorder="1" applyAlignment="1" applyProtection="1">
      <alignment horizontal="center" vertical="center"/>
      <protection locked="0"/>
    </xf>
    <xf numFmtId="176" fontId="2" fillId="10" borderId="1" xfId="4" applyNumberFormat="1" applyFont="1" applyFill="1" applyBorder="1" applyAlignment="1" applyProtection="1">
      <alignment horizontal="center" vertical="center" wrapText="1"/>
      <protection locked="0"/>
    </xf>
    <xf numFmtId="0" fontId="23" fillId="11" borderId="1" xfId="4" applyFont="1" applyFill="1" applyBorder="1" applyAlignment="1" applyProtection="1">
      <alignment horizontal="center" vertical="center" wrapText="1"/>
      <protection locked="0"/>
    </xf>
    <xf numFmtId="0" fontId="4" fillId="30" borderId="0" xfId="0" applyFont="1" applyFill="1" applyProtection="1"/>
    <xf numFmtId="0" fontId="2" fillId="30" borderId="1" xfId="4" applyFont="1" applyFill="1" applyBorder="1" applyAlignment="1" applyProtection="1">
      <alignment vertical="center" wrapText="1"/>
      <protection locked="0"/>
    </xf>
    <xf numFmtId="0" fontId="2" fillId="30" borderId="1" xfId="4" applyFont="1" applyFill="1" applyBorder="1" applyAlignment="1" applyProtection="1">
      <alignment horizontal="center" vertical="center" wrapText="1"/>
      <protection locked="0"/>
    </xf>
    <xf numFmtId="0" fontId="4" fillId="30" borderId="1" xfId="4" applyFont="1" applyFill="1" applyBorder="1" applyAlignment="1" applyProtection="1">
      <alignment vertical="center"/>
      <protection locked="0"/>
    </xf>
    <xf numFmtId="0" fontId="4" fillId="30" borderId="1" xfId="4" applyFont="1" applyFill="1" applyBorder="1" applyAlignment="1" applyProtection="1">
      <alignment horizontal="center" vertical="center" wrapText="1"/>
      <protection locked="0"/>
    </xf>
    <xf numFmtId="0" fontId="4" fillId="11" borderId="1" xfId="4" applyFont="1" applyFill="1" applyBorder="1" applyAlignment="1" applyProtection="1">
      <alignment vertical="center"/>
      <protection locked="0"/>
    </xf>
    <xf numFmtId="0" fontId="4" fillId="11" borderId="1" xfId="4" applyFont="1" applyFill="1" applyBorder="1" applyAlignment="1" applyProtection="1">
      <alignment horizontal="center" vertical="center" wrapText="1"/>
    </xf>
    <xf numFmtId="0" fontId="4" fillId="31" borderId="1" xfId="4" applyFont="1" applyFill="1" applyBorder="1" applyAlignment="1" applyProtection="1">
      <alignment vertical="center" wrapText="1"/>
      <protection locked="0"/>
    </xf>
    <xf numFmtId="9" fontId="2" fillId="31" borderId="1" xfId="4" applyNumberFormat="1" applyFont="1" applyFill="1" applyBorder="1" applyAlignment="1" applyProtection="1">
      <alignment horizontal="center" vertical="center" wrapText="1"/>
      <protection locked="0"/>
    </xf>
    <xf numFmtId="0" fontId="2" fillId="31" borderId="1" xfId="4" applyFont="1" applyFill="1" applyBorder="1" applyAlignment="1" applyProtection="1">
      <alignment vertical="center" wrapText="1"/>
      <protection locked="0"/>
    </xf>
    <xf numFmtId="0" fontId="2" fillId="31" borderId="1" xfId="4" applyFont="1" applyFill="1" applyBorder="1" applyAlignment="1" applyProtection="1">
      <alignment horizontal="center" vertical="center" wrapText="1"/>
      <protection locked="0"/>
    </xf>
    <xf numFmtId="176" fontId="2" fillId="31" borderId="1" xfId="321" applyNumberFormat="1" applyFont="1" applyFill="1" applyBorder="1" applyAlignment="1" applyProtection="1">
      <alignment horizontal="center" vertical="center" wrapText="1"/>
      <protection locked="0"/>
    </xf>
    <xf numFmtId="0" fontId="4" fillId="32" borderId="1" xfId="4" applyFont="1" applyFill="1" applyBorder="1" applyAlignment="1" applyProtection="1">
      <alignment vertical="center" wrapText="1"/>
      <protection locked="0"/>
    </xf>
    <xf numFmtId="0" fontId="4" fillId="32" borderId="1" xfId="4" applyFont="1" applyFill="1" applyBorder="1" applyAlignment="1" applyProtection="1">
      <alignment horizontal="center" vertical="center" wrapText="1"/>
      <protection locked="0"/>
    </xf>
    <xf numFmtId="0" fontId="4" fillId="15" borderId="2" xfId="4" applyFont="1" applyFill="1" applyBorder="1" applyAlignment="1" applyProtection="1">
      <alignment vertical="center" wrapText="1"/>
      <protection locked="0"/>
    </xf>
    <xf numFmtId="9" fontId="4" fillId="15" borderId="3" xfId="4" applyNumberFormat="1" applyFont="1" applyFill="1" applyBorder="1" applyAlignment="1" applyProtection="1">
      <alignment vertical="center" wrapText="1"/>
      <protection locked="0"/>
    </xf>
    <xf numFmtId="0" fontId="4" fillId="15" borderId="3" xfId="4" applyFont="1" applyFill="1" applyBorder="1" applyAlignment="1" applyProtection="1">
      <alignment vertical="center" wrapText="1"/>
      <protection locked="0"/>
    </xf>
    <xf numFmtId="0" fontId="4" fillId="15" borderId="4" xfId="4" applyFont="1" applyFill="1" applyBorder="1" applyAlignment="1" applyProtection="1">
      <alignment vertical="center" wrapText="1"/>
      <protection locked="0"/>
    </xf>
    <xf numFmtId="0" fontId="2" fillId="2" borderId="1" xfId="12" quotePrefix="1" applyFont="1" applyFill="1" applyBorder="1" applyAlignment="1" applyProtection="1">
      <alignment horizontal="left" vertical="center" wrapText="1"/>
      <protection locked="0"/>
    </xf>
    <xf numFmtId="0" fontId="4" fillId="0" borderId="0" xfId="12" applyFont="1" applyBorder="1" applyProtection="1">
      <protection locked="0"/>
    </xf>
    <xf numFmtId="0" fontId="4" fillId="0" borderId="0" xfId="12" applyFont="1" applyBorder="1" applyAlignment="1" applyProtection="1">
      <alignment horizontal="center"/>
      <protection locked="0"/>
    </xf>
    <xf numFmtId="0" fontId="2" fillId="5" borderId="0" xfId="12" applyFont="1" applyFill="1" applyBorder="1" applyAlignment="1" applyProtection="1">
      <alignment horizontal="left" vertical="center" wrapText="1"/>
      <protection locked="0"/>
    </xf>
    <xf numFmtId="0" fontId="2" fillId="7" borderId="1" xfId="12" applyFont="1" applyFill="1" applyBorder="1" applyAlignment="1" applyProtection="1">
      <alignment vertical="center" wrapText="1"/>
      <protection locked="0"/>
    </xf>
    <xf numFmtId="0" fontId="2" fillId="7" borderId="1" xfId="12" applyFont="1" applyFill="1" applyBorder="1" applyAlignment="1" applyProtection="1">
      <alignment horizontal="center" vertical="center" wrapText="1"/>
      <protection locked="0"/>
    </xf>
    <xf numFmtId="9" fontId="2" fillId="15" borderId="4" xfId="1" applyFont="1" applyFill="1" applyBorder="1" applyAlignment="1" applyProtection="1">
      <alignment horizontal="center" vertical="center"/>
      <protection locked="0"/>
    </xf>
    <xf numFmtId="0" fontId="4" fillId="0" borderId="1" xfId="12" applyFont="1" applyBorder="1" applyAlignment="1" applyProtection="1">
      <alignment horizontal="left" vertical="center" wrapText="1"/>
      <protection locked="0"/>
    </xf>
    <xf numFmtId="0" fontId="4" fillId="0" borderId="1" xfId="12" applyFont="1" applyBorder="1" applyAlignment="1" applyProtection="1">
      <alignment horizontal="center" vertical="center" wrapText="1"/>
      <protection locked="0"/>
    </xf>
    <xf numFmtId="9" fontId="4" fillId="0" borderId="1" xfId="7" applyFont="1" applyBorder="1" applyAlignment="1" applyProtection="1">
      <alignment horizontal="center" vertical="center" wrapText="1"/>
      <protection locked="0"/>
    </xf>
    <xf numFmtId="0" fontId="4" fillId="0" borderId="0" xfId="12" applyFont="1" applyProtection="1">
      <protection locked="0"/>
    </xf>
    <xf numFmtId="0" fontId="4" fillId="0" borderId="0" xfId="12" applyFont="1" applyAlignment="1" applyProtection="1">
      <alignment horizontal="center"/>
      <protection locked="0"/>
    </xf>
    <xf numFmtId="0" fontId="2" fillId="15" borderId="0" xfId="4" applyFont="1" applyFill="1" applyBorder="1" applyAlignment="1" applyProtection="1">
      <alignment horizontal="left" vertical="center" wrapText="1"/>
      <protection locked="0"/>
    </xf>
    <xf numFmtId="0" fontId="4" fillId="15" borderId="0" xfId="4" applyFont="1" applyFill="1" applyBorder="1" applyAlignment="1" applyProtection="1">
      <alignment horizontal="center" vertical="center" wrapText="1"/>
      <protection locked="0"/>
    </xf>
    <xf numFmtId="9" fontId="4" fillId="15" borderId="2" xfId="12" applyNumberFormat="1" applyFont="1" applyFill="1" applyBorder="1" applyAlignment="1" applyProtection="1">
      <alignment horizontal="center" vertical="center" wrapText="1"/>
      <protection locked="0"/>
    </xf>
    <xf numFmtId="0" fontId="2" fillId="15" borderId="2" xfId="4" applyFont="1" applyFill="1" applyBorder="1" applyAlignment="1" applyProtection="1">
      <alignment horizontal="left" vertical="center" wrapText="1"/>
      <protection locked="0"/>
    </xf>
    <xf numFmtId="0" fontId="2" fillId="15" borderId="3" xfId="4" applyFont="1" applyFill="1" applyBorder="1" applyAlignment="1" applyProtection="1">
      <alignment horizontal="left" vertical="center" wrapText="1"/>
      <protection locked="0"/>
    </xf>
    <xf numFmtId="0" fontId="4" fillId="15" borderId="3" xfId="4" applyFont="1" applyFill="1" applyBorder="1" applyAlignment="1" applyProtection="1">
      <alignment horizontal="center" vertical="center" wrapText="1"/>
      <protection locked="0"/>
    </xf>
    <xf numFmtId="0" fontId="4" fillId="15" borderId="4" xfId="4" applyFont="1" applyFill="1" applyBorder="1" applyAlignment="1" applyProtection="1">
      <alignment horizontal="center" vertical="center" wrapText="1"/>
      <protection locked="0"/>
    </xf>
    <xf numFmtId="0" fontId="4" fillId="15" borderId="1" xfId="4" applyFont="1" applyFill="1" applyBorder="1" applyAlignment="1" applyProtection="1">
      <alignment horizontal="center" vertical="center" wrapText="1"/>
      <protection locked="0"/>
    </xf>
    <xf numFmtId="0" fontId="4" fillId="15" borderId="1" xfId="4" applyFont="1" applyFill="1" applyBorder="1" applyAlignment="1" applyProtection="1">
      <alignment vertical="center" wrapText="1"/>
      <protection locked="0"/>
    </xf>
    <xf numFmtId="0" fontId="4" fillId="15" borderId="7" xfId="4" applyFont="1" applyFill="1" applyBorder="1" applyAlignment="1" applyProtection="1">
      <alignment vertical="center" wrapText="1"/>
      <protection locked="0"/>
    </xf>
    <xf numFmtId="0" fontId="4" fillId="15" borderId="9" xfId="4" applyFont="1" applyFill="1" applyBorder="1" applyAlignment="1" applyProtection="1">
      <alignment vertical="center" wrapText="1"/>
      <protection locked="0"/>
    </xf>
    <xf numFmtId="0" fontId="4" fillId="15" borderId="9" xfId="4" applyFont="1" applyFill="1" applyBorder="1" applyAlignment="1" applyProtection="1">
      <alignment horizontal="center" vertical="center" wrapText="1"/>
      <protection locked="0"/>
    </xf>
    <xf numFmtId="0" fontId="2" fillId="33" borderId="9" xfId="0" applyFont="1" applyFill="1" applyBorder="1" applyAlignment="1">
      <alignment horizontal="center" vertical="center" wrapText="1"/>
    </xf>
    <xf numFmtId="0" fontId="2" fillId="33" borderId="9" xfId="0" applyFont="1" applyFill="1" applyBorder="1" applyAlignment="1" applyProtection="1">
      <alignment horizontal="center" vertical="center" wrapText="1"/>
      <protection locked="0"/>
    </xf>
    <xf numFmtId="0" fontId="35" fillId="0" borderId="4" xfId="0" applyFont="1" applyBorder="1" applyAlignment="1">
      <alignment horizontal="center" vertical="center" wrapText="1"/>
    </xf>
    <xf numFmtId="0" fontId="35" fillId="0" borderId="1" xfId="0" applyFont="1" applyBorder="1" applyAlignment="1">
      <alignment horizontal="center"/>
    </xf>
    <xf numFmtId="0" fontId="4" fillId="0" borderId="1" xfId="0" applyFont="1" applyBorder="1" applyAlignment="1">
      <alignment horizontal="center" vertical="center"/>
    </xf>
    <xf numFmtId="0" fontId="35" fillId="0" borderId="1" xfId="0" applyFont="1" applyBorder="1"/>
    <xf numFmtId="0" fontId="35" fillId="0" borderId="4" xfId="0" applyFont="1" applyBorder="1" applyAlignment="1">
      <alignment horizontal="center"/>
    </xf>
    <xf numFmtId="0" fontId="4" fillId="0" borderId="4" xfId="0" applyFont="1" applyBorder="1" applyAlignment="1">
      <alignment horizontal="center" vertical="center"/>
    </xf>
    <xf numFmtId="0" fontId="4" fillId="0" borderId="4" xfId="0" applyFont="1" applyBorder="1" applyAlignment="1">
      <alignment horizontal="left" vertical="center" wrapText="1"/>
    </xf>
    <xf numFmtId="0" fontId="35" fillId="0" borderId="1" xfId="0" applyFont="1" applyBorder="1" applyAlignment="1">
      <alignment horizontal="center" vertical="center"/>
    </xf>
    <xf numFmtId="0" fontId="4" fillId="0" borderId="1" xfId="5" applyFont="1" applyBorder="1" applyAlignment="1" applyProtection="1">
      <alignment horizontal="center" vertical="center" wrapText="1"/>
      <protection locked="0"/>
    </xf>
    <xf numFmtId="0" fontId="4" fillId="0" borderId="1" xfId="5" applyFont="1" applyBorder="1" applyAlignment="1" applyProtection="1">
      <alignment horizontal="left" vertical="center" wrapText="1"/>
      <protection locked="0"/>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15" fillId="0" borderId="1" xfId="5" applyFont="1" applyBorder="1" applyAlignment="1" applyProtection="1">
      <alignment horizontal="left" vertical="center" wrapText="1"/>
      <protection locked="0"/>
    </xf>
    <xf numFmtId="0" fontId="2" fillId="5" borderId="2" xfId="5" applyFont="1" applyFill="1" applyBorder="1" applyAlignment="1" applyProtection="1">
      <alignment horizontal="center" vertical="center" wrapText="1"/>
      <protection locked="0"/>
    </xf>
    <xf numFmtId="0" fontId="2" fillId="5" borderId="3" xfId="5" applyFont="1" applyFill="1" applyBorder="1" applyAlignment="1" applyProtection="1">
      <alignment horizontal="center" vertical="center" wrapText="1"/>
      <protection locked="0"/>
    </xf>
    <xf numFmtId="0" fontId="2" fillId="5" borderId="4" xfId="5" applyFont="1" applyFill="1" applyBorder="1" applyAlignment="1" applyProtection="1">
      <alignment horizontal="center" vertical="center" wrapText="1"/>
      <protection locked="0"/>
    </xf>
    <xf numFmtId="0" fontId="2" fillId="5" borderId="1" xfId="2" applyFont="1" applyFill="1" applyBorder="1" applyAlignment="1" applyProtection="1">
      <alignment horizontal="center" vertical="center" wrapText="1"/>
      <protection locked="0"/>
    </xf>
    <xf numFmtId="0" fontId="3" fillId="0" borderId="11" xfId="3" applyFont="1" applyBorder="1" applyAlignment="1">
      <alignment horizontal="center" vertical="center"/>
    </xf>
    <xf numFmtId="0" fontId="0" fillId="0" borderId="0" xfId="0"/>
    <xf numFmtId="0" fontId="4" fillId="0" borderId="0" xfId="5" applyFont="1" applyProtection="1"/>
    <xf numFmtId="0" fontId="4" fillId="0" borderId="0" xfId="5" applyFont="1" applyProtection="1">
      <protection locked="0"/>
    </xf>
    <xf numFmtId="0" fontId="4" fillId="0" borderId="0" xfId="5" applyFont="1" applyAlignment="1" applyProtection="1">
      <alignment horizontal="center"/>
      <protection locked="0"/>
    </xf>
    <xf numFmtId="0" fontId="4" fillId="0" borderId="0" xfId="5" applyFont="1" applyBorder="1" applyAlignment="1" applyProtection="1">
      <alignment vertical="center" wrapText="1"/>
      <protection locked="0"/>
    </xf>
    <xf numFmtId="0" fontId="4" fillId="0" borderId="0" xfId="5" applyFont="1" applyBorder="1" applyAlignment="1" applyProtection="1">
      <alignment horizontal="center" vertical="center" wrapText="1"/>
      <protection locked="0"/>
    </xf>
    <xf numFmtId="0" fontId="32" fillId="0" borderId="0" xfId="5" applyFont="1" applyProtection="1"/>
    <xf numFmtId="0" fontId="4" fillId="0" borderId="0" xfId="5" applyFont="1" applyBorder="1" applyAlignment="1" applyProtection="1">
      <alignment horizontal="center"/>
    </xf>
    <xf numFmtId="0" fontId="4" fillId="0" borderId="0" xfId="5" applyFont="1" applyBorder="1" applyProtection="1">
      <protection locked="0"/>
    </xf>
    <xf numFmtId="0" fontId="4" fillId="0" borderId="0" xfId="5" applyFont="1" applyBorder="1" applyAlignment="1" applyProtection="1">
      <alignment horizontal="center"/>
      <protection locked="0"/>
    </xf>
    <xf numFmtId="0" fontId="2" fillId="5" borderId="0" xfId="5" applyFont="1" applyFill="1" applyBorder="1" applyAlignment="1" applyProtection="1">
      <alignment horizontal="left" vertical="center" wrapText="1"/>
      <protection locked="0"/>
    </xf>
    <xf numFmtId="0" fontId="2" fillId="7" borderId="1" xfId="5" applyFont="1" applyFill="1" applyBorder="1" applyAlignment="1" applyProtection="1">
      <alignment vertical="center" wrapText="1"/>
      <protection locked="0"/>
    </xf>
    <xf numFmtId="0" fontId="2" fillId="7" borderId="1" xfId="5"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0" fontId="4" fillId="11" borderId="1" xfId="4" applyFont="1" applyFill="1" applyBorder="1" applyAlignment="1" applyProtection="1">
      <alignment horizontal="center" vertical="center" wrapText="1"/>
      <protection locked="0"/>
    </xf>
    <xf numFmtId="9" fontId="2" fillId="10" borderId="1" xfId="4" applyNumberFormat="1" applyFont="1" applyFill="1" applyBorder="1" applyAlignment="1" applyProtection="1">
      <alignment horizontal="center" vertical="center" wrapText="1"/>
      <protection locked="0"/>
    </xf>
    <xf numFmtId="0" fontId="2" fillId="5" borderId="0" xfId="5" applyFont="1" applyFill="1" applyBorder="1" applyAlignment="1" applyProtection="1">
      <alignment horizontal="center" vertical="center" wrapText="1"/>
      <protection locked="0"/>
    </xf>
    <xf numFmtId="0" fontId="6" fillId="0" borderId="1" xfId="5" applyFont="1" applyBorder="1" applyAlignment="1" applyProtection="1">
      <alignment vertical="center" wrapText="1"/>
      <protection locked="0"/>
    </xf>
    <xf numFmtId="0" fontId="2" fillId="5" borderId="1" xfId="5" applyFont="1" applyFill="1" applyBorder="1" applyAlignment="1" applyProtection="1">
      <alignment horizontal="center" vertical="center" wrapText="1"/>
      <protection locked="0"/>
    </xf>
    <xf numFmtId="9" fontId="4" fillId="11" borderId="1" xfId="4" applyNumberFormat="1" applyFont="1" applyFill="1" applyBorder="1" applyAlignment="1" applyProtection="1">
      <alignment horizontal="center" vertical="center" wrapText="1"/>
      <protection locked="0"/>
    </xf>
    <xf numFmtId="9" fontId="4" fillId="11" borderId="2" xfId="4"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9" fontId="4" fillId="0" borderId="1" xfId="0" applyNumberFormat="1" applyFont="1" applyBorder="1" applyAlignment="1" applyProtection="1">
      <alignment horizontal="center" vertical="center" wrapText="1"/>
      <protection locked="0"/>
    </xf>
    <xf numFmtId="9" fontId="6" fillId="0" borderId="1" xfId="5"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9" fontId="2" fillId="5" borderId="0" xfId="5" applyNumberFormat="1" applyFont="1" applyFill="1" applyBorder="1" applyAlignment="1" applyProtection="1">
      <alignment horizontal="center" vertical="center" wrapText="1"/>
      <protection locked="0"/>
    </xf>
    <xf numFmtId="0" fontId="2" fillId="0" borderId="1" xfId="5" quotePrefix="1" applyFont="1" applyFill="1" applyBorder="1" applyAlignment="1" applyProtection="1">
      <alignment horizontal="left" vertical="center" wrapText="1"/>
      <protection locked="0"/>
    </xf>
    <xf numFmtId="0" fontId="4" fillId="0" borderId="0" xfId="5" applyFont="1" applyFill="1" applyBorder="1" applyProtection="1">
      <protection locked="0"/>
    </xf>
    <xf numFmtId="0" fontId="2" fillId="0" borderId="1" xfId="5"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0" xfId="5" applyFont="1" applyFill="1" applyProtection="1">
      <protection locked="0"/>
    </xf>
    <xf numFmtId="0" fontId="4" fillId="0" borderId="0" xfId="5" applyFont="1" applyFill="1" applyBorder="1" applyAlignment="1" applyProtection="1">
      <alignment horizontal="center"/>
      <protection locked="0"/>
    </xf>
    <xf numFmtId="0" fontId="2"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5" fillId="0" borderId="0" xfId="5" applyFont="1" applyProtection="1"/>
    <xf numFmtId="0" fontId="15" fillId="0" borderId="0" xfId="5" applyFont="1"/>
    <xf numFmtId="0" fontId="37" fillId="0" borderId="0" xfId="5" applyFont="1" applyProtection="1"/>
    <xf numFmtId="9" fontId="33" fillId="0" borderId="0" xfId="4" applyNumberFormat="1" applyFont="1" applyFill="1" applyBorder="1" applyAlignment="1" applyProtection="1">
      <alignment horizontal="center" vertical="center" wrapText="1"/>
      <protection locked="0"/>
    </xf>
    <xf numFmtId="9" fontId="33" fillId="11" borderId="1" xfId="4" applyNumberFormat="1" applyFont="1" applyFill="1" applyBorder="1" applyAlignment="1" applyProtection="1">
      <alignment horizontal="left" vertical="top" wrapText="1"/>
      <protection locked="0"/>
    </xf>
    <xf numFmtId="9" fontId="15" fillId="11" borderId="1" xfId="4" applyNumberFormat="1" applyFont="1" applyFill="1" applyBorder="1" applyAlignment="1" applyProtection="1">
      <alignment horizontal="left" vertical="top" wrapText="1"/>
      <protection locked="0"/>
    </xf>
    <xf numFmtId="164" fontId="4" fillId="11" borderId="1" xfId="4" applyNumberFormat="1"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0" fontId="2" fillId="11" borderId="1" xfId="4"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2" fillId="7" borderId="1" xfId="0" applyFont="1" applyFill="1" applyBorder="1" applyAlignment="1" applyProtection="1">
      <alignment horizontal="center" vertical="center" wrapText="1"/>
      <protection locked="0"/>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2" fillId="12" borderId="2" xfId="0" applyFont="1" applyFill="1" applyBorder="1" applyAlignment="1" applyProtection="1">
      <alignment horizontal="center" vertical="center"/>
      <protection locked="0"/>
    </xf>
    <xf numFmtId="0" fontId="2" fillId="2" borderId="1" xfId="2" quotePrefix="1" applyFont="1" applyFill="1" applyBorder="1" applyAlignment="1" applyProtection="1">
      <alignment horizontal="left" vertical="center" wrapText="1"/>
      <protection locked="0"/>
    </xf>
    <xf numFmtId="0" fontId="2" fillId="7" borderId="1" xfId="2" applyFont="1" applyFill="1" applyBorder="1" applyAlignment="1" applyProtection="1">
      <alignment vertical="center" wrapText="1"/>
      <protection locked="0"/>
    </xf>
    <xf numFmtId="0" fontId="2" fillId="7" borderId="1" xfId="2" applyFont="1" applyFill="1" applyBorder="1" applyAlignment="1" applyProtection="1">
      <alignment horizontal="center" vertical="center" wrapText="1"/>
      <protection locked="0"/>
    </xf>
    <xf numFmtId="0" fontId="2" fillId="0" borderId="1" xfId="2" applyFont="1" applyBorder="1" applyAlignment="1" applyProtection="1">
      <alignment vertical="center" wrapText="1"/>
      <protection locked="0"/>
    </xf>
    <xf numFmtId="9" fontId="2" fillId="0" borderId="2" xfId="2" applyNumberFormat="1" applyFont="1" applyBorder="1" applyAlignment="1" applyProtection="1">
      <alignment horizontal="center" vertical="center" wrapText="1"/>
      <protection locked="0"/>
    </xf>
    <xf numFmtId="0" fontId="15" fillId="0" borderId="1" xfId="2" applyFont="1" applyBorder="1" applyAlignment="1" applyProtection="1">
      <alignment horizontal="left" vertical="center" wrapText="1"/>
      <protection locked="0"/>
    </xf>
    <xf numFmtId="0" fontId="4" fillId="0" borderId="1" xfId="2" applyFont="1" applyBorder="1" applyAlignment="1" applyProtection="1">
      <alignment horizontal="left" vertical="center" wrapText="1"/>
      <protection locked="0"/>
    </xf>
    <xf numFmtId="0" fontId="4" fillId="0" borderId="1" xfId="2" applyFont="1" applyBorder="1" applyAlignment="1" applyProtection="1">
      <alignment horizontal="center" vertical="center" wrapText="1"/>
      <protection locked="0"/>
    </xf>
    <xf numFmtId="0" fontId="4" fillId="0" borderId="0" xfId="2" applyFont="1" applyProtection="1">
      <protection locked="0"/>
    </xf>
    <xf numFmtId="0" fontId="4" fillId="0" borderId="0" xfId="2" applyFont="1" applyAlignment="1" applyProtection="1">
      <alignment horizontal="center"/>
      <protection locked="0"/>
    </xf>
    <xf numFmtId="0" fontId="2" fillId="12" borderId="2" xfId="2" applyFont="1" applyFill="1" applyBorder="1" applyAlignment="1" applyProtection="1">
      <alignment horizontal="center" vertical="center"/>
      <protection locked="0"/>
    </xf>
    <xf numFmtId="0" fontId="2" fillId="7" borderId="1" xfId="2" applyFont="1" applyFill="1" applyBorder="1" applyAlignment="1" applyProtection="1">
      <alignment horizontal="left" vertical="center" wrapText="1"/>
      <protection locked="0"/>
    </xf>
    <xf numFmtId="0" fontId="2" fillId="10" borderId="1" xfId="10" applyFont="1" applyFill="1" applyBorder="1" applyAlignment="1" applyProtection="1">
      <alignment horizontal="center" vertical="center" wrapText="1"/>
      <protection locked="0"/>
    </xf>
    <xf numFmtId="0" fontId="4" fillId="11" borderId="1" xfId="10" applyFont="1" applyFill="1" applyBorder="1" applyAlignment="1" applyProtection="1">
      <alignment horizontal="center" vertical="center" wrapText="1"/>
      <protection locked="0"/>
    </xf>
    <xf numFmtId="9" fontId="2" fillId="10" borderId="1" xfId="10" applyNumberFormat="1" applyFont="1" applyFill="1" applyBorder="1" applyAlignment="1" applyProtection="1">
      <alignment horizontal="center" vertical="center" wrapText="1"/>
      <protection locked="0"/>
    </xf>
    <xf numFmtId="0" fontId="4" fillId="0" borderId="0" xfId="2" applyFont="1" applyBorder="1" applyAlignment="1" applyProtection="1">
      <alignment vertical="center" wrapText="1"/>
      <protection locked="0"/>
    </xf>
    <xf numFmtId="0" fontId="4" fillId="0" borderId="0" xfId="2" applyFont="1" applyBorder="1" applyAlignment="1" applyProtection="1">
      <alignment horizontal="center" vertical="center" wrapText="1"/>
      <protection locked="0"/>
    </xf>
    <xf numFmtId="0" fontId="4" fillId="0" borderId="0" xfId="2" applyFont="1" applyBorder="1" applyAlignment="1" applyProtection="1">
      <alignment horizontal="left" vertical="center" wrapText="1"/>
      <protection locked="0"/>
    </xf>
    <xf numFmtId="0" fontId="2" fillId="0" borderId="0" xfId="2" applyFont="1" applyBorder="1" applyAlignment="1" applyProtection="1">
      <alignment horizontal="center" vertical="center" wrapText="1"/>
      <protection locked="0"/>
    </xf>
    <xf numFmtId="0" fontId="4" fillId="11" borderId="0" xfId="10" applyFont="1" applyFill="1" applyBorder="1" applyAlignment="1" applyProtection="1">
      <alignment horizontal="center" vertical="center" wrapText="1"/>
      <protection locked="0"/>
    </xf>
    <xf numFmtId="0" fontId="2" fillId="0" borderId="2" xfId="2" applyFont="1" applyBorder="1" applyAlignment="1" applyProtection="1">
      <alignment horizontal="center" vertical="center" wrapText="1"/>
      <protection locked="0"/>
    </xf>
    <xf numFmtId="0" fontId="4" fillId="11" borderId="8" xfId="10" applyFont="1" applyFill="1" applyBorder="1" applyAlignment="1" applyProtection="1">
      <alignment horizontal="center" vertical="center" wrapText="1"/>
      <protection locked="0"/>
    </xf>
    <xf numFmtId="0" fontId="2" fillId="2" borderId="9" xfId="2" quotePrefix="1" applyFont="1" applyFill="1" applyBorder="1" applyAlignment="1" applyProtection="1">
      <alignment horizontal="center" vertical="center" wrapText="1"/>
      <protection locked="0"/>
    </xf>
    <xf numFmtId="9" fontId="4" fillId="4" borderId="13" xfId="6" applyFont="1" applyFill="1" applyBorder="1" applyAlignment="1" applyProtection="1">
      <alignment horizontal="center" vertical="center"/>
      <protection locked="0"/>
    </xf>
    <xf numFmtId="1" fontId="2" fillId="10" borderId="1" xfId="10" applyNumberFormat="1" applyFont="1" applyFill="1" applyBorder="1" applyAlignment="1" applyProtection="1">
      <alignment horizontal="center" vertical="center" wrapText="1"/>
      <protection locked="0"/>
    </xf>
    <xf numFmtId="0" fontId="2" fillId="2" borderId="9" xfId="2" quotePrefix="1"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21" fillId="0" borderId="4" xfId="0" applyFont="1" applyBorder="1" applyAlignment="1" applyProtection="1">
      <alignment horizontal="center" vertical="center" wrapText="1"/>
      <protection locked="0"/>
    </xf>
    <xf numFmtId="0" fontId="28" fillId="0" borderId="1" xfId="0" applyFont="1" applyBorder="1" applyAlignment="1">
      <alignment horizontal="center"/>
    </xf>
    <xf numFmtId="0" fontId="21" fillId="0" borderId="3"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4" fillId="0" borderId="1" xfId="5" applyFont="1" applyBorder="1"/>
    <xf numFmtId="0" fontId="21" fillId="0" borderId="1" xfId="0" applyFont="1" applyFill="1" applyBorder="1" applyAlignment="1" applyProtection="1">
      <alignment horizontal="center" vertical="center" wrapText="1"/>
      <protection locked="0"/>
    </xf>
    <xf numFmtId="0" fontId="6" fillId="0" borderId="1" xfId="2" applyFont="1" applyBorder="1" applyAlignment="1" applyProtection="1">
      <alignment horizontal="center" vertical="center" wrapText="1"/>
      <protection locked="0"/>
    </xf>
    <xf numFmtId="0" fontId="6" fillId="0" borderId="2" xfId="2" applyFont="1" applyBorder="1" applyAlignment="1" applyProtection="1">
      <alignment horizontal="center" vertical="center" wrapText="1"/>
      <protection locked="0"/>
    </xf>
    <xf numFmtId="0" fontId="4" fillId="0" borderId="0" xfId="322" applyFont="1" applyBorder="1" applyProtection="1">
      <protection locked="0"/>
    </xf>
    <xf numFmtId="0" fontId="4" fillId="0" borderId="0" xfId="322" applyFont="1" applyBorder="1" applyAlignment="1" applyProtection="1">
      <alignment horizontal="center"/>
      <protection locked="0"/>
    </xf>
    <xf numFmtId="0" fontId="2" fillId="5" borderId="0" xfId="322" applyFont="1" applyFill="1" applyBorder="1" applyAlignment="1" applyProtection="1">
      <alignment horizontal="left" vertical="center" wrapText="1"/>
      <protection locked="0"/>
    </xf>
    <xf numFmtId="0" fontId="2" fillId="5" borderId="1" xfId="322" applyFont="1" applyFill="1" applyBorder="1" applyAlignment="1" applyProtection="1">
      <alignment horizontal="center" vertical="center" wrapText="1"/>
      <protection locked="0"/>
    </xf>
    <xf numFmtId="0" fontId="2" fillId="5" borderId="0" xfId="322" applyFont="1" applyFill="1" applyBorder="1" applyAlignment="1" applyProtection="1">
      <alignment horizontal="center" vertical="center" wrapText="1"/>
      <protection locked="0"/>
    </xf>
    <xf numFmtId="0" fontId="6" fillId="0" borderId="1" xfId="322" applyFont="1" applyBorder="1" applyAlignment="1" applyProtection="1">
      <alignment vertical="center" wrapText="1"/>
      <protection locked="0"/>
    </xf>
    <xf numFmtId="0" fontId="4" fillId="3" borderId="1" xfId="0" applyFont="1" applyFill="1" applyBorder="1" applyAlignment="1" applyProtection="1">
      <alignment horizontal="left" vertical="center" wrapText="1"/>
      <protection locked="0"/>
    </xf>
    <xf numFmtId="0" fontId="4" fillId="35" borderId="1" xfId="0" applyFont="1" applyFill="1" applyBorder="1" applyAlignment="1" applyProtection="1">
      <alignment horizontal="center" vertical="center" wrapText="1"/>
      <protection locked="0"/>
    </xf>
    <xf numFmtId="0" fontId="2" fillId="35" borderId="1" xfId="4" applyFont="1" applyFill="1" applyBorder="1" applyAlignment="1" applyProtection="1">
      <alignment horizontal="center" vertical="center" wrapText="1"/>
      <protection locked="0"/>
    </xf>
    <xf numFmtId="0" fontId="6" fillId="0" borderId="1" xfId="322" applyFont="1" applyBorder="1" applyAlignment="1" applyProtection="1">
      <alignment horizontal="center" vertical="center" wrapText="1"/>
      <protection locked="0"/>
    </xf>
    <xf numFmtId="9" fontId="4" fillId="0" borderId="1" xfId="0" applyNumberFormat="1" applyFont="1" applyFill="1" applyBorder="1" applyAlignment="1" applyProtection="1">
      <alignment horizontal="center" vertical="center" wrapText="1"/>
      <protection locked="0"/>
    </xf>
    <xf numFmtId="0" fontId="40" fillId="0" borderId="0" xfId="0" applyFont="1" applyFill="1" applyProtection="1"/>
    <xf numFmtId="0" fontId="4" fillId="0" borderId="0" xfId="0" applyFont="1" applyFill="1" applyAlignment="1" applyProtection="1">
      <alignment horizontal="center"/>
    </xf>
    <xf numFmtId="0" fontId="4" fillId="0" borderId="0" xfId="0" applyFont="1" applyFill="1" applyProtection="1"/>
    <xf numFmtId="0" fontId="2" fillId="0" borderId="0" xfId="4" applyFont="1" applyFill="1" applyBorder="1" applyAlignment="1" applyProtection="1">
      <alignment horizontal="center" vertical="center" wrapText="1"/>
      <protection locked="0"/>
    </xf>
    <xf numFmtId="0" fontId="2" fillId="8" borderId="1" xfId="0" applyFont="1" applyFill="1" applyBorder="1" applyAlignment="1" applyProtection="1">
      <alignment vertical="center" wrapText="1"/>
      <protection locked="0"/>
    </xf>
    <xf numFmtId="9" fontId="2" fillId="8" borderId="2" xfId="0" applyNumberFormat="1" applyFont="1" applyFill="1" applyBorder="1" applyAlignment="1" applyProtection="1">
      <alignment horizontal="center" vertical="center" wrapText="1"/>
      <protection locked="0"/>
    </xf>
    <xf numFmtId="9" fontId="4" fillId="8" borderId="1" xfId="0" applyNumberFormat="1" applyFont="1" applyFill="1" applyBorder="1" applyAlignment="1" applyProtection="1">
      <alignment horizontal="center" vertical="center" wrapText="1"/>
      <protection locked="0"/>
    </xf>
    <xf numFmtId="9" fontId="4" fillId="3" borderId="1" xfId="0" applyNumberFormat="1"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6" fillId="0" borderId="1" xfId="5" applyFont="1" applyBorder="1" applyAlignment="1" applyProtection="1">
      <alignment horizontal="center" vertical="center" wrapText="1"/>
      <protection locked="0"/>
    </xf>
    <xf numFmtId="0" fontId="4" fillId="0" borderId="1" xfId="5" applyFont="1" applyBorder="1" applyAlignment="1" applyProtection="1">
      <alignment horizontal="center" vertical="center" wrapText="1"/>
      <protection locked="0"/>
    </xf>
    <xf numFmtId="0" fontId="6" fillId="0" borderId="1" xfId="2" applyFont="1" applyBorder="1" applyAlignment="1" applyProtection="1">
      <alignment horizontal="center" vertical="center" wrapText="1"/>
      <protection locked="0"/>
    </xf>
    <xf numFmtId="0" fontId="2" fillId="7" borderId="1" xfId="2" applyFont="1" applyFill="1" applyBorder="1" applyAlignment="1" applyProtection="1">
      <alignment horizontal="center" vertical="center" wrapText="1"/>
      <protection locked="0"/>
    </xf>
    <xf numFmtId="0" fontId="2" fillId="7" borderId="1" xfId="12" applyFont="1" applyFill="1" applyBorder="1" applyAlignment="1" applyProtection="1">
      <alignment horizontal="center" vertical="center" wrapText="1"/>
      <protection locked="0"/>
    </xf>
    <xf numFmtId="0" fontId="6" fillId="0" borderId="4" xfId="5" applyFont="1" applyBorder="1" applyAlignment="1" applyProtection="1">
      <alignment horizontal="center" vertical="center" wrapText="1"/>
      <protection locked="0"/>
    </xf>
    <xf numFmtId="0" fontId="6" fillId="0" borderId="4" xfId="11" applyFont="1" applyBorder="1" applyAlignment="1" applyProtection="1">
      <alignment horizontal="center" vertical="center" wrapText="1"/>
      <protection locked="0"/>
    </xf>
    <xf numFmtId="0" fontId="2" fillId="7" borderId="1" xfId="11" applyFont="1" applyFill="1" applyBorder="1" applyAlignment="1" applyProtection="1">
      <alignment horizontal="center" vertical="center" wrapText="1"/>
      <protection locked="0"/>
    </xf>
    <xf numFmtId="0" fontId="42" fillId="0" borderId="1" xfId="2" applyFont="1" applyBorder="1" applyAlignment="1" applyProtection="1">
      <alignment vertical="center" wrapText="1"/>
    </xf>
    <xf numFmtId="0" fontId="42" fillId="0" borderId="1" xfId="2" quotePrefix="1" applyFont="1" applyBorder="1" applyAlignment="1" applyProtection="1">
      <alignment horizontal="left" vertical="center" wrapText="1"/>
    </xf>
    <xf numFmtId="0" fontId="42" fillId="15" borderId="0" xfId="2" quotePrefix="1" applyFont="1" applyFill="1" applyBorder="1" applyAlignment="1" applyProtection="1">
      <alignment horizontal="left" vertical="center" wrapText="1"/>
    </xf>
    <xf numFmtId="0" fontId="21" fillId="15" borderId="0" xfId="0" applyFont="1" applyFill="1" applyBorder="1" applyAlignment="1" applyProtection="1">
      <alignment horizontal="left" vertical="center" wrapText="1"/>
    </xf>
    <xf numFmtId="0" fontId="21" fillId="15" borderId="0" xfId="2" applyFont="1" applyFill="1" applyProtection="1">
      <protection locked="0"/>
    </xf>
    <xf numFmtId="0" fontId="21" fillId="15" borderId="0" xfId="2" applyFont="1" applyFill="1" applyAlignment="1" applyProtection="1">
      <alignment horizontal="center"/>
      <protection locked="0"/>
    </xf>
    <xf numFmtId="0" fontId="21" fillId="15" borderId="0" xfId="2" applyFont="1" applyFill="1" applyBorder="1" applyAlignment="1" applyProtection="1">
      <alignment vertical="center" wrapText="1"/>
      <protection locked="0"/>
    </xf>
    <xf numFmtId="0" fontId="21" fillId="15" borderId="0" xfId="2" applyFont="1" applyFill="1" applyBorder="1" applyAlignment="1" applyProtection="1">
      <alignment horizontal="center" vertical="center" wrapText="1"/>
      <protection locked="0"/>
    </xf>
    <xf numFmtId="0" fontId="42" fillId="36" borderId="1" xfId="0" quotePrefix="1" applyFont="1" applyFill="1" applyBorder="1" applyAlignment="1" applyProtection="1">
      <alignment horizontal="left" vertical="center" wrapText="1"/>
      <protection locked="0"/>
    </xf>
    <xf numFmtId="9" fontId="21" fillId="36" borderId="4" xfId="1" applyFont="1" applyFill="1" applyBorder="1" applyAlignment="1" applyProtection="1">
      <alignment horizontal="center" vertical="center"/>
      <protection locked="0"/>
    </xf>
    <xf numFmtId="0" fontId="21" fillId="15" borderId="0" xfId="2" applyFont="1" applyFill="1" applyBorder="1" applyProtection="1">
      <protection locked="0"/>
    </xf>
    <xf numFmtId="0" fontId="21" fillId="15" borderId="0" xfId="2" applyFont="1" applyFill="1" applyBorder="1" applyAlignment="1" applyProtection="1">
      <alignment horizontal="center"/>
      <protection locked="0"/>
    </xf>
    <xf numFmtId="0" fontId="42" fillId="15" borderId="0" xfId="2" applyFont="1" applyFill="1" applyBorder="1" applyAlignment="1" applyProtection="1">
      <alignment horizontal="left" vertical="center" wrapText="1"/>
      <protection locked="0"/>
    </xf>
    <xf numFmtId="0" fontId="42" fillId="2" borderId="1" xfId="2" quotePrefix="1" applyFont="1" applyFill="1" applyBorder="1" applyAlignment="1" applyProtection="1">
      <alignment horizontal="left" vertical="center" wrapText="1"/>
      <protection locked="0"/>
    </xf>
    <xf numFmtId="0" fontId="42" fillId="5" borderId="1" xfId="322" applyFont="1" applyFill="1" applyBorder="1" applyAlignment="1" applyProtection="1">
      <alignment horizontal="center" vertical="center" wrapText="1"/>
      <protection locked="0"/>
    </xf>
    <xf numFmtId="0" fontId="21" fillId="0" borderId="1" xfId="322" applyFont="1" applyBorder="1" applyAlignment="1" applyProtection="1">
      <alignment horizontal="center" vertical="center" wrapText="1"/>
      <protection locked="0"/>
    </xf>
    <xf numFmtId="0" fontId="6" fillId="15" borderId="1" xfId="2" applyFont="1" applyFill="1" applyBorder="1" applyAlignment="1" applyProtection="1">
      <alignment horizontal="center" vertical="center" wrapText="1"/>
      <protection locked="0"/>
    </xf>
    <xf numFmtId="0" fontId="6" fillId="0" borderId="1" xfId="324" applyFont="1" applyFill="1" applyBorder="1" applyAlignment="1" applyProtection="1">
      <alignment horizontal="center" vertical="center" wrapText="1"/>
      <protection locked="0"/>
    </xf>
    <xf numFmtId="0" fontId="6" fillId="15" borderId="8" xfId="2" applyFont="1" applyFill="1" applyBorder="1" applyAlignment="1" applyProtection="1">
      <alignment horizontal="center" vertical="center" wrapText="1"/>
      <protection locked="0"/>
    </xf>
    <xf numFmtId="0" fontId="6" fillId="15" borderId="9" xfId="324"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1" fontId="42" fillId="0" borderId="2" xfId="1" applyNumberFormat="1" applyFont="1" applyBorder="1" applyAlignment="1" applyProtection="1">
      <alignment horizontal="center" vertical="center" wrapText="1"/>
      <protection locked="0"/>
    </xf>
    <xf numFmtId="0" fontId="21" fillId="35" borderId="1" xfId="0" applyFont="1" applyFill="1" applyBorder="1" applyAlignment="1" applyProtection="1">
      <alignment horizontal="center" vertical="center" wrapText="1"/>
      <protection locked="0"/>
    </xf>
    <xf numFmtId="0" fontId="42" fillId="7" borderId="1" xfId="2" applyFont="1" applyFill="1" applyBorder="1" applyAlignment="1" applyProtection="1">
      <alignment horizontal="center" vertical="center" wrapText="1"/>
      <protection locked="0"/>
    </xf>
    <xf numFmtId="0" fontId="42" fillId="10" borderId="1" xfId="325" applyFont="1" applyFill="1" applyBorder="1" applyAlignment="1" applyProtection="1">
      <alignment horizontal="center" vertical="center" wrapText="1"/>
      <protection locked="0"/>
    </xf>
    <xf numFmtId="0" fontId="3" fillId="10" borderId="1" xfId="325" applyFont="1" applyFill="1" applyBorder="1" applyAlignment="1" applyProtection="1">
      <alignment horizontal="center" vertical="center" wrapText="1"/>
      <protection locked="0"/>
    </xf>
    <xf numFmtId="0" fontId="21" fillId="11" borderId="1" xfId="325" applyFont="1" applyFill="1" applyBorder="1" applyAlignment="1" applyProtection="1">
      <alignment horizontal="center" vertical="center" wrapText="1"/>
      <protection locked="0"/>
    </xf>
    <xf numFmtId="0" fontId="42" fillId="12" borderId="10" xfId="2" applyFont="1" applyFill="1" applyBorder="1" applyAlignment="1" applyProtection="1">
      <alignment horizontal="center" vertical="center"/>
      <protection locked="0"/>
    </xf>
    <xf numFmtId="0" fontId="42" fillId="7" borderId="8" xfId="2" applyFont="1" applyFill="1" applyBorder="1" applyAlignment="1" applyProtection="1">
      <alignment horizontal="left" vertical="center" wrapText="1"/>
      <protection locked="0"/>
    </xf>
    <xf numFmtId="0" fontId="42" fillId="7" borderId="8" xfId="2" applyFont="1" applyFill="1" applyBorder="1" applyAlignment="1" applyProtection="1">
      <alignment horizontal="center" vertical="center" wrapText="1"/>
      <protection locked="0"/>
    </xf>
    <xf numFmtId="0" fontId="6" fillId="11" borderId="1" xfId="1" applyNumberFormat="1" applyFont="1" applyFill="1" applyBorder="1" applyAlignment="1" applyProtection="1">
      <alignment horizontal="center" vertical="center" wrapText="1"/>
      <protection locked="0"/>
    </xf>
    <xf numFmtId="0" fontId="6" fillId="11" borderId="1" xfId="325" applyFont="1" applyFill="1" applyBorder="1" applyAlignment="1" applyProtection="1">
      <alignment horizontal="center" vertical="center" wrapText="1"/>
      <protection locked="0"/>
    </xf>
    <xf numFmtId="0" fontId="2" fillId="10" borderId="1" xfId="325" applyFont="1" applyFill="1" applyBorder="1" applyAlignment="1" applyProtection="1">
      <alignment horizontal="center" vertical="center" wrapText="1"/>
      <protection locked="0"/>
    </xf>
    <xf numFmtId="0" fontId="4" fillId="11" borderId="1" xfId="325" applyFont="1" applyFill="1" applyBorder="1" applyAlignment="1" applyProtection="1">
      <alignment horizontal="center" vertical="center" wrapText="1"/>
      <protection locked="0"/>
    </xf>
    <xf numFmtId="0" fontId="21" fillId="15" borderId="0" xfId="2" applyFont="1" applyFill="1" applyBorder="1" applyAlignment="1" applyProtection="1">
      <alignment horizontal="left" vertical="center" wrapText="1"/>
      <protection locked="0"/>
    </xf>
    <xf numFmtId="0" fontId="21" fillId="15" borderId="0" xfId="325" applyFont="1" applyFill="1" applyBorder="1" applyAlignment="1" applyProtection="1">
      <alignment horizontal="center" vertical="center" wrapText="1"/>
      <protection locked="0"/>
    </xf>
    <xf numFmtId="0" fontId="21" fillId="15" borderId="0" xfId="2" applyFont="1" applyFill="1" applyProtection="1"/>
    <xf numFmtId="0" fontId="42" fillId="15" borderId="0" xfId="323" applyFont="1" applyFill="1" applyBorder="1" applyAlignment="1">
      <alignment horizontal="center" vertical="center"/>
    </xf>
    <xf numFmtId="0" fontId="42" fillId="15" borderId="7" xfId="323" applyFont="1" applyFill="1" applyBorder="1" applyAlignment="1">
      <alignment horizontal="center" vertical="center"/>
    </xf>
    <xf numFmtId="0" fontId="42" fillId="15" borderId="3" xfId="323" applyFont="1" applyFill="1" applyBorder="1" applyAlignment="1">
      <alignment horizontal="center" vertical="center"/>
    </xf>
    <xf numFmtId="0" fontId="42" fillId="15" borderId="4" xfId="323" applyFont="1" applyFill="1" applyBorder="1" applyAlignment="1">
      <alignment horizontal="center" vertical="center"/>
    </xf>
    <xf numFmtId="2" fontId="21" fillId="11" borderId="1" xfId="325" applyNumberFormat="1" applyFont="1" applyFill="1" applyBorder="1" applyAlignment="1" applyProtection="1">
      <alignment horizontal="center" vertical="center" wrapText="1"/>
      <protection locked="0"/>
    </xf>
    <xf numFmtId="0" fontId="42" fillId="15" borderId="0" xfId="325" applyFont="1" applyFill="1" applyBorder="1" applyAlignment="1" applyProtection="1">
      <alignment horizontal="center" vertical="center" wrapText="1"/>
      <protection locked="0"/>
    </xf>
    <xf numFmtId="2" fontId="21" fillId="15" borderId="0" xfId="325" applyNumberFormat="1" applyFont="1" applyFill="1" applyBorder="1" applyAlignment="1" applyProtection="1">
      <alignment horizontal="center" vertical="center" wrapText="1"/>
      <protection locked="0"/>
    </xf>
    <xf numFmtId="0" fontId="21" fillId="0" borderId="0" xfId="2" applyFont="1" applyBorder="1" applyProtection="1">
      <protection locked="0"/>
    </xf>
    <xf numFmtId="0" fontId="21" fillId="0" borderId="0" xfId="2" applyFont="1" applyBorder="1" applyAlignment="1" applyProtection="1">
      <alignment horizontal="center"/>
      <protection locked="0"/>
    </xf>
    <xf numFmtId="0" fontId="42" fillId="5" borderId="0" xfId="2" applyFont="1" applyFill="1" applyBorder="1" applyAlignment="1" applyProtection="1">
      <alignment horizontal="left" vertical="center" wrapText="1"/>
      <protection locked="0"/>
    </xf>
    <xf numFmtId="9" fontId="42" fillId="0" borderId="2" xfId="1" applyFont="1" applyFill="1" applyBorder="1" applyAlignment="1" applyProtection="1">
      <alignment horizontal="center" vertical="center" wrapText="1"/>
      <protection locked="0"/>
    </xf>
    <xf numFmtId="0" fontId="42" fillId="12" borderId="2" xfId="2" applyFont="1" applyFill="1" applyBorder="1" applyAlignment="1" applyProtection="1">
      <alignment horizontal="center" vertical="center"/>
      <protection locked="0"/>
    </xf>
    <xf numFmtId="0" fontId="42" fillId="7" borderId="1" xfId="2" applyFont="1" applyFill="1" applyBorder="1" applyAlignment="1" applyProtection="1">
      <alignment horizontal="left" vertical="center" wrapText="1"/>
      <protection locked="0"/>
    </xf>
    <xf numFmtId="9" fontId="21" fillId="15" borderId="0" xfId="2" applyNumberFormat="1" applyFont="1" applyFill="1" applyBorder="1" applyAlignment="1" applyProtection="1">
      <alignment horizontal="center" vertical="center" wrapText="1"/>
      <protection locked="0"/>
    </xf>
    <xf numFmtId="9" fontId="45" fillId="15" borderId="0" xfId="2" applyNumberFormat="1" applyFont="1" applyFill="1" applyBorder="1" applyAlignment="1" applyProtection="1">
      <alignment horizontal="left" vertical="center" wrapText="1"/>
      <protection locked="0"/>
    </xf>
    <xf numFmtId="0" fontId="42" fillId="15" borderId="2" xfId="323" applyFont="1" applyFill="1" applyBorder="1" applyAlignment="1">
      <alignment horizontal="center" vertical="center"/>
    </xf>
    <xf numFmtId="0" fontId="21" fillId="15" borderId="0" xfId="2" applyFont="1" applyFill="1" applyAlignment="1" applyProtection="1">
      <alignment horizontal="center"/>
    </xf>
    <xf numFmtId="9" fontId="42" fillId="0" borderId="2" xfId="1" applyFont="1" applyBorder="1" applyAlignment="1" applyProtection="1">
      <alignment horizontal="center" vertical="center" wrapText="1"/>
      <protection locked="0"/>
    </xf>
    <xf numFmtId="9" fontId="21" fillId="15" borderId="0" xfId="7" applyNumberFormat="1" applyFont="1" applyFill="1" applyBorder="1" applyAlignment="1" applyProtection="1">
      <alignment horizontal="left" vertical="center" wrapText="1"/>
      <protection locked="0"/>
    </xf>
    <xf numFmtId="0" fontId="21" fillId="0" borderId="0" xfId="2" applyFont="1" applyProtection="1">
      <protection locked="0"/>
    </xf>
    <xf numFmtId="0" fontId="21" fillId="0" borderId="0" xfId="2" applyFont="1" applyAlignment="1" applyProtection="1">
      <alignment horizontal="center"/>
      <protection locked="0"/>
    </xf>
    <xf numFmtId="9" fontId="42" fillId="12" borderId="2" xfId="2" applyNumberFormat="1" applyFont="1" applyFill="1" applyBorder="1" applyAlignment="1" applyProtection="1">
      <alignment horizontal="center" vertical="center"/>
      <protection locked="0"/>
    </xf>
    <xf numFmtId="9" fontId="21" fillId="15" borderId="0" xfId="2" applyNumberFormat="1" applyFont="1" applyFill="1" applyBorder="1" applyAlignment="1" applyProtection="1">
      <alignment horizontal="left" vertical="center" wrapText="1"/>
      <protection locked="0"/>
    </xf>
    <xf numFmtId="0" fontId="42" fillId="0" borderId="1" xfId="0" applyFont="1" applyBorder="1" applyAlignment="1" applyProtection="1">
      <alignment vertical="center" wrapText="1"/>
    </xf>
    <xf numFmtId="0" fontId="42" fillId="0" borderId="1" xfId="0" quotePrefix="1" applyFont="1" applyBorder="1" applyAlignment="1" applyProtection="1">
      <alignment horizontal="left" vertical="center" wrapText="1"/>
    </xf>
    <xf numFmtId="0" fontId="21" fillId="0" borderId="0" xfId="0" applyFont="1" applyProtection="1">
      <protection locked="0"/>
    </xf>
    <xf numFmtId="0" fontId="21" fillId="0" borderId="0" xfId="0" applyFont="1" applyAlignment="1" applyProtection="1">
      <alignment horizontal="center"/>
      <protection locked="0"/>
    </xf>
    <xf numFmtId="0" fontId="42" fillId="2" borderId="1" xfId="0" quotePrefix="1" applyFont="1" applyFill="1" applyBorder="1" applyAlignment="1" applyProtection="1">
      <alignment horizontal="left" vertical="center" wrapText="1"/>
      <protection locked="0"/>
    </xf>
    <xf numFmtId="0" fontId="21" fillId="0" borderId="0" xfId="0" applyFont="1" applyBorder="1" applyAlignment="1" applyProtection="1">
      <alignment horizontal="center"/>
      <protection locked="0"/>
    </xf>
    <xf numFmtId="0" fontId="42" fillId="7" borderId="1" xfId="0" applyFont="1" applyFill="1" applyBorder="1" applyAlignment="1" applyProtection="1">
      <alignment horizontal="center" vertical="center" wrapText="1"/>
      <protection locked="0"/>
    </xf>
    <xf numFmtId="0" fontId="42" fillId="12" borderId="2" xfId="0" applyFont="1" applyFill="1" applyBorder="1" applyAlignment="1" applyProtection="1">
      <alignment horizontal="center" vertical="center"/>
      <protection locked="0"/>
    </xf>
    <xf numFmtId="0" fontId="42" fillId="7" borderId="1" xfId="0" applyFont="1" applyFill="1" applyBorder="1" applyAlignment="1" applyProtection="1">
      <alignment horizontal="left" vertical="center" wrapText="1"/>
      <protection locked="0"/>
    </xf>
    <xf numFmtId="0" fontId="21" fillId="15" borderId="0" xfId="0" applyFont="1" applyFill="1" applyProtection="1">
      <protection locked="0"/>
    </xf>
    <xf numFmtId="0" fontId="21" fillId="15" borderId="0" xfId="0" applyFont="1" applyFill="1" applyAlignment="1" applyProtection="1">
      <alignment horizontal="center"/>
      <protection locked="0"/>
    </xf>
    <xf numFmtId="0" fontId="21" fillId="15" borderId="0" xfId="0" applyFont="1" applyFill="1" applyBorder="1" applyAlignment="1" applyProtection="1">
      <alignment vertical="center" wrapText="1"/>
      <protection locked="0"/>
    </xf>
    <xf numFmtId="0" fontId="21" fillId="15" borderId="0"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15" borderId="0" xfId="0" applyFont="1" applyFill="1" applyBorder="1" applyProtection="1">
      <protection locked="0"/>
    </xf>
    <xf numFmtId="0" fontId="21" fillId="15" borderId="0" xfId="0" applyFont="1" applyFill="1" applyBorder="1" applyAlignment="1" applyProtection="1">
      <alignment horizontal="center"/>
      <protection locked="0"/>
    </xf>
    <xf numFmtId="0" fontId="42" fillId="15" borderId="0" xfId="0" applyFont="1" applyFill="1" applyBorder="1" applyAlignment="1" applyProtection="1">
      <alignment horizontal="left" vertical="center" wrapText="1"/>
      <protection locked="0"/>
    </xf>
    <xf numFmtId="0" fontId="21" fillId="15" borderId="0" xfId="0" applyFont="1" applyFill="1" applyBorder="1" applyAlignment="1" applyProtection="1">
      <alignment horizontal="left" vertical="center" wrapText="1"/>
      <protection locked="0"/>
    </xf>
    <xf numFmtId="0" fontId="42" fillId="36" borderId="1" xfId="0" quotePrefix="1" applyFont="1" applyFill="1" applyBorder="1" applyAlignment="1" applyProtection="1">
      <alignment horizontal="left" vertical="center" wrapText="1"/>
      <protection locked="0"/>
    </xf>
    <xf numFmtId="9" fontId="21" fillId="35" borderId="1" xfId="1" applyFont="1" applyFill="1" applyBorder="1" applyAlignment="1" applyProtection="1">
      <alignment horizontal="center" vertical="center" wrapText="1"/>
      <protection locked="0"/>
    </xf>
    <xf numFmtId="9" fontId="42" fillId="0" borderId="2" xfId="1" applyFont="1" applyBorder="1" applyAlignment="1" applyProtection="1">
      <alignment horizontal="center" vertical="center" wrapText="1"/>
      <protection locked="0"/>
    </xf>
    <xf numFmtId="9" fontId="21" fillId="3" borderId="4" xfId="1" applyFont="1" applyFill="1" applyBorder="1" applyAlignment="1" applyProtection="1">
      <alignment horizontal="center" vertical="center"/>
      <protection locked="0"/>
    </xf>
    <xf numFmtId="0" fontId="42" fillId="15" borderId="0" xfId="0" quotePrefix="1" applyFont="1" applyFill="1" applyBorder="1" applyAlignment="1" applyProtection="1">
      <alignment horizontal="left" vertical="center" wrapText="1"/>
    </xf>
    <xf numFmtId="0" fontId="21" fillId="15" borderId="0" xfId="0" applyFont="1" applyFill="1" applyBorder="1" applyAlignment="1" applyProtection="1">
      <alignment horizontal="left" vertical="center" wrapText="1"/>
    </xf>
    <xf numFmtId="0" fontId="42" fillId="15" borderId="0" xfId="323" applyFont="1" applyFill="1" applyBorder="1" applyAlignment="1">
      <alignment horizontal="center" vertical="center"/>
    </xf>
    <xf numFmtId="0" fontId="42" fillId="15" borderId="3" xfId="323" applyFont="1" applyFill="1" applyBorder="1" applyAlignment="1">
      <alignment horizontal="center" vertical="center"/>
    </xf>
    <xf numFmtId="0" fontId="42" fillId="15" borderId="4" xfId="323" applyFont="1" applyFill="1" applyBorder="1" applyAlignment="1">
      <alignment horizontal="center" vertical="center"/>
    </xf>
    <xf numFmtId="0" fontId="42" fillId="15" borderId="7" xfId="323" applyFont="1" applyFill="1" applyBorder="1" applyAlignment="1">
      <alignment horizontal="center" vertical="center"/>
    </xf>
    <xf numFmtId="0" fontId="42" fillId="10" borderId="1" xfId="4" applyFont="1" applyFill="1" applyBorder="1" applyAlignment="1" applyProtection="1">
      <alignment horizontal="center" vertical="center" wrapText="1"/>
      <protection locked="0"/>
    </xf>
    <xf numFmtId="0" fontId="21" fillId="11" borderId="1" xfId="4" applyFont="1" applyFill="1" applyBorder="1" applyAlignment="1" applyProtection="1">
      <alignment horizontal="center" vertical="center" wrapText="1"/>
      <protection locked="0"/>
    </xf>
    <xf numFmtId="1" fontId="21" fillId="35" borderId="1" xfId="1" applyNumberFormat="1" applyFont="1" applyFill="1" applyBorder="1" applyAlignment="1" applyProtection="1">
      <alignment horizontal="center" vertical="center" wrapText="1"/>
      <protection locked="0"/>
    </xf>
    <xf numFmtId="0" fontId="21" fillId="15" borderId="0" xfId="4" applyFont="1" applyFill="1" applyBorder="1" applyAlignment="1" applyProtection="1">
      <alignment horizontal="center" vertical="center" wrapText="1"/>
      <protection locked="0"/>
    </xf>
    <xf numFmtId="0" fontId="21" fillId="0" borderId="4" xfId="0" applyFont="1" applyBorder="1" applyAlignment="1" applyProtection="1">
      <alignment vertical="center" wrapText="1"/>
      <protection locked="0"/>
    </xf>
    <xf numFmtId="0" fontId="42" fillId="5" borderId="1" xfId="322" applyFont="1" applyFill="1" applyBorder="1" applyAlignment="1" applyProtection="1">
      <alignment horizontal="center" vertical="center" wrapText="1"/>
      <protection locked="0"/>
    </xf>
    <xf numFmtId="0" fontId="42" fillId="5" borderId="4" xfId="322" applyFont="1" applyFill="1" applyBorder="1" applyAlignment="1" applyProtection="1">
      <alignment horizontal="center" vertical="center" wrapText="1"/>
      <protection locked="0"/>
    </xf>
    <xf numFmtId="0" fontId="6" fillId="0" borderId="1" xfId="329" applyFont="1" applyBorder="1" applyAlignment="1" applyProtection="1">
      <alignment vertical="center" wrapText="1"/>
      <protection locked="0"/>
    </xf>
    <xf numFmtId="0" fontId="15" fillId="0" borderId="1" xfId="329" applyFont="1" applyBorder="1" applyAlignment="1" applyProtection="1">
      <alignment horizontal="left" vertical="center" wrapText="1"/>
      <protection locked="0"/>
    </xf>
    <xf numFmtId="177" fontId="21" fillId="11" borderId="1" xfId="4" applyNumberFormat="1" applyFont="1" applyFill="1" applyBorder="1" applyAlignment="1" applyProtection="1">
      <alignment horizontal="center" vertical="center" wrapText="1"/>
      <protection locked="0"/>
    </xf>
    <xf numFmtId="167" fontId="21" fillId="11" borderId="1" xfId="4" applyNumberFormat="1" applyFont="1" applyFill="1" applyBorder="1" applyAlignment="1" applyProtection="1">
      <alignment horizontal="center" vertical="center" wrapText="1"/>
      <protection locked="0"/>
    </xf>
    <xf numFmtId="0" fontId="15" fillId="0" borderId="1" xfId="5" applyFont="1" applyBorder="1" applyAlignment="1" applyProtection="1">
      <alignment horizontal="center" vertical="center" wrapText="1"/>
      <protection locked="0"/>
    </xf>
    <xf numFmtId="9" fontId="4" fillId="11" borderId="1" xfId="4" applyNumberFormat="1" applyFont="1" applyFill="1" applyBorder="1" applyAlignment="1" applyProtection="1">
      <alignment horizontal="center" vertical="center" wrapText="1"/>
      <protection locked="0"/>
    </xf>
    <xf numFmtId="0" fontId="15" fillId="0" borderId="1" xfId="5" applyFont="1" applyBorder="1" applyAlignment="1" applyProtection="1">
      <alignment vertical="center" wrapText="1"/>
      <protection locked="0"/>
    </xf>
    <xf numFmtId="9" fontId="15" fillId="0" borderId="1" xfId="5" applyNumberFormat="1" applyFont="1" applyBorder="1" applyAlignment="1" applyProtection="1">
      <alignment horizontal="center" vertical="center" wrapText="1"/>
      <protection locked="0"/>
    </xf>
    <xf numFmtId="0" fontId="15" fillId="0" borderId="2" xfId="324" applyFont="1" applyFill="1" applyBorder="1" applyAlignment="1" applyProtection="1">
      <alignment horizontal="left" vertical="center" wrapText="1"/>
      <protection locked="0"/>
    </xf>
    <xf numFmtId="0" fontId="15" fillId="0" borderId="4" xfId="324" applyFont="1" applyFill="1" applyBorder="1" applyAlignment="1" applyProtection="1">
      <alignment horizontal="center" vertical="center" wrapText="1"/>
      <protection locked="0"/>
    </xf>
    <xf numFmtId="0" fontId="33" fillId="7" borderId="1" xfId="5" applyFont="1" applyFill="1" applyBorder="1" applyAlignment="1" applyProtection="1">
      <alignment vertical="center" wrapText="1"/>
      <protection locked="0"/>
    </xf>
    <xf numFmtId="0" fontId="33" fillId="7" borderId="1" xfId="5" applyFont="1" applyFill="1" applyBorder="1" applyAlignment="1" applyProtection="1">
      <alignment horizontal="center" vertical="center" wrapText="1"/>
      <protection locked="0"/>
    </xf>
    <xf numFmtId="0" fontId="33" fillId="0" borderId="1" xfId="324" applyFont="1" applyBorder="1" applyAlignment="1" applyProtection="1">
      <alignment vertical="center" wrapText="1"/>
      <protection locked="0"/>
    </xf>
    <xf numFmtId="9" fontId="33" fillId="0" borderId="2" xfId="5" applyNumberFormat="1" applyFont="1" applyBorder="1" applyAlignment="1" applyProtection="1">
      <alignment horizontal="center" vertical="center" wrapText="1"/>
      <protection locked="0"/>
    </xf>
    <xf numFmtId="0" fontId="15" fillId="0" borderId="1" xfId="324" applyFont="1" applyFill="1" applyBorder="1" applyAlignment="1" applyProtection="1">
      <alignment horizontal="center" vertical="center" wrapText="1"/>
      <protection locked="0"/>
    </xf>
    <xf numFmtId="9" fontId="15" fillId="35" borderId="1" xfId="324" applyNumberFormat="1" applyFont="1" applyFill="1" applyBorder="1" applyAlignment="1" applyProtection="1">
      <alignment horizontal="center" vertical="center" wrapText="1"/>
      <protection locked="0"/>
    </xf>
    <xf numFmtId="0" fontId="15" fillId="15" borderId="0" xfId="5" applyFont="1" applyFill="1" applyProtection="1"/>
    <xf numFmtId="0" fontId="33" fillId="0" borderId="1" xfId="5" applyFont="1" applyBorder="1" applyAlignment="1" applyProtection="1">
      <alignment vertical="center" wrapText="1"/>
    </xf>
    <xf numFmtId="0" fontId="33" fillId="0" borderId="1" xfId="5" quotePrefix="1" applyFont="1" applyBorder="1" applyAlignment="1" applyProtection="1">
      <alignment horizontal="left" vertical="center" wrapText="1"/>
    </xf>
    <xf numFmtId="0" fontId="15" fillId="15" borderId="0" xfId="5" applyFont="1" applyFill="1" applyProtection="1">
      <protection locked="0"/>
    </xf>
    <xf numFmtId="0" fontId="15" fillId="15" borderId="0" xfId="5" applyFont="1" applyFill="1" applyAlignment="1" applyProtection="1">
      <alignment horizontal="center"/>
      <protection locked="0"/>
    </xf>
    <xf numFmtId="0" fontId="15" fillId="15" borderId="0" xfId="5" applyFont="1" applyFill="1" applyBorder="1" applyAlignment="1" applyProtection="1">
      <alignment vertical="center" wrapText="1"/>
      <protection locked="0"/>
    </xf>
    <xf numFmtId="0" fontId="15" fillId="15" borderId="0" xfId="5" applyFont="1" applyFill="1" applyBorder="1" applyAlignment="1" applyProtection="1">
      <alignment horizontal="center" vertical="center" wrapText="1"/>
      <protection locked="0"/>
    </xf>
    <xf numFmtId="0" fontId="50" fillId="36" borderId="1" xfId="0" quotePrefix="1" applyFont="1" applyFill="1" applyBorder="1" applyAlignment="1" applyProtection="1">
      <alignment horizontal="left" vertical="center" wrapText="1"/>
      <protection locked="0"/>
    </xf>
    <xf numFmtId="9" fontId="50" fillId="36" borderId="1" xfId="1" quotePrefix="1" applyFont="1" applyFill="1" applyBorder="1" applyAlignment="1" applyProtection="1">
      <alignment horizontal="center" vertical="center" wrapText="1"/>
      <protection locked="0"/>
    </xf>
    <xf numFmtId="0" fontId="15" fillId="0" borderId="0" xfId="5" applyFont="1" applyBorder="1" applyProtection="1">
      <protection locked="0"/>
    </xf>
    <xf numFmtId="0" fontId="15" fillId="0" borderId="0" xfId="5" applyFont="1" applyBorder="1" applyAlignment="1" applyProtection="1">
      <alignment horizontal="center"/>
      <protection locked="0"/>
    </xf>
    <xf numFmtId="0" fontId="33" fillId="5" borderId="0" xfId="5" applyFont="1" applyFill="1" applyBorder="1" applyAlignment="1" applyProtection="1">
      <alignment horizontal="left" vertical="center" wrapText="1"/>
      <protection locked="0"/>
    </xf>
    <xf numFmtId="0" fontId="33" fillId="2" borderId="1" xfId="5" quotePrefix="1" applyFont="1" applyFill="1" applyBorder="1" applyAlignment="1" applyProtection="1">
      <alignment horizontal="left" vertical="center" wrapText="1"/>
      <protection locked="0"/>
    </xf>
    <xf numFmtId="0" fontId="33" fillId="15" borderId="0" xfId="5" quotePrefix="1" applyFont="1" applyFill="1" applyBorder="1" applyAlignment="1" applyProtection="1">
      <alignment horizontal="left" vertical="center" wrapText="1"/>
      <protection locked="0"/>
    </xf>
    <xf numFmtId="0" fontId="33" fillId="15" borderId="0" xfId="5" applyFont="1" applyFill="1" applyBorder="1" applyAlignment="1" applyProtection="1">
      <alignment horizontal="center" vertical="center" wrapText="1"/>
      <protection locked="0"/>
    </xf>
    <xf numFmtId="0" fontId="33" fillId="15" borderId="0" xfId="5" quotePrefix="1" applyFont="1" applyFill="1" applyBorder="1" applyAlignment="1" applyProtection="1">
      <alignment horizontal="center" vertical="center" wrapText="1"/>
      <protection locked="0"/>
    </xf>
    <xf numFmtId="0" fontId="33" fillId="15" borderId="3" xfId="5" quotePrefix="1" applyFont="1" applyFill="1" applyBorder="1" applyAlignment="1" applyProtection="1">
      <alignment horizontal="center" vertical="center" wrapText="1"/>
      <protection locked="0"/>
    </xf>
    <xf numFmtId="0" fontId="33" fillId="15" borderId="4" xfId="5" quotePrefix="1" applyFont="1" applyFill="1" applyBorder="1" applyAlignment="1" applyProtection="1">
      <alignment horizontal="center" vertical="center" wrapText="1"/>
      <protection locked="0"/>
    </xf>
    <xf numFmtId="0" fontId="15" fillId="15" borderId="0" xfId="5" applyFont="1" applyFill="1" applyBorder="1" applyProtection="1">
      <protection locked="0"/>
    </xf>
    <xf numFmtId="0" fontId="15" fillId="15" borderId="0" xfId="5" applyFont="1" applyFill="1" applyBorder="1" applyAlignment="1" applyProtection="1">
      <alignment horizontal="center"/>
      <protection locked="0"/>
    </xf>
    <xf numFmtId="0" fontId="33" fillId="15" borderId="0" xfId="5" applyFont="1" applyFill="1" applyBorder="1" applyAlignment="1" applyProtection="1">
      <alignment horizontal="left" vertical="center" wrapText="1"/>
      <protection locked="0"/>
    </xf>
    <xf numFmtId="0" fontId="33" fillId="5" borderId="1" xfId="5" applyFont="1" applyFill="1" applyBorder="1" applyAlignment="1" applyProtection="1">
      <alignment horizontal="center" vertical="center" wrapText="1"/>
      <protection locked="0"/>
    </xf>
    <xf numFmtId="0" fontId="33" fillId="5" borderId="0" xfId="5" applyFont="1" applyFill="1" applyBorder="1" applyAlignment="1" applyProtection="1">
      <alignment horizontal="center" vertical="center" wrapText="1"/>
      <protection locked="0"/>
    </xf>
    <xf numFmtId="0" fontId="15" fillId="0" borderId="0" xfId="5" applyFont="1" applyProtection="1">
      <protection locked="0"/>
    </xf>
    <xf numFmtId="0" fontId="15" fillId="0" borderId="0" xfId="5" applyFont="1" applyAlignment="1" applyProtection="1">
      <alignment horizontal="center"/>
      <protection locked="0"/>
    </xf>
    <xf numFmtId="0" fontId="33" fillId="10" borderId="1" xfId="4" applyFont="1" applyFill="1" applyBorder="1" applyAlignment="1" applyProtection="1">
      <alignment horizontal="center" vertical="center" wrapText="1"/>
      <protection locked="0"/>
    </xf>
    <xf numFmtId="0" fontId="15" fillId="11" borderId="1" xfId="4" applyFont="1" applyFill="1" applyBorder="1" applyAlignment="1" applyProtection="1">
      <alignment horizontal="center" vertical="center" wrapText="1"/>
      <protection locked="0"/>
    </xf>
    <xf numFmtId="9" fontId="15" fillId="0" borderId="1" xfId="5" applyNumberFormat="1" applyFont="1" applyBorder="1" applyAlignment="1" applyProtection="1">
      <alignment vertical="center" wrapText="1"/>
      <protection locked="0"/>
    </xf>
    <xf numFmtId="0" fontId="33" fillId="0" borderId="1" xfId="0" applyFont="1" applyBorder="1" applyAlignment="1" applyProtection="1">
      <alignment vertical="center" wrapText="1"/>
      <protection locked="0"/>
    </xf>
    <xf numFmtId="0" fontId="33" fillId="0" borderId="2" xfId="0" applyFont="1" applyBorder="1" applyAlignment="1" applyProtection="1">
      <alignment horizontal="center" vertical="center" wrapText="1"/>
      <protection locked="0"/>
    </xf>
    <xf numFmtId="9" fontId="33" fillId="10" borderId="1" xfId="4" applyNumberFormat="1" applyFont="1" applyFill="1" applyBorder="1" applyAlignment="1" applyProtection="1">
      <alignment horizontal="center" vertical="center" wrapText="1"/>
      <protection locked="0"/>
    </xf>
    <xf numFmtId="9" fontId="15" fillId="11" borderId="1" xfId="4" applyNumberFormat="1" applyFont="1" applyFill="1" applyBorder="1" applyAlignment="1" applyProtection="1">
      <alignment horizontal="center" vertical="center" wrapText="1"/>
      <protection locked="0"/>
    </xf>
    <xf numFmtId="0" fontId="33" fillId="15" borderId="0" xfId="4" applyFont="1" applyFill="1" applyBorder="1" applyAlignment="1" applyProtection="1">
      <alignment horizontal="center" vertical="center" wrapText="1"/>
      <protection locked="0"/>
    </xf>
    <xf numFmtId="0" fontId="15" fillId="15" borderId="0" xfId="4" applyFont="1" applyFill="1" applyBorder="1" applyAlignment="1" applyProtection="1">
      <alignment horizontal="center" vertical="center" wrapText="1"/>
      <protection locked="0"/>
    </xf>
    <xf numFmtId="0" fontId="15" fillId="15" borderId="0" xfId="5" applyFont="1" applyFill="1" applyBorder="1" applyAlignment="1" applyProtection="1">
      <alignment horizontal="left" vertical="center" wrapText="1"/>
      <protection locked="0"/>
    </xf>
    <xf numFmtId="0" fontId="33" fillId="15" borderId="0" xfId="5" applyFont="1" applyFill="1" applyBorder="1" applyAlignment="1" applyProtection="1">
      <alignment vertical="center" wrapText="1"/>
      <protection locked="0"/>
    </xf>
    <xf numFmtId="0" fontId="33" fillId="15" borderId="0" xfId="5" quotePrefix="1" applyFont="1" applyFill="1" applyBorder="1" applyAlignment="1" applyProtection="1">
      <alignment horizontal="justify" vertical="center" wrapText="1"/>
      <protection locked="0"/>
    </xf>
    <xf numFmtId="0" fontId="33" fillId="15" borderId="0" xfId="0" applyFont="1" applyFill="1" applyBorder="1" applyAlignment="1" applyProtection="1">
      <alignment vertical="center" wrapText="1"/>
      <protection locked="0"/>
    </xf>
    <xf numFmtId="0" fontId="33" fillId="15" borderId="0" xfId="0" applyFont="1" applyFill="1" applyBorder="1" applyAlignment="1" applyProtection="1">
      <alignment horizontal="center" vertical="center" wrapText="1"/>
      <protection locked="0"/>
    </xf>
    <xf numFmtId="0" fontId="15" fillId="15" borderId="0" xfId="0" applyFont="1" applyFill="1" applyBorder="1" applyAlignment="1" applyProtection="1">
      <alignment horizontal="left" vertical="center" wrapText="1"/>
      <protection locked="0"/>
    </xf>
    <xf numFmtId="0" fontId="15" fillId="15" borderId="0" xfId="0" applyFont="1" applyFill="1" applyBorder="1" applyAlignment="1" applyProtection="1">
      <alignment horizontal="center" vertical="center"/>
      <protection locked="0"/>
    </xf>
    <xf numFmtId="0" fontId="15" fillId="15" borderId="0" xfId="0" applyFont="1" applyFill="1" applyBorder="1" applyAlignment="1" applyProtection="1">
      <alignment horizontal="center" vertical="center" wrapText="1"/>
      <protection locked="0"/>
    </xf>
    <xf numFmtId="0" fontId="33" fillId="15" borderId="0" xfId="5" applyFont="1" applyFill="1" applyBorder="1" applyAlignment="1" applyProtection="1">
      <alignment horizontal="center" vertical="center"/>
      <protection locked="0"/>
    </xf>
    <xf numFmtId="0" fontId="33" fillId="15" borderId="1" xfId="5" quotePrefix="1" applyFont="1" applyFill="1" applyBorder="1" applyAlignment="1" applyProtection="1">
      <alignment horizontal="left" vertical="center" wrapText="1"/>
      <protection locked="0"/>
    </xf>
    <xf numFmtId="0" fontId="33" fillId="15" borderId="2" xfId="0" applyFont="1" applyFill="1" applyBorder="1" applyAlignment="1" applyProtection="1">
      <alignment horizontal="center" vertical="center" wrapText="1"/>
      <protection locked="0"/>
    </xf>
    <xf numFmtId="0" fontId="33" fillId="15" borderId="3" xfId="0" quotePrefix="1" applyFont="1" applyFill="1" applyBorder="1" applyAlignment="1" applyProtection="1">
      <alignment horizontal="center" vertical="center" wrapText="1"/>
      <protection locked="0"/>
    </xf>
    <xf numFmtId="0" fontId="33" fillId="15" borderId="4" xfId="0" quotePrefix="1" applyFont="1" applyFill="1" applyBorder="1" applyAlignment="1" applyProtection="1">
      <alignment horizontal="center" vertical="center" wrapText="1"/>
      <protection locked="0"/>
    </xf>
    <xf numFmtId="0" fontId="42" fillId="0" borderId="1" xfId="0" applyFont="1" applyBorder="1" applyAlignment="1" applyProtection="1">
      <alignment vertical="center" wrapText="1"/>
    </xf>
    <xf numFmtId="0" fontId="42" fillId="0" borderId="1" xfId="0" quotePrefix="1" applyFont="1" applyBorder="1" applyAlignment="1" applyProtection="1">
      <alignment horizontal="left" vertical="center" wrapText="1"/>
    </xf>
    <xf numFmtId="0" fontId="42" fillId="2" borderId="1" xfId="0" quotePrefix="1" applyFont="1" applyFill="1" applyBorder="1" applyAlignment="1" applyProtection="1">
      <alignment horizontal="left" vertical="center" wrapText="1"/>
      <protection locked="0"/>
    </xf>
    <xf numFmtId="0" fontId="42" fillId="7" borderId="1" xfId="0" applyFont="1" applyFill="1" applyBorder="1" applyAlignment="1" applyProtection="1">
      <alignment horizontal="center" vertical="center" wrapText="1"/>
      <protection locked="0"/>
    </xf>
    <xf numFmtId="0" fontId="21" fillId="15" borderId="0" xfId="0" applyFont="1" applyFill="1" applyProtection="1">
      <protection locked="0"/>
    </xf>
    <xf numFmtId="0" fontId="21" fillId="15" borderId="0" xfId="0" applyFont="1" applyFill="1" applyAlignment="1" applyProtection="1">
      <alignment horizontal="center"/>
      <protection locked="0"/>
    </xf>
    <xf numFmtId="0" fontId="21" fillId="15" borderId="0" xfId="0" applyFont="1" applyFill="1" applyBorder="1" applyAlignment="1" applyProtection="1">
      <alignment vertical="center" wrapText="1"/>
      <protection locked="0"/>
    </xf>
    <xf numFmtId="0" fontId="21" fillId="15" borderId="0"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15" borderId="0" xfId="0" applyFont="1" applyFill="1" applyBorder="1" applyProtection="1">
      <protection locked="0"/>
    </xf>
    <xf numFmtId="0" fontId="21" fillId="15" borderId="0" xfId="0" applyFont="1" applyFill="1" applyBorder="1" applyAlignment="1" applyProtection="1">
      <alignment horizontal="center"/>
      <protection locked="0"/>
    </xf>
    <xf numFmtId="0" fontId="42" fillId="15" borderId="0" xfId="0" applyFont="1" applyFill="1" applyBorder="1" applyAlignment="1" applyProtection="1">
      <alignment horizontal="left" vertical="center" wrapText="1"/>
      <protection locked="0"/>
    </xf>
    <xf numFmtId="0" fontId="42" fillId="36" borderId="1" xfId="0" quotePrefix="1" applyFont="1" applyFill="1" applyBorder="1" applyAlignment="1" applyProtection="1">
      <alignment horizontal="left" vertical="center" wrapText="1"/>
      <protection locked="0"/>
    </xf>
    <xf numFmtId="9" fontId="21" fillId="36" borderId="4" xfId="1" applyFont="1" applyFill="1" applyBorder="1" applyAlignment="1" applyProtection="1">
      <alignment horizontal="center" vertical="center"/>
      <protection locked="0"/>
    </xf>
    <xf numFmtId="9" fontId="21" fillId="35" borderId="1" xfId="1" applyFont="1" applyFill="1" applyBorder="1" applyAlignment="1" applyProtection="1">
      <alignment horizontal="center" vertical="center" wrapText="1"/>
      <protection locked="0"/>
    </xf>
    <xf numFmtId="9" fontId="42" fillId="0" borderId="2" xfId="1" applyFont="1" applyBorder="1" applyAlignment="1" applyProtection="1">
      <alignment horizontal="center" vertical="center" wrapText="1"/>
      <protection locked="0"/>
    </xf>
    <xf numFmtId="0" fontId="42" fillId="15" borderId="0" xfId="0" quotePrefix="1" applyFont="1" applyFill="1" applyBorder="1" applyAlignment="1" applyProtection="1">
      <alignment horizontal="left" vertical="center" wrapText="1"/>
    </xf>
    <xf numFmtId="0" fontId="21" fillId="15" borderId="0" xfId="0" applyFont="1" applyFill="1" applyBorder="1" applyAlignment="1" applyProtection="1">
      <alignment horizontal="left" vertical="center" wrapText="1"/>
    </xf>
    <xf numFmtId="0" fontId="42" fillId="12" borderId="1" xfId="0" applyFont="1" applyFill="1" applyBorder="1" applyAlignment="1" applyProtection="1">
      <alignment horizontal="center" vertical="center" wrapText="1"/>
      <protection locked="0"/>
    </xf>
    <xf numFmtId="0" fontId="21" fillId="15" borderId="1" xfId="0" applyFont="1" applyFill="1" applyBorder="1" applyAlignment="1" applyProtection="1">
      <alignment horizontal="center" vertical="center" wrapText="1"/>
      <protection locked="0"/>
    </xf>
    <xf numFmtId="10" fontId="21" fillId="14" borderId="1" xfId="1" applyNumberFormat="1" applyFont="1" applyFill="1" applyBorder="1" applyAlignment="1" applyProtection="1">
      <alignment horizontal="center" vertical="center" wrapText="1"/>
      <protection locked="0"/>
    </xf>
    <xf numFmtId="0" fontId="21" fillId="14" borderId="1" xfId="4" applyFont="1" applyFill="1" applyBorder="1" applyAlignment="1" applyProtection="1">
      <alignment horizontal="center" vertical="center" wrapText="1"/>
      <protection locked="0"/>
    </xf>
    <xf numFmtId="0" fontId="42" fillId="15" borderId="0" xfId="4" applyFont="1" applyFill="1" applyBorder="1" applyAlignment="1" applyProtection="1">
      <alignment horizontal="center" vertical="center" wrapText="1"/>
      <protection locked="0"/>
    </xf>
    <xf numFmtId="10" fontId="21" fillId="15" borderId="0" xfId="1" applyNumberFormat="1" applyFont="1" applyFill="1" applyBorder="1" applyAlignment="1" applyProtection="1">
      <alignment horizontal="center" vertical="center" wrapText="1"/>
      <protection locked="0"/>
    </xf>
    <xf numFmtId="0" fontId="42" fillId="15" borderId="0" xfId="0" quotePrefix="1" applyFont="1" applyFill="1" applyBorder="1" applyAlignment="1" applyProtection="1">
      <alignment horizontal="left" vertical="center" wrapText="1"/>
      <protection locked="0"/>
    </xf>
    <xf numFmtId="0" fontId="42" fillId="15" borderId="0" xfId="0" quotePrefix="1" applyFont="1" applyFill="1" applyBorder="1" applyAlignment="1" applyProtection="1">
      <alignment horizontal="center" vertical="center" wrapText="1"/>
      <protection locked="0"/>
    </xf>
    <xf numFmtId="9" fontId="42" fillId="13" borderId="1" xfId="4" applyNumberFormat="1" applyFont="1" applyFill="1" applyBorder="1" applyAlignment="1" applyProtection="1">
      <alignment horizontal="center" vertical="center" wrapText="1"/>
      <protection locked="0"/>
    </xf>
    <xf numFmtId="0" fontId="42" fillId="5" borderId="1" xfId="322" applyFont="1" applyFill="1" applyBorder="1" applyAlignment="1" applyProtection="1">
      <alignment horizontal="center" vertical="center" wrapText="1"/>
      <protection locked="0"/>
    </xf>
    <xf numFmtId="9" fontId="6" fillId="0" borderId="1" xfId="329" applyNumberFormat="1" applyFont="1" applyBorder="1" applyAlignment="1" applyProtection="1">
      <alignment horizontal="center" vertical="center" wrapText="1"/>
      <protection locked="0"/>
    </xf>
    <xf numFmtId="9" fontId="21" fillId="0" borderId="1" xfId="0" applyNumberFormat="1" applyFont="1" applyBorder="1" applyAlignment="1" applyProtection="1">
      <alignment horizontal="center" vertical="center" wrapText="1"/>
      <protection locked="0"/>
    </xf>
    <xf numFmtId="2" fontId="21" fillId="14" borderId="1" xfId="1" applyNumberFormat="1" applyFont="1" applyFill="1" applyBorder="1" applyAlignment="1" applyProtection="1">
      <alignment horizontal="center" vertical="center" wrapText="1"/>
      <protection locked="0"/>
    </xf>
    <xf numFmtId="164" fontId="21" fillId="14" borderId="1" xfId="1" applyNumberFormat="1" applyFont="1" applyFill="1" applyBorder="1" applyAlignment="1" applyProtection="1">
      <alignment horizontal="center" vertical="center" wrapText="1"/>
      <protection locked="0"/>
    </xf>
    <xf numFmtId="0" fontId="0" fillId="0" borderId="0" xfId="0"/>
    <xf numFmtId="0" fontId="42" fillId="12" borderId="2" xfId="0" applyFont="1" applyFill="1" applyBorder="1" applyAlignment="1" applyProtection="1">
      <alignment horizontal="center" vertical="center"/>
      <protection locked="0"/>
    </xf>
    <xf numFmtId="0" fontId="4" fillId="11" borderId="1" xfId="4" applyFont="1" applyFill="1" applyBorder="1" applyAlignment="1" applyProtection="1">
      <alignment horizontal="center" vertical="center" wrapText="1"/>
      <protection locked="0"/>
    </xf>
    <xf numFmtId="9" fontId="4" fillId="11" borderId="1" xfId="4" applyNumberFormat="1"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9" fontId="4" fillId="4" borderId="4" xfId="6" applyFont="1" applyFill="1" applyBorder="1" applyAlignment="1" applyProtection="1">
      <alignment horizontal="center" vertical="center"/>
      <protection locked="0"/>
    </xf>
    <xf numFmtId="9" fontId="6" fillId="0" borderId="1" xfId="1" applyFont="1" applyBorder="1" applyAlignment="1" applyProtection="1">
      <alignment horizontal="center" vertical="center" wrapText="1"/>
      <protection locked="0"/>
    </xf>
    <xf numFmtId="9" fontId="2" fillId="10" borderId="1" xfId="1" applyFont="1" applyFill="1" applyBorder="1" applyAlignment="1" applyProtection="1">
      <alignment horizontal="center" vertical="center" wrapText="1"/>
      <protection locked="0"/>
    </xf>
    <xf numFmtId="0" fontId="2" fillId="10" borderId="2" xfId="4" applyFont="1" applyFill="1" applyBorder="1" applyAlignment="1" applyProtection="1">
      <alignment vertical="center" wrapText="1"/>
      <protection locked="0"/>
    </xf>
    <xf numFmtId="0" fontId="2" fillId="10" borderId="1" xfId="4" applyNumberFormat="1" applyFont="1" applyFill="1" applyBorder="1" applyAlignment="1" applyProtection="1">
      <alignment horizontal="center" vertical="center" wrapText="1"/>
      <protection locked="0"/>
    </xf>
    <xf numFmtId="0" fontId="2" fillId="11" borderId="2" xfId="4" applyFont="1" applyFill="1" applyBorder="1" applyAlignment="1" applyProtection="1">
      <alignment vertical="center" wrapText="1"/>
      <protection locked="0"/>
    </xf>
    <xf numFmtId="0" fontId="4" fillId="0" borderId="0" xfId="5" applyFont="1" applyProtection="1"/>
    <xf numFmtId="0" fontId="32" fillId="0" borderId="0" xfId="5" applyFont="1" applyProtection="1"/>
    <xf numFmtId="0" fontId="4" fillId="0" borderId="0" xfId="5" applyFont="1" applyBorder="1" applyAlignment="1" applyProtection="1">
      <alignment horizontal="center"/>
    </xf>
    <xf numFmtId="0" fontId="2" fillId="2" borderId="1" xfId="5" quotePrefix="1" applyFont="1" applyFill="1" applyBorder="1" applyAlignment="1" applyProtection="1">
      <alignment horizontal="left" vertical="center" wrapText="1"/>
      <protection locked="0"/>
    </xf>
    <xf numFmtId="0" fontId="4" fillId="0" borderId="0" xfId="5" applyFont="1" applyBorder="1" applyProtection="1">
      <protection locked="0"/>
    </xf>
    <xf numFmtId="0" fontId="4" fillId="0" borderId="0" xfId="5" applyFont="1" applyBorder="1" applyAlignment="1" applyProtection="1">
      <alignment horizontal="center"/>
      <protection locked="0"/>
    </xf>
    <xf numFmtId="0" fontId="2" fillId="5" borderId="0" xfId="5" applyFont="1" applyFill="1" applyBorder="1" applyAlignment="1" applyProtection="1">
      <alignment horizontal="left" vertical="center" wrapText="1"/>
      <protection locked="0"/>
    </xf>
    <xf numFmtId="0" fontId="2" fillId="36" borderId="1" xfId="5" quotePrefix="1" applyFont="1" applyFill="1" applyBorder="1" applyAlignment="1" applyProtection="1">
      <alignment horizontal="left" vertical="center" wrapText="1"/>
      <protection locked="0"/>
    </xf>
    <xf numFmtId="0" fontId="2" fillId="5" borderId="1" xfId="5" applyFont="1" applyFill="1" applyBorder="1" applyAlignment="1" applyProtection="1">
      <alignment horizontal="center" vertical="center" wrapText="1"/>
      <protection locked="0"/>
    </xf>
    <xf numFmtId="0" fontId="2" fillId="5" borderId="0" xfId="5" applyFont="1" applyFill="1" applyBorder="1" applyAlignment="1" applyProtection="1">
      <alignment horizontal="center" vertical="center" wrapText="1"/>
      <protection locked="0"/>
    </xf>
    <xf numFmtId="0" fontId="4" fillId="0" borderId="0" xfId="5" applyFont="1"/>
    <xf numFmtId="0" fontId="6" fillId="0" borderId="1" xfId="5" applyFont="1" applyFill="1" applyBorder="1" applyAlignment="1" applyProtection="1">
      <alignment vertical="center" wrapText="1"/>
      <protection locked="0"/>
    </xf>
    <xf numFmtId="0" fontId="6" fillId="0" borderId="1" xfId="5" applyFont="1" applyBorder="1" applyAlignment="1" applyProtection="1">
      <alignment vertical="center" wrapText="1"/>
      <protection locked="0"/>
    </xf>
    <xf numFmtId="0" fontId="2" fillId="7" borderId="1" xfId="5" applyFont="1" applyFill="1" applyBorder="1" applyAlignment="1" applyProtection="1">
      <alignment vertical="center" wrapText="1"/>
      <protection locked="0"/>
    </xf>
    <xf numFmtId="0" fontId="2" fillId="7" borderId="1" xfId="5" applyFont="1" applyFill="1" applyBorder="1" applyAlignment="1" applyProtection="1">
      <alignment horizontal="center" vertical="center" wrapText="1"/>
      <protection locked="0"/>
    </xf>
    <xf numFmtId="0" fontId="15" fillId="0" borderId="1" xfId="5" applyFont="1" applyBorder="1" applyAlignment="1" applyProtection="1">
      <alignment vertical="center" wrapText="1"/>
      <protection locked="0"/>
    </xf>
    <xf numFmtId="9" fontId="15" fillId="0" borderId="2" xfId="5" applyNumberFormat="1" applyFont="1" applyBorder="1" applyAlignment="1" applyProtection="1">
      <alignment horizontal="center" vertical="center" wrapText="1"/>
      <protection locked="0"/>
    </xf>
    <xf numFmtId="0" fontId="15" fillId="0" borderId="1" xfId="5" applyFont="1" applyBorder="1" applyAlignment="1" applyProtection="1">
      <alignment horizontal="justify" vertical="center" wrapText="1"/>
      <protection locked="0"/>
    </xf>
    <xf numFmtId="0" fontId="15" fillId="0" borderId="1" xfId="5" applyFont="1" applyBorder="1" applyAlignment="1" applyProtection="1">
      <alignment horizontal="left" vertical="center" wrapText="1"/>
      <protection locked="0"/>
    </xf>
    <xf numFmtId="9" fontId="15" fillId="0" borderId="1" xfId="5" applyNumberFormat="1" applyFont="1" applyBorder="1" applyAlignment="1" applyProtection="1">
      <alignment horizontal="center" vertical="center" wrapText="1"/>
      <protection locked="0"/>
    </xf>
    <xf numFmtId="0" fontId="15" fillId="0" borderId="0" xfId="5" applyFont="1" applyProtection="1"/>
    <xf numFmtId="0" fontId="4" fillId="15" borderId="0" xfId="5" applyFont="1" applyFill="1" applyProtection="1"/>
    <xf numFmtId="0" fontId="2" fillId="15" borderId="1" xfId="5" applyFont="1" applyFill="1" applyBorder="1" applyAlignment="1" applyProtection="1">
      <alignment vertical="center" wrapText="1"/>
    </xf>
    <xf numFmtId="0" fontId="2" fillId="15" borderId="1" xfId="5" quotePrefix="1" applyFont="1" applyFill="1" applyBorder="1" applyAlignment="1" applyProtection="1">
      <alignment horizontal="left" vertical="center" wrapText="1"/>
    </xf>
    <xf numFmtId="0" fontId="4" fillId="15" borderId="0" xfId="5" applyFont="1" applyFill="1" applyProtection="1">
      <protection locked="0"/>
    </xf>
    <xf numFmtId="0" fontId="4" fillId="15" borderId="0" xfId="5" applyFont="1" applyFill="1" applyAlignment="1" applyProtection="1">
      <alignment horizontal="center"/>
      <protection locked="0"/>
    </xf>
    <xf numFmtId="0" fontId="4" fillId="15" borderId="0" xfId="5" applyFont="1" applyFill="1" applyBorder="1" applyAlignment="1" applyProtection="1">
      <alignment vertical="center" wrapText="1"/>
      <protection locked="0"/>
    </xf>
    <xf numFmtId="0" fontId="4" fillId="15" borderId="0" xfId="5" applyFont="1" applyFill="1" applyBorder="1" applyAlignment="1" applyProtection="1">
      <alignment horizontal="center" vertical="center" wrapText="1"/>
      <protection locked="0"/>
    </xf>
    <xf numFmtId="0" fontId="32" fillId="15" borderId="0" xfId="5" applyFont="1" applyFill="1" applyProtection="1"/>
    <xf numFmtId="0" fontId="4" fillId="15" borderId="0" xfId="5" applyFont="1" applyFill="1" applyBorder="1" applyProtection="1"/>
    <xf numFmtId="0" fontId="4" fillId="15" borderId="0" xfId="5" applyFont="1" applyFill="1" applyAlignment="1" applyProtection="1">
      <alignment vertical="center" wrapText="1"/>
    </xf>
    <xf numFmtId="0" fontId="4" fillId="15" borderId="0" xfId="5" applyFont="1" applyFill="1" applyBorder="1" applyAlignment="1" applyProtection="1">
      <alignment horizontal="center"/>
    </xf>
    <xf numFmtId="0" fontId="4" fillId="15" borderId="0" xfId="5" applyFont="1" applyFill="1" applyBorder="1" applyProtection="1">
      <protection locked="0"/>
    </xf>
    <xf numFmtId="0" fontId="4" fillId="15" borderId="0" xfId="5" applyFont="1" applyFill="1" applyBorder="1" applyAlignment="1" applyProtection="1">
      <alignment horizontal="center"/>
      <protection locked="0"/>
    </xf>
    <xf numFmtId="0" fontId="2" fillId="15" borderId="0" xfId="5" applyFont="1" applyFill="1" applyBorder="1" applyAlignment="1" applyProtection="1">
      <alignment horizontal="left" vertical="center" wrapText="1"/>
      <protection locked="0"/>
    </xf>
    <xf numFmtId="0" fontId="2" fillId="15" borderId="1" xfId="5" applyFont="1" applyFill="1" applyBorder="1" applyAlignment="1" applyProtection="1">
      <alignment horizontal="center" vertical="center" wrapText="1"/>
      <protection locked="0"/>
    </xf>
    <xf numFmtId="0" fontId="2" fillId="15" borderId="0" xfId="5" applyFont="1" applyFill="1" applyBorder="1" applyAlignment="1" applyProtection="1">
      <alignment horizontal="center" vertical="center" wrapText="1"/>
      <protection locked="0"/>
    </xf>
    <xf numFmtId="9" fontId="6" fillId="0" borderId="1" xfId="1" applyFont="1" applyBorder="1" applyAlignment="1" applyProtection="1">
      <alignment vertical="center" wrapText="1"/>
      <protection locked="0"/>
    </xf>
    <xf numFmtId="0" fontId="3" fillId="15" borderId="0" xfId="186" applyFont="1" applyFill="1" applyBorder="1" applyAlignment="1">
      <alignment horizontal="center" vertical="center"/>
    </xf>
    <xf numFmtId="10" fontId="4" fillId="11" borderId="1" xfId="4" applyNumberFormat="1" applyFont="1" applyFill="1" applyBorder="1" applyAlignment="1" applyProtection="1">
      <alignment horizontal="center" vertical="center" wrapText="1"/>
      <protection locked="0"/>
    </xf>
    <xf numFmtId="164" fontId="4" fillId="11" borderId="1" xfId="4" applyNumberFormat="1" applyFont="1" applyFill="1" applyBorder="1" applyAlignment="1" applyProtection="1">
      <alignment horizontal="center" vertical="center" wrapText="1"/>
      <protection locked="0"/>
    </xf>
    <xf numFmtId="0" fontId="2" fillId="7" borderId="1" xfId="5" applyFont="1" applyFill="1" applyBorder="1" applyAlignment="1" applyProtection="1">
      <alignment horizontal="center" vertical="center" wrapText="1"/>
      <protection locked="0"/>
    </xf>
    <xf numFmtId="0" fontId="6" fillId="0" borderId="1" xfId="5" applyFont="1" applyBorder="1" applyAlignment="1" applyProtection="1">
      <alignment horizontal="center" vertical="center" wrapText="1"/>
      <protection locked="0"/>
    </xf>
    <xf numFmtId="0" fontId="2" fillId="2" borderId="3" xfId="5" quotePrefix="1" applyFont="1" applyFill="1" applyBorder="1" applyAlignment="1" applyProtection="1">
      <alignment horizontal="center" vertical="center" wrapText="1"/>
      <protection locked="0"/>
    </xf>
    <xf numFmtId="0" fontId="2" fillId="2" borderId="4" xfId="5" quotePrefix="1" applyFont="1" applyFill="1" applyBorder="1" applyAlignment="1" applyProtection="1">
      <alignment horizontal="center" vertical="center" wrapText="1"/>
      <protection locked="0"/>
    </xf>
    <xf numFmtId="0" fontId="2" fillId="5" borderId="1" xfId="5"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0" fontId="2" fillId="11" borderId="1" xfId="4" applyFont="1" applyFill="1" applyBorder="1" applyAlignment="1" applyProtection="1">
      <alignment horizontal="center" vertical="center" wrapText="1"/>
      <protection locked="0"/>
    </xf>
    <xf numFmtId="0" fontId="6" fillId="0" borderId="1" xfId="5"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0" borderId="1" xfId="3" applyFont="1" applyBorder="1" applyAlignment="1">
      <alignment horizontal="center" vertical="center"/>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4" fillId="0" borderId="1" xfId="5" applyFont="1" applyBorder="1" applyAlignment="1" applyProtection="1">
      <alignment horizontal="center" vertical="center"/>
      <protection locked="0"/>
    </xf>
    <xf numFmtId="0" fontId="4" fillId="0" borderId="1" xfId="5" applyFont="1" applyBorder="1" applyAlignment="1" applyProtection="1">
      <alignment horizontal="center" vertical="center" wrapText="1"/>
      <protection locked="0"/>
    </xf>
    <xf numFmtId="0" fontId="4" fillId="0" borderId="1" xfId="5" applyFont="1" applyBorder="1" applyAlignment="1" applyProtection="1">
      <alignment horizontal="left" vertical="center" wrapText="1"/>
      <protection locked="0"/>
    </xf>
    <xf numFmtId="0" fontId="2" fillId="12" borderId="1"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2" fillId="12" borderId="2" xfId="0" applyFont="1" applyFill="1" applyBorder="1" applyAlignment="1" applyProtection="1">
      <alignment horizontal="center" vertical="center"/>
      <protection locked="0"/>
    </xf>
    <xf numFmtId="0" fontId="33" fillId="0" borderId="1" xfId="0" applyFont="1" applyBorder="1" applyAlignment="1" applyProtection="1">
      <alignment horizontal="center" vertical="center" wrapText="1"/>
      <protection locked="0"/>
    </xf>
    <xf numFmtId="164" fontId="15" fillId="0" borderId="1" xfId="12" applyNumberFormat="1" applyFont="1" applyBorder="1" applyAlignment="1" applyProtection="1">
      <alignment horizontal="center"/>
    </xf>
    <xf numFmtId="0" fontId="2" fillId="0" borderId="1" xfId="12" applyFont="1" applyBorder="1" applyAlignment="1" applyProtection="1">
      <alignment horizontal="center" vertical="center" wrapText="1"/>
      <protection locked="0"/>
    </xf>
    <xf numFmtId="1" fontId="6" fillId="0" borderId="1" xfId="5" applyNumberFormat="1" applyFont="1" applyBorder="1" applyAlignment="1" applyProtection="1">
      <alignment horizontal="center" vertical="center" wrapText="1"/>
      <protection locked="0"/>
    </xf>
    <xf numFmtId="9" fontId="15" fillId="0" borderId="1" xfId="12" applyNumberFormat="1" applyFont="1" applyBorder="1" applyAlignment="1" applyProtection="1">
      <alignment horizontal="center"/>
    </xf>
    <xf numFmtId="9" fontId="6" fillId="0" borderId="1" xfId="11" applyNumberFormat="1" applyFont="1" applyBorder="1" applyAlignment="1" applyProtection="1">
      <alignment horizontal="center" vertical="center" wrapText="1"/>
      <protection locked="0"/>
    </xf>
    <xf numFmtId="0" fontId="2" fillId="0" borderId="1" xfId="11" applyFont="1" applyBorder="1" applyAlignment="1" applyProtection="1">
      <alignment horizontal="center" vertical="center" wrapText="1"/>
      <protection locked="0"/>
    </xf>
    <xf numFmtId="9" fontId="15" fillId="0" borderId="4" xfId="11" applyNumberFormat="1" applyFont="1" applyBorder="1" applyAlignment="1" applyProtection="1">
      <alignment horizontal="center" vertical="center" wrapText="1"/>
      <protection locked="0"/>
    </xf>
    <xf numFmtId="0" fontId="6" fillId="0" borderId="1" xfId="11" applyFont="1" applyBorder="1" applyAlignment="1" applyProtection="1">
      <alignment horizontal="center" vertical="center" wrapText="1"/>
      <protection locked="0"/>
    </xf>
    <xf numFmtId="9" fontId="22" fillId="0" borderId="4" xfId="11" applyNumberFormat="1" applyFont="1" applyBorder="1" applyAlignment="1" applyProtection="1">
      <alignment horizontal="center" vertical="center" wrapText="1"/>
      <protection locked="0"/>
    </xf>
    <xf numFmtId="0" fontId="2" fillId="7" borderId="1" xfId="5" applyFont="1" applyFill="1" applyBorder="1" applyAlignment="1" applyProtection="1">
      <alignment horizontal="center" vertical="center" wrapText="1"/>
      <protection locked="0"/>
    </xf>
    <xf numFmtId="0" fontId="6" fillId="0" borderId="1" xfId="5" applyFont="1" applyBorder="1" applyAlignment="1" applyProtection="1">
      <alignment horizontal="center" vertical="center" wrapText="1"/>
      <protection locked="0"/>
    </xf>
    <xf numFmtId="0" fontId="2" fillId="37" borderId="31" xfId="5" quotePrefix="1" applyFont="1" applyFill="1" applyBorder="1" applyAlignment="1" applyProtection="1">
      <alignment horizontal="left" vertical="center" wrapText="1"/>
      <protection locked="0"/>
    </xf>
    <xf numFmtId="9" fontId="4" fillId="37" borderId="34" xfId="6" applyFont="1" applyFill="1" applyBorder="1" applyAlignment="1" applyProtection="1">
      <alignment horizontal="center" vertical="center"/>
      <protection locked="0"/>
    </xf>
    <xf numFmtId="0" fontId="2" fillId="38" borderId="0" xfId="5" applyFont="1" applyFill="1" applyBorder="1" applyAlignment="1" applyProtection="1">
      <alignment horizontal="left" vertical="center" wrapText="1"/>
      <protection locked="0"/>
    </xf>
    <xf numFmtId="0" fontId="2" fillId="39" borderId="31" xfId="5" quotePrefix="1" applyFont="1" applyFill="1" applyBorder="1" applyAlignment="1" applyProtection="1">
      <alignment horizontal="left" vertical="center" wrapText="1"/>
      <protection locked="0"/>
    </xf>
    <xf numFmtId="9" fontId="2" fillId="39" borderId="34" xfId="5" quotePrefix="1" applyNumberFormat="1" applyFont="1" applyFill="1" applyBorder="1" applyAlignment="1" applyProtection="1">
      <alignment horizontal="center" vertical="center" wrapText="1"/>
      <protection locked="0"/>
    </xf>
    <xf numFmtId="0" fontId="2" fillId="38" borderId="31" xfId="5" applyFont="1" applyFill="1" applyBorder="1" applyAlignment="1" applyProtection="1">
      <alignment horizontal="center" vertical="center" wrapText="1"/>
      <protection locked="0"/>
    </xf>
    <xf numFmtId="0" fontId="2" fillId="38" borderId="0" xfId="5" applyFont="1" applyFill="1" applyBorder="1" applyAlignment="1" applyProtection="1">
      <alignment horizontal="center" vertical="center" wrapText="1"/>
      <protection locked="0"/>
    </xf>
    <xf numFmtId="9" fontId="6" fillId="0" borderId="31" xfId="5" applyNumberFormat="1" applyFont="1" applyBorder="1" applyAlignment="1" applyProtection="1">
      <alignment vertical="center" wrapText="1"/>
      <protection locked="0"/>
    </xf>
    <xf numFmtId="9" fontId="6" fillId="0" borderId="31" xfId="5" applyNumberFormat="1" applyFont="1" applyBorder="1" applyAlignment="1" applyProtection="1">
      <alignment horizontal="center" vertical="center" wrapText="1"/>
      <protection locked="0"/>
    </xf>
    <xf numFmtId="0" fontId="6" fillId="0" borderId="31" xfId="5" applyFont="1" applyBorder="1" applyAlignment="1" applyProtection="1">
      <alignment vertical="center" wrapText="1"/>
      <protection locked="0"/>
    </xf>
    <xf numFmtId="0" fontId="2" fillId="41" borderId="31" xfId="5" applyFont="1" applyFill="1" applyBorder="1" applyAlignment="1" applyProtection="1">
      <alignment vertical="center" wrapText="1"/>
      <protection locked="0"/>
    </xf>
    <xf numFmtId="0" fontId="2" fillId="41" borderId="31" xfId="5" applyFont="1" applyFill="1" applyBorder="1" applyAlignment="1" applyProtection="1">
      <alignment horizontal="center" vertical="center" wrapText="1"/>
      <protection locked="0"/>
    </xf>
    <xf numFmtId="0" fontId="2" fillId="41" borderId="31" xfId="5" applyFont="1" applyFill="1" applyBorder="1" applyAlignment="1" applyProtection="1">
      <alignment horizontal="center"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horizontal="center" vertical="center" wrapText="1"/>
      <protection locked="0"/>
    </xf>
    <xf numFmtId="0" fontId="31" fillId="0" borderId="31"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31" xfId="0" applyNumberFormat="1" applyFont="1" applyFill="1" applyBorder="1" applyAlignment="1" applyProtection="1">
      <alignment horizontal="center" vertical="center" wrapText="1"/>
      <protection locked="0"/>
    </xf>
    <xf numFmtId="0" fontId="2" fillId="44" borderId="31" xfId="4" applyFont="1" applyFill="1" applyBorder="1" applyAlignment="1" applyProtection="1">
      <alignment horizontal="center" vertical="center" wrapText="1"/>
      <protection locked="0"/>
    </xf>
    <xf numFmtId="0" fontId="4" fillId="45" borderId="31" xfId="4" applyFont="1" applyFill="1" applyBorder="1" applyAlignment="1" applyProtection="1">
      <alignment horizontal="center" vertical="center" wrapText="1"/>
      <protection locked="0"/>
    </xf>
    <xf numFmtId="0" fontId="2" fillId="42" borderId="32" xfId="0" applyFont="1" applyFill="1" applyBorder="1" applyAlignment="1" applyProtection="1">
      <alignment horizontal="center" vertical="center"/>
      <protection locked="0"/>
    </xf>
    <xf numFmtId="0" fontId="2" fillId="42" borderId="31" xfId="0" applyFont="1" applyFill="1" applyBorder="1" applyAlignment="1" applyProtection="1">
      <alignment horizontal="left" vertical="center" wrapText="1"/>
      <protection locked="0"/>
    </xf>
    <xf numFmtId="0" fontId="2" fillId="42" borderId="31" xfId="0" applyFont="1" applyFill="1" applyBorder="1" applyAlignment="1" applyProtection="1">
      <alignment horizontal="center" vertical="center" wrapText="1"/>
      <protection locked="0"/>
    </xf>
    <xf numFmtId="0" fontId="2" fillId="46" borderId="31" xfId="326" applyFont="1" applyFill="1" applyBorder="1" applyAlignment="1" applyProtection="1">
      <alignment horizontal="center" vertical="center" wrapText="1"/>
      <protection locked="0"/>
    </xf>
    <xf numFmtId="0" fontId="4" fillId="47" borderId="31" xfId="326" applyFont="1" applyFill="1" applyBorder="1" applyAlignment="1" applyProtection="1">
      <alignment horizontal="center" vertical="center" wrapText="1"/>
      <protection locked="0"/>
    </xf>
    <xf numFmtId="0" fontId="17" fillId="47" borderId="31" xfId="326" applyFont="1" applyFill="1" applyBorder="1" applyAlignment="1" applyProtection="1">
      <alignment horizontal="center" vertical="center" wrapText="1"/>
      <protection locked="0"/>
    </xf>
    <xf numFmtId="0" fontId="17" fillId="47" borderId="31" xfId="326" applyNumberFormat="1" applyFont="1" applyFill="1" applyBorder="1" applyAlignment="1" applyProtection="1">
      <alignment horizontal="center" vertical="center" wrapText="1"/>
      <protection locked="0"/>
    </xf>
    <xf numFmtId="0" fontId="2" fillId="46" borderId="31" xfId="326" applyNumberFormat="1" applyFont="1" applyFill="1" applyBorder="1" applyAlignment="1" applyProtection="1">
      <alignment horizontal="center" vertical="center" wrapText="1"/>
      <protection locked="0"/>
    </xf>
    <xf numFmtId="0" fontId="4" fillId="47" borderId="31" xfId="326" applyNumberFormat="1" applyFont="1" applyFill="1" applyBorder="1" applyAlignment="1" applyProtection="1">
      <alignment horizontal="center" vertical="center" wrapText="1"/>
      <protection locked="0"/>
    </xf>
    <xf numFmtId="10" fontId="6" fillId="0" borderId="31" xfId="5" applyNumberFormat="1" applyFont="1" applyBorder="1" applyAlignment="1" applyProtection="1">
      <alignment horizontal="center" vertical="center" wrapText="1"/>
      <protection locked="0"/>
    </xf>
    <xf numFmtId="0" fontId="2" fillId="48" borderId="31" xfId="5" quotePrefix="1" applyFont="1" applyFill="1" applyBorder="1" applyAlignment="1" applyProtection="1">
      <alignment horizontal="left" vertical="center" wrapText="1"/>
      <protection locked="0"/>
    </xf>
    <xf numFmtId="0" fontId="6" fillId="0" borderId="31" xfId="5" applyFont="1" applyBorder="1" applyAlignment="1" applyProtection="1">
      <alignment horizontal="center" vertical="center" wrapText="1"/>
      <protection locked="0"/>
    </xf>
    <xf numFmtId="0" fontId="2" fillId="0" borderId="31" xfId="5" applyFont="1" applyBorder="1" applyAlignment="1" applyProtection="1">
      <alignment vertical="center" wrapText="1"/>
      <protection locked="0"/>
    </xf>
    <xf numFmtId="9" fontId="2" fillId="0" borderId="32" xfId="5" applyNumberFormat="1" applyFont="1" applyBorder="1" applyAlignment="1" applyProtection="1">
      <alignment horizontal="center" vertical="center" wrapText="1"/>
      <protection locked="0"/>
    </xf>
    <xf numFmtId="0" fontId="15" fillId="0" borderId="31" xfId="5"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4" fillId="0" borderId="31" xfId="5" applyFont="1" applyBorder="1" applyAlignment="1" applyProtection="1">
      <alignment horizontal="center" vertical="center" wrapText="1"/>
      <protection locked="0"/>
    </xf>
    <xf numFmtId="0" fontId="6" fillId="0" borderId="31"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2" fillId="0" borderId="40" xfId="12" applyFont="1" applyBorder="1" applyAlignment="1" applyProtection="1">
      <alignment horizontal="left" wrapText="1"/>
      <protection locked="0"/>
    </xf>
    <xf numFmtId="0" fontId="2" fillId="0" borderId="41" xfId="12" applyFont="1" applyBorder="1" applyAlignment="1" applyProtection="1">
      <alignment horizontal="left" wrapText="1"/>
      <protection locked="0"/>
    </xf>
    <xf numFmtId="0" fontId="2" fillId="0" borderId="17" xfId="12" applyFont="1" applyBorder="1" applyAlignment="1" applyProtection="1">
      <alignment horizontal="left" wrapText="1"/>
      <protection locked="0"/>
    </xf>
    <xf numFmtId="0" fontId="2" fillId="49" borderId="1" xfId="5" quotePrefix="1" applyFont="1" applyFill="1" applyBorder="1" applyAlignment="1" applyProtection="1">
      <alignment horizontal="left" vertical="center" wrapText="1"/>
      <protection locked="0"/>
    </xf>
    <xf numFmtId="9" fontId="4" fillId="49" borderId="4" xfId="6" applyFont="1" applyFill="1" applyBorder="1" applyAlignment="1" applyProtection="1">
      <alignment horizontal="center" vertical="center"/>
      <protection locked="0"/>
    </xf>
    <xf numFmtId="0" fontId="2" fillId="12" borderId="1" xfId="0" applyFont="1" applyFill="1" applyBorder="1" applyAlignment="1" applyProtection="1">
      <alignment horizontal="left" vertical="center" wrapText="1"/>
      <protection locked="0"/>
    </xf>
    <xf numFmtId="0" fontId="2" fillId="13" borderId="1" xfId="326" applyFont="1" applyFill="1" applyBorder="1" applyAlignment="1" applyProtection="1">
      <alignment horizontal="center" vertical="center" wrapText="1"/>
      <protection locked="0"/>
    </xf>
    <xf numFmtId="0" fontId="4" fillId="14" borderId="1" xfId="326" applyFont="1" applyFill="1" applyBorder="1" applyAlignment="1" applyProtection="1">
      <alignment horizontal="center" vertical="center" wrapText="1"/>
      <protection locked="0"/>
    </xf>
    <xf numFmtId="0" fontId="53" fillId="14" borderId="1" xfId="326" applyFont="1" applyFill="1" applyBorder="1" applyAlignment="1" applyProtection="1">
      <alignment horizontal="center" vertical="center" wrapText="1"/>
      <protection locked="0"/>
    </xf>
    <xf numFmtId="0" fontId="17" fillId="14" borderId="1" xfId="326" applyFont="1" applyFill="1" applyBorder="1" applyAlignment="1" applyProtection="1">
      <alignment horizontal="center" vertical="center" wrapText="1"/>
      <protection locked="0"/>
    </xf>
    <xf numFmtId="0" fontId="4" fillId="50" borderId="1" xfId="0" applyFont="1" applyFill="1" applyBorder="1" applyAlignment="1" applyProtection="1">
      <alignment vertical="center"/>
    </xf>
    <xf numFmtId="0" fontId="4" fillId="50" borderId="1" xfId="326" applyFont="1" applyFill="1" applyBorder="1" applyAlignment="1" applyProtection="1">
      <alignment horizontal="center" vertical="center" wrapText="1"/>
      <protection locked="0"/>
    </xf>
    <xf numFmtId="0" fontId="2" fillId="50" borderId="1" xfId="326" applyFont="1" applyFill="1" applyBorder="1" applyAlignment="1" applyProtection="1">
      <alignment horizontal="center" vertical="center" wrapText="1"/>
      <protection locked="0"/>
    </xf>
    <xf numFmtId="0" fontId="4" fillId="50" borderId="1" xfId="0" applyFont="1" applyFill="1" applyBorder="1" applyAlignment="1" applyProtection="1">
      <alignment horizontal="center" vertical="center"/>
    </xf>
    <xf numFmtId="0" fontId="4" fillId="51" borderId="1" xfId="326" applyFont="1" applyFill="1" applyBorder="1" applyAlignment="1" applyProtection="1">
      <alignment horizontal="center" vertical="center" wrapText="1"/>
      <protection locked="0"/>
    </xf>
    <xf numFmtId="0" fontId="4" fillId="51" borderId="1" xfId="0" applyFont="1" applyFill="1" applyBorder="1" applyAlignment="1" applyProtection="1">
      <alignment horizontal="center" vertical="center"/>
    </xf>
    <xf numFmtId="0" fontId="4" fillId="51" borderId="1" xfId="0" applyFont="1" applyFill="1" applyBorder="1" applyAlignment="1" applyProtection="1">
      <alignment vertical="center"/>
    </xf>
    <xf numFmtId="9" fontId="2" fillId="2" borderId="4" xfId="5" quotePrefix="1" applyNumberFormat="1" applyFont="1" applyFill="1" applyBorder="1" applyAlignment="1" applyProtection="1">
      <alignment horizontal="center" vertical="center" wrapText="1"/>
      <protection locked="0"/>
    </xf>
    <xf numFmtId="0" fontId="8" fillId="14" borderId="1" xfId="326" applyFont="1" applyFill="1" applyBorder="1" applyAlignment="1" applyProtection="1">
      <alignment horizontal="center" vertical="center" wrapText="1"/>
      <protection locked="0"/>
    </xf>
    <xf numFmtId="0" fontId="23" fillId="14" borderId="1" xfId="326" applyFont="1" applyFill="1" applyBorder="1" applyAlignment="1" applyProtection="1">
      <alignment horizontal="center" vertical="center" wrapText="1"/>
      <protection locked="0"/>
    </xf>
    <xf numFmtId="0" fontId="2" fillId="14" borderId="1" xfId="326" applyFont="1" applyFill="1" applyBorder="1" applyAlignment="1" applyProtection="1">
      <alignment horizontal="center" vertical="center" wrapText="1"/>
      <protection locked="0"/>
    </xf>
    <xf numFmtId="0" fontId="53" fillId="13" borderId="1" xfId="326" applyFont="1" applyFill="1" applyBorder="1" applyAlignment="1" applyProtection="1">
      <alignment horizontal="center" vertical="center" wrapText="1"/>
      <protection locked="0"/>
    </xf>
    <xf numFmtId="0" fontId="15" fillId="0" borderId="1" xfId="5" quotePrefix="1" applyFont="1" applyBorder="1" applyAlignment="1" applyProtection="1">
      <alignment horizontal="left" vertical="center" wrapText="1"/>
      <protection locked="0"/>
    </xf>
    <xf numFmtId="0" fontId="4" fillId="50" borderId="0" xfId="5" applyFont="1" applyFill="1" applyBorder="1" applyProtection="1">
      <protection locked="0"/>
    </xf>
    <xf numFmtId="0" fontId="4" fillId="50" borderId="0" xfId="5" applyFont="1" applyFill="1" applyBorder="1" applyAlignment="1" applyProtection="1">
      <alignment horizontal="center"/>
      <protection locked="0"/>
    </xf>
    <xf numFmtId="0" fontId="2" fillId="50" borderId="0" xfId="5" applyFont="1" applyFill="1" applyBorder="1" applyAlignment="1" applyProtection="1">
      <alignment horizontal="left" vertical="center" wrapText="1"/>
      <protection locked="0"/>
    </xf>
    <xf numFmtId="0" fontId="3" fillId="11" borderId="1" xfId="326" applyFont="1" applyFill="1" applyBorder="1" applyAlignment="1" applyProtection="1">
      <alignment horizontal="center" vertical="center" wrapText="1"/>
      <protection locked="0"/>
    </xf>
    <xf numFmtId="0" fontId="56" fillId="13" borderId="1" xfId="326" applyFont="1" applyFill="1" applyBorder="1" applyAlignment="1" applyProtection="1">
      <alignment horizontal="center" vertical="center" wrapText="1"/>
      <protection locked="0"/>
    </xf>
    <xf numFmtId="0" fontId="58" fillId="13" borderId="1" xfId="326" applyFont="1" applyFill="1" applyBorder="1" applyAlignment="1" applyProtection="1">
      <alignment horizontal="center" vertical="center" wrapText="1"/>
      <protection locked="0"/>
    </xf>
    <xf numFmtId="0" fontId="59" fillId="14" borderId="1" xfId="326" applyFont="1" applyFill="1" applyBorder="1" applyAlignment="1" applyProtection="1">
      <alignment horizontal="center" vertical="center" wrapText="1"/>
      <protection locked="0"/>
    </xf>
    <xf numFmtId="0" fontId="62" fillId="13" borderId="1" xfId="326" applyFont="1" applyFill="1" applyBorder="1" applyAlignment="1" applyProtection="1">
      <alignment horizontal="center" vertical="center" wrapText="1"/>
      <protection locked="0"/>
    </xf>
    <xf numFmtId="0" fontId="61" fillId="14" borderId="1" xfId="326" applyFont="1" applyFill="1" applyBorder="1" applyAlignment="1" applyProtection="1">
      <alignment horizontal="center" vertical="center" wrapText="1"/>
      <protection locked="0"/>
    </xf>
    <xf numFmtId="0" fontId="62" fillId="14" borderId="1" xfId="326" applyFont="1" applyFill="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65" fillId="13" borderId="1" xfId="326" applyFont="1" applyFill="1" applyBorder="1" applyAlignment="1" applyProtection="1">
      <alignment horizontal="center" vertical="center" wrapText="1"/>
      <protection locked="0"/>
    </xf>
    <xf numFmtId="0" fontId="64" fillId="14" borderId="1" xfId="326" applyFont="1" applyFill="1" applyBorder="1" applyAlignment="1" applyProtection="1">
      <alignment horizontal="center" vertical="center" wrapText="1"/>
      <protection locked="0"/>
    </xf>
    <xf numFmtId="0" fontId="68" fillId="13" borderId="1" xfId="326" applyFont="1" applyFill="1" applyBorder="1" applyAlignment="1" applyProtection="1">
      <alignment horizontal="center" vertical="center" wrapText="1"/>
      <protection locked="0"/>
    </xf>
    <xf numFmtId="0" fontId="4" fillId="0" borderId="4" xfId="5" applyFont="1" applyBorder="1" applyProtection="1">
      <protection locked="0"/>
    </xf>
    <xf numFmtId="0" fontId="76" fillId="0" borderId="33" xfId="0" applyFont="1" applyBorder="1" applyAlignment="1">
      <alignment wrapText="1"/>
    </xf>
    <xf numFmtId="0" fontId="76" fillId="0" borderId="33" xfId="0" applyFont="1" applyBorder="1" applyAlignment="1">
      <alignment horizontal="center" wrapText="1"/>
    </xf>
    <xf numFmtId="0" fontId="77" fillId="0" borderId="33" xfId="0" applyFont="1" applyBorder="1" applyAlignment="1">
      <alignment horizontal="left" vertical="center" wrapText="1" readingOrder="1"/>
    </xf>
    <xf numFmtId="0" fontId="4" fillId="0" borderId="33" xfId="0" applyFont="1" applyBorder="1" applyAlignment="1">
      <alignment wrapText="1"/>
    </xf>
    <xf numFmtId="0" fontId="4" fillId="0" borderId="33" xfId="0" applyFont="1" applyBorder="1" applyAlignment="1">
      <alignment horizontal="center" wrapText="1"/>
    </xf>
    <xf numFmtId="0" fontId="78" fillId="0" borderId="33" xfId="0" applyFont="1" applyBorder="1" applyAlignment="1">
      <alignment horizontal="left" vertical="center" wrapText="1" readingOrder="1"/>
    </xf>
    <xf numFmtId="0" fontId="78" fillId="0" borderId="34" xfId="0" applyFont="1" applyBorder="1" applyAlignment="1">
      <alignment horizontal="left" vertical="center" wrapText="1" readingOrder="1"/>
    </xf>
    <xf numFmtId="0" fontId="78" fillId="0" borderId="31" xfId="0" applyFont="1" applyBorder="1" applyAlignment="1">
      <alignment horizontal="center" vertical="center" wrapText="1" readingOrder="1"/>
    </xf>
    <xf numFmtId="0" fontId="78" fillId="0" borderId="32" xfId="0" applyFont="1" applyBorder="1" applyAlignment="1">
      <alignment horizontal="center" vertical="center" wrapText="1" readingOrder="1"/>
    </xf>
    <xf numFmtId="0" fontId="78" fillId="0" borderId="34" xfId="0" applyFont="1" applyBorder="1" applyAlignment="1">
      <alignment horizontal="center" vertical="center" wrapText="1" readingOrder="1"/>
    </xf>
    <xf numFmtId="0" fontId="79" fillId="0" borderId="31" xfId="0" applyFont="1" applyBorder="1" applyAlignment="1">
      <alignment horizontal="center" vertical="center" wrapText="1" readingOrder="1"/>
    </xf>
    <xf numFmtId="0" fontId="79" fillId="0" borderId="31" xfId="0" applyFont="1" applyBorder="1" applyAlignment="1">
      <alignment horizontal="left" vertical="center" wrapText="1" readingOrder="1"/>
    </xf>
    <xf numFmtId="0" fontId="4" fillId="0" borderId="58" xfId="0" applyFont="1" applyBorder="1" applyAlignment="1">
      <alignment wrapText="1"/>
    </xf>
    <xf numFmtId="0" fontId="4" fillId="0" borderId="58" xfId="0" applyFont="1" applyBorder="1" applyAlignment="1">
      <alignment horizontal="center" wrapText="1"/>
    </xf>
    <xf numFmtId="0" fontId="78" fillId="0" borderId="58" xfId="0" applyFont="1" applyBorder="1" applyAlignment="1">
      <alignment horizontal="left" vertical="center" wrapText="1" readingOrder="1"/>
    </xf>
    <xf numFmtId="0" fontId="4" fillId="0" borderId="37" xfId="0" applyFont="1" applyBorder="1" applyAlignment="1">
      <alignment wrapText="1"/>
    </xf>
    <xf numFmtId="0" fontId="4" fillId="0" borderId="37" xfId="0" applyFont="1" applyBorder="1" applyAlignment="1">
      <alignment horizontal="center" wrapText="1"/>
    </xf>
    <xf numFmtId="0" fontId="78" fillId="0" borderId="37" xfId="0" applyFont="1" applyBorder="1" applyAlignment="1">
      <alignment horizontal="left" vertical="center" wrapText="1" readingOrder="1"/>
    </xf>
    <xf numFmtId="0" fontId="78" fillId="53" borderId="31" xfId="0" applyFont="1" applyFill="1" applyBorder="1" applyAlignment="1">
      <alignment horizontal="left" vertical="center" wrapText="1" readingOrder="1"/>
    </xf>
    <xf numFmtId="0" fontId="78" fillId="53" borderId="31" xfId="0" applyFont="1" applyFill="1" applyBorder="1" applyAlignment="1">
      <alignment horizontal="center" vertical="center" wrapText="1" readingOrder="1"/>
    </xf>
    <xf numFmtId="0" fontId="78" fillId="0" borderId="31" xfId="0" applyFont="1" applyBorder="1" applyAlignment="1">
      <alignment horizontal="left" vertical="center" wrapText="1" readingOrder="1"/>
    </xf>
    <xf numFmtId="0" fontId="4" fillId="0" borderId="31" xfId="0" applyFont="1" applyBorder="1" applyAlignment="1">
      <alignment horizontal="center" vertical="center" wrapText="1"/>
    </xf>
    <xf numFmtId="0" fontId="4" fillId="0" borderId="0" xfId="0" applyFont="1" applyAlignment="1">
      <alignment horizontal="center" wrapText="1"/>
    </xf>
    <xf numFmtId="0" fontId="4" fillId="0" borderId="60" xfId="0" applyFont="1" applyBorder="1" applyAlignment="1">
      <alignment wrapText="1"/>
    </xf>
    <xf numFmtId="0" fontId="4" fillId="0" borderId="61" xfId="0" applyFont="1" applyBorder="1" applyAlignment="1">
      <alignment horizontal="center" wrapText="1"/>
    </xf>
    <xf numFmtId="0" fontId="79" fillId="55" borderId="31" xfId="0" applyFont="1" applyFill="1" applyBorder="1" applyAlignment="1">
      <alignment horizontal="right" wrapText="1" readingOrder="1"/>
    </xf>
    <xf numFmtId="0" fontId="78" fillId="56" borderId="31" xfId="0" applyFont="1" applyFill="1" applyBorder="1" applyAlignment="1">
      <alignment horizontal="center" vertical="center" wrapText="1" readingOrder="1"/>
    </xf>
    <xf numFmtId="0" fontId="78" fillId="57" borderId="31" xfId="0" applyFont="1" applyFill="1" applyBorder="1" applyAlignment="1">
      <alignment horizontal="center" vertical="center" wrapText="1" readingOrder="1"/>
    </xf>
    <xf numFmtId="0" fontId="78" fillId="57" borderId="31" xfId="0" applyFont="1" applyFill="1" applyBorder="1" applyAlignment="1">
      <alignment horizontal="left" vertical="center" wrapText="1" readingOrder="1"/>
    </xf>
    <xf numFmtId="0" fontId="78" fillId="58" borderId="31" xfId="0" applyFont="1" applyFill="1" applyBorder="1" applyAlignment="1">
      <alignment horizontal="center" vertical="center" wrapText="1" readingOrder="1"/>
    </xf>
    <xf numFmtId="0" fontId="4" fillId="58" borderId="31" xfId="0" applyFont="1" applyFill="1" applyBorder="1" applyAlignment="1">
      <alignment horizontal="center" vertical="center" wrapText="1"/>
    </xf>
    <xf numFmtId="0" fontId="79" fillId="51" borderId="31" xfId="0" applyFont="1" applyFill="1" applyBorder="1" applyAlignment="1">
      <alignment horizontal="center" vertical="center" wrapText="1" readingOrder="1"/>
    </xf>
    <xf numFmtId="0" fontId="17" fillId="51" borderId="31" xfId="0" applyFont="1" applyFill="1" applyBorder="1" applyAlignment="1">
      <alignment horizontal="center" vertical="center" wrapText="1" readingOrder="1"/>
    </xf>
    <xf numFmtId="0" fontId="4" fillId="51" borderId="31" xfId="0" applyFont="1" applyFill="1" applyBorder="1" applyAlignment="1">
      <alignment horizontal="center" vertical="center" wrapText="1"/>
    </xf>
    <xf numFmtId="0" fontId="61" fillId="51" borderId="31" xfId="0" applyFont="1" applyFill="1" applyBorder="1" applyAlignment="1">
      <alignment horizontal="center" vertical="center" wrapText="1" readingOrder="1"/>
    </xf>
    <xf numFmtId="0" fontId="62" fillId="51" borderId="31" xfId="0" applyFont="1" applyFill="1" applyBorder="1" applyAlignment="1">
      <alignment horizontal="center" vertical="center" wrapText="1" readingOrder="1"/>
    </xf>
    <xf numFmtId="0" fontId="80" fillId="0" borderId="31" xfId="0" applyFont="1" applyBorder="1" applyAlignment="1">
      <alignment horizontal="left" vertical="center" wrapText="1" readingOrder="1"/>
    </xf>
    <xf numFmtId="0" fontId="4" fillId="55" borderId="31" xfId="0" applyFont="1" applyFill="1" applyBorder="1" applyAlignment="1">
      <alignment horizontal="center" vertical="center" wrapText="1"/>
    </xf>
    <xf numFmtId="0" fontId="78" fillId="55" borderId="31" xfId="0" applyFont="1" applyFill="1" applyBorder="1" applyAlignment="1">
      <alignment horizontal="right" wrapText="1" readingOrder="1"/>
    </xf>
    <xf numFmtId="0" fontId="62" fillId="58" borderId="31" xfId="0" applyFont="1" applyFill="1" applyBorder="1" applyAlignment="1">
      <alignment horizontal="center" vertical="center" wrapText="1" readingOrder="1"/>
    </xf>
    <xf numFmtId="9" fontId="6" fillId="0" borderId="1" xfId="5" applyNumberFormat="1" applyFont="1" applyBorder="1" applyAlignment="1" applyProtection="1">
      <alignment vertical="center" wrapText="1"/>
      <protection locked="0"/>
    </xf>
    <xf numFmtId="0" fontId="6" fillId="15" borderId="1" xfId="5"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protection locked="0"/>
    </xf>
    <xf numFmtId="0" fontId="2" fillId="58" borderId="1" xfId="326" applyFont="1" applyFill="1" applyBorder="1" applyAlignment="1" applyProtection="1">
      <alignment horizontal="center" vertical="center" wrapText="1"/>
      <protection locked="0"/>
    </xf>
    <xf numFmtId="0" fontId="2" fillId="5" borderId="0" xfId="5" applyFont="1" applyFill="1" applyBorder="1" applyAlignment="1" applyProtection="1">
      <alignment horizontal="left" vertical="center"/>
      <protection locked="0"/>
    </xf>
    <xf numFmtId="0" fontId="2" fillId="15" borderId="0" xfId="5" quotePrefix="1" applyFont="1" applyFill="1" applyBorder="1" applyAlignment="1" applyProtection="1">
      <alignment horizontal="left" vertical="center" wrapText="1"/>
    </xf>
    <xf numFmtId="0" fontId="4" fillId="15" borderId="0" xfId="5" applyFont="1" applyFill="1" applyBorder="1" applyAlignment="1" applyProtection="1">
      <alignment horizontal="left" vertical="center" wrapText="1"/>
    </xf>
    <xf numFmtId="0" fontId="17" fillId="15" borderId="0" xfId="5" quotePrefix="1" applyFont="1" applyFill="1" applyBorder="1" applyAlignment="1" applyProtection="1">
      <alignment horizontal="left" vertical="center" wrapText="1"/>
      <protection locked="0"/>
    </xf>
    <xf numFmtId="9" fontId="17" fillId="15" borderId="0" xfId="6" applyFont="1" applyFill="1" applyBorder="1" applyAlignment="1" applyProtection="1">
      <alignment horizontal="center" vertical="center"/>
      <protection locked="0"/>
    </xf>
    <xf numFmtId="0" fontId="2" fillId="2" borderId="0" xfId="5" quotePrefix="1" applyFont="1" applyFill="1" applyBorder="1" applyAlignment="1" applyProtection="1">
      <alignment horizontal="left" vertical="center" wrapText="1"/>
      <protection locked="0"/>
    </xf>
    <xf numFmtId="0" fontId="2" fillId="2" borderId="0" xfId="5" applyFont="1" applyFill="1" applyBorder="1" applyAlignment="1" applyProtection="1">
      <alignment horizontal="center" vertical="center" wrapText="1"/>
      <protection locked="0"/>
    </xf>
    <xf numFmtId="0" fontId="2" fillId="2" borderId="0" xfId="5" quotePrefix="1" applyFont="1" applyFill="1" applyBorder="1" applyAlignment="1" applyProtection="1">
      <alignment horizontal="center" vertical="center" wrapText="1"/>
      <protection locked="0"/>
    </xf>
    <xf numFmtId="0" fontId="4" fillId="0" borderId="0" xfId="5" applyFont="1" applyFill="1" applyAlignment="1" applyProtection="1">
      <alignment horizontal="center"/>
      <protection locked="0"/>
    </xf>
    <xf numFmtId="0" fontId="4" fillId="0" borderId="0" xfId="5" applyFont="1" applyFill="1" applyBorder="1" applyAlignment="1" applyProtection="1">
      <alignment vertical="center" wrapText="1"/>
      <protection locked="0"/>
    </xf>
    <xf numFmtId="0" fontId="4" fillId="0" borderId="0" xfId="5" applyFont="1" applyFill="1" applyBorder="1" applyAlignment="1" applyProtection="1">
      <alignment horizontal="center" vertical="center" wrapText="1"/>
      <protection locked="0"/>
    </xf>
    <xf numFmtId="0" fontId="3" fillId="0" borderId="0" xfId="327" applyFont="1" applyBorder="1" applyAlignment="1">
      <alignment horizontal="center" vertical="center"/>
    </xf>
    <xf numFmtId="0" fontId="2" fillId="15" borderId="0" xfId="4" applyFont="1" applyFill="1" applyBorder="1" applyAlignment="1" applyProtection="1">
      <alignment horizontal="center" vertical="center" wrapText="1"/>
      <protection locked="0"/>
    </xf>
    <xf numFmtId="0" fontId="2" fillId="7" borderId="1" xfId="5" applyFont="1" applyFill="1" applyBorder="1" applyAlignment="1" applyProtection="1">
      <alignment horizontal="center" vertical="center" wrapText="1"/>
      <protection locked="0"/>
    </xf>
    <xf numFmtId="0" fontId="2" fillId="5" borderId="1" xfId="5"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 fillId="13" borderId="1" xfId="4" applyFont="1" applyFill="1" applyBorder="1" applyAlignment="1" applyProtection="1">
      <alignment horizontal="center" vertical="center" wrapText="1"/>
      <protection locked="0"/>
    </xf>
    <xf numFmtId="0" fontId="2" fillId="7" borderId="3" xfId="5" quotePrefix="1" applyFont="1" applyFill="1" applyBorder="1" applyAlignment="1" applyProtection="1">
      <alignment horizontal="justify" vertical="center" wrapText="1"/>
      <protection locked="0"/>
    </xf>
    <xf numFmtId="0" fontId="2" fillId="7" borderId="4" xfId="5" quotePrefix="1" applyFont="1" applyFill="1" applyBorder="1" applyAlignment="1" applyProtection="1">
      <alignment horizontal="justify" vertical="center" wrapText="1"/>
      <protection locked="0"/>
    </xf>
    <xf numFmtId="0" fontId="6" fillId="0" borderId="2" xfId="12" applyFont="1" applyBorder="1" applyAlignment="1" applyProtection="1">
      <alignment horizontal="center" vertical="center" wrapText="1"/>
      <protection locked="0"/>
    </xf>
    <xf numFmtId="0" fontId="3" fillId="0" borderId="0" xfId="3" applyFont="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2" fillId="12" borderId="2" xfId="0" applyFont="1" applyFill="1" applyBorder="1" applyAlignment="1" applyProtection="1">
      <alignment horizontal="center" vertical="center"/>
      <protection locked="0"/>
    </xf>
    <xf numFmtId="0" fontId="6" fillId="0" borderId="3" xfId="12" applyFont="1" applyBorder="1" applyAlignment="1" applyProtection="1">
      <alignment horizontal="center" vertical="center" wrapText="1"/>
      <protection locked="0"/>
    </xf>
    <xf numFmtId="0" fontId="6" fillId="0" borderId="4" xfId="12" applyFont="1" applyBorder="1" applyAlignment="1" applyProtection="1">
      <alignment horizontal="center" vertical="center" wrapText="1"/>
      <protection locked="0"/>
    </xf>
    <xf numFmtId="0" fontId="6" fillId="0" borderId="2" xfId="5" applyFont="1" applyBorder="1" applyAlignment="1" applyProtection="1">
      <alignment horizontal="center" vertical="center" wrapText="1"/>
      <protection locked="0"/>
    </xf>
    <xf numFmtId="0" fontId="6" fillId="0" borderId="3" xfId="5" applyFont="1" applyBorder="1" applyAlignment="1" applyProtection="1">
      <alignment horizontal="center" vertical="center" wrapText="1"/>
      <protection locked="0"/>
    </xf>
    <xf numFmtId="0" fontId="6" fillId="0" borderId="4" xfId="5" applyFont="1" applyBorder="1" applyAlignment="1" applyProtection="1">
      <alignment horizontal="center" vertical="center" wrapText="1"/>
      <protection locked="0"/>
    </xf>
    <xf numFmtId="0" fontId="2" fillId="7" borderId="1" xfId="5"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0" fontId="2" fillId="11" borderId="1" xfId="4" applyFont="1" applyFill="1" applyBorder="1" applyAlignment="1" applyProtection="1">
      <alignment horizontal="center" vertical="center" wrapText="1"/>
      <protection locked="0"/>
    </xf>
    <xf numFmtId="0" fontId="6" fillId="0" borderId="1" xfId="5" applyFont="1" applyBorder="1" applyAlignment="1" applyProtection="1">
      <alignment horizontal="center" vertical="center" wrapText="1"/>
      <protection locked="0"/>
    </xf>
    <xf numFmtId="0" fontId="2" fillId="5" borderId="1" xfId="5"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5" applyFont="1" applyBorder="1" applyAlignment="1" applyProtection="1">
      <alignment horizontal="left" vertical="center" wrapText="1"/>
      <protection locked="0"/>
    </xf>
    <xf numFmtId="0" fontId="4" fillId="0" borderId="1" xfId="5" applyFont="1" applyBorder="1" applyAlignment="1" applyProtection="1">
      <alignment horizontal="center" vertical="center" wrapText="1"/>
      <protection locked="0"/>
    </xf>
    <xf numFmtId="0" fontId="2" fillId="13" borderId="1" xfId="4" applyFont="1" applyFill="1" applyBorder="1" applyAlignment="1" applyProtection="1">
      <alignment horizontal="center" vertical="center" wrapText="1"/>
      <protection locked="0"/>
    </xf>
    <xf numFmtId="0" fontId="2" fillId="14" borderId="1" xfId="4" applyFont="1" applyFill="1" applyBorder="1" applyAlignment="1" applyProtection="1">
      <alignment horizontal="center" vertical="center" wrapText="1"/>
      <protection locked="0"/>
    </xf>
    <xf numFmtId="0" fontId="15" fillId="0" borderId="1" xfId="5" applyFont="1" applyBorder="1" applyAlignment="1" applyProtection="1">
      <alignment horizontal="left" vertical="center" wrapText="1"/>
      <protection locked="0"/>
    </xf>
    <xf numFmtId="0" fontId="3" fillId="0" borderId="11" xfId="3" applyFont="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6" fillId="0" borderId="1" xfId="12" applyFont="1" applyBorder="1" applyAlignment="1" applyProtection="1">
      <alignment horizontal="left" vertical="center" wrapText="1"/>
      <protection locked="0"/>
    </xf>
    <xf numFmtId="0" fontId="6" fillId="0" borderId="3" xfId="12" applyFont="1" applyBorder="1" applyAlignment="1" applyProtection="1">
      <alignment horizontal="left" vertical="center" wrapText="1"/>
      <protection locked="0"/>
    </xf>
    <xf numFmtId="0" fontId="6" fillId="0" borderId="4" xfId="12" applyFont="1" applyBorder="1" applyAlignment="1" applyProtection="1">
      <alignment horizontal="left" vertical="center" wrapText="1"/>
      <protection locked="0"/>
    </xf>
    <xf numFmtId="0" fontId="6" fillId="0" borderId="3" xfId="12" applyFont="1" applyBorder="1" applyAlignment="1" applyProtection="1">
      <alignment horizontal="left" vertical="center"/>
      <protection locked="0"/>
    </xf>
    <xf numFmtId="0" fontId="6" fillId="0" borderId="4" xfId="12" applyFont="1" applyBorder="1" applyAlignment="1" applyProtection="1">
      <alignment horizontal="left" vertical="center"/>
      <protection locked="0"/>
    </xf>
    <xf numFmtId="0" fontId="6" fillId="0" borderId="1" xfId="12" applyFont="1" applyBorder="1" applyAlignment="1" applyProtection="1">
      <alignment horizontal="center" vertical="center" wrapText="1"/>
      <protection locked="0"/>
    </xf>
    <xf numFmtId="0" fontId="4" fillId="0" borderId="1" xfId="5" applyFont="1" applyFill="1" applyBorder="1" applyAlignment="1" applyProtection="1">
      <alignment vertical="center" wrapText="1"/>
      <protection locked="0"/>
    </xf>
    <xf numFmtId="0" fontId="2" fillId="6" borderId="1" xfId="0" applyFont="1" applyFill="1" applyBorder="1" applyAlignment="1" applyProtection="1">
      <alignment vertical="center" wrapText="1"/>
      <protection locked="0"/>
    </xf>
    <xf numFmtId="0" fontId="2" fillId="6" borderId="1" xfId="0" applyFont="1" applyFill="1" applyBorder="1" applyAlignment="1" applyProtection="1">
      <alignment horizontal="center" vertical="center" wrapText="1"/>
      <protection locked="0"/>
    </xf>
    <xf numFmtId="9" fontId="2" fillId="15" borderId="2" xfId="0" applyNumberFormat="1" applyFont="1" applyFill="1" applyBorder="1" applyAlignment="1" applyProtection="1">
      <alignment horizontal="center" vertical="center" wrapText="1"/>
      <protection locked="0"/>
    </xf>
    <xf numFmtId="0" fontId="4" fillId="15" borderId="1" xfId="0" applyFont="1" applyFill="1" applyBorder="1" applyAlignment="1" applyProtection="1">
      <alignment horizontal="left" vertical="center" wrapText="1"/>
      <protection locked="0"/>
    </xf>
    <xf numFmtId="0" fontId="4" fillId="15" borderId="1" xfId="0" applyFont="1" applyFill="1" applyBorder="1" applyAlignment="1" applyProtection="1">
      <alignment horizontal="left" vertical="center" wrapText="1"/>
      <protection locked="0"/>
    </xf>
    <xf numFmtId="0" fontId="4" fillId="15" borderId="1" xfId="0" applyFont="1" applyFill="1" applyBorder="1" applyAlignment="1" applyProtection="1">
      <alignment horizontal="center" vertical="center" wrapText="1"/>
      <protection locked="0"/>
    </xf>
    <xf numFmtId="0" fontId="2" fillId="15" borderId="1" xfId="0" applyFont="1" applyFill="1" applyBorder="1" applyAlignment="1" applyProtection="1">
      <alignment vertical="center" wrapText="1"/>
      <protection locked="0"/>
    </xf>
    <xf numFmtId="0" fontId="4" fillId="15" borderId="2" xfId="0" applyFont="1" applyFill="1" applyBorder="1" applyAlignment="1" applyProtection="1">
      <alignment vertical="center" wrapText="1"/>
      <protection locked="0"/>
    </xf>
    <xf numFmtId="9" fontId="16" fillId="15" borderId="1" xfId="0" applyNumberFormat="1" applyFont="1" applyFill="1" applyBorder="1" applyAlignment="1" applyProtection="1">
      <alignment horizontal="center" vertical="center" wrapText="1"/>
      <protection locked="0"/>
    </xf>
    <xf numFmtId="0" fontId="2" fillId="6" borderId="2" xfId="0" quotePrefix="1" applyFont="1" applyFill="1" applyBorder="1" applyAlignment="1" applyProtection="1">
      <alignment horizontal="center" vertical="center" wrapText="1"/>
      <protection locked="0"/>
    </xf>
    <xf numFmtId="0" fontId="2" fillId="6" borderId="3" xfId="0" quotePrefix="1" applyFont="1" applyFill="1" applyBorder="1" applyAlignment="1" applyProtection="1">
      <alignment horizontal="center" vertical="center" wrapText="1"/>
      <protection locked="0"/>
    </xf>
    <xf numFmtId="0" fontId="2" fillId="6" borderId="4" xfId="0" quotePrefix="1" applyFont="1" applyFill="1" applyBorder="1" applyAlignment="1" applyProtection="1">
      <alignment horizontal="center" vertical="center" wrapText="1"/>
      <protection locked="0"/>
    </xf>
    <xf numFmtId="1" fontId="16" fillId="15" borderId="1" xfId="0" applyNumberFormat="1" applyFont="1" applyFill="1" applyBorder="1" applyAlignment="1" applyProtection="1">
      <alignment horizontal="center" vertical="center" wrapText="1"/>
      <protection locked="0"/>
    </xf>
    <xf numFmtId="0" fontId="2" fillId="6" borderId="2" xfId="0" quotePrefix="1" applyFont="1" applyFill="1" applyBorder="1" applyAlignment="1" applyProtection="1">
      <alignment horizontal="justify" vertical="center" wrapText="1"/>
      <protection locked="0"/>
    </xf>
    <xf numFmtId="0" fontId="2" fillId="6" borderId="3" xfId="0" quotePrefix="1" applyFont="1" applyFill="1" applyBorder="1" applyAlignment="1" applyProtection="1">
      <alignment horizontal="justify" vertical="center" wrapText="1"/>
      <protection locked="0"/>
    </xf>
    <xf numFmtId="0" fontId="2" fillId="6" borderId="4" xfId="0" quotePrefix="1" applyFont="1" applyFill="1" applyBorder="1" applyAlignment="1" applyProtection="1">
      <alignment horizontal="justify" vertical="center" wrapText="1"/>
      <protection locked="0"/>
    </xf>
    <xf numFmtId="0" fontId="2" fillId="7" borderId="1" xfId="5" applyFont="1" applyFill="1" applyBorder="1" applyAlignment="1" applyProtection="1">
      <alignment horizontal="center" vertical="center" wrapText="1"/>
      <protection locked="0"/>
    </xf>
    <xf numFmtId="0" fontId="2" fillId="7" borderId="2" xfId="5" quotePrefix="1" applyFont="1" applyFill="1" applyBorder="1" applyAlignment="1" applyProtection="1">
      <alignment horizontal="center" vertical="center" wrapText="1"/>
      <protection locked="0"/>
    </xf>
    <xf numFmtId="0" fontId="6" fillId="0" borderId="1" xfId="5" applyFont="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5" applyFont="1" applyAlignment="1" applyProtection="1">
      <alignment horizontal="center" vertical="center"/>
    </xf>
    <xf numFmtId="0" fontId="4" fillId="0" borderId="0" xfId="5" applyFont="1" applyAlignment="1" applyProtection="1">
      <alignment horizontal="left" vertical="center" wrapText="1"/>
    </xf>
    <xf numFmtId="0" fontId="4" fillId="0" borderId="0" xfId="5" applyFont="1" applyBorder="1" applyProtection="1"/>
    <xf numFmtId="0" fontId="4" fillId="0" borderId="0" xfId="5" applyFont="1" applyFill="1" applyAlignment="1" applyProtection="1">
      <alignment vertical="center" wrapText="1"/>
    </xf>
    <xf numFmtId="0" fontId="4" fillId="0" borderId="0" xfId="5" applyFont="1" applyAlignment="1">
      <alignment horizontal="justify" vertical="center" wrapText="1"/>
    </xf>
    <xf numFmtId="0" fontId="82" fillId="0" borderId="1" xfId="5" applyFont="1" applyBorder="1" applyAlignment="1">
      <alignment horizontal="center" vertical="center"/>
    </xf>
    <xf numFmtId="0" fontId="83" fillId="0" borderId="1" xfId="5" applyFont="1" applyBorder="1" applyAlignment="1">
      <alignment vertical="center" wrapText="1"/>
    </xf>
    <xf numFmtId="0" fontId="4" fillId="15" borderId="1" xfId="5" applyFont="1" applyFill="1" applyBorder="1" applyAlignment="1" applyProtection="1">
      <alignment vertical="center" wrapText="1"/>
      <protection locked="0"/>
    </xf>
    <xf numFmtId="0" fontId="4" fillId="15" borderId="1" xfId="5" applyFont="1" applyFill="1" applyBorder="1" applyAlignment="1" applyProtection="1">
      <alignment horizontal="left" vertical="center" wrapText="1"/>
      <protection locked="0"/>
    </xf>
    <xf numFmtId="3" fontId="4" fillId="0" borderId="1" xfId="5" applyNumberFormat="1" applyFont="1" applyBorder="1" applyAlignment="1" applyProtection="1">
      <alignment horizontal="center" vertical="center" wrapText="1"/>
      <protection locked="0"/>
    </xf>
    <xf numFmtId="3" fontId="2" fillId="10" borderId="1" xfId="4" applyNumberFormat="1" applyFont="1" applyFill="1" applyBorder="1" applyAlignment="1" applyProtection="1">
      <alignment horizontal="center" vertical="center" wrapText="1"/>
      <protection locked="0"/>
    </xf>
    <xf numFmtId="3" fontId="2" fillId="11" borderId="1" xfId="4" applyNumberFormat="1" applyFont="1" applyFill="1" applyBorder="1" applyAlignment="1" applyProtection="1">
      <alignment horizontal="center" vertical="center" wrapText="1"/>
      <protection locked="0"/>
    </xf>
    <xf numFmtId="0" fontId="2" fillId="15" borderId="0" xfId="5" applyFont="1" applyFill="1" applyAlignment="1" applyProtection="1">
      <alignment horizontal="center" vertical="center"/>
    </xf>
    <xf numFmtId="0" fontId="4" fillId="15" borderId="0" xfId="5" applyFont="1" applyFill="1" applyAlignment="1" applyProtection="1">
      <alignment horizontal="left" vertical="center" wrapText="1"/>
    </xf>
    <xf numFmtId="3" fontId="32" fillId="15" borderId="0" xfId="5" applyNumberFormat="1" applyFont="1" applyFill="1" applyProtection="1"/>
    <xf numFmtId="0" fontId="2" fillId="0" borderId="0" xfId="5" applyFont="1" applyAlignment="1" applyProtection="1">
      <alignment vertical="center"/>
      <protection locked="0"/>
    </xf>
    <xf numFmtId="0" fontId="4" fillId="0" borderId="0" xfId="5" applyFont="1" applyAlignment="1" applyProtection="1">
      <alignment horizontal="center" vertical="center"/>
      <protection locked="0"/>
    </xf>
    <xf numFmtId="0" fontId="4" fillId="0" borderId="0" xfId="5" applyFont="1" applyBorder="1" applyAlignment="1" applyProtection="1">
      <alignment horizontal="center" vertical="center"/>
      <protection locked="0"/>
    </xf>
    <xf numFmtId="9" fontId="2" fillId="15" borderId="2" xfId="5" applyNumberFormat="1" applyFont="1" applyFill="1" applyBorder="1" applyAlignment="1" applyProtection="1">
      <alignment horizontal="center" vertical="center" wrapText="1"/>
      <protection locked="0"/>
    </xf>
    <xf numFmtId="0" fontId="4" fillId="15" borderId="1" xfId="5" applyFont="1" applyFill="1" applyBorder="1" applyAlignment="1" applyProtection="1">
      <alignment horizontal="center" vertical="center" wrapText="1"/>
      <protection locked="0"/>
    </xf>
    <xf numFmtId="1" fontId="2" fillId="10" borderId="1" xfId="4" applyNumberFormat="1"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protection locked="0"/>
    </xf>
    <xf numFmtId="0" fontId="4" fillId="0" borderId="0" xfId="5" applyFont="1" applyFill="1" applyProtection="1"/>
    <xf numFmtId="9" fontId="4" fillId="15" borderId="1" xfId="0" applyNumberFormat="1" applyFont="1" applyFill="1" applyBorder="1" applyAlignment="1" applyProtection="1">
      <alignment horizontal="center" vertical="center" wrapText="1"/>
      <protection locked="0"/>
    </xf>
    <xf numFmtId="0" fontId="2" fillId="12" borderId="9" xfId="0" applyFont="1" applyFill="1" applyBorder="1" applyAlignment="1" applyProtection="1">
      <alignment horizontal="center" vertical="center" wrapText="1"/>
      <protection locked="0"/>
    </xf>
    <xf numFmtId="0" fontId="4" fillId="0" borderId="0" xfId="5" applyFont="1" applyBorder="1" applyAlignment="1" applyProtection="1">
      <alignment horizontal="left" vertical="center" wrapText="1"/>
    </xf>
    <xf numFmtId="0" fontId="4" fillId="0" borderId="0" xfId="5" applyFont="1" applyBorder="1" applyAlignment="1" applyProtection="1">
      <alignment horizontal="left" vertical="center" wrapText="1"/>
      <protection locked="0"/>
    </xf>
    <xf numFmtId="0" fontId="4" fillId="15" borderId="0" xfId="5" applyFont="1" applyFill="1" applyBorder="1" applyAlignment="1" applyProtection="1">
      <alignment horizontal="left" vertical="center" wrapText="1"/>
      <protection locked="0"/>
    </xf>
    <xf numFmtId="1" fontId="4" fillId="15" borderId="1" xfId="0" applyNumberFormat="1" applyFont="1" applyFill="1" applyBorder="1" applyAlignment="1" applyProtection="1">
      <alignment horizontal="center" vertical="center" wrapText="1"/>
      <protection locked="0"/>
    </xf>
    <xf numFmtId="0" fontId="32" fillId="0" borderId="11" xfId="5" applyFont="1" applyBorder="1" applyProtection="1"/>
    <xf numFmtId="0" fontId="4" fillId="0" borderId="11" xfId="5" applyFont="1" applyBorder="1" applyAlignment="1" applyProtection="1">
      <alignment horizontal="center"/>
    </xf>
    <xf numFmtId="167" fontId="2" fillId="10" borderId="1" xfId="4" applyNumberFormat="1" applyFont="1" applyFill="1" applyBorder="1" applyAlignment="1" applyProtection="1">
      <alignment horizontal="center" vertical="center" wrapText="1"/>
      <protection locked="0"/>
    </xf>
    <xf numFmtId="0" fontId="4" fillId="0" borderId="1" xfId="5" applyFont="1" applyBorder="1" applyAlignment="1" applyProtection="1">
      <alignment horizontal="center"/>
      <protection locked="0"/>
    </xf>
    <xf numFmtId="0" fontId="6" fillId="0" borderId="1" xfId="12" applyFont="1" applyBorder="1" applyAlignment="1" applyProtection="1">
      <alignment horizontal="center" vertical="center"/>
      <protection locked="0"/>
    </xf>
    <xf numFmtId="0" fontId="21" fillId="0" borderId="8" xfId="0" applyFont="1" applyBorder="1" applyAlignment="1" applyProtection="1">
      <alignment horizontal="justify" vertical="center" wrapText="1"/>
      <protection locked="0"/>
    </xf>
    <xf numFmtId="0" fontId="21" fillId="0" borderId="9" xfId="0" applyFont="1" applyBorder="1" applyAlignment="1" applyProtection="1">
      <alignment horizontal="justify" vertical="center" wrapText="1"/>
      <protection locked="0"/>
    </xf>
    <xf numFmtId="9" fontId="21" fillId="0" borderId="1" xfId="1" applyNumberFormat="1" applyFont="1" applyBorder="1" applyAlignment="1" applyProtection="1">
      <alignment horizontal="center" vertical="center" wrapText="1"/>
      <protection locked="0"/>
    </xf>
    <xf numFmtId="0" fontId="2" fillId="6" borderId="10" xfId="5" applyFont="1" applyFill="1" applyBorder="1" applyAlignment="1">
      <alignment horizontal="center" vertical="center" wrapText="1"/>
    </xf>
    <xf numFmtId="0" fontId="2" fillId="6" borderId="12" xfId="5" applyFont="1" applyFill="1" applyBorder="1" applyAlignment="1">
      <alignment horizontal="center" vertical="center" wrapText="1"/>
    </xf>
    <xf numFmtId="0" fontId="2" fillId="6" borderId="5" xfId="5" applyFont="1" applyFill="1" applyBorder="1" applyAlignment="1">
      <alignment horizontal="center" vertical="center" wrapText="1"/>
    </xf>
    <xf numFmtId="0" fontId="2" fillId="6" borderId="14" xfId="5" applyFont="1" applyFill="1" applyBorder="1" applyAlignment="1">
      <alignment horizontal="center" vertical="center" wrapText="1"/>
    </xf>
    <xf numFmtId="0" fontId="2" fillId="6" borderId="6" xfId="5" applyFont="1" applyFill="1" applyBorder="1" applyAlignment="1">
      <alignment horizontal="center" vertical="center" wrapText="1"/>
    </xf>
    <xf numFmtId="0" fontId="2" fillId="6" borderId="13" xfId="5" applyFont="1" applyFill="1" applyBorder="1" applyAlignment="1">
      <alignment horizontal="center" vertical="center" wrapText="1"/>
    </xf>
    <xf numFmtId="0" fontId="2" fillId="6" borderId="11" xfId="5" applyFont="1" applyFill="1" applyBorder="1" applyAlignment="1">
      <alignment horizontal="center" vertical="center" wrapText="1"/>
    </xf>
    <xf numFmtId="0" fontId="2" fillId="6" borderId="0" xfId="5" applyFont="1" applyFill="1" applyBorder="1" applyAlignment="1">
      <alignment horizontal="center" vertical="center" wrapText="1"/>
    </xf>
    <xf numFmtId="0" fontId="2" fillId="6" borderId="7" xfId="5" applyFont="1" applyFill="1" applyBorder="1" applyAlignment="1">
      <alignment horizontal="center" vertical="center" wrapText="1"/>
    </xf>
    <xf numFmtId="0" fontId="6" fillId="0" borderId="2" xfId="5" applyFont="1" applyBorder="1" applyAlignment="1" applyProtection="1">
      <alignment horizontal="center" vertical="center" wrapText="1"/>
      <protection locked="0"/>
    </xf>
    <xf numFmtId="0" fontId="6" fillId="0" borderId="3" xfId="5" applyFont="1" applyBorder="1" applyAlignment="1" applyProtection="1">
      <alignment horizontal="center" vertical="center" wrapText="1"/>
      <protection locked="0"/>
    </xf>
    <xf numFmtId="0" fontId="6" fillId="0" borderId="4" xfId="5" applyFont="1" applyBorder="1" applyAlignment="1" applyProtection="1">
      <alignment horizontal="center" vertical="center" wrapText="1"/>
      <protection locked="0"/>
    </xf>
    <xf numFmtId="0" fontId="15" fillId="0" borderId="1" xfId="186" applyFont="1" applyBorder="1" applyAlignment="1">
      <alignment horizontal="center" vertical="center"/>
    </xf>
    <xf numFmtId="0" fontId="2" fillId="7" borderId="2" xfId="5" applyFont="1" applyFill="1" applyBorder="1" applyAlignment="1" applyProtection="1">
      <alignment horizontal="center" vertical="center" wrapText="1"/>
      <protection locked="0"/>
    </xf>
    <xf numFmtId="0" fontId="2" fillId="7" borderId="3" xfId="5" applyFont="1" applyFill="1" applyBorder="1" applyAlignment="1" applyProtection="1">
      <alignment horizontal="center" vertical="center" wrapText="1"/>
      <protection locked="0"/>
    </xf>
    <xf numFmtId="0" fontId="2" fillId="7" borderId="4" xfId="5" applyFont="1" applyFill="1" applyBorder="1" applyAlignment="1" applyProtection="1">
      <alignment horizontal="center" vertical="center" wrapText="1"/>
      <protection locked="0"/>
    </xf>
    <xf numFmtId="0" fontId="2" fillId="9" borderId="2" xfId="186" applyFont="1" applyFill="1" applyBorder="1" applyAlignment="1">
      <alignment horizontal="center" vertical="center"/>
    </xf>
    <xf numFmtId="0" fontId="2" fillId="9" borderId="3" xfId="186" applyFont="1" applyFill="1" applyBorder="1" applyAlignment="1">
      <alignment horizontal="center" vertical="center"/>
    </xf>
    <xf numFmtId="0" fontId="2" fillId="9" borderId="4" xfId="186" applyFont="1" applyFill="1" applyBorder="1" applyAlignment="1">
      <alignment horizontal="center" vertical="center"/>
    </xf>
    <xf numFmtId="0" fontId="2" fillId="9" borderId="1" xfId="186" applyFont="1" applyFill="1" applyBorder="1" applyAlignment="1">
      <alignment horizontal="center" vertical="center"/>
    </xf>
    <xf numFmtId="9" fontId="15" fillId="0" borderId="5" xfId="186" applyNumberFormat="1" applyFont="1" applyBorder="1" applyAlignment="1">
      <alignment horizontal="center" vertical="center" wrapText="1"/>
    </xf>
    <xf numFmtId="0" fontId="33" fillId="0" borderId="0" xfId="186" applyFont="1" applyBorder="1" applyAlignment="1">
      <alignment horizontal="center" vertical="center"/>
    </xf>
    <xf numFmtId="0" fontId="33" fillId="0" borderId="6" xfId="186" applyFont="1" applyBorder="1" applyAlignment="1">
      <alignment horizontal="center" vertical="center"/>
    </xf>
    <xf numFmtId="0" fontId="33" fillId="0" borderId="7" xfId="186" applyFont="1" applyBorder="1" applyAlignment="1">
      <alignment horizontal="center" vertical="center"/>
    </xf>
    <xf numFmtId="9" fontId="15" fillId="0" borderId="1" xfId="186" applyNumberFormat="1" applyFont="1" applyBorder="1" applyAlignment="1">
      <alignment horizontal="center" vertical="center" wrapText="1"/>
    </xf>
    <xf numFmtId="0" fontId="15" fillId="0" borderId="1" xfId="5" applyFont="1" applyFill="1" applyBorder="1" applyAlignment="1" applyProtection="1">
      <alignment horizontal="justify" vertical="center" wrapText="1"/>
      <protection locked="0"/>
    </xf>
    <xf numFmtId="0" fontId="15" fillId="0" borderId="2" xfId="5" applyFont="1" applyFill="1" applyBorder="1" applyAlignment="1" applyProtection="1">
      <alignment horizontal="center" vertical="center"/>
      <protection locked="0"/>
    </xf>
    <xf numFmtId="0" fontId="15" fillId="0" borderId="4" xfId="5" applyFont="1" applyFill="1" applyBorder="1" applyAlignment="1" applyProtection="1">
      <alignment horizontal="center" vertical="center"/>
      <protection locked="0"/>
    </xf>
    <xf numFmtId="0" fontId="15" fillId="0" borderId="1" xfId="5" applyFont="1" applyBorder="1" applyAlignment="1" applyProtection="1">
      <alignment horizontal="center" vertical="center"/>
      <protection locked="0"/>
    </xf>
    <xf numFmtId="0" fontId="15" fillId="0" borderId="1" xfId="5" applyFont="1" applyBorder="1" applyAlignment="1" applyProtection="1">
      <alignment horizontal="center" vertical="center" wrapText="1"/>
      <protection locked="0"/>
    </xf>
    <xf numFmtId="0" fontId="15" fillId="0" borderId="2" xfId="5" applyFont="1" applyBorder="1" applyAlignment="1" applyProtection="1">
      <alignment horizontal="justify" vertical="center" wrapText="1"/>
      <protection locked="0"/>
    </xf>
    <xf numFmtId="0" fontId="15" fillId="0" borderId="3" xfId="5" applyFont="1" applyBorder="1" applyAlignment="1" applyProtection="1">
      <alignment horizontal="justify" vertical="center" wrapText="1"/>
      <protection locked="0"/>
    </xf>
    <xf numFmtId="0" fontId="15" fillId="0" borderId="4" xfId="5" applyFont="1" applyBorder="1" applyAlignment="1" applyProtection="1">
      <alignment horizontal="justify" vertical="center" wrapText="1"/>
      <protection locked="0"/>
    </xf>
    <xf numFmtId="0" fontId="2" fillId="7" borderId="2" xfId="5" quotePrefix="1" applyFont="1" applyFill="1" applyBorder="1" applyAlignment="1" applyProtection="1">
      <alignment horizontal="left" vertical="center" wrapText="1"/>
      <protection locked="0"/>
    </xf>
    <xf numFmtId="0" fontId="2" fillId="7" borderId="3" xfId="5" applyFont="1" applyFill="1" applyBorder="1" applyAlignment="1" applyProtection="1">
      <alignment horizontal="justify" vertical="center" wrapText="1"/>
      <protection locked="0"/>
    </xf>
    <xf numFmtId="0" fontId="2" fillId="7" borderId="4" xfId="5" applyFont="1" applyFill="1" applyBorder="1" applyAlignment="1" applyProtection="1">
      <alignment horizontal="justify" vertical="center" wrapText="1"/>
      <protection locked="0"/>
    </xf>
    <xf numFmtId="0" fontId="15" fillId="0" borderId="2" xfId="5" applyNumberFormat="1" applyFont="1" applyBorder="1" applyAlignment="1" applyProtection="1">
      <alignment horizontal="justify" vertical="center" wrapText="1"/>
      <protection locked="0"/>
    </xf>
    <xf numFmtId="0" fontId="15" fillId="0" borderId="3" xfId="5" applyNumberFormat="1" applyFont="1" applyBorder="1" applyAlignment="1" applyProtection="1">
      <alignment horizontal="justify" vertical="center" wrapText="1"/>
      <protection locked="0"/>
    </xf>
    <xf numFmtId="0" fontId="15" fillId="0" borderId="4" xfId="5" applyNumberFormat="1" applyFont="1" applyBorder="1" applyAlignment="1" applyProtection="1">
      <alignment horizontal="justify" vertical="center" wrapText="1"/>
      <protection locked="0"/>
    </xf>
    <xf numFmtId="0" fontId="2" fillId="7" borderId="1" xfId="5" applyFont="1" applyFill="1" applyBorder="1" applyAlignment="1" applyProtection="1">
      <alignment horizontal="center" vertical="center" wrapText="1"/>
      <protection locked="0"/>
    </xf>
    <xf numFmtId="0" fontId="2" fillId="7" borderId="2" xfId="5" quotePrefix="1" applyFont="1" applyFill="1" applyBorder="1" applyAlignment="1" applyProtection="1">
      <alignment horizontal="center" vertical="center" wrapText="1"/>
      <protection locked="0"/>
    </xf>
    <xf numFmtId="0" fontId="2" fillId="7" borderId="3" xfId="5" quotePrefix="1" applyFont="1" applyFill="1" applyBorder="1" applyAlignment="1" applyProtection="1">
      <alignment horizontal="center" vertical="center" wrapText="1"/>
      <protection locked="0"/>
    </xf>
    <xf numFmtId="0" fontId="2" fillId="7" borderId="4" xfId="5" quotePrefix="1" applyFont="1" applyFill="1" applyBorder="1" applyAlignment="1" applyProtection="1">
      <alignment horizontal="center" vertical="center" wrapText="1"/>
      <protection locked="0"/>
    </xf>
    <xf numFmtId="0" fontId="6" fillId="0" borderId="1" xfId="5" applyFont="1" applyBorder="1" applyAlignment="1" applyProtection="1">
      <alignment horizontal="center" vertical="center" wrapText="1"/>
      <protection locked="0"/>
    </xf>
    <xf numFmtId="0" fontId="2" fillId="2" borderId="2" xfId="5" applyFont="1" applyFill="1" applyBorder="1" applyAlignment="1" applyProtection="1">
      <alignment horizontal="center" vertical="center" wrapText="1"/>
      <protection locked="0"/>
    </xf>
    <xf numFmtId="0" fontId="2" fillId="2" borderId="3" xfId="5" quotePrefix="1" applyFont="1" applyFill="1" applyBorder="1" applyAlignment="1" applyProtection="1">
      <alignment horizontal="center" vertical="center" wrapText="1"/>
      <protection locked="0"/>
    </xf>
    <xf numFmtId="0" fontId="2" fillId="2" borderId="4" xfId="5" quotePrefix="1" applyFont="1" applyFill="1" applyBorder="1" applyAlignment="1" applyProtection="1">
      <alignment horizontal="center" vertical="center" wrapText="1"/>
      <protection locked="0"/>
    </xf>
    <xf numFmtId="0" fontId="2" fillId="5" borderId="1" xfId="5" applyFont="1" applyFill="1" applyBorder="1" applyAlignment="1" applyProtection="1">
      <alignment horizontal="center" vertical="center" wrapText="1"/>
      <protection locked="0"/>
    </xf>
    <xf numFmtId="0" fontId="2" fillId="10" borderId="1" xfId="4" applyFont="1" applyFill="1" applyBorder="1" applyAlignment="1" applyProtection="1">
      <alignment horizontal="center" vertical="center" wrapText="1"/>
      <protection locked="0"/>
    </xf>
    <xf numFmtId="0" fontId="2" fillId="11" borderId="1" xfId="4" applyFont="1" applyFill="1" applyBorder="1" applyAlignment="1" applyProtection="1">
      <alignment horizontal="center" vertical="center" wrapText="1"/>
      <protection locked="0"/>
    </xf>
    <xf numFmtId="0" fontId="2" fillId="2" borderId="1" xfId="5" applyFont="1" applyFill="1" applyBorder="1" applyAlignment="1" applyProtection="1">
      <alignment horizontal="left" vertical="center" wrapText="1"/>
      <protection locked="0"/>
    </xf>
    <xf numFmtId="0" fontId="15" fillId="0" borderId="0" xfId="186" applyFont="1" applyBorder="1" applyAlignment="1">
      <alignment horizontal="center" vertical="center"/>
    </xf>
    <xf numFmtId="0" fontId="15" fillId="0" borderId="6" xfId="186" applyFont="1" applyBorder="1" applyAlignment="1">
      <alignment horizontal="center" vertical="center"/>
    </xf>
    <xf numFmtId="0" fontId="15" fillId="0" borderId="7" xfId="186" applyFont="1" applyBorder="1" applyAlignment="1">
      <alignment horizontal="center" vertical="center"/>
    </xf>
    <xf numFmtId="0" fontId="15" fillId="0" borderId="1" xfId="5" applyFont="1" applyBorder="1" applyAlignment="1" applyProtection="1">
      <alignment horizontal="justify" vertical="center" wrapText="1"/>
      <protection locked="0"/>
    </xf>
    <xf numFmtId="0" fontId="15" fillId="0" borderId="2" xfId="5" applyFont="1" applyBorder="1" applyAlignment="1" applyProtection="1">
      <alignment horizontal="center" vertical="center" wrapText="1"/>
      <protection locked="0"/>
    </xf>
    <xf numFmtId="0" fontId="15" fillId="0" borderId="4" xfId="5" applyFont="1" applyBorder="1" applyAlignment="1" applyProtection="1">
      <alignment horizontal="center" vertical="center" wrapText="1"/>
      <protection locked="0"/>
    </xf>
    <xf numFmtId="0" fontId="2" fillId="36" borderId="1" xfId="5" applyFont="1" applyFill="1" applyBorder="1" applyAlignment="1" applyProtection="1">
      <alignment horizontal="center" vertical="center" wrapText="1"/>
      <protection locked="0"/>
    </xf>
    <xf numFmtId="0" fontId="2" fillId="36" borderId="1" xfId="5" quotePrefix="1" applyFont="1" applyFill="1" applyBorder="1" applyAlignment="1" applyProtection="1">
      <alignment horizontal="center" vertical="center" wrapText="1"/>
      <protection locked="0"/>
    </xf>
    <xf numFmtId="0" fontId="6" fillId="0" borderId="1" xfId="5" applyFont="1" applyFill="1" applyBorder="1" applyAlignment="1" applyProtection="1">
      <alignment horizontal="center" vertical="center" wrapText="1"/>
      <protection locked="0"/>
    </xf>
    <xf numFmtId="0" fontId="2" fillId="5" borderId="2" xfId="5" applyFont="1" applyFill="1" applyBorder="1" applyAlignment="1" applyProtection="1">
      <alignment horizontal="center" vertical="center" wrapText="1"/>
      <protection locked="0"/>
    </xf>
    <xf numFmtId="0" fontId="2" fillId="5" borderId="4" xfId="5" applyFont="1" applyFill="1" applyBorder="1" applyAlignment="1" applyProtection="1">
      <alignment horizontal="center" vertical="center" wrapText="1"/>
      <protection locked="0"/>
    </xf>
    <xf numFmtId="0" fontId="2" fillId="15" borderId="1" xfId="5" applyFont="1" applyFill="1" applyBorder="1" applyAlignment="1" applyProtection="1">
      <alignment horizontal="center" vertical="center" wrapText="1"/>
      <protection locked="0"/>
    </xf>
    <xf numFmtId="0" fontId="4" fillId="15" borderId="2" xfId="5" applyFont="1" applyFill="1" applyBorder="1" applyAlignment="1" applyProtection="1">
      <alignment horizontal="left" vertical="center" wrapText="1"/>
    </xf>
    <xf numFmtId="0" fontId="4" fillId="15" borderId="3" xfId="5" applyFont="1" applyFill="1" applyBorder="1" applyAlignment="1" applyProtection="1">
      <alignment horizontal="left" vertical="center" wrapText="1"/>
    </xf>
    <xf numFmtId="0" fontId="4" fillId="15" borderId="4" xfId="5" applyFont="1" applyFill="1" applyBorder="1" applyAlignment="1" applyProtection="1">
      <alignment horizontal="left" vertical="center" wrapText="1"/>
    </xf>
    <xf numFmtId="0" fontId="2" fillId="36" borderId="2" xfId="5" applyFont="1" applyFill="1" applyBorder="1" applyAlignment="1" applyProtection="1">
      <alignment horizontal="center" vertical="center" wrapText="1"/>
      <protection locked="0"/>
    </xf>
    <xf numFmtId="0" fontId="2" fillId="36" borderId="3" xfId="5" quotePrefix="1" applyFont="1" applyFill="1" applyBorder="1" applyAlignment="1" applyProtection="1">
      <alignment horizontal="center" vertical="center" wrapText="1"/>
      <protection locked="0"/>
    </xf>
    <xf numFmtId="0" fontId="2" fillId="36" borderId="4" xfId="5" quotePrefix="1" applyFont="1" applyFill="1" applyBorder="1" applyAlignment="1" applyProtection="1">
      <alignment horizontal="center" vertical="center" wrapText="1"/>
      <protection locked="0"/>
    </xf>
    <xf numFmtId="0" fontId="4" fillId="0" borderId="2" xfId="0" quotePrefix="1"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2" fillId="2" borderId="2" xfId="0" quotePrefix="1" applyFont="1" applyFill="1" applyBorder="1" applyAlignment="1" applyProtection="1">
      <alignment horizontal="center" vertical="center" wrapText="1"/>
      <protection locked="0"/>
    </xf>
    <xf numFmtId="0" fontId="2" fillId="2" borderId="3" xfId="0" quotePrefix="1" applyFont="1" applyFill="1" applyBorder="1" applyAlignment="1" applyProtection="1">
      <alignment horizontal="center" vertical="center" wrapText="1"/>
      <protection locked="0"/>
    </xf>
    <xf numFmtId="0" fontId="2" fillId="2" borderId="4" xfId="0" quotePrefix="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5" borderId="1" xfId="322" applyFont="1" applyFill="1" applyBorder="1" applyAlignment="1" applyProtection="1">
      <alignment horizontal="center" vertical="center" wrapText="1"/>
      <protection locked="0"/>
    </xf>
    <xf numFmtId="0" fontId="2" fillId="6" borderId="10" xfId="322" applyFont="1" applyFill="1" applyBorder="1" applyAlignment="1">
      <alignment horizontal="center" vertical="center" wrapText="1"/>
    </xf>
    <xf numFmtId="0" fontId="2" fillId="6" borderId="11" xfId="322" applyFont="1" applyFill="1" applyBorder="1" applyAlignment="1">
      <alignment horizontal="center" vertical="center" wrapText="1"/>
    </xf>
    <xf numFmtId="0" fontId="2" fillId="6" borderId="12" xfId="322" applyFont="1" applyFill="1" applyBorder="1" applyAlignment="1">
      <alignment horizontal="center" vertical="center" wrapText="1"/>
    </xf>
    <xf numFmtId="0" fontId="2" fillId="6" borderId="5" xfId="322" applyFont="1" applyFill="1" applyBorder="1" applyAlignment="1">
      <alignment horizontal="center" vertical="center" wrapText="1"/>
    </xf>
    <xf numFmtId="0" fontId="2" fillId="6" borderId="0" xfId="322" applyFont="1" applyFill="1" applyBorder="1" applyAlignment="1">
      <alignment horizontal="center" vertical="center" wrapText="1"/>
    </xf>
    <xf numFmtId="0" fontId="2" fillId="6" borderId="14" xfId="322" applyFont="1" applyFill="1" applyBorder="1" applyAlignment="1">
      <alignment horizontal="center" vertical="center" wrapText="1"/>
    </xf>
    <xf numFmtId="0" fontId="2" fillId="6" borderId="6" xfId="322" applyFont="1" applyFill="1" applyBorder="1" applyAlignment="1">
      <alignment horizontal="center" vertical="center" wrapText="1"/>
    </xf>
    <xf numFmtId="0" fontId="2" fillId="6" borderId="7" xfId="322" applyFont="1" applyFill="1" applyBorder="1" applyAlignment="1">
      <alignment horizontal="center" vertical="center" wrapText="1"/>
    </xf>
    <xf numFmtId="0" fontId="2" fillId="6" borderId="13" xfId="322" applyFont="1" applyFill="1" applyBorder="1" applyAlignment="1">
      <alignment horizontal="center" vertical="center" wrapText="1"/>
    </xf>
    <xf numFmtId="0" fontId="6" fillId="0" borderId="1" xfId="322" applyFont="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2" fillId="7" borderId="2" xfId="0" quotePrefix="1" applyFont="1" applyFill="1" applyBorder="1" applyAlignment="1" applyProtection="1">
      <alignment horizontal="center" vertical="center" wrapText="1"/>
      <protection locked="0"/>
    </xf>
    <xf numFmtId="0" fontId="2" fillId="7" borderId="3" xfId="0" quotePrefix="1" applyFont="1" applyFill="1" applyBorder="1" applyAlignment="1" applyProtection="1">
      <alignment horizontal="center" vertical="center" wrapText="1"/>
      <protection locked="0"/>
    </xf>
    <xf numFmtId="0" fontId="2" fillId="7" borderId="4" xfId="0" quotePrefix="1" applyFont="1" applyFill="1" applyBorder="1" applyAlignment="1" applyProtection="1">
      <alignment horizontal="center" vertical="center" wrapText="1"/>
      <protection locked="0"/>
    </xf>
    <xf numFmtId="0" fontId="2" fillId="9" borderId="2" xfId="3" applyFont="1" applyFill="1" applyBorder="1" applyAlignment="1">
      <alignment horizontal="center" vertical="center"/>
    </xf>
    <xf numFmtId="0" fontId="2" fillId="9" borderId="3" xfId="3" applyFont="1" applyFill="1" applyBorder="1" applyAlignment="1">
      <alignment horizontal="center" vertical="center"/>
    </xf>
    <xf numFmtId="0" fontId="2" fillId="9" borderId="4" xfId="3" applyFont="1" applyFill="1" applyBorder="1" applyAlignment="1">
      <alignment horizontal="center" vertical="center"/>
    </xf>
    <xf numFmtId="0" fontId="2" fillId="9" borderId="1" xfId="3" applyFont="1" applyFill="1" applyBorder="1" applyAlignment="1">
      <alignment horizontal="center" vertical="center"/>
    </xf>
    <xf numFmtId="9" fontId="2" fillId="0" borderId="5" xfId="3" applyNumberFormat="1" applyFont="1" applyBorder="1" applyAlignment="1">
      <alignment horizontal="center" vertical="center" wrapText="1"/>
    </xf>
    <xf numFmtId="0" fontId="2" fillId="0" borderId="0" xfId="3" applyFont="1" applyBorder="1" applyAlignment="1">
      <alignment horizontal="center" vertical="center"/>
    </xf>
    <xf numFmtId="0" fontId="2" fillId="0" borderId="6" xfId="3" applyFont="1" applyBorder="1" applyAlignment="1">
      <alignment horizontal="center" vertical="center"/>
    </xf>
    <xf numFmtId="0" fontId="2" fillId="0" borderId="7" xfId="3" applyFont="1" applyBorder="1" applyAlignment="1">
      <alignment horizontal="center" vertical="center"/>
    </xf>
    <xf numFmtId="9" fontId="2" fillId="0" borderId="1" xfId="3" applyNumberFormat="1" applyFont="1" applyBorder="1" applyAlignment="1">
      <alignment horizontal="center" vertical="center" wrapText="1"/>
    </xf>
    <xf numFmtId="0" fontId="4" fillId="3" borderId="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0" fontId="2" fillId="7" borderId="2" xfId="0" quotePrefix="1" applyFont="1" applyFill="1" applyBorder="1" applyAlignment="1" applyProtection="1">
      <alignment horizontal="left" vertical="center" wrapText="1"/>
      <protection locked="0"/>
    </xf>
    <xf numFmtId="0" fontId="2" fillId="7" borderId="3" xfId="0" applyFont="1" applyFill="1" applyBorder="1" applyAlignment="1" applyProtection="1">
      <alignment horizontal="justify" vertical="center" wrapText="1"/>
      <protection locked="0"/>
    </xf>
    <xf numFmtId="0" fontId="2" fillId="7" borderId="4" xfId="0" applyFont="1" applyFill="1" applyBorder="1" applyAlignment="1" applyProtection="1">
      <alignment horizontal="justify"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3" borderId="2"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protection locked="0"/>
    </xf>
    <xf numFmtId="0" fontId="4" fillId="3" borderId="3" xfId="0" applyFont="1" applyFill="1" applyBorder="1" applyAlignment="1" applyProtection="1">
      <alignment horizontal="left" vertical="center" wrapText="1"/>
      <protection locked="0"/>
    </xf>
    <xf numFmtId="0" fontId="2" fillId="7" borderId="2" xfId="0" applyFont="1" applyFill="1" applyBorder="1" applyAlignment="1" applyProtection="1">
      <alignment horizontal="justify" vertical="center" wrapText="1"/>
      <protection locked="0"/>
    </xf>
    <xf numFmtId="0" fontId="3" fillId="0" borderId="1" xfId="3" applyFont="1" applyBorder="1" applyAlignment="1">
      <alignment horizontal="center" vertical="center"/>
    </xf>
    <xf numFmtId="0" fontId="2" fillId="7" borderId="3" xfId="0" applyFont="1" applyFill="1" applyBorder="1" applyAlignment="1" applyProtection="1">
      <alignment horizontal="center" vertical="center" wrapText="1"/>
      <protection locked="0"/>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17" borderId="2" xfId="0" quotePrefix="1" applyFont="1" applyFill="1" applyBorder="1" applyAlignment="1" applyProtection="1">
      <alignment horizontal="left" vertical="center" wrapText="1"/>
      <protection locked="0"/>
    </xf>
    <xf numFmtId="0" fontId="4" fillId="17" borderId="3" xfId="0" quotePrefix="1" applyFont="1" applyFill="1" applyBorder="1" applyAlignment="1" applyProtection="1">
      <alignment horizontal="justify" vertical="center" wrapText="1"/>
      <protection locked="0"/>
    </xf>
    <xf numFmtId="0" fontId="4" fillId="17" borderId="4" xfId="0" quotePrefix="1" applyFont="1" applyFill="1" applyBorder="1" applyAlignment="1" applyProtection="1">
      <alignment horizontal="justify" vertical="center" wrapText="1"/>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 fillId="7" borderId="3" xfId="0" quotePrefix="1" applyFont="1" applyFill="1" applyBorder="1" applyAlignment="1" applyProtection="1">
      <alignment horizontal="left" vertical="center" wrapText="1"/>
      <protection locked="0"/>
    </xf>
    <xf numFmtId="0" fontId="2" fillId="7" borderId="4" xfId="0" quotePrefix="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2" xfId="323" applyFont="1" applyBorder="1" applyAlignment="1" applyProtection="1">
      <alignment horizontal="left" vertical="center" wrapText="1"/>
      <protection locked="0"/>
    </xf>
    <xf numFmtId="0" fontId="4" fillId="0" borderId="3" xfId="323" applyFont="1" applyBorder="1" applyAlignment="1" applyProtection="1">
      <alignment horizontal="left" vertical="center" wrapText="1"/>
      <protection locked="0"/>
    </xf>
    <xf numFmtId="0" fontId="4" fillId="0" borderId="4" xfId="323" applyFont="1" applyBorder="1" applyAlignment="1" applyProtection="1">
      <alignment horizontal="left" vertical="center" wrapText="1"/>
      <protection locked="0"/>
    </xf>
    <xf numFmtId="0" fontId="4" fillId="0" borderId="2" xfId="323" quotePrefix="1" applyFont="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9" fontId="4" fillId="0" borderId="5" xfId="3" applyNumberFormat="1" applyFont="1" applyBorder="1" applyAlignment="1">
      <alignment horizontal="center" vertical="center" wrapText="1"/>
    </xf>
    <xf numFmtId="0" fontId="4" fillId="0" borderId="0" xfId="3" applyFont="1" applyBorder="1" applyAlignment="1">
      <alignment horizontal="center" vertical="center"/>
    </xf>
    <xf numFmtId="0" fontId="4" fillId="0" borderId="6" xfId="3" applyFont="1" applyBorder="1" applyAlignment="1">
      <alignment horizontal="center" vertical="center"/>
    </xf>
    <xf numFmtId="0" fontId="4" fillId="0" borderId="7" xfId="3" applyFont="1" applyBorder="1" applyAlignment="1">
      <alignment horizontal="center" vertical="center"/>
    </xf>
    <xf numFmtId="9" fontId="4" fillId="0" borderId="1" xfId="3" applyNumberFormat="1" applyFont="1" applyBorder="1" applyAlignment="1">
      <alignment horizontal="center" vertical="center" wrapText="1"/>
    </xf>
    <xf numFmtId="0" fontId="4" fillId="8" borderId="2" xfId="323" applyFont="1" applyFill="1" applyBorder="1" applyAlignment="1" applyProtection="1">
      <alignment horizontal="left" vertical="center" wrapText="1"/>
      <protection locked="0"/>
    </xf>
    <xf numFmtId="0" fontId="4" fillId="8" borderId="4" xfId="323" applyFont="1" applyFill="1" applyBorder="1" applyAlignment="1" applyProtection="1">
      <alignment horizontal="left" vertical="center" wrapText="1"/>
      <protection locked="0"/>
    </xf>
    <xf numFmtId="0" fontId="4" fillId="8" borderId="2"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wrapText="1"/>
      <protection locked="0"/>
    </xf>
    <xf numFmtId="0" fontId="4" fillId="3" borderId="2" xfId="323" quotePrefix="1" applyFont="1" applyFill="1" applyBorder="1" applyAlignment="1" applyProtection="1">
      <alignment horizontal="left" vertical="center" wrapText="1"/>
      <protection locked="0"/>
    </xf>
    <xf numFmtId="0" fontId="4" fillId="3" borderId="4" xfId="323"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42" fillId="9" borderId="2" xfId="323" applyFont="1" applyFill="1" applyBorder="1" applyAlignment="1">
      <alignment horizontal="center" vertical="center"/>
    </xf>
    <xf numFmtId="0" fontId="42" fillId="9" borderId="3" xfId="323" applyFont="1" applyFill="1" applyBorder="1" applyAlignment="1">
      <alignment horizontal="center" vertical="center"/>
    </xf>
    <xf numFmtId="0" fontId="42" fillId="9" borderId="4" xfId="323" applyFont="1" applyFill="1" applyBorder="1" applyAlignment="1">
      <alignment horizontal="center" vertical="center"/>
    </xf>
    <xf numFmtId="9" fontId="42" fillId="0" borderId="10" xfId="323" applyNumberFormat="1" applyFont="1" applyBorder="1" applyAlignment="1">
      <alignment horizontal="center" vertical="center" wrapText="1"/>
    </xf>
    <xf numFmtId="9" fontId="42" fillId="0" borderId="11" xfId="323" applyNumberFormat="1" applyFont="1" applyBorder="1" applyAlignment="1">
      <alignment horizontal="center" vertical="center" wrapText="1"/>
    </xf>
    <xf numFmtId="9" fontId="42" fillId="0" borderId="12" xfId="323" applyNumberFormat="1" applyFont="1" applyBorder="1" applyAlignment="1">
      <alignment horizontal="center" vertical="center" wrapText="1"/>
    </xf>
    <xf numFmtId="9" fontId="42" fillId="0" borderId="6" xfId="323" applyNumberFormat="1" applyFont="1" applyBorder="1" applyAlignment="1">
      <alignment horizontal="center" vertical="center" wrapText="1"/>
    </xf>
    <xf numFmtId="9" fontId="42" fillId="0" borderId="7" xfId="323" applyNumberFormat="1" applyFont="1" applyBorder="1" applyAlignment="1">
      <alignment horizontal="center" vertical="center" wrapText="1"/>
    </xf>
    <xf numFmtId="9" fontId="42" fillId="0" borderId="13" xfId="323" applyNumberFormat="1" applyFont="1" applyBorder="1" applyAlignment="1">
      <alignment horizontal="center" vertical="center" wrapText="1"/>
    </xf>
    <xf numFmtId="0" fontId="21" fillId="14" borderId="2" xfId="4" applyFont="1" applyFill="1" applyBorder="1" applyAlignment="1" applyProtection="1">
      <alignment horizontal="center" vertical="center" wrapText="1"/>
      <protection locked="0"/>
    </xf>
    <xf numFmtId="0" fontId="21" fillId="14" borderId="3" xfId="4" applyFont="1" applyFill="1" applyBorder="1" applyAlignment="1" applyProtection="1">
      <alignment horizontal="center" vertical="center" wrapText="1"/>
      <protection locked="0"/>
    </xf>
    <xf numFmtId="0" fontId="21" fillId="14" borderId="4" xfId="4" applyFont="1" applyFill="1" applyBorder="1" applyAlignment="1" applyProtection="1">
      <alignment horizontal="center" vertical="center" wrapText="1"/>
      <protection locked="0"/>
    </xf>
    <xf numFmtId="0" fontId="42" fillId="13" borderId="2" xfId="4" applyFont="1" applyFill="1" applyBorder="1" applyAlignment="1" applyProtection="1">
      <alignment horizontal="center" vertical="center" wrapText="1"/>
      <protection locked="0"/>
    </xf>
    <xf numFmtId="0" fontId="42" fillId="13" borderId="3" xfId="4" applyFont="1" applyFill="1" applyBorder="1" applyAlignment="1" applyProtection="1">
      <alignment horizontal="center" vertical="center" wrapText="1"/>
      <protection locked="0"/>
    </xf>
    <xf numFmtId="0" fontId="42" fillId="13" borderId="4" xfId="4" applyFont="1" applyFill="1" applyBorder="1" applyAlignment="1" applyProtection="1">
      <alignment horizontal="center" vertical="center" wrapText="1"/>
      <protection locked="0"/>
    </xf>
    <xf numFmtId="0" fontId="42" fillId="15" borderId="7" xfId="0" applyFont="1" applyFill="1" applyBorder="1" applyAlignment="1" applyProtection="1">
      <alignment horizontal="center" vertical="center"/>
      <protection locked="0"/>
    </xf>
    <xf numFmtId="0" fontId="42" fillId="15" borderId="13" xfId="0" applyFont="1" applyFill="1" applyBorder="1" applyAlignment="1" applyProtection="1">
      <alignment horizontal="center" vertical="center"/>
      <protection locked="0"/>
    </xf>
    <xf numFmtId="0" fontId="42" fillId="0" borderId="10" xfId="323" applyFont="1" applyBorder="1" applyAlignment="1">
      <alignment horizontal="center" vertical="center"/>
    </xf>
    <xf numFmtId="0" fontId="42" fillId="0" borderId="11" xfId="323" applyFont="1" applyBorder="1" applyAlignment="1">
      <alignment horizontal="center" vertical="center"/>
    </xf>
    <xf numFmtId="0" fontId="42" fillId="0" borderId="12" xfId="323" applyFont="1" applyBorder="1" applyAlignment="1">
      <alignment horizontal="center" vertical="center"/>
    </xf>
    <xf numFmtId="0" fontId="42" fillId="0" borderId="6" xfId="323" applyFont="1" applyBorder="1" applyAlignment="1">
      <alignment horizontal="center" vertical="center"/>
    </xf>
    <xf numFmtId="0" fontId="42" fillId="0" borderId="7" xfId="323" applyFont="1" applyBorder="1" applyAlignment="1">
      <alignment horizontal="center" vertical="center"/>
    </xf>
    <xf numFmtId="0" fontId="42" fillId="0" borderId="13" xfId="323" applyFont="1" applyBorder="1" applyAlignment="1">
      <alignment horizontal="center" vertical="center"/>
    </xf>
    <xf numFmtId="0" fontId="21" fillId="0" borderId="2" xfId="0" applyFont="1" applyBorder="1" applyAlignment="1" applyProtection="1">
      <alignment vertical="center" wrapText="1"/>
      <protection locked="0"/>
    </xf>
    <xf numFmtId="0" fontId="21" fillId="0" borderId="3" xfId="0" applyFont="1" applyBorder="1" applyAlignment="1" applyProtection="1">
      <alignment vertical="center" wrapText="1"/>
      <protection locked="0"/>
    </xf>
    <xf numFmtId="0" fontId="21" fillId="0" borderId="4" xfId="0" applyFont="1" applyBorder="1" applyAlignment="1" applyProtection="1">
      <alignment vertical="center" wrapText="1"/>
      <protection locked="0"/>
    </xf>
    <xf numFmtId="0" fontId="42" fillId="7" borderId="2" xfId="0" applyFont="1" applyFill="1" applyBorder="1" applyAlignment="1" applyProtection="1">
      <alignment horizontal="center" vertical="center" wrapText="1"/>
      <protection locked="0"/>
    </xf>
    <xf numFmtId="0" fontId="42" fillId="7" borderId="4" xfId="0" applyFont="1" applyFill="1" applyBorder="1" applyAlignment="1" applyProtection="1">
      <alignment horizontal="center" vertical="center" wrapText="1"/>
      <protection locked="0"/>
    </xf>
    <xf numFmtId="0" fontId="21" fillId="0" borderId="2" xfId="0" applyFont="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42" fillId="7" borderId="2" xfId="0" quotePrefix="1" applyFont="1" applyFill="1" applyBorder="1" applyAlignment="1" applyProtection="1">
      <alignment horizontal="left" vertical="center" wrapText="1"/>
      <protection locked="0"/>
    </xf>
    <xf numFmtId="0" fontId="42" fillId="7" borderId="3" xfId="0" quotePrefix="1" applyFont="1" applyFill="1" applyBorder="1" applyAlignment="1" applyProtection="1">
      <alignment horizontal="left" vertical="center" wrapText="1"/>
      <protection locked="0"/>
    </xf>
    <xf numFmtId="0" fontId="42" fillId="7" borderId="4" xfId="0" quotePrefix="1" applyFont="1" applyFill="1" applyBorder="1" applyAlignment="1" applyProtection="1">
      <alignment horizontal="left" vertical="center" wrapText="1"/>
      <protection locked="0"/>
    </xf>
    <xf numFmtId="0" fontId="42" fillId="7" borderId="2" xfId="0" quotePrefix="1" applyFont="1" applyFill="1" applyBorder="1" applyAlignment="1" applyProtection="1">
      <alignment horizontal="center" vertical="center" wrapText="1"/>
      <protection locked="0"/>
    </xf>
    <xf numFmtId="0" fontId="42" fillId="7" borderId="3" xfId="0" quotePrefix="1" applyFont="1" applyFill="1" applyBorder="1" applyAlignment="1" applyProtection="1">
      <alignment horizontal="center" vertical="center" wrapText="1"/>
      <protection locked="0"/>
    </xf>
    <xf numFmtId="0" fontId="42" fillId="7" borderId="4" xfId="0" quotePrefix="1" applyFont="1" applyFill="1" applyBorder="1" applyAlignment="1" applyProtection="1">
      <alignment horizontal="center" vertical="center" wrapText="1"/>
      <protection locked="0"/>
    </xf>
    <xf numFmtId="0" fontId="21" fillId="15" borderId="2" xfId="0" applyFont="1" applyFill="1" applyBorder="1" applyAlignment="1" applyProtection="1">
      <alignment horizontal="center" vertical="center" wrapText="1"/>
      <protection locked="0"/>
    </xf>
    <xf numFmtId="0" fontId="21" fillId="15" borderId="4"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42" fillId="0" borderId="1" xfId="323" applyFont="1" applyBorder="1" applyAlignment="1">
      <alignment horizontal="center" vertical="center"/>
    </xf>
    <xf numFmtId="0" fontId="6" fillId="0" borderId="1" xfId="329" applyFont="1" applyBorder="1" applyAlignment="1" applyProtection="1">
      <alignment horizontal="center" vertical="center" wrapText="1"/>
      <protection locked="0"/>
    </xf>
    <xf numFmtId="0" fontId="42" fillId="5" borderId="1" xfId="322" applyFont="1" applyFill="1" applyBorder="1" applyAlignment="1" applyProtection="1">
      <alignment horizontal="center" vertical="center" wrapText="1"/>
      <protection locked="0"/>
    </xf>
    <xf numFmtId="0" fontId="42" fillId="5" borderId="2" xfId="322" applyFont="1" applyFill="1" applyBorder="1" applyAlignment="1" applyProtection="1">
      <alignment horizontal="center" vertical="center" wrapText="1"/>
      <protection locked="0"/>
    </xf>
    <xf numFmtId="0" fontId="42" fillId="5" borderId="3" xfId="322" applyFont="1" applyFill="1" applyBorder="1" applyAlignment="1" applyProtection="1">
      <alignment horizontal="center" vertical="center" wrapText="1"/>
      <protection locked="0"/>
    </xf>
    <xf numFmtId="0" fontId="42" fillId="12" borderId="2" xfId="0" applyFont="1" applyFill="1" applyBorder="1" applyAlignment="1" applyProtection="1">
      <alignment horizontal="center" vertical="center" wrapText="1"/>
      <protection locked="0"/>
    </xf>
    <xf numFmtId="0" fontId="42" fillId="12" borderId="3" xfId="0" applyFont="1" applyFill="1" applyBorder="1" applyAlignment="1" applyProtection="1">
      <alignment horizontal="center" vertical="center" wrapText="1"/>
      <protection locked="0"/>
    </xf>
    <xf numFmtId="0" fontId="42" fillId="12" borderId="4" xfId="0" applyFont="1" applyFill="1" applyBorder="1" applyAlignment="1" applyProtection="1">
      <alignment horizontal="center" vertical="center" wrapText="1"/>
      <protection locked="0"/>
    </xf>
    <xf numFmtId="0" fontId="42" fillId="13" borderId="1" xfId="4" applyFont="1" applyFill="1" applyBorder="1" applyAlignment="1" applyProtection="1">
      <alignment horizontal="center" vertical="center" wrapText="1"/>
      <protection locked="0"/>
    </xf>
    <xf numFmtId="0" fontId="42" fillId="14" borderId="1" xfId="4" applyFont="1" applyFill="1" applyBorder="1" applyAlignment="1" applyProtection="1">
      <alignment horizontal="center" vertical="center" wrapText="1"/>
      <protection locked="0"/>
    </xf>
    <xf numFmtId="0" fontId="42" fillId="36" borderId="2" xfId="0" quotePrefix="1" applyFont="1" applyFill="1" applyBorder="1" applyAlignment="1" applyProtection="1">
      <alignment horizontal="center" vertical="center" wrapText="1"/>
      <protection locked="0"/>
    </xf>
    <xf numFmtId="0" fontId="42" fillId="36" borderId="3" xfId="0" quotePrefix="1" applyFont="1" applyFill="1" applyBorder="1" applyAlignment="1" applyProtection="1">
      <alignment horizontal="center" vertical="center" wrapText="1"/>
      <protection locked="0"/>
    </xf>
    <xf numFmtId="0" fontId="42" fillId="36" borderId="4" xfId="0" quotePrefix="1" applyFont="1" applyFill="1" applyBorder="1" applyAlignment="1" applyProtection="1">
      <alignment horizontal="center" vertical="center" wrapText="1"/>
      <protection locked="0"/>
    </xf>
    <xf numFmtId="0" fontId="42" fillId="36" borderId="1" xfId="0" applyFont="1" applyFill="1" applyBorder="1" applyAlignment="1" applyProtection="1">
      <alignment horizontal="left" vertical="center" wrapText="1"/>
      <protection locked="0"/>
    </xf>
    <xf numFmtId="0" fontId="42" fillId="2" borderId="2" xfId="0" quotePrefix="1" applyFont="1" applyFill="1" applyBorder="1" applyAlignment="1" applyProtection="1">
      <alignment horizontal="center" vertical="center" wrapText="1"/>
      <protection locked="0"/>
    </xf>
    <xf numFmtId="0" fontId="42" fillId="2" borderId="3" xfId="0" quotePrefix="1" applyFont="1" applyFill="1" applyBorder="1" applyAlignment="1" applyProtection="1">
      <alignment horizontal="center" vertical="center" wrapText="1"/>
      <protection locked="0"/>
    </xf>
    <xf numFmtId="0" fontId="42" fillId="2" borderId="4" xfId="0" quotePrefix="1" applyFont="1" applyFill="1" applyBorder="1" applyAlignment="1" applyProtection="1">
      <alignment horizontal="center" vertical="center" wrapText="1"/>
      <protection locked="0"/>
    </xf>
    <xf numFmtId="0" fontId="42" fillId="12" borderId="1" xfId="0" applyFont="1" applyFill="1" applyBorder="1" applyAlignment="1">
      <alignment horizontal="left" vertical="center" wrapText="1"/>
    </xf>
    <xf numFmtId="0" fontId="21" fillId="0" borderId="1" xfId="0" applyFont="1" applyBorder="1" applyAlignment="1" applyProtection="1">
      <alignment horizontal="center" vertical="center" wrapText="1"/>
      <protection locked="0"/>
    </xf>
    <xf numFmtId="0" fontId="42" fillId="9" borderId="1" xfId="323" applyFont="1" applyFill="1" applyBorder="1" applyAlignment="1">
      <alignment horizontal="center" vertical="center"/>
    </xf>
    <xf numFmtId="9" fontId="42" fillId="0" borderId="5" xfId="323" applyNumberFormat="1" applyFont="1" applyBorder="1" applyAlignment="1">
      <alignment horizontal="center" vertical="center" wrapText="1"/>
    </xf>
    <xf numFmtId="0" fontId="42" fillId="0" borderId="0" xfId="323" applyFont="1" applyBorder="1" applyAlignment="1">
      <alignment horizontal="center" vertical="center"/>
    </xf>
    <xf numFmtId="9" fontId="42" fillId="0" borderId="1" xfId="323" applyNumberFormat="1" applyFont="1" applyBorder="1" applyAlignment="1">
      <alignment horizontal="center" vertical="center" wrapText="1"/>
    </xf>
    <xf numFmtId="0" fontId="21" fillId="15" borderId="1" xfId="0"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42" fillId="7" borderId="3" xfId="0" applyFont="1" applyFill="1" applyBorder="1" applyAlignment="1" applyProtection="1">
      <alignment horizontal="justify" vertical="center" wrapText="1"/>
      <protection locked="0"/>
    </xf>
    <xf numFmtId="0" fontId="42" fillId="7" borderId="4" xfId="0" applyFont="1" applyFill="1" applyBorder="1" applyAlignment="1" applyProtection="1">
      <alignment horizontal="justify" vertical="center" wrapText="1"/>
      <protection locked="0"/>
    </xf>
    <xf numFmtId="0" fontId="42" fillId="7" borderId="1" xfId="0" applyFont="1" applyFill="1" applyBorder="1" applyAlignment="1" applyProtection="1">
      <alignment horizontal="center" vertical="center" wrapText="1"/>
      <protection locked="0"/>
    </xf>
    <xf numFmtId="0" fontId="43" fillId="0" borderId="2" xfId="0" applyFont="1" applyBorder="1" applyAlignment="1" applyProtection="1">
      <alignment horizontal="left" vertical="center" wrapText="1"/>
    </xf>
    <xf numFmtId="0" fontId="43" fillId="0" borderId="3" xfId="0" applyFont="1" applyBorder="1" applyAlignment="1" applyProtection="1">
      <alignment horizontal="left" vertical="center" wrapText="1"/>
    </xf>
    <xf numFmtId="0" fontId="43" fillId="0" borderId="4" xfId="0" applyFont="1" applyBorder="1" applyAlignment="1" applyProtection="1">
      <alignment horizontal="left" vertical="center" wrapText="1"/>
    </xf>
    <xf numFmtId="0" fontId="21" fillId="0" borderId="2" xfId="0" quotePrefix="1"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1" fillId="0" borderId="1" xfId="2" applyFont="1" applyBorder="1" applyAlignment="1" applyProtection="1">
      <alignment horizontal="left" vertical="center" wrapText="1"/>
      <protection locked="0"/>
    </xf>
    <xf numFmtId="9" fontId="21" fillId="0" borderId="1" xfId="7" applyNumberFormat="1" applyFont="1" applyBorder="1" applyAlignment="1" applyProtection="1">
      <alignment horizontal="left" vertical="center" wrapText="1"/>
      <protection locked="0"/>
    </xf>
    <xf numFmtId="0" fontId="21" fillId="0" borderId="8" xfId="2" applyFont="1" applyBorder="1" applyAlignment="1" applyProtection="1">
      <alignment horizontal="left" vertical="center" wrapText="1"/>
      <protection locked="0"/>
    </xf>
    <xf numFmtId="0" fontId="21" fillId="0" borderId="9" xfId="2" applyFont="1" applyBorder="1" applyAlignment="1" applyProtection="1">
      <alignment horizontal="left" vertical="center" wrapText="1"/>
      <protection locked="0"/>
    </xf>
    <xf numFmtId="9" fontId="42" fillId="15" borderId="5" xfId="323" applyNumberFormat="1" applyFont="1" applyFill="1" applyBorder="1" applyAlignment="1">
      <alignment horizontal="center" vertical="center" wrapText="1"/>
    </xf>
    <xf numFmtId="0" fontId="42" fillId="15" borderId="0" xfId="323" applyFont="1" applyFill="1" applyBorder="1" applyAlignment="1">
      <alignment horizontal="center" vertical="center"/>
    </xf>
    <xf numFmtId="0" fontId="42" fillId="15" borderId="6" xfId="323" applyFont="1" applyFill="1" applyBorder="1" applyAlignment="1">
      <alignment horizontal="center" vertical="center"/>
    </xf>
    <xf numFmtId="0" fontId="42" fillId="15" borderId="7" xfId="323" applyFont="1" applyFill="1" applyBorder="1" applyAlignment="1">
      <alignment horizontal="center" vertical="center"/>
    </xf>
    <xf numFmtId="9" fontId="42" fillId="15" borderId="1" xfId="323" applyNumberFormat="1" applyFont="1" applyFill="1" applyBorder="1" applyAlignment="1">
      <alignment horizontal="center" vertical="center" wrapText="1"/>
    </xf>
    <xf numFmtId="0" fontId="21" fillId="0" borderId="2"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1" xfId="0" applyFont="1" applyFill="1" applyBorder="1" applyAlignment="1" applyProtection="1">
      <alignment horizontal="center" vertical="center" wrapText="1"/>
      <protection locked="0"/>
    </xf>
    <xf numFmtId="0" fontId="42" fillId="7" borderId="2" xfId="2" applyFont="1" applyFill="1" applyBorder="1" applyAlignment="1" applyProtection="1">
      <alignment horizontal="center" vertical="center" wrapText="1"/>
      <protection locked="0"/>
    </xf>
    <xf numFmtId="0" fontId="42" fillId="7" borderId="3" xfId="2" applyFont="1" applyFill="1" applyBorder="1" applyAlignment="1" applyProtection="1">
      <alignment horizontal="center" vertical="center" wrapText="1"/>
      <protection locked="0"/>
    </xf>
    <xf numFmtId="0" fontId="42" fillId="7" borderId="4" xfId="2" applyFont="1" applyFill="1" applyBorder="1" applyAlignment="1" applyProtection="1">
      <alignment horizontal="center" vertical="center" wrapText="1"/>
      <protection locked="0"/>
    </xf>
    <xf numFmtId="0" fontId="42" fillId="10" borderId="1" xfId="325" applyFont="1" applyFill="1" applyBorder="1" applyAlignment="1" applyProtection="1">
      <alignment horizontal="center" vertical="center" wrapText="1"/>
      <protection locked="0"/>
    </xf>
    <xf numFmtId="0" fontId="42" fillId="11" borderId="1" xfId="325" applyFont="1" applyFill="1" applyBorder="1" applyAlignment="1" applyProtection="1">
      <alignment horizontal="center" vertical="center" wrapText="1"/>
      <protection locked="0"/>
    </xf>
    <xf numFmtId="0" fontId="42" fillId="2" borderId="2" xfId="2" quotePrefix="1" applyFont="1" applyFill="1" applyBorder="1" applyAlignment="1" applyProtection="1">
      <alignment horizontal="center" vertical="center" wrapText="1"/>
      <protection locked="0"/>
    </xf>
    <xf numFmtId="0" fontId="42" fillId="2" borderId="3" xfId="2" quotePrefix="1" applyFont="1" applyFill="1" applyBorder="1" applyAlignment="1" applyProtection="1">
      <alignment horizontal="center" vertical="center" wrapText="1"/>
      <protection locked="0"/>
    </xf>
    <xf numFmtId="0" fontId="42" fillId="2" borderId="4" xfId="2" quotePrefix="1" applyFont="1" applyFill="1" applyBorder="1" applyAlignment="1" applyProtection="1">
      <alignment horizontal="center" vertical="center" wrapText="1"/>
      <protection locked="0"/>
    </xf>
    <xf numFmtId="0" fontId="6" fillId="15" borderId="2" xfId="2" applyFont="1" applyFill="1" applyBorder="1" applyAlignment="1" applyProtection="1">
      <alignment horizontal="center" vertical="center" wrapText="1"/>
      <protection locked="0"/>
    </xf>
    <xf numFmtId="0" fontId="6" fillId="15" borderId="3" xfId="2" applyFont="1" applyFill="1" applyBorder="1" applyAlignment="1" applyProtection="1">
      <alignment horizontal="center" vertical="center" wrapText="1"/>
      <protection locked="0"/>
    </xf>
    <xf numFmtId="0" fontId="6" fillId="15" borderId="4" xfId="2" applyFont="1" applyFill="1" applyBorder="1" applyAlignment="1" applyProtection="1">
      <alignment horizontal="center" vertical="center" wrapText="1"/>
      <protection locked="0"/>
    </xf>
    <xf numFmtId="0" fontId="6" fillId="0" borderId="1" xfId="2" applyFont="1" applyBorder="1" applyAlignment="1" applyProtection="1">
      <alignment horizontal="center" vertical="center" wrapText="1"/>
      <protection locked="0"/>
    </xf>
    <xf numFmtId="0" fontId="6" fillId="15" borderId="1" xfId="2" applyFont="1" applyFill="1" applyBorder="1" applyAlignment="1" applyProtection="1">
      <alignment horizontal="center" vertical="center" wrapText="1"/>
      <protection locked="0"/>
    </xf>
    <xf numFmtId="0" fontId="42" fillId="6" borderId="1" xfId="2" applyFont="1" applyFill="1" applyBorder="1" applyAlignment="1">
      <alignment horizontal="left" vertical="center" wrapText="1"/>
    </xf>
    <xf numFmtId="0" fontId="6" fillId="0" borderId="2" xfId="324" applyFont="1" applyBorder="1" applyAlignment="1" applyProtection="1">
      <alignment horizontal="center" vertical="center" wrapText="1"/>
      <protection locked="0"/>
    </xf>
    <xf numFmtId="0" fontId="6" fillId="0" borderId="3" xfId="324" applyFont="1" applyBorder="1" applyAlignment="1" applyProtection="1">
      <alignment horizontal="center" vertical="center" wrapText="1"/>
      <protection locked="0"/>
    </xf>
    <xf numFmtId="0" fontId="6" fillId="0" borderId="4" xfId="324" applyFont="1" applyBorder="1" applyAlignment="1" applyProtection="1">
      <alignment horizontal="center" vertical="center" wrapText="1"/>
      <protection locked="0"/>
    </xf>
    <xf numFmtId="9" fontId="21" fillId="0" borderId="1" xfId="2" applyNumberFormat="1" applyFont="1" applyBorder="1" applyAlignment="1" applyProtection="1">
      <alignment horizontal="left" vertical="center" wrapText="1"/>
      <protection locked="0"/>
    </xf>
    <xf numFmtId="0" fontId="42" fillId="36" borderId="2" xfId="0" applyFont="1" applyFill="1" applyBorder="1" applyAlignment="1" applyProtection="1">
      <alignment horizontal="center" vertical="center" wrapText="1"/>
      <protection locked="0"/>
    </xf>
    <xf numFmtId="9" fontId="21" fillId="0" borderId="8" xfId="2" applyNumberFormat="1" applyFont="1" applyBorder="1" applyAlignment="1" applyProtection="1">
      <alignment horizontal="left" vertical="center" wrapText="1"/>
      <protection locked="0"/>
    </xf>
    <xf numFmtId="9" fontId="21" fillId="0" borderId="9" xfId="2" applyNumberFormat="1" applyFont="1" applyBorder="1" applyAlignment="1" applyProtection="1">
      <alignment horizontal="left" vertical="center" wrapText="1"/>
      <protection locked="0"/>
    </xf>
    <xf numFmtId="0" fontId="42" fillId="6" borderId="1" xfId="2" applyFont="1" applyFill="1" applyBorder="1" applyAlignment="1">
      <alignment horizontal="center" vertical="center" wrapText="1"/>
    </xf>
    <xf numFmtId="9" fontId="21" fillId="0" borderId="1" xfId="7" applyNumberFormat="1" applyFont="1" applyBorder="1" applyAlignment="1" applyProtection="1">
      <alignment horizontal="center" vertical="center" wrapText="1"/>
      <protection locked="0"/>
    </xf>
    <xf numFmtId="0" fontId="42" fillId="10" borderId="2" xfId="325" applyFont="1" applyFill="1" applyBorder="1" applyAlignment="1" applyProtection="1">
      <alignment horizontal="center" vertical="center" wrapText="1"/>
      <protection locked="0"/>
    </xf>
    <xf numFmtId="0" fontId="42" fillId="10" borderId="3" xfId="325" applyFont="1" applyFill="1" applyBorder="1" applyAlignment="1" applyProtection="1">
      <alignment horizontal="center" vertical="center" wrapText="1"/>
      <protection locked="0"/>
    </xf>
    <xf numFmtId="0" fontId="42" fillId="10" borderId="4" xfId="325" applyFont="1" applyFill="1" applyBorder="1" applyAlignment="1" applyProtection="1">
      <alignment horizontal="center" vertical="center" wrapText="1"/>
      <protection locked="0"/>
    </xf>
    <xf numFmtId="0" fontId="42" fillId="5" borderId="8" xfId="322" applyFont="1" applyFill="1" applyBorder="1" applyAlignment="1" applyProtection="1">
      <alignment horizontal="center" vertical="center" wrapText="1"/>
      <protection locked="0"/>
    </xf>
    <xf numFmtId="0" fontId="42" fillId="7" borderId="2" xfId="2" quotePrefix="1" applyFont="1" applyFill="1" applyBorder="1" applyAlignment="1" applyProtection="1">
      <alignment horizontal="center" vertical="center" wrapText="1"/>
      <protection locked="0"/>
    </xf>
    <xf numFmtId="0" fontId="21" fillId="15" borderId="1" xfId="2" applyFont="1" applyFill="1" applyBorder="1" applyAlignment="1" applyProtection="1">
      <alignment horizontal="left" vertical="center" wrapText="1"/>
      <protection locked="0"/>
    </xf>
    <xf numFmtId="9" fontId="21" fillId="0" borderId="1" xfId="2" applyNumberFormat="1" applyFont="1" applyBorder="1" applyAlignment="1" applyProtection="1">
      <alignment horizontal="center" vertical="center" wrapText="1"/>
      <protection locked="0"/>
    </xf>
    <xf numFmtId="9" fontId="21" fillId="0" borderId="8" xfId="2" applyNumberFormat="1" applyFont="1" applyBorder="1" applyAlignment="1" applyProtection="1">
      <alignment horizontal="center" vertical="center" wrapText="1"/>
      <protection locked="0"/>
    </xf>
    <xf numFmtId="9" fontId="21" fillId="0" borderId="9" xfId="2" applyNumberFormat="1" applyFont="1" applyBorder="1" applyAlignment="1" applyProtection="1">
      <alignment horizontal="center" vertical="center" wrapText="1"/>
      <protection locked="0"/>
    </xf>
    <xf numFmtId="0" fontId="21" fillId="15" borderId="8" xfId="2" applyFont="1" applyFill="1" applyBorder="1" applyAlignment="1" applyProtection="1">
      <alignment horizontal="left" vertical="center" wrapText="1"/>
      <protection locked="0"/>
    </xf>
    <xf numFmtId="0" fontId="21" fillId="15" borderId="9" xfId="2" applyFont="1" applyFill="1" applyBorder="1" applyAlignment="1" applyProtection="1">
      <alignment horizontal="left" vertical="center" wrapText="1"/>
      <protection locked="0"/>
    </xf>
    <xf numFmtId="0" fontId="42" fillId="15" borderId="2" xfId="2" quotePrefix="1" applyFont="1" applyFill="1" applyBorder="1" applyAlignment="1" applyProtection="1">
      <alignment horizontal="center" vertical="center" wrapText="1"/>
      <protection locked="0"/>
    </xf>
    <xf numFmtId="0" fontId="42" fillId="15" borderId="3" xfId="2" quotePrefix="1" applyFont="1" applyFill="1" applyBorder="1" applyAlignment="1" applyProtection="1">
      <alignment horizontal="center" vertical="center" wrapText="1"/>
      <protection locked="0"/>
    </xf>
    <xf numFmtId="0" fontId="42" fillId="15" borderId="4" xfId="2" quotePrefix="1" applyFont="1" applyFill="1" applyBorder="1" applyAlignment="1" applyProtection="1">
      <alignment horizontal="center" vertical="center" wrapText="1"/>
      <protection locked="0"/>
    </xf>
    <xf numFmtId="9" fontId="21" fillId="0" borderId="1" xfId="7" applyFont="1" applyBorder="1" applyAlignment="1" applyProtection="1">
      <alignment horizontal="center" vertical="center" wrapText="1"/>
      <protection locked="0"/>
    </xf>
    <xf numFmtId="9" fontId="21" fillId="15" borderId="1" xfId="7" applyFont="1" applyFill="1" applyBorder="1" applyAlignment="1" applyProtection="1">
      <alignment horizontal="center" vertical="center" wrapText="1"/>
      <protection locked="0"/>
    </xf>
    <xf numFmtId="9" fontId="42" fillId="0" borderId="5" xfId="323" applyNumberFormat="1" applyFont="1" applyFill="1" applyBorder="1" applyAlignment="1">
      <alignment horizontal="center" vertical="center" wrapText="1"/>
    </xf>
    <xf numFmtId="0" fontId="42" fillId="0" borderId="0" xfId="323" applyFont="1" applyFill="1" applyBorder="1" applyAlignment="1">
      <alignment horizontal="center" vertical="center"/>
    </xf>
    <xf numFmtId="0" fontId="42" fillId="0" borderId="6" xfId="323" applyFont="1" applyFill="1" applyBorder="1" applyAlignment="1">
      <alignment horizontal="center" vertical="center"/>
    </xf>
    <xf numFmtId="0" fontId="42" fillId="0" borderId="7" xfId="323" applyFont="1" applyFill="1" applyBorder="1" applyAlignment="1">
      <alignment horizontal="center" vertical="center"/>
    </xf>
    <xf numFmtId="9" fontId="42" fillId="0" borderId="1" xfId="323" applyNumberFormat="1" applyFont="1" applyFill="1" applyBorder="1" applyAlignment="1">
      <alignment horizontal="center" vertical="center" wrapText="1"/>
    </xf>
    <xf numFmtId="0" fontId="6" fillId="0" borderId="1" xfId="324" applyFont="1" applyFill="1" applyBorder="1" applyAlignment="1" applyProtection="1">
      <alignment horizontal="center" vertical="center" wrapText="1"/>
      <protection locked="0"/>
    </xf>
    <xf numFmtId="0" fontId="21" fillId="0" borderId="1" xfId="322" applyFont="1" applyBorder="1" applyAlignment="1" applyProtection="1">
      <alignment horizontal="center" vertical="center" wrapText="1"/>
      <protection locked="0"/>
    </xf>
    <xf numFmtId="0" fontId="6" fillId="15" borderId="1" xfId="324" applyFont="1" applyFill="1" applyBorder="1" applyAlignment="1" applyProtection="1">
      <alignment horizontal="center" vertical="center" wrapText="1"/>
      <protection locked="0"/>
    </xf>
    <xf numFmtId="0" fontId="42" fillId="6" borderId="10" xfId="2" applyFont="1" applyFill="1" applyBorder="1" applyAlignment="1">
      <alignment horizontal="center" vertical="center" wrapText="1"/>
    </xf>
    <xf numFmtId="0" fontId="42" fillId="6" borderId="12" xfId="2" applyFont="1" applyFill="1" applyBorder="1" applyAlignment="1">
      <alignment horizontal="center" vertical="center" wrapText="1"/>
    </xf>
    <xf numFmtId="0" fontId="42" fillId="6" borderId="5" xfId="2" applyFont="1" applyFill="1" applyBorder="1" applyAlignment="1">
      <alignment horizontal="center" vertical="center" wrapText="1"/>
    </xf>
    <xf numFmtId="0" fontId="42" fillId="6" borderId="14" xfId="2" applyFont="1" applyFill="1" applyBorder="1" applyAlignment="1">
      <alignment horizontal="center" vertical="center" wrapText="1"/>
    </xf>
    <xf numFmtId="0" fontId="42" fillId="6" borderId="6" xfId="2" applyFont="1" applyFill="1" applyBorder="1" applyAlignment="1">
      <alignment horizontal="center" vertical="center" wrapText="1"/>
    </xf>
    <xf numFmtId="0" fontId="42" fillId="6" borderId="13" xfId="2" applyFont="1" applyFill="1" applyBorder="1" applyAlignment="1">
      <alignment horizontal="center" vertical="center" wrapText="1"/>
    </xf>
    <xf numFmtId="0" fontId="21" fillId="0" borderId="2" xfId="322" applyFont="1" applyBorder="1" applyAlignment="1" applyProtection="1">
      <alignment horizontal="center" vertical="center" wrapText="1"/>
      <protection locked="0"/>
    </xf>
    <xf numFmtId="0" fontId="21" fillId="0" borderId="3" xfId="322" applyFont="1" applyBorder="1" applyAlignment="1" applyProtection="1">
      <alignment horizontal="center" vertical="center" wrapText="1"/>
      <protection locked="0"/>
    </xf>
    <xf numFmtId="0" fontId="21" fillId="0" borderId="2" xfId="2" quotePrefix="1" applyFont="1" applyBorder="1" applyAlignment="1" applyProtection="1">
      <alignment horizontal="left" vertical="center" wrapText="1"/>
      <protection locked="0"/>
    </xf>
    <xf numFmtId="0" fontId="21" fillId="0" borderId="3" xfId="2" applyFont="1" applyBorder="1" applyAlignment="1" applyProtection="1">
      <alignment horizontal="left" vertical="center" wrapText="1"/>
      <protection locked="0"/>
    </xf>
    <xf numFmtId="0" fontId="21" fillId="0" borderId="4" xfId="2" applyFont="1" applyBorder="1" applyAlignment="1" applyProtection="1">
      <alignment horizontal="left" vertical="center" wrapText="1"/>
      <protection locked="0"/>
    </xf>
    <xf numFmtId="0" fontId="21" fillId="0" borderId="2" xfId="2" applyFont="1" applyBorder="1" applyAlignment="1" applyProtection="1">
      <alignment horizontal="left" vertical="center" wrapText="1"/>
    </xf>
    <xf numFmtId="0" fontId="21" fillId="0" borderId="3" xfId="2" applyFont="1" applyBorder="1" applyAlignment="1" applyProtection="1">
      <alignment horizontal="left" vertical="center" wrapText="1"/>
    </xf>
    <xf numFmtId="0" fontId="21" fillId="0" borderId="4" xfId="2" applyFont="1" applyBorder="1" applyAlignment="1" applyProtection="1">
      <alignment horizontal="left" vertical="center" wrapText="1"/>
    </xf>
    <xf numFmtId="0" fontId="15" fillId="0" borderId="2" xfId="324" applyFont="1" applyBorder="1" applyAlignment="1" applyProtection="1">
      <alignment horizontal="left" vertical="center" wrapText="1"/>
    </xf>
    <xf numFmtId="0" fontId="15" fillId="0" borderId="3" xfId="324" applyFont="1" applyBorder="1" applyAlignment="1" applyProtection="1">
      <alignment horizontal="left" vertical="center" wrapText="1"/>
    </xf>
    <xf numFmtId="0" fontId="15" fillId="0" borderId="4" xfId="324" applyFont="1" applyBorder="1" applyAlignment="1" applyProtection="1">
      <alignment horizontal="left" vertical="center" wrapText="1"/>
    </xf>
    <xf numFmtId="0" fontId="15" fillId="0" borderId="2" xfId="5" applyFont="1" applyBorder="1" applyAlignment="1" applyProtection="1">
      <alignment horizontal="left" vertical="center" wrapText="1"/>
    </xf>
    <xf numFmtId="0" fontId="15" fillId="0" borderId="3" xfId="5" applyFont="1" applyBorder="1" applyAlignment="1" applyProtection="1">
      <alignment horizontal="left" vertical="center" wrapText="1"/>
    </xf>
    <xf numFmtId="0" fontId="15" fillId="0" borderId="4" xfId="5" applyFont="1" applyBorder="1" applyAlignment="1" applyProtection="1">
      <alignment horizontal="left" vertical="center" wrapText="1"/>
    </xf>
    <xf numFmtId="0" fontId="50" fillId="36" borderId="2" xfId="0" quotePrefix="1" applyFont="1" applyFill="1" applyBorder="1" applyAlignment="1" applyProtection="1">
      <alignment horizontal="center" vertical="center" wrapText="1"/>
      <protection locked="0"/>
    </xf>
    <xf numFmtId="0" fontId="50" fillId="36" borderId="3" xfId="0" quotePrefix="1" applyFont="1" applyFill="1" applyBorder="1" applyAlignment="1" applyProtection="1">
      <alignment horizontal="center" vertical="center" wrapText="1"/>
      <protection locked="0"/>
    </xf>
    <xf numFmtId="0" fontId="50" fillId="36" borderId="4" xfId="0" quotePrefix="1" applyFont="1" applyFill="1" applyBorder="1" applyAlignment="1" applyProtection="1">
      <alignment horizontal="center" vertical="center" wrapText="1"/>
      <protection locked="0"/>
    </xf>
    <xf numFmtId="0" fontId="33" fillId="2" borderId="2" xfId="5" applyFont="1" applyFill="1" applyBorder="1" applyAlignment="1" applyProtection="1">
      <alignment horizontal="center" vertical="center" wrapText="1"/>
      <protection locked="0"/>
    </xf>
    <xf numFmtId="0" fontId="33" fillId="2" borderId="3" xfId="5" quotePrefix="1" applyFont="1" applyFill="1" applyBorder="1" applyAlignment="1" applyProtection="1">
      <alignment horizontal="center" vertical="center" wrapText="1"/>
      <protection locked="0"/>
    </xf>
    <xf numFmtId="0" fontId="33" fillId="2" borderId="4" xfId="5" quotePrefix="1" applyFont="1" applyFill="1" applyBorder="1" applyAlignment="1" applyProtection="1">
      <alignment horizontal="center" vertical="center" wrapText="1"/>
      <protection locked="0"/>
    </xf>
    <xf numFmtId="0" fontId="15" fillId="0" borderId="3" xfId="5" applyFont="1" applyBorder="1" applyAlignment="1" applyProtection="1">
      <alignment horizontal="center" vertical="center" wrapText="1"/>
      <protection locked="0"/>
    </xf>
    <xf numFmtId="0" fontId="33" fillId="5" borderId="1" xfId="5" applyFont="1" applyFill="1" applyBorder="1" applyAlignment="1" applyProtection="1">
      <alignment horizontal="center" vertical="center" wrapText="1"/>
      <protection locked="0"/>
    </xf>
    <xf numFmtId="0" fontId="33" fillId="6" borderId="10" xfId="5" applyFont="1" applyFill="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3" xfId="0" applyFont="1" applyBorder="1" applyAlignment="1">
      <alignment horizontal="center"/>
    </xf>
    <xf numFmtId="0" fontId="15" fillId="0" borderId="2" xfId="324" applyFont="1" applyFill="1" applyBorder="1" applyAlignment="1" applyProtection="1">
      <alignment horizontal="center" vertical="center" wrapText="1"/>
      <protection locked="0"/>
    </xf>
    <xf numFmtId="0" fontId="15" fillId="0" borderId="4" xfId="324" applyFont="1" applyFill="1" applyBorder="1" applyAlignment="1" applyProtection="1">
      <alignment horizontal="center" vertical="center" wrapText="1"/>
      <protection locked="0"/>
    </xf>
    <xf numFmtId="0" fontId="15" fillId="0" borderId="2" xfId="324" applyFont="1" applyBorder="1" applyAlignment="1" applyProtection="1">
      <alignment horizontal="center" vertical="center"/>
      <protection locked="0"/>
    </xf>
    <xf numFmtId="0" fontId="15" fillId="0" borderId="4" xfId="324" applyFont="1" applyBorder="1" applyAlignment="1" applyProtection="1">
      <alignment horizontal="center" vertical="center"/>
      <protection locked="0"/>
    </xf>
    <xf numFmtId="0" fontId="15" fillId="0" borderId="1" xfId="324" applyFont="1" applyBorder="1" applyAlignment="1" applyProtection="1">
      <alignment horizontal="center" vertical="center"/>
      <protection locked="0"/>
    </xf>
    <xf numFmtId="0" fontId="15" fillId="0" borderId="1" xfId="324" applyFont="1" applyBorder="1" applyAlignment="1" applyProtection="1">
      <alignment horizontal="center" vertical="center" wrapText="1"/>
      <protection locked="0"/>
    </xf>
    <xf numFmtId="0" fontId="33" fillId="7" borderId="2" xfId="5" applyFont="1" applyFill="1" applyBorder="1" applyAlignment="1" applyProtection="1">
      <alignment horizontal="center" vertical="center" wrapText="1"/>
      <protection locked="0"/>
    </xf>
    <xf numFmtId="0" fontId="33" fillId="7" borderId="4" xfId="5" applyFont="1" applyFill="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33" fillId="7" borderId="2" xfId="5" quotePrefix="1" applyFont="1" applyFill="1" applyBorder="1" applyAlignment="1" applyProtection="1">
      <alignment horizontal="left" vertical="center" wrapText="1"/>
      <protection locked="0"/>
    </xf>
    <xf numFmtId="0" fontId="33" fillId="7" borderId="3" xfId="5" applyFont="1" applyFill="1" applyBorder="1" applyAlignment="1" applyProtection="1">
      <alignment horizontal="justify" vertical="center" wrapText="1"/>
      <protection locked="0"/>
    </xf>
    <xf numFmtId="0" fontId="33" fillId="7" borderId="4" xfId="5" applyFont="1" applyFill="1" applyBorder="1" applyAlignment="1" applyProtection="1">
      <alignment horizontal="justify" vertical="center" wrapText="1"/>
      <protection locked="0"/>
    </xf>
    <xf numFmtId="0" fontId="15" fillId="0" borderId="2" xfId="324" applyFont="1" applyBorder="1" applyAlignment="1" applyProtection="1">
      <alignment horizontal="center" vertical="center" wrapText="1"/>
      <protection locked="0"/>
    </xf>
    <xf numFmtId="0" fontId="15" fillId="0" borderId="3" xfId="324" applyFont="1" applyBorder="1" applyAlignment="1" applyProtection="1">
      <alignment horizontal="center" vertical="center" wrapText="1"/>
      <protection locked="0"/>
    </xf>
    <xf numFmtId="0" fontId="15" fillId="0" borderId="4" xfId="324" applyFont="1" applyBorder="1" applyAlignment="1" applyProtection="1">
      <alignment horizontal="center" vertical="center" wrapText="1"/>
      <protection locked="0"/>
    </xf>
    <xf numFmtId="0" fontId="33" fillId="7" borderId="1" xfId="5" applyFont="1" applyFill="1" applyBorder="1" applyAlignment="1" applyProtection="1">
      <alignment horizontal="center" vertical="center" wrapText="1"/>
      <protection locked="0"/>
    </xf>
    <xf numFmtId="0" fontId="33" fillId="7" borderId="2" xfId="5" quotePrefix="1" applyFont="1" applyFill="1" applyBorder="1" applyAlignment="1" applyProtection="1">
      <alignment horizontal="center" vertical="center" wrapText="1"/>
      <protection locked="0"/>
    </xf>
    <xf numFmtId="0" fontId="33" fillId="7" borderId="3" xfId="5" quotePrefix="1" applyFont="1" applyFill="1" applyBorder="1" applyAlignment="1" applyProtection="1">
      <alignment horizontal="center" vertical="center" wrapText="1"/>
      <protection locked="0"/>
    </xf>
    <xf numFmtId="0" fontId="33" fillId="7" borderId="4" xfId="5" quotePrefix="1" applyFont="1" applyFill="1" applyBorder="1" applyAlignment="1" applyProtection="1">
      <alignment horizontal="center" vertical="center" wrapText="1"/>
      <protection locked="0"/>
    </xf>
    <xf numFmtId="0" fontId="33" fillId="0" borderId="1" xfId="186" applyFont="1" applyBorder="1" applyAlignment="1">
      <alignment horizontal="center" vertical="center"/>
    </xf>
    <xf numFmtId="0" fontId="33" fillId="7" borderId="3" xfId="5" applyFont="1" applyFill="1" applyBorder="1" applyAlignment="1" applyProtection="1">
      <alignment horizontal="center" vertical="center" wrapText="1"/>
      <protection locked="0"/>
    </xf>
    <xf numFmtId="0" fontId="33" fillId="10" borderId="1" xfId="4" applyFont="1" applyFill="1" applyBorder="1" applyAlignment="1" applyProtection="1">
      <alignment horizontal="center" vertical="center" wrapText="1"/>
      <protection locked="0"/>
    </xf>
    <xf numFmtId="0" fontId="33" fillId="11" borderId="1" xfId="4" applyFont="1" applyFill="1" applyBorder="1" applyAlignment="1" applyProtection="1">
      <alignment horizontal="center" vertical="center" wrapText="1"/>
      <protection locked="0"/>
    </xf>
    <xf numFmtId="0" fontId="33" fillId="9" borderId="2" xfId="186" applyFont="1" applyFill="1" applyBorder="1" applyAlignment="1">
      <alignment horizontal="center" vertical="center"/>
    </xf>
    <xf numFmtId="0" fontId="33" fillId="9" borderId="3" xfId="186" applyFont="1" applyFill="1" applyBorder="1" applyAlignment="1">
      <alignment horizontal="center" vertical="center"/>
    </xf>
    <xf numFmtId="0" fontId="33" fillId="9" borderId="4" xfId="186" applyFont="1" applyFill="1" applyBorder="1" applyAlignment="1">
      <alignment horizontal="center" vertical="center"/>
    </xf>
    <xf numFmtId="0" fontId="33" fillId="9" borderId="1" xfId="186" applyFont="1" applyFill="1" applyBorder="1" applyAlignment="1">
      <alignment horizontal="center" vertical="center"/>
    </xf>
    <xf numFmtId="9" fontId="15" fillId="0" borderId="5" xfId="186" applyNumberFormat="1" applyFont="1" applyFill="1" applyBorder="1" applyAlignment="1">
      <alignment horizontal="center" vertical="center" wrapText="1"/>
    </xf>
    <xf numFmtId="0" fontId="15" fillId="0" borderId="0" xfId="186" applyFont="1" applyFill="1" applyBorder="1" applyAlignment="1">
      <alignment horizontal="center" vertical="center"/>
    </xf>
    <xf numFmtId="0" fontId="15" fillId="0" borderId="6" xfId="186" applyFont="1" applyFill="1" applyBorder="1" applyAlignment="1">
      <alignment horizontal="center" vertical="center"/>
    </xf>
    <xf numFmtId="0" fontId="15" fillId="0" borderId="7" xfId="186" applyFont="1" applyFill="1" applyBorder="1" applyAlignment="1">
      <alignment horizontal="center" vertical="center"/>
    </xf>
    <xf numFmtId="9" fontId="15" fillId="15" borderId="1" xfId="186" applyNumberFormat="1" applyFont="1" applyFill="1" applyBorder="1" applyAlignment="1">
      <alignment horizontal="center" vertical="center" wrapText="1"/>
    </xf>
    <xf numFmtId="0" fontId="2" fillId="10" borderId="10" xfId="4" applyFont="1" applyFill="1" applyBorder="1" applyAlignment="1" applyProtection="1">
      <alignment horizontal="center" vertical="center" wrapText="1"/>
      <protection locked="0"/>
    </xf>
    <xf numFmtId="0" fontId="2" fillId="10" borderId="11" xfId="4" applyFont="1" applyFill="1" applyBorder="1" applyAlignment="1" applyProtection="1">
      <alignment horizontal="center" vertical="center" wrapText="1"/>
      <protection locked="0"/>
    </xf>
    <xf numFmtId="0" fontId="2" fillId="10" borderId="12" xfId="4" applyFont="1" applyFill="1" applyBorder="1" applyAlignment="1" applyProtection="1">
      <alignment horizontal="center" vertical="center" wrapText="1"/>
      <protection locked="0"/>
    </xf>
    <xf numFmtId="0" fontId="2" fillId="10" borderId="6" xfId="4" applyFont="1" applyFill="1" applyBorder="1" applyAlignment="1" applyProtection="1">
      <alignment horizontal="center" vertical="center" wrapText="1"/>
      <protection locked="0"/>
    </xf>
    <xf numFmtId="0" fontId="2" fillId="10" borderId="7" xfId="4" applyFont="1" applyFill="1" applyBorder="1" applyAlignment="1" applyProtection="1">
      <alignment horizontal="center" vertical="center" wrapText="1"/>
      <protection locked="0"/>
    </xf>
    <xf numFmtId="0" fontId="2" fillId="10" borderId="13" xfId="4" applyFont="1" applyFill="1" applyBorder="1" applyAlignment="1" applyProtection="1">
      <alignment horizontal="center" vertical="center" wrapText="1"/>
      <protection locked="0"/>
    </xf>
    <xf numFmtId="0" fontId="33" fillId="6" borderId="11" xfId="5" applyFont="1" applyFill="1" applyBorder="1" applyAlignment="1">
      <alignment horizontal="center" vertical="center" wrapText="1"/>
    </xf>
    <xf numFmtId="0" fontId="33" fillId="6" borderId="12" xfId="5" applyFont="1" applyFill="1" applyBorder="1" applyAlignment="1">
      <alignment horizontal="center" vertical="center" wrapText="1"/>
    </xf>
    <xf numFmtId="0" fontId="33" fillId="6" borderId="5" xfId="5" applyFont="1" applyFill="1" applyBorder="1" applyAlignment="1">
      <alignment horizontal="center" vertical="center" wrapText="1"/>
    </xf>
    <xf numFmtId="0" fontId="33" fillId="6" borderId="0" xfId="5" applyFont="1" applyFill="1" applyBorder="1" applyAlignment="1">
      <alignment horizontal="center" vertical="center" wrapText="1"/>
    </xf>
    <xf numFmtId="0" fontId="33" fillId="6" borderId="14" xfId="5" applyFont="1" applyFill="1" applyBorder="1" applyAlignment="1">
      <alignment horizontal="center" vertical="center" wrapText="1"/>
    </xf>
    <xf numFmtId="0" fontId="33" fillId="6" borderId="6" xfId="5" applyFont="1" applyFill="1" applyBorder="1" applyAlignment="1">
      <alignment horizontal="center" vertical="center" wrapText="1"/>
    </xf>
    <xf numFmtId="0" fontId="33" fillId="6" borderId="7" xfId="5" applyFont="1" applyFill="1" applyBorder="1" applyAlignment="1">
      <alignment horizontal="center" vertical="center" wrapText="1"/>
    </xf>
    <xf numFmtId="0" fontId="33" fillId="6" borderId="13" xfId="5" applyFont="1" applyFill="1" applyBorder="1" applyAlignment="1">
      <alignment horizontal="center" vertical="center" wrapText="1"/>
    </xf>
    <xf numFmtId="0" fontId="15" fillId="0" borderId="2"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9" fontId="15" fillId="15" borderId="5" xfId="186" applyNumberFormat="1" applyFont="1" applyFill="1" applyBorder="1" applyAlignment="1">
      <alignment horizontal="center" vertical="center" wrapText="1"/>
    </xf>
    <xf numFmtId="0" fontId="15" fillId="15" borderId="0" xfId="186" applyFont="1" applyFill="1" applyBorder="1" applyAlignment="1">
      <alignment horizontal="center" vertical="center"/>
    </xf>
    <xf numFmtId="0" fontId="15" fillId="15" borderId="6" xfId="186" applyFont="1" applyFill="1" applyBorder="1" applyAlignment="1">
      <alignment horizontal="center" vertical="center"/>
    </xf>
    <xf numFmtId="0" fontId="15" fillId="15" borderId="7" xfId="186" applyFont="1" applyFill="1" applyBorder="1" applyAlignment="1">
      <alignment horizontal="center" vertical="center"/>
    </xf>
    <xf numFmtId="0" fontId="33" fillId="2" borderId="2" xfId="0" applyFont="1" applyFill="1" applyBorder="1" applyAlignment="1" applyProtection="1">
      <alignment horizontal="center" vertical="center" wrapText="1"/>
      <protection locked="0"/>
    </xf>
    <xf numFmtId="0" fontId="33" fillId="2" borderId="3" xfId="0" quotePrefix="1" applyFont="1" applyFill="1" applyBorder="1" applyAlignment="1" applyProtection="1">
      <alignment horizontal="center" vertical="center" wrapText="1"/>
      <protection locked="0"/>
    </xf>
    <xf numFmtId="0" fontId="33" fillId="2" borderId="4" xfId="0" quotePrefix="1" applyFont="1" applyFill="1" applyBorder="1" applyAlignment="1" applyProtection="1">
      <alignment horizontal="center" vertical="center" wrapText="1"/>
      <protection locked="0"/>
    </xf>
    <xf numFmtId="0" fontId="33" fillId="7" borderId="2" xfId="5" applyFont="1" applyFill="1" applyBorder="1" applyAlignment="1" applyProtection="1">
      <alignment horizontal="justify" vertical="center" wrapText="1"/>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2" fillId="2" borderId="2" xfId="5" applyFont="1" applyFill="1" applyBorder="1" applyAlignment="1" applyProtection="1">
      <alignment horizontal="left" vertical="center" wrapText="1"/>
      <protection locked="0"/>
    </xf>
    <xf numFmtId="0" fontId="2" fillId="2" borderId="3" xfId="5" quotePrefix="1" applyFont="1" applyFill="1" applyBorder="1" applyAlignment="1" applyProtection="1">
      <alignment horizontal="left" vertical="center" wrapText="1"/>
      <protection locked="0"/>
    </xf>
    <xf numFmtId="0" fontId="2" fillId="2" borderId="4" xfId="5" quotePrefix="1" applyFont="1" applyFill="1" applyBorder="1" applyAlignment="1" applyProtection="1">
      <alignment horizontal="left" vertical="center" wrapText="1"/>
      <protection locked="0"/>
    </xf>
    <xf numFmtId="9" fontId="4" fillId="11" borderId="8" xfId="4" applyNumberFormat="1" applyFont="1" applyFill="1" applyBorder="1" applyAlignment="1" applyProtection="1">
      <alignment horizontal="center" vertical="center" wrapText="1"/>
      <protection locked="0"/>
    </xf>
    <xf numFmtId="9" fontId="4" fillId="11" borderId="9" xfId="4" applyNumberFormat="1" applyFont="1" applyFill="1" applyBorder="1" applyAlignment="1" applyProtection="1">
      <alignment horizontal="center" vertical="center" wrapText="1"/>
      <protection locked="0"/>
    </xf>
    <xf numFmtId="0" fontId="6" fillId="0" borderId="8"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9" fontId="15" fillId="0" borderId="1" xfId="3" applyNumberFormat="1" applyFont="1" applyBorder="1" applyAlignment="1">
      <alignment horizontal="left" vertical="center" wrapText="1"/>
    </xf>
    <xf numFmtId="0" fontId="15" fillId="0" borderId="1" xfId="3" applyFont="1" applyBorder="1" applyAlignment="1">
      <alignment horizontal="left" vertical="center"/>
    </xf>
    <xf numFmtId="9" fontId="15" fillId="0" borderId="1" xfId="3" applyNumberFormat="1"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0" fontId="2" fillId="7" borderId="1"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0" fontId="6" fillId="0" borderId="27"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29" fillId="0" borderId="8" xfId="0" applyFont="1" applyFill="1" applyBorder="1" applyAlignment="1" applyProtection="1">
      <alignment horizontal="left" vertical="center" wrapText="1"/>
    </xf>
    <xf numFmtId="0" fontId="29" fillId="0" borderId="9" xfId="0" applyFont="1" applyFill="1" applyBorder="1" applyAlignment="1" applyProtection="1">
      <alignment horizontal="left" vertical="center" wrapText="1"/>
    </xf>
    <xf numFmtId="0" fontId="6" fillId="0"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center" wrapText="1"/>
      <protection locked="0"/>
    </xf>
    <xf numFmtId="0" fontId="4" fillId="11" borderId="8" xfId="4" applyFont="1" applyFill="1" applyBorder="1" applyAlignment="1" applyProtection="1">
      <alignment horizontal="center" vertical="center" wrapText="1"/>
      <protection locked="0"/>
    </xf>
    <xf numFmtId="0" fontId="4" fillId="11" borderId="9" xfId="4" applyFont="1" applyFill="1" applyBorder="1" applyAlignment="1" applyProtection="1">
      <alignment horizontal="center" vertical="center" wrapText="1"/>
      <protection locked="0"/>
    </xf>
    <xf numFmtId="9" fontId="33" fillId="11" borderId="8" xfId="4" applyNumberFormat="1" applyFont="1" applyFill="1" applyBorder="1" applyAlignment="1" applyProtection="1">
      <alignment vertical="top" wrapText="1"/>
      <protection locked="0"/>
    </xf>
    <xf numFmtId="0" fontId="1" fillId="0" borderId="9" xfId="0" applyFont="1" applyBorder="1" applyAlignment="1">
      <alignment vertical="top" wrapText="1"/>
    </xf>
    <xf numFmtId="9" fontId="4" fillId="11" borderId="10" xfId="4" applyNumberFormat="1" applyFont="1" applyFill="1" applyBorder="1" applyAlignment="1" applyProtection="1">
      <alignment horizontal="center" vertical="center" wrapText="1"/>
      <protection locked="0"/>
    </xf>
    <xf numFmtId="9" fontId="4" fillId="11" borderId="6" xfId="4" applyNumberFormat="1" applyFont="1" applyFill="1" applyBorder="1" applyAlignment="1" applyProtection="1">
      <alignment horizontal="center" vertical="center" wrapText="1"/>
      <protection locked="0"/>
    </xf>
    <xf numFmtId="0" fontId="4" fillId="0" borderId="5" xfId="5" applyFont="1" applyBorder="1" applyAlignment="1" applyProtection="1">
      <alignment horizontal="center" vertical="center" wrapText="1"/>
    </xf>
    <xf numFmtId="0" fontId="4" fillId="0" borderId="0" xfId="5" applyFont="1" applyBorder="1" applyAlignment="1" applyProtection="1">
      <alignment horizontal="center" vertical="center" wrapText="1"/>
    </xf>
    <xf numFmtId="0" fontId="42" fillId="11" borderId="1" xfId="4" applyFont="1" applyFill="1" applyBorder="1" applyAlignment="1" applyProtection="1">
      <alignment horizontal="center" vertical="center" wrapText="1"/>
      <protection locked="0"/>
    </xf>
    <xf numFmtId="0" fontId="42" fillId="7" borderId="3" xfId="0" applyFont="1" applyFill="1" applyBorder="1" applyAlignment="1" applyProtection="1">
      <alignment horizontal="center" vertical="center" wrapText="1"/>
      <protection locked="0"/>
    </xf>
    <xf numFmtId="0" fontId="42" fillId="10" borderId="1" xfId="4" applyFont="1" applyFill="1" applyBorder="1" applyAlignment="1" applyProtection="1">
      <alignment horizontal="center" vertical="center" wrapText="1"/>
      <protection locked="0"/>
    </xf>
    <xf numFmtId="0" fontId="21" fillId="0" borderId="1" xfId="329" applyFont="1" applyBorder="1" applyAlignment="1" applyProtection="1">
      <alignment horizontal="left" vertical="center" wrapText="1"/>
    </xf>
    <xf numFmtId="0" fontId="21" fillId="0" borderId="8" xfId="329" applyFont="1" applyBorder="1" applyAlignment="1" applyProtection="1">
      <alignment horizontal="center" vertical="center" wrapText="1"/>
      <protection locked="0"/>
    </xf>
    <xf numFmtId="0" fontId="21" fillId="0" borderId="9" xfId="329" applyFont="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42" fillId="6" borderId="1" xfId="0" applyFont="1" applyFill="1" applyBorder="1" applyAlignment="1">
      <alignment horizontal="left" vertical="center" wrapText="1"/>
    </xf>
    <xf numFmtId="0" fontId="21" fillId="0" borderId="2" xfId="0" quotePrefix="1" applyFont="1" applyBorder="1" applyAlignment="1" applyProtection="1">
      <alignment horizontal="left" vertical="center" wrapText="1"/>
      <protection locked="0"/>
    </xf>
    <xf numFmtId="0" fontId="3" fillId="0" borderId="1" xfId="3" applyFont="1" applyFill="1" applyBorder="1" applyAlignment="1">
      <alignment horizontal="center" vertical="center"/>
    </xf>
    <xf numFmtId="0" fontId="3" fillId="0" borderId="8" xfId="3" applyFont="1" applyFill="1" applyBorder="1" applyAlignment="1">
      <alignment horizontal="center" vertical="center"/>
    </xf>
    <xf numFmtId="0" fontId="2" fillId="12" borderId="6" xfId="5" applyFont="1" applyFill="1" applyBorder="1" applyAlignment="1" applyProtection="1">
      <alignment horizontal="center" vertical="center" wrapText="1"/>
      <protection locked="0"/>
    </xf>
    <xf numFmtId="0" fontId="2" fillId="12" borderId="7" xfId="5" applyFont="1" applyFill="1" applyBorder="1" applyAlignment="1" applyProtection="1">
      <alignment horizontal="center" vertical="center" wrapText="1"/>
      <protection locked="0"/>
    </xf>
    <xf numFmtId="0" fontId="2" fillId="12" borderId="13" xfId="5" applyFont="1" applyFill="1" applyBorder="1" applyAlignment="1" applyProtection="1">
      <alignment horizontal="center" vertical="center" wrapText="1"/>
      <protection locked="0"/>
    </xf>
    <xf numFmtId="0" fontId="2" fillId="13" borderId="1" xfId="4" applyFont="1" applyFill="1" applyBorder="1" applyAlignment="1" applyProtection="1">
      <alignment horizontal="center" vertical="center" wrapText="1"/>
      <protection locked="0"/>
    </xf>
    <xf numFmtId="0" fontId="2" fillId="14" borderId="1" xfId="4" applyFont="1" applyFill="1" applyBorder="1" applyAlignment="1" applyProtection="1">
      <alignment horizontal="center" vertical="center" wrapText="1"/>
      <protection locked="0"/>
    </xf>
    <xf numFmtId="9" fontId="4" fillId="0" borderId="5" xfId="3" applyNumberFormat="1" applyFont="1" applyFill="1" applyBorder="1" applyAlignment="1">
      <alignment horizontal="center" vertical="center" wrapText="1"/>
    </xf>
    <xf numFmtId="0" fontId="4" fillId="0" borderId="0"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7" xfId="3" applyFont="1" applyFill="1" applyBorder="1" applyAlignment="1">
      <alignment horizontal="center" vertical="center"/>
    </xf>
    <xf numFmtId="9" fontId="4" fillId="0" borderId="10" xfId="3" applyNumberFormat="1" applyFont="1" applyFill="1" applyBorder="1" applyAlignment="1">
      <alignment horizontal="center" vertical="center" wrapText="1"/>
    </xf>
    <xf numFmtId="9" fontId="4" fillId="0" borderId="11" xfId="3" applyNumberFormat="1" applyFont="1" applyFill="1" applyBorder="1" applyAlignment="1">
      <alignment horizontal="center" vertical="center" wrapText="1"/>
    </xf>
    <xf numFmtId="9" fontId="4" fillId="0" borderId="12" xfId="3" applyNumberFormat="1" applyFont="1" applyFill="1" applyBorder="1" applyAlignment="1">
      <alignment horizontal="center" vertical="center" wrapText="1"/>
    </xf>
    <xf numFmtId="9" fontId="4" fillId="0" borderId="6" xfId="3" applyNumberFormat="1" applyFont="1" applyFill="1" applyBorder="1" applyAlignment="1">
      <alignment horizontal="center" vertical="center" wrapText="1"/>
    </xf>
    <xf numFmtId="9" fontId="4" fillId="0" borderId="7" xfId="3" applyNumberFormat="1" applyFont="1" applyFill="1" applyBorder="1" applyAlignment="1">
      <alignment horizontal="center" vertical="center" wrapText="1"/>
    </xf>
    <xf numFmtId="9" fontId="4" fillId="0" borderId="13" xfId="3" applyNumberFormat="1" applyFont="1" applyFill="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2" fillId="12" borderId="2" xfId="5" applyFont="1" applyFill="1" applyBorder="1" applyAlignment="1" applyProtection="1">
      <alignment horizontal="center" vertical="center" wrapText="1"/>
      <protection locked="0"/>
    </xf>
    <xf numFmtId="0" fontId="2" fillId="12" borderId="4" xfId="5" applyFont="1" applyFill="1" applyBorder="1" applyAlignment="1" applyProtection="1">
      <alignment horizontal="center" vertical="center" wrapText="1"/>
      <protection locked="0"/>
    </xf>
    <xf numFmtId="0" fontId="0" fillId="0" borderId="3" xfId="0" applyBorder="1"/>
    <xf numFmtId="0" fontId="0" fillId="0" borderId="4" xfId="0" applyBorder="1"/>
    <xf numFmtId="0" fontId="2" fillId="12" borderId="2" xfId="5" quotePrefix="1" applyFont="1" applyFill="1" applyBorder="1" applyAlignment="1" applyProtection="1">
      <alignment horizontal="left" vertical="center" wrapText="1"/>
      <protection locked="0"/>
    </xf>
    <xf numFmtId="0" fontId="2" fillId="12" borderId="3" xfId="5" applyFont="1" applyFill="1" applyBorder="1" applyAlignment="1" applyProtection="1">
      <alignment horizontal="justify" vertical="center" wrapText="1"/>
      <protection locked="0"/>
    </xf>
    <xf numFmtId="0" fontId="2" fillId="12" borderId="4" xfId="5" applyFont="1" applyFill="1" applyBorder="1" applyAlignment="1" applyProtection="1">
      <alignment horizontal="justify" vertical="center" wrapText="1"/>
      <protection locked="0"/>
    </xf>
    <xf numFmtId="0" fontId="4" fillId="0" borderId="3" xfId="5" applyFont="1" applyBorder="1" applyAlignment="1" applyProtection="1">
      <alignment horizontal="center" vertical="center"/>
      <protection locked="0"/>
    </xf>
    <xf numFmtId="0" fontId="4" fillId="0" borderId="4" xfId="5" applyFont="1" applyBorder="1" applyAlignment="1" applyProtection="1">
      <alignment horizontal="center" vertical="center"/>
      <protection locked="0"/>
    </xf>
    <xf numFmtId="0" fontId="2" fillId="12" borderId="1" xfId="5" applyFont="1" applyFill="1" applyBorder="1" applyAlignment="1" applyProtection="1">
      <alignment horizontal="center" vertical="center" wrapText="1"/>
      <protection locked="0"/>
    </xf>
    <xf numFmtId="0" fontId="2" fillId="12" borderId="2" xfId="5" quotePrefix="1" applyFont="1" applyFill="1" applyBorder="1" applyAlignment="1" applyProtection="1">
      <alignment horizontal="center" vertical="center" wrapText="1"/>
      <protection locked="0"/>
    </xf>
    <xf numFmtId="0" fontId="2" fillId="12" borderId="3" xfId="5" quotePrefix="1" applyFont="1" applyFill="1" applyBorder="1" applyAlignment="1" applyProtection="1">
      <alignment horizontal="center" vertical="center" wrapText="1"/>
      <protection locked="0"/>
    </xf>
    <xf numFmtId="0" fontId="2" fillId="12" borderId="4" xfId="5" quotePrefix="1" applyFont="1" applyFill="1" applyBorder="1" applyAlignment="1" applyProtection="1">
      <alignment horizontal="center" vertical="center" wrapText="1"/>
      <protection locked="0"/>
    </xf>
    <xf numFmtId="0" fontId="2" fillId="12" borderId="10" xfId="5" applyFont="1" applyFill="1" applyBorder="1" applyAlignment="1">
      <alignment horizontal="center" vertical="center" wrapText="1"/>
    </xf>
    <xf numFmtId="0" fontId="2" fillId="12" borderId="11" xfId="5" applyFont="1" applyFill="1" applyBorder="1" applyAlignment="1">
      <alignment horizontal="center" vertical="center" wrapText="1"/>
    </xf>
    <xf numFmtId="0" fontId="2" fillId="12" borderId="12" xfId="5" applyFont="1" applyFill="1" applyBorder="1" applyAlignment="1">
      <alignment horizontal="center" vertical="center" wrapText="1"/>
    </xf>
    <xf numFmtId="0" fontId="2" fillId="12" borderId="5" xfId="5" applyFont="1" applyFill="1" applyBorder="1" applyAlignment="1">
      <alignment horizontal="center" vertical="center" wrapText="1"/>
    </xf>
    <xf numFmtId="0" fontId="2" fillId="12" borderId="0" xfId="5" applyFont="1" applyFill="1" applyBorder="1" applyAlignment="1">
      <alignment horizontal="center" vertical="center" wrapText="1"/>
    </xf>
    <xf numFmtId="0" fontId="2" fillId="12" borderId="14" xfId="5" applyFont="1" applyFill="1" applyBorder="1" applyAlignment="1">
      <alignment horizontal="center" vertical="center" wrapText="1"/>
    </xf>
    <xf numFmtId="0" fontId="2" fillId="12" borderId="6" xfId="5" applyFont="1" applyFill="1" applyBorder="1" applyAlignment="1">
      <alignment horizontal="center" vertical="center" wrapText="1"/>
    </xf>
    <xf numFmtId="0" fontId="2" fillId="12" borderId="7" xfId="5" applyFont="1" applyFill="1" applyBorder="1" applyAlignment="1">
      <alignment horizontal="center" vertical="center" wrapText="1"/>
    </xf>
    <xf numFmtId="0" fontId="2" fillId="12" borderId="13" xfId="5" applyFont="1" applyFill="1" applyBorder="1" applyAlignment="1">
      <alignment horizontal="center" vertical="center" wrapText="1"/>
    </xf>
    <xf numFmtId="0" fontId="2" fillId="12" borderId="3" xfId="5" applyFont="1" applyFill="1" applyBorder="1" applyAlignment="1" applyProtection="1">
      <alignment horizontal="center" vertical="center" wrapText="1"/>
      <protection locked="0"/>
    </xf>
    <xf numFmtId="0" fontId="4" fillId="0" borderId="2" xfId="5" applyFont="1" applyBorder="1" applyAlignment="1" applyProtection="1">
      <alignment horizontal="center" vertical="center" wrapText="1"/>
      <protection locked="0"/>
    </xf>
    <xf numFmtId="0" fontId="4" fillId="0" borderId="4" xfId="5" applyFont="1" applyBorder="1" applyAlignment="1" applyProtection="1">
      <alignment horizontal="center" vertical="center" wrapText="1"/>
      <protection locked="0"/>
    </xf>
    <xf numFmtId="0" fontId="4" fillId="0" borderId="2" xfId="5" applyFont="1" applyBorder="1" applyAlignment="1" applyProtection="1">
      <alignment horizontal="center" vertical="center"/>
      <protection locked="0"/>
    </xf>
    <xf numFmtId="0" fontId="4" fillId="0" borderId="1" xfId="5" applyFont="1" applyBorder="1" applyAlignment="1" applyProtection="1">
      <alignment horizontal="center" vertical="center"/>
      <protection locked="0"/>
    </xf>
    <xf numFmtId="0" fontId="4" fillId="0" borderId="1" xfId="5" applyFont="1" applyBorder="1" applyAlignment="1" applyProtection="1">
      <alignment horizontal="center" vertical="center" wrapText="1"/>
      <protection locked="0"/>
    </xf>
    <xf numFmtId="0" fontId="4" fillId="0" borderId="2" xfId="5" applyFont="1" applyBorder="1" applyAlignment="1" applyProtection="1">
      <alignment horizontal="left" vertical="center" wrapText="1"/>
      <protection locked="0"/>
    </xf>
    <xf numFmtId="0" fontId="4" fillId="0" borderId="3" xfId="5" applyFont="1" applyBorder="1" applyAlignment="1" applyProtection="1">
      <alignment horizontal="left" vertical="center" wrapText="1"/>
      <protection locked="0"/>
    </xf>
    <xf numFmtId="0" fontId="4" fillId="0" borderId="4" xfId="5" applyFont="1" applyBorder="1" applyAlignment="1" applyProtection="1">
      <alignment horizontal="left" vertical="center" wrapText="1"/>
      <protection locked="0"/>
    </xf>
    <xf numFmtId="0" fontId="4" fillId="0" borderId="1" xfId="5" applyFont="1" applyBorder="1" applyAlignment="1" applyProtection="1">
      <alignment horizontal="left" vertical="center" wrapText="1"/>
      <protection locked="0"/>
    </xf>
    <xf numFmtId="0" fontId="15" fillId="0" borderId="2" xfId="5" applyFont="1" applyBorder="1" applyAlignment="1" applyProtection="1">
      <alignment horizontal="left" vertical="center" wrapText="1"/>
      <protection locked="0"/>
    </xf>
    <xf numFmtId="0" fontId="15" fillId="0" borderId="3" xfId="5" applyFont="1" applyBorder="1" applyAlignment="1" applyProtection="1">
      <alignment horizontal="left" vertical="center" wrapText="1"/>
      <protection locked="0"/>
    </xf>
    <xf numFmtId="0" fontId="15" fillId="0" borderId="4" xfId="5" applyFont="1" applyBorder="1" applyAlignment="1" applyProtection="1">
      <alignment horizontal="left" vertical="center" wrapText="1"/>
      <protection locked="0"/>
    </xf>
    <xf numFmtId="0" fontId="4" fillId="0" borderId="3" xfId="5" applyFont="1" applyBorder="1" applyAlignment="1" applyProtection="1">
      <alignment horizontal="center" vertical="center" wrapText="1"/>
      <protection locked="0"/>
    </xf>
    <xf numFmtId="0" fontId="4" fillId="0" borderId="2" xfId="5" applyFont="1" applyBorder="1" applyAlignment="1" applyProtection="1">
      <alignment horizontal="left" vertical="center" wrapText="1"/>
    </xf>
    <xf numFmtId="0" fontId="4" fillId="0" borderId="3" xfId="5" applyFont="1" applyBorder="1" applyAlignment="1" applyProtection="1">
      <alignment horizontal="left" vertical="center" wrapText="1"/>
    </xf>
    <xf numFmtId="0" fontId="4" fillId="0" borderId="4" xfId="5" applyFont="1" applyBorder="1" applyAlignment="1" applyProtection="1">
      <alignment horizontal="left" vertical="center" wrapText="1"/>
    </xf>
    <xf numFmtId="0" fontId="2" fillId="6" borderId="1" xfId="5" applyFont="1" applyFill="1" applyBorder="1" applyAlignment="1">
      <alignment horizontal="center" vertical="center" wrapText="1"/>
    </xf>
    <xf numFmtId="0" fontId="21" fillId="0" borderId="2" xfId="0" quotePrefix="1" applyFont="1" applyBorder="1" applyAlignment="1" applyProtection="1">
      <alignment horizontal="center" vertical="center" wrapText="1"/>
      <protection locked="0"/>
    </xf>
    <xf numFmtId="0" fontId="21" fillId="0" borderId="3" xfId="0" quotePrefix="1" applyFont="1" applyBorder="1" applyAlignment="1" applyProtection="1">
      <alignment horizontal="center" vertical="center" wrapText="1"/>
      <protection locked="0"/>
    </xf>
    <xf numFmtId="0" fontId="21" fillId="0" borderId="4" xfId="0" quotePrefix="1" applyFont="1" applyBorder="1" applyAlignment="1" applyProtection="1">
      <alignment horizontal="center" vertical="center" wrapText="1"/>
      <protection locked="0"/>
    </xf>
    <xf numFmtId="0" fontId="2" fillId="34" borderId="15" xfId="5" applyFont="1" applyFill="1" applyBorder="1" applyAlignment="1" applyProtection="1">
      <alignment horizontal="center"/>
    </xf>
    <xf numFmtId="0" fontId="2" fillId="34" borderId="16" xfId="5" applyFont="1" applyFill="1" applyBorder="1" applyAlignment="1" applyProtection="1">
      <alignment horizontal="center"/>
    </xf>
    <xf numFmtId="0" fontId="2" fillId="34" borderId="17" xfId="5" applyFont="1" applyFill="1" applyBorder="1" applyAlignment="1" applyProtection="1">
      <alignment horizontal="center"/>
    </xf>
    <xf numFmtId="0" fontId="2" fillId="2" borderId="2" xfId="5" quotePrefix="1" applyFont="1" applyFill="1" applyBorder="1" applyAlignment="1" applyProtection="1">
      <alignment horizontal="center" vertical="center" wrapText="1"/>
      <protection locked="0"/>
    </xf>
    <xf numFmtId="0" fontId="3" fillId="0" borderId="10" xfId="3" applyFont="1" applyBorder="1" applyAlignment="1">
      <alignment horizontal="center" vertical="center" wrapText="1"/>
    </xf>
    <xf numFmtId="0" fontId="3" fillId="0" borderId="11" xfId="3" applyFont="1" applyBorder="1" applyAlignment="1">
      <alignment horizontal="center" vertical="center" wrapText="1"/>
    </xf>
    <xf numFmtId="0" fontId="3" fillId="0" borderId="12" xfId="3" applyFont="1" applyBorder="1" applyAlignment="1">
      <alignment horizontal="center" vertical="center" wrapText="1"/>
    </xf>
    <xf numFmtId="0" fontId="3" fillId="0" borderId="6"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3" xfId="3" applyFont="1" applyBorder="1" applyAlignment="1">
      <alignment horizontal="center" vertical="center" wrapText="1"/>
    </xf>
    <xf numFmtId="0" fontId="2" fillId="34" borderId="28" xfId="5" applyFont="1" applyFill="1" applyBorder="1" applyAlignment="1" applyProtection="1">
      <alignment horizontal="center"/>
    </xf>
    <xf numFmtId="0" fontId="2" fillId="34" borderId="29" xfId="5" applyFont="1" applyFill="1" applyBorder="1" applyAlignment="1" applyProtection="1">
      <alignment horizontal="center"/>
    </xf>
    <xf numFmtId="0" fontId="2" fillId="34" borderId="30" xfId="5" applyFont="1" applyFill="1" applyBorder="1" applyAlignment="1" applyProtection="1">
      <alignment horizontal="center"/>
    </xf>
    <xf numFmtId="0" fontId="2" fillId="7" borderId="2" xfId="5" quotePrefix="1" applyFont="1" applyFill="1" applyBorder="1" applyAlignment="1" applyProtection="1">
      <alignment horizontal="justify" vertical="center" wrapText="1"/>
      <protection locked="0"/>
    </xf>
    <xf numFmtId="0" fontId="2" fillId="7" borderId="3" xfId="5" quotePrefix="1" applyFont="1" applyFill="1" applyBorder="1" applyAlignment="1" applyProtection="1">
      <alignment horizontal="justify" vertical="center" wrapText="1"/>
      <protection locked="0"/>
    </xf>
    <xf numFmtId="0" fontId="2" fillId="7" borderId="4" xfId="5" quotePrefix="1" applyFont="1" applyFill="1" applyBorder="1" applyAlignment="1" applyProtection="1">
      <alignment horizontal="justify" vertical="center" wrapText="1"/>
      <protection locked="0"/>
    </xf>
    <xf numFmtId="0" fontId="21" fillId="0" borderId="1" xfId="0" quotePrefix="1" applyFont="1" applyBorder="1" applyAlignment="1" applyProtection="1">
      <alignment horizontal="center" vertical="center" wrapText="1"/>
      <protection locked="0"/>
    </xf>
    <xf numFmtId="0" fontId="21" fillId="0" borderId="1" xfId="0" quotePrefix="1"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2" xfId="0" quotePrefix="1" applyFont="1" applyFill="1" applyBorder="1" applyAlignment="1" applyProtection="1">
      <alignment horizontal="center" vertical="center" wrapText="1"/>
      <protection locked="0"/>
    </xf>
    <xf numFmtId="0" fontId="21" fillId="0" borderId="3" xfId="0" quotePrefix="1" applyFont="1" applyFill="1" applyBorder="1" applyAlignment="1" applyProtection="1">
      <alignment horizontal="center" vertical="center" wrapText="1"/>
      <protection locked="0"/>
    </xf>
    <xf numFmtId="0" fontId="21" fillId="0" borderId="4" xfId="0" quotePrefix="1" applyFont="1" applyFill="1" applyBorder="1" applyAlignment="1" applyProtection="1">
      <alignment horizontal="center" vertical="center" wrapText="1"/>
      <protection locked="0"/>
    </xf>
    <xf numFmtId="0" fontId="4" fillId="0" borderId="2" xfId="5" applyFont="1" applyBorder="1" applyAlignment="1">
      <alignment horizontal="center"/>
    </xf>
    <xf numFmtId="0" fontId="4" fillId="0" borderId="3" xfId="5" applyFont="1" applyBorder="1" applyAlignment="1">
      <alignment horizontal="center"/>
    </xf>
    <xf numFmtId="0" fontId="4" fillId="0" borderId="4" xfId="5" applyFont="1" applyBorder="1" applyAlignment="1">
      <alignment horizontal="center"/>
    </xf>
    <xf numFmtId="0" fontId="4" fillId="0" borderId="3" xfId="5" applyFont="1" applyBorder="1" applyAlignment="1" applyProtection="1">
      <alignment horizontal="center"/>
      <protection locked="0"/>
    </xf>
    <xf numFmtId="0" fontId="4" fillId="0" borderId="4" xfId="5" applyFont="1" applyBorder="1" applyAlignment="1" applyProtection="1">
      <alignment horizontal="center"/>
      <protection locked="0"/>
    </xf>
    <xf numFmtId="0" fontId="2" fillId="7" borderId="2" xfId="2" quotePrefix="1" applyFont="1" applyFill="1" applyBorder="1" applyAlignment="1" applyProtection="1">
      <alignment horizontal="center" vertical="center" wrapText="1"/>
      <protection locked="0"/>
    </xf>
    <xf numFmtId="0" fontId="2" fillId="7" borderId="3" xfId="2" applyFont="1" applyFill="1" applyBorder="1" applyAlignment="1" applyProtection="1">
      <alignment horizontal="center" vertical="center" wrapText="1"/>
      <protection locked="0"/>
    </xf>
    <xf numFmtId="0" fontId="2" fillId="7" borderId="4" xfId="2" applyFont="1" applyFill="1" applyBorder="1" applyAlignment="1" applyProtection="1">
      <alignment horizontal="center" vertical="center" wrapText="1"/>
      <protection locked="0"/>
    </xf>
    <xf numFmtId="0" fontId="2" fillId="10" borderId="1" xfId="10" applyFont="1" applyFill="1" applyBorder="1" applyAlignment="1" applyProtection="1">
      <alignment horizontal="center" vertical="center" wrapText="1"/>
      <protection locked="0"/>
    </xf>
    <xf numFmtId="0" fontId="2" fillId="11" borderId="1" xfId="10" applyFont="1" applyFill="1" applyBorder="1" applyAlignment="1" applyProtection="1">
      <alignment horizontal="center" vertical="center" wrapText="1"/>
      <protection locked="0"/>
    </xf>
    <xf numFmtId="0" fontId="2" fillId="7" borderId="2" xfId="2" applyFont="1" applyFill="1" applyBorder="1" applyAlignment="1" applyProtection="1">
      <alignment horizontal="center" vertical="center" wrapText="1"/>
      <protection locked="0"/>
    </xf>
    <xf numFmtId="0" fontId="4" fillId="0" borderId="2" xfId="2"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4" xfId="2" applyFont="1" applyBorder="1" applyAlignment="1" applyProtection="1">
      <alignment horizontal="left" vertical="center" wrapText="1"/>
      <protection locked="0"/>
    </xf>
    <xf numFmtId="0" fontId="2" fillId="7" borderId="2" xfId="2" quotePrefix="1" applyFont="1" applyFill="1" applyBorder="1" applyAlignment="1" applyProtection="1">
      <alignment horizontal="left" vertical="center" wrapText="1"/>
      <protection locked="0"/>
    </xf>
    <xf numFmtId="0" fontId="2" fillId="7" borderId="3" xfId="2" quotePrefix="1" applyFont="1" applyFill="1" applyBorder="1" applyAlignment="1" applyProtection="1">
      <alignment horizontal="left" vertical="center" wrapText="1"/>
      <protection locked="0"/>
    </xf>
    <xf numFmtId="0" fontId="2" fillId="7" borderId="4" xfId="2" quotePrefix="1" applyFont="1" applyFill="1" applyBorder="1" applyAlignment="1" applyProtection="1">
      <alignment horizontal="left" vertical="center" wrapText="1"/>
      <protection locked="0"/>
    </xf>
    <xf numFmtId="0" fontId="4" fillId="0" borderId="2" xfId="2"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2" fillId="7" borderId="3" xfId="2" quotePrefix="1" applyFont="1" applyFill="1" applyBorder="1" applyAlignment="1" applyProtection="1">
      <alignment horizontal="center" vertical="center" wrapText="1"/>
      <protection locked="0"/>
    </xf>
    <xf numFmtId="0" fontId="2" fillId="7" borderId="4" xfId="2" quotePrefix="1" applyFont="1" applyFill="1" applyBorder="1" applyAlignment="1" applyProtection="1">
      <alignment horizontal="center" vertical="center" wrapText="1"/>
      <protection locked="0"/>
    </xf>
    <xf numFmtId="0" fontId="6" fillId="0" borderId="2" xfId="2" applyFont="1" applyBorder="1" applyAlignment="1" applyProtection="1">
      <alignment horizontal="left" vertical="center" wrapText="1"/>
      <protection locked="0"/>
    </xf>
    <xf numFmtId="0" fontId="6" fillId="0" borderId="4" xfId="2" applyFont="1" applyBorder="1" applyAlignment="1" applyProtection="1">
      <alignment horizontal="left" vertical="center" wrapText="1"/>
      <protection locked="0"/>
    </xf>
    <xf numFmtId="0" fontId="4" fillId="0" borderId="2"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8" xfId="2" applyFont="1" applyBorder="1" applyAlignment="1" applyProtection="1">
      <alignment horizontal="left" vertical="center" wrapText="1"/>
    </xf>
    <xf numFmtId="0" fontId="4" fillId="0" borderId="9" xfId="2" applyFont="1" applyBorder="1" applyAlignment="1" applyProtection="1">
      <alignment horizontal="left" vertical="center" wrapText="1"/>
    </xf>
    <xf numFmtId="0" fontId="4" fillId="0" borderId="1" xfId="2" applyFont="1" applyBorder="1" applyAlignment="1" applyProtection="1">
      <alignment horizontal="center" vertical="center" wrapText="1"/>
      <protection locked="0"/>
    </xf>
    <xf numFmtId="0" fontId="2" fillId="7" borderId="2" xfId="2" applyFont="1" applyFill="1" applyBorder="1" applyAlignment="1" applyProtection="1">
      <alignment horizontal="justify" vertical="center" wrapText="1"/>
      <protection locked="0"/>
    </xf>
    <xf numFmtId="0" fontId="2" fillId="7" borderId="3" xfId="2" applyFont="1" applyFill="1" applyBorder="1" applyAlignment="1" applyProtection="1">
      <alignment horizontal="justify" vertical="center" wrapText="1"/>
      <protection locked="0"/>
    </xf>
    <xf numFmtId="0" fontId="2" fillId="7" borderId="4" xfId="2" applyFont="1" applyFill="1" applyBorder="1" applyAlignment="1" applyProtection="1">
      <alignment horizontal="justify" vertical="center" wrapText="1"/>
      <protection locked="0"/>
    </xf>
    <xf numFmtId="0" fontId="2" fillId="7" borderId="1" xfId="2" applyFont="1" applyFill="1" applyBorder="1" applyAlignment="1" applyProtection="1">
      <alignment horizontal="center" vertical="center" wrapText="1"/>
      <protection locked="0"/>
    </xf>
    <xf numFmtId="0" fontId="6" fillId="0" borderId="2" xfId="12"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2" xfId="2" applyFont="1" applyFill="1" applyBorder="1" applyAlignment="1" applyProtection="1">
      <alignment horizontal="center" vertical="center" wrapText="1"/>
      <protection locked="0"/>
    </xf>
    <xf numFmtId="0" fontId="2" fillId="2" borderId="3" xfId="2" quotePrefix="1" applyFont="1" applyFill="1" applyBorder="1" applyAlignment="1" applyProtection="1">
      <alignment horizontal="center" vertical="center" wrapText="1"/>
      <protection locked="0"/>
    </xf>
    <xf numFmtId="0" fontId="2" fillId="2" borderId="4" xfId="2" quotePrefix="1" applyFont="1" applyFill="1" applyBorder="1" applyAlignment="1" applyProtection="1">
      <alignment horizontal="center" vertical="center" wrapText="1"/>
      <protection locked="0"/>
    </xf>
    <xf numFmtId="0" fontId="2" fillId="5" borderId="1" xfId="2" applyFont="1" applyFill="1" applyBorder="1" applyAlignment="1" applyProtection="1">
      <alignment horizontal="center" vertical="center" wrapText="1"/>
      <protection locked="0"/>
    </xf>
    <xf numFmtId="0" fontId="2" fillId="6" borderId="10" xfId="2" applyFont="1" applyFill="1" applyBorder="1" applyAlignment="1">
      <alignment horizontal="center" vertical="center" wrapText="1"/>
    </xf>
    <xf numFmtId="0" fontId="2" fillId="6" borderId="11" xfId="2" applyFont="1" applyFill="1" applyBorder="1" applyAlignment="1">
      <alignment horizontal="center" vertical="center" wrapText="1"/>
    </xf>
    <xf numFmtId="0" fontId="2" fillId="6" borderId="12" xfId="2" applyFont="1" applyFill="1" applyBorder="1" applyAlignment="1">
      <alignment horizontal="center" vertical="center" wrapText="1"/>
    </xf>
    <xf numFmtId="0" fontId="2" fillId="6" borderId="5" xfId="2" applyFont="1" applyFill="1" applyBorder="1" applyAlignment="1">
      <alignment horizontal="center" vertical="center" wrapText="1"/>
    </xf>
    <xf numFmtId="0" fontId="2" fillId="6" borderId="0" xfId="2" applyFont="1" applyFill="1" applyBorder="1" applyAlignment="1">
      <alignment horizontal="center" vertical="center" wrapText="1"/>
    </xf>
    <xf numFmtId="0" fontId="2" fillId="6" borderId="14" xfId="2" applyFont="1" applyFill="1" applyBorder="1" applyAlignment="1">
      <alignment horizontal="center" vertical="center" wrapText="1"/>
    </xf>
    <xf numFmtId="0" fontId="2" fillId="6" borderId="6" xfId="2" applyFont="1" applyFill="1" applyBorder="1" applyAlignment="1">
      <alignment horizontal="center" vertical="center" wrapText="1"/>
    </xf>
    <xf numFmtId="0" fontId="2" fillId="6" borderId="7" xfId="2" applyFont="1" applyFill="1" applyBorder="1" applyAlignment="1">
      <alignment horizontal="center" vertical="center" wrapText="1"/>
    </xf>
    <xf numFmtId="0" fontId="2" fillId="6" borderId="13" xfId="2" applyFont="1" applyFill="1" applyBorder="1" applyAlignment="1">
      <alignment horizontal="center" vertical="center" wrapText="1"/>
    </xf>
    <xf numFmtId="0" fontId="2" fillId="11" borderId="8" xfId="10" applyFont="1" applyFill="1" applyBorder="1" applyAlignment="1" applyProtection="1">
      <alignment horizontal="center" vertical="center" wrapText="1"/>
      <protection locked="0"/>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7" xfId="0" applyBorder="1" applyAlignment="1">
      <alignment horizontal="justify" vertical="center" wrapText="1"/>
    </xf>
    <xf numFmtId="0" fontId="0" fillId="0" borderId="13" xfId="0" applyBorder="1" applyAlignment="1">
      <alignment horizontal="justify" vertical="center" wrapText="1"/>
    </xf>
    <xf numFmtId="0" fontId="2" fillId="2" borderId="6" xfId="2" applyFont="1" applyFill="1" applyBorder="1" applyAlignment="1" applyProtection="1">
      <alignment horizontal="center" vertical="center" wrapText="1"/>
      <protection locked="0"/>
    </xf>
    <xf numFmtId="0" fontId="2" fillId="2" borderId="7" xfId="2" quotePrefix="1" applyFont="1" applyFill="1" applyBorder="1" applyAlignment="1" applyProtection="1">
      <alignment horizontal="center" vertical="center" wrapText="1"/>
      <protection locked="0"/>
    </xf>
    <xf numFmtId="0" fontId="2" fillId="2" borderId="13" xfId="2" quotePrefix="1" applyFont="1" applyFill="1" applyBorder="1" applyAlignment="1" applyProtection="1">
      <alignment horizontal="center" vertical="center" wrapText="1"/>
      <protection locked="0"/>
    </xf>
    <xf numFmtId="0" fontId="2" fillId="2" borderId="9" xfId="2" applyFont="1" applyFill="1" applyBorder="1" applyAlignment="1" applyProtection="1">
      <alignment horizontal="left" vertical="center" wrapText="1"/>
      <protection locked="0"/>
    </xf>
    <xf numFmtId="0" fontId="4" fillId="0" borderId="1" xfId="2" applyFont="1" applyBorder="1" applyAlignment="1" applyProtection="1">
      <alignment horizontal="left" vertical="center" wrapText="1"/>
      <protection locked="0"/>
    </xf>
    <xf numFmtId="0" fontId="2" fillId="7" borderId="2" xfId="2" quotePrefix="1" applyFont="1" applyFill="1" applyBorder="1" applyAlignment="1" applyProtection="1">
      <alignment horizontal="justify" vertical="center" wrapText="1"/>
      <protection locked="0"/>
    </xf>
    <xf numFmtId="0" fontId="2" fillId="7" borderId="3" xfId="2" quotePrefix="1" applyFont="1" applyFill="1" applyBorder="1" applyAlignment="1" applyProtection="1">
      <alignment horizontal="justify" vertical="center" wrapText="1"/>
      <protection locked="0"/>
    </xf>
    <xf numFmtId="0" fontId="2" fillId="7" borderId="4" xfId="2" quotePrefix="1" applyFont="1" applyFill="1" applyBorder="1" applyAlignment="1" applyProtection="1">
      <alignment horizontal="justify" vertical="center" wrapText="1"/>
      <protection locked="0"/>
    </xf>
    <xf numFmtId="0" fontId="0" fillId="0" borderId="24" xfId="0" applyBorder="1" applyAlignment="1">
      <alignment vertical="top" wrapText="1"/>
    </xf>
    <xf numFmtId="0" fontId="0" fillId="0" borderId="25" xfId="0" applyBorder="1" applyAlignment="1">
      <alignment vertical="top"/>
    </xf>
    <xf numFmtId="0" fontId="0" fillId="0" borderId="26"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4" fillId="0" borderId="1" xfId="2" applyFont="1" applyBorder="1" applyAlignment="1" applyProtection="1">
      <alignment horizontal="center" vertical="center"/>
      <protection locked="0"/>
    </xf>
    <xf numFmtId="0" fontId="4" fillId="0" borderId="24" xfId="2" applyFont="1" applyBorder="1" applyAlignment="1" applyProtection="1">
      <alignment horizontal="justify" vertical="center" wrapText="1"/>
    </xf>
    <xf numFmtId="0" fontId="0" fillId="0" borderId="25"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20" xfId="0" applyFont="1" applyBorder="1" applyAlignment="1">
      <alignment horizontal="justify" vertical="center" wrapText="1"/>
    </xf>
    <xf numFmtId="0" fontId="6"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4" fillId="0" borderId="11" xfId="2" applyFont="1" applyBorder="1" applyAlignment="1" applyProtection="1">
      <alignment wrapText="1"/>
      <protection locked="0"/>
    </xf>
    <xf numFmtId="0" fontId="0" fillId="0" borderId="11" xfId="0" applyBorder="1" applyAlignment="1">
      <alignment wrapText="1"/>
    </xf>
    <xf numFmtId="0" fontId="0" fillId="0" borderId="7" xfId="0" applyBorder="1" applyAlignment="1">
      <alignment wrapText="1"/>
    </xf>
    <xf numFmtId="0" fontId="2" fillId="2" borderId="1" xfId="2" applyFont="1" applyFill="1" applyBorder="1" applyAlignment="1" applyProtection="1">
      <alignment horizontal="left" vertical="center" wrapText="1"/>
      <protection locked="0"/>
    </xf>
    <xf numFmtId="0" fontId="15" fillId="0" borderId="2" xfId="2" applyFont="1" applyBorder="1" applyAlignment="1" applyProtection="1">
      <alignment horizontal="left" vertical="center" wrapText="1"/>
      <protection locked="0"/>
    </xf>
    <xf numFmtId="0" fontId="15" fillId="0" borderId="3" xfId="2" applyFont="1" applyBorder="1" applyAlignment="1" applyProtection="1">
      <alignment horizontal="left" vertical="center" wrapText="1"/>
      <protection locked="0"/>
    </xf>
    <xf numFmtId="0" fontId="15" fillId="0" borderId="4" xfId="2" applyFont="1" applyBorder="1" applyAlignment="1" applyProtection="1">
      <alignment horizontal="left" vertical="center" wrapText="1"/>
      <protection locked="0"/>
    </xf>
    <xf numFmtId="0" fontId="2" fillId="0" borderId="54" xfId="12" applyFont="1" applyBorder="1" applyAlignment="1" applyProtection="1">
      <alignment horizontal="left" vertical="top" wrapText="1"/>
      <protection locked="0"/>
    </xf>
    <xf numFmtId="0" fontId="2" fillId="0" borderId="55" xfId="12" applyFont="1" applyBorder="1" applyAlignment="1" applyProtection="1">
      <alignment horizontal="left" vertical="top" wrapText="1"/>
      <protection locked="0"/>
    </xf>
    <xf numFmtId="0" fontId="2" fillId="0" borderId="56" xfId="12" applyFont="1" applyBorder="1" applyAlignment="1" applyProtection="1">
      <alignment horizontal="left" vertical="top" wrapText="1"/>
      <protection locked="0"/>
    </xf>
    <xf numFmtId="0" fontId="4" fillId="0" borderId="15" xfId="12" applyFont="1" applyBorder="1" applyAlignment="1" applyProtection="1">
      <alignment horizontal="left" vertical="center" wrapText="1"/>
      <protection locked="0"/>
    </xf>
    <xf numFmtId="0" fontId="4" fillId="0" borderId="16" xfId="12" applyFont="1" applyBorder="1" applyAlignment="1" applyProtection="1">
      <alignment horizontal="left" vertical="center" wrapText="1"/>
      <protection locked="0"/>
    </xf>
    <xf numFmtId="0" fontId="4" fillId="0" borderId="17" xfId="12" applyFont="1" applyBorder="1" applyAlignment="1" applyProtection="1">
      <alignment horizontal="left" vertical="center" wrapText="1"/>
      <protection locked="0"/>
    </xf>
    <xf numFmtId="0" fontId="2" fillId="0" borderId="15" xfId="12" applyFont="1" applyBorder="1" applyAlignment="1" applyProtection="1">
      <alignment horizontal="left" vertical="top" wrapText="1"/>
      <protection locked="0"/>
    </xf>
    <xf numFmtId="0" fontId="2" fillId="0" borderId="16" xfId="12" applyFont="1" applyBorder="1" applyAlignment="1" applyProtection="1">
      <alignment horizontal="left" vertical="top" wrapText="1"/>
      <protection locked="0"/>
    </xf>
    <xf numFmtId="0" fontId="2" fillId="0" borderId="17" xfId="12" applyFont="1" applyBorder="1" applyAlignment="1" applyProtection="1">
      <alignment horizontal="left" vertical="top" wrapText="1"/>
      <protection locked="0"/>
    </xf>
    <xf numFmtId="0" fontId="2" fillId="0" borderId="50" xfId="0" applyFont="1" applyBorder="1" applyAlignment="1" applyProtection="1">
      <alignment horizontal="justify" vertical="center" wrapText="1"/>
      <protection locked="0"/>
    </xf>
    <xf numFmtId="0" fontId="4" fillId="0" borderId="51" xfId="0" applyFont="1" applyBorder="1" applyAlignment="1" applyProtection="1">
      <alignment horizontal="justify" vertical="center" wrapText="1"/>
      <protection locked="0"/>
    </xf>
    <xf numFmtId="0" fontId="4" fillId="0" borderId="52" xfId="0" applyFont="1" applyBorder="1" applyAlignment="1" applyProtection="1">
      <alignment horizontal="justify" vertical="center" wrapText="1"/>
      <protection locked="0"/>
    </xf>
    <xf numFmtId="0" fontId="2" fillId="0" borderId="23" xfId="0" applyFont="1" applyBorder="1" applyAlignment="1" applyProtection="1">
      <alignment horizontal="justify" vertical="center" wrapText="1"/>
      <protection locked="0"/>
    </xf>
    <xf numFmtId="0" fontId="2" fillId="0" borderId="3" xfId="0" applyFont="1" applyBorder="1" applyAlignment="1" applyProtection="1">
      <alignment horizontal="justify" vertical="center" wrapText="1"/>
      <protection locked="0"/>
    </xf>
    <xf numFmtId="0" fontId="2" fillId="0" borderId="53" xfId="0" applyFont="1" applyBorder="1" applyAlignment="1" applyProtection="1">
      <alignment horizontal="justify" vertical="center" wrapText="1"/>
      <protection locked="0"/>
    </xf>
    <xf numFmtId="0" fontId="2" fillId="0" borderId="23"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53" xfId="0" applyFont="1" applyBorder="1" applyAlignment="1" applyProtection="1">
      <alignment horizontal="left" vertical="center" wrapText="1"/>
      <protection locked="0"/>
    </xf>
    <xf numFmtId="0" fontId="4" fillId="0" borderId="23"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2" fillId="0" borderId="23" xfId="0" applyFont="1" applyBorder="1" applyAlignment="1" applyProtection="1">
      <alignment horizontal="justify" vertical="justify" wrapText="1"/>
      <protection locked="0"/>
    </xf>
    <xf numFmtId="0" fontId="2" fillId="0" borderId="3" xfId="0" applyFont="1" applyBorder="1" applyAlignment="1" applyProtection="1">
      <alignment horizontal="justify" vertical="justify" wrapText="1"/>
      <protection locked="0"/>
    </xf>
    <xf numFmtId="0" fontId="2" fillId="0" borderId="53" xfId="0" applyFont="1" applyBorder="1" applyAlignment="1" applyProtection="1">
      <alignment horizontal="justify" vertical="justify" wrapText="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9" fontId="2" fillId="0" borderId="8" xfId="0" applyNumberFormat="1" applyFont="1" applyFill="1" applyBorder="1" applyAlignment="1" applyProtection="1">
      <alignment horizontal="center" vertical="center" wrapText="1"/>
      <protection locked="0"/>
    </xf>
    <xf numFmtId="9" fontId="2" fillId="0" borderId="9" xfId="0" applyNumberFormat="1"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3" fillId="0" borderId="10" xfId="3" applyFont="1" applyBorder="1" applyAlignment="1">
      <alignment horizontal="center" vertical="center"/>
    </xf>
    <xf numFmtId="0" fontId="3" fillId="0" borderId="11" xfId="3" applyFont="1" applyBorder="1" applyAlignment="1">
      <alignment horizontal="center" vertical="center"/>
    </xf>
    <xf numFmtId="0" fontId="3" fillId="0" borderId="12" xfId="3" applyFont="1" applyBorder="1" applyAlignment="1">
      <alignment horizontal="center" vertical="center"/>
    </xf>
    <xf numFmtId="0" fontId="3" fillId="0" borderId="6"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xf>
    <xf numFmtId="9" fontId="2" fillId="0" borderId="10" xfId="3" applyNumberFormat="1" applyFont="1" applyBorder="1" applyAlignment="1">
      <alignment horizontal="center" vertical="center" wrapText="1"/>
    </xf>
    <xf numFmtId="9" fontId="2" fillId="0" borderId="11" xfId="3" applyNumberFormat="1" applyFont="1" applyBorder="1" applyAlignment="1">
      <alignment horizontal="center" vertical="center" wrapText="1"/>
    </xf>
    <xf numFmtId="9" fontId="2" fillId="0" borderId="12" xfId="3" applyNumberFormat="1" applyFont="1" applyBorder="1" applyAlignment="1">
      <alignment horizontal="center" vertical="center" wrapText="1"/>
    </xf>
    <xf numFmtId="9" fontId="2" fillId="0" borderId="6" xfId="3" applyNumberFormat="1" applyFont="1" applyBorder="1" applyAlignment="1">
      <alignment horizontal="center" vertical="center" wrapText="1"/>
    </xf>
    <xf numFmtId="9" fontId="2" fillId="0" borderId="7" xfId="3" applyNumberFormat="1" applyFont="1" applyBorder="1" applyAlignment="1">
      <alignment horizontal="center" vertical="center" wrapText="1"/>
    </xf>
    <xf numFmtId="9" fontId="2" fillId="0" borderId="13" xfId="3" applyNumberFormat="1" applyFont="1" applyBorder="1" applyAlignment="1">
      <alignment horizontal="center" vertical="center" wrapText="1"/>
    </xf>
    <xf numFmtId="0" fontId="2" fillId="7" borderId="3" xfId="5" quotePrefix="1" applyFont="1" applyFill="1" applyBorder="1" applyAlignment="1" applyProtection="1">
      <alignment horizontal="left" vertical="center" wrapText="1"/>
      <protection locked="0"/>
    </xf>
    <xf numFmtId="0" fontId="2" fillId="7" borderId="4" xfId="5" quotePrefix="1" applyFont="1" applyFill="1" applyBorder="1" applyAlignment="1" applyProtection="1">
      <alignment horizontal="left" vertical="center" wrapText="1"/>
      <protection locked="0"/>
    </xf>
    <xf numFmtId="0" fontId="2" fillId="10" borderId="2" xfId="4" applyFont="1" applyFill="1" applyBorder="1" applyAlignment="1" applyProtection="1">
      <alignment horizontal="center" vertical="center" wrapText="1"/>
      <protection locked="0"/>
    </xf>
    <xf numFmtId="0" fontId="2" fillId="10" borderId="3" xfId="4" applyFont="1" applyFill="1" applyBorder="1" applyAlignment="1" applyProtection="1">
      <alignment horizontal="center" vertical="center" wrapText="1"/>
      <protection locked="0"/>
    </xf>
    <xf numFmtId="0" fontId="2" fillId="10" borderId="4" xfId="4" applyFont="1" applyFill="1" applyBorder="1" applyAlignment="1" applyProtection="1">
      <alignment horizontal="center" vertical="center" wrapText="1"/>
      <protection locked="0"/>
    </xf>
    <xf numFmtId="0" fontId="2" fillId="11" borderId="2" xfId="4" applyFont="1" applyFill="1" applyBorder="1" applyAlignment="1" applyProtection="1">
      <alignment horizontal="center" vertical="center" wrapText="1"/>
      <protection locked="0"/>
    </xf>
    <xf numFmtId="0" fontId="2" fillId="11" borderId="3" xfId="4" applyFont="1" applyFill="1" applyBorder="1" applyAlignment="1" applyProtection="1">
      <alignment horizontal="center" vertical="center" wrapText="1"/>
      <protection locked="0"/>
    </xf>
    <xf numFmtId="0" fontId="2" fillId="11" borderId="4" xfId="4" applyFont="1" applyFill="1" applyBorder="1" applyAlignment="1" applyProtection="1">
      <alignment horizontal="center" vertical="center" wrapText="1"/>
      <protection locked="0"/>
    </xf>
    <xf numFmtId="0" fontId="16" fillId="0" borderId="2" xfId="5" applyFont="1" applyBorder="1" applyAlignment="1" applyProtection="1">
      <alignment horizontal="left" vertical="center" wrapText="1"/>
      <protection locked="0"/>
    </xf>
    <xf numFmtId="0" fontId="16" fillId="0" borderId="4" xfId="5" applyFont="1" applyBorder="1" applyAlignment="1" applyProtection="1">
      <alignment horizontal="left" vertical="center" wrapText="1"/>
      <protection locked="0"/>
    </xf>
    <xf numFmtId="0" fontId="6" fillId="0" borderId="0" xfId="5" applyFont="1" applyBorder="1" applyAlignment="1" applyProtection="1">
      <alignment horizontal="center" vertical="center" wrapText="1"/>
      <protection locked="0"/>
    </xf>
    <xf numFmtId="0" fontId="2" fillId="2" borderId="3" xfId="5" applyFont="1" applyFill="1" applyBorder="1" applyAlignment="1" applyProtection="1">
      <alignment horizontal="center" vertical="center" wrapText="1"/>
      <protection locked="0"/>
    </xf>
    <xf numFmtId="0" fontId="2" fillId="2" borderId="4" xfId="5" applyFont="1" applyFill="1" applyBorder="1" applyAlignment="1" applyProtection="1">
      <alignment horizontal="center" vertical="center" wrapText="1"/>
      <protection locked="0"/>
    </xf>
    <xf numFmtId="0" fontId="4" fillId="15" borderId="15" xfId="12" applyFont="1" applyFill="1" applyBorder="1" applyAlignment="1" applyProtection="1">
      <alignment horizontal="left" vertical="top" wrapText="1"/>
      <protection locked="0"/>
    </xf>
    <xf numFmtId="0" fontId="4" fillId="15" borderId="16" xfId="12" applyFont="1" applyFill="1" applyBorder="1" applyAlignment="1" applyProtection="1">
      <alignment horizontal="left" vertical="top" wrapText="1"/>
      <protection locked="0"/>
    </xf>
    <xf numFmtId="0" fontId="4" fillId="15" borderId="17" xfId="12" applyFont="1" applyFill="1" applyBorder="1" applyAlignment="1" applyProtection="1">
      <alignment horizontal="left" vertical="top" wrapText="1"/>
      <protection locked="0"/>
    </xf>
    <xf numFmtId="0" fontId="2" fillId="15" borderId="15" xfId="12" applyFont="1" applyFill="1" applyBorder="1" applyAlignment="1" applyProtection="1">
      <alignment horizontal="left" vertical="top" wrapText="1"/>
      <protection locked="0"/>
    </xf>
    <xf numFmtId="0" fontId="2" fillId="15" borderId="16" xfId="12" applyFont="1" applyFill="1" applyBorder="1" applyAlignment="1" applyProtection="1">
      <alignment horizontal="left" vertical="top" wrapText="1"/>
      <protection locked="0"/>
    </xf>
    <xf numFmtId="0" fontId="2" fillId="15" borderId="17" xfId="12" applyFont="1" applyFill="1" applyBorder="1" applyAlignment="1" applyProtection="1">
      <alignment horizontal="left" vertical="top" wrapText="1"/>
      <protection locked="0"/>
    </xf>
    <xf numFmtId="0" fontId="2" fillId="49" borderId="2" xfId="5" applyFont="1" applyFill="1" applyBorder="1" applyAlignment="1" applyProtection="1">
      <alignment horizontal="center" vertical="center" wrapText="1"/>
      <protection locked="0"/>
    </xf>
    <xf numFmtId="0" fontId="2" fillId="49" borderId="3" xfId="5" quotePrefix="1" applyFont="1" applyFill="1" applyBorder="1" applyAlignment="1" applyProtection="1">
      <alignment horizontal="center" vertical="center" wrapText="1"/>
      <protection locked="0"/>
    </xf>
    <xf numFmtId="0" fontId="2" fillId="49" borderId="4" xfId="5" quotePrefix="1" applyFont="1" applyFill="1" applyBorder="1" applyAlignment="1" applyProtection="1">
      <alignment horizontal="center" vertical="center" wrapText="1"/>
      <protection locked="0"/>
    </xf>
    <xf numFmtId="0" fontId="2" fillId="49" borderId="3" xfId="5" applyFont="1" applyFill="1" applyBorder="1" applyAlignment="1" applyProtection="1">
      <alignment horizontal="center" vertical="center" wrapText="1"/>
      <protection locked="0"/>
    </xf>
    <xf numFmtId="0" fontId="2" fillId="49" borderId="4" xfId="5" applyFont="1" applyFill="1" applyBorder="1" applyAlignment="1" applyProtection="1">
      <alignment horizontal="center" vertical="center" wrapText="1"/>
      <protection locked="0"/>
    </xf>
    <xf numFmtId="0" fontId="2" fillId="15" borderId="23" xfId="0" applyFont="1" applyFill="1" applyBorder="1" applyAlignment="1" applyProtection="1">
      <alignment horizontal="justify" vertical="center" wrapText="1"/>
      <protection locked="0"/>
    </xf>
    <xf numFmtId="0" fontId="2" fillId="15" borderId="3" xfId="0" applyFont="1" applyFill="1" applyBorder="1" applyAlignment="1" applyProtection="1">
      <alignment horizontal="justify" vertical="center" wrapText="1"/>
      <protection locked="0"/>
    </xf>
    <xf numFmtId="0" fontId="2" fillId="15" borderId="53" xfId="0" applyFont="1" applyFill="1" applyBorder="1" applyAlignment="1" applyProtection="1">
      <alignment horizontal="justify" vertical="center" wrapText="1"/>
      <protection locked="0"/>
    </xf>
    <xf numFmtId="0" fontId="4" fillId="15" borderId="23" xfId="0" applyFont="1" applyFill="1" applyBorder="1" applyAlignment="1" applyProtection="1">
      <alignment horizontal="justify" vertical="center" wrapText="1"/>
      <protection locked="0"/>
    </xf>
    <xf numFmtId="0" fontId="4" fillId="15" borderId="3" xfId="0" applyFont="1" applyFill="1" applyBorder="1" applyAlignment="1" applyProtection="1">
      <alignment horizontal="justify" vertical="center" wrapText="1"/>
      <protection locked="0"/>
    </xf>
    <xf numFmtId="0" fontId="4" fillId="15" borderId="53" xfId="0" applyFont="1" applyFill="1" applyBorder="1" applyAlignment="1" applyProtection="1">
      <alignment horizontal="justify" vertical="center" wrapText="1"/>
      <protection locked="0"/>
    </xf>
    <xf numFmtId="0" fontId="2" fillId="15" borderId="23" xfId="0" applyFont="1" applyFill="1" applyBorder="1" applyAlignment="1" applyProtection="1">
      <alignment horizontal="justify" vertical="justify" wrapText="1"/>
      <protection locked="0"/>
    </xf>
    <xf numFmtId="0" fontId="2" fillId="15" borderId="3" xfId="0" applyFont="1" applyFill="1" applyBorder="1" applyAlignment="1" applyProtection="1">
      <alignment horizontal="justify" vertical="justify" wrapText="1"/>
      <protection locked="0"/>
    </xf>
    <xf numFmtId="0" fontId="2" fillId="15" borderId="53" xfId="0" applyFont="1" applyFill="1" applyBorder="1" applyAlignment="1" applyProtection="1">
      <alignment horizontal="justify" vertical="justify" wrapText="1"/>
      <protection locked="0"/>
    </xf>
    <xf numFmtId="0" fontId="2" fillId="15" borderId="54" xfId="12" applyFont="1" applyFill="1" applyBorder="1" applyAlignment="1" applyProtection="1">
      <alignment horizontal="left" vertical="top" wrapText="1"/>
      <protection locked="0"/>
    </xf>
    <xf numFmtId="0" fontId="2" fillId="15" borderId="55" xfId="12" applyFont="1" applyFill="1" applyBorder="1" applyAlignment="1" applyProtection="1">
      <alignment horizontal="left" vertical="top" wrapText="1"/>
      <protection locked="0"/>
    </xf>
    <xf numFmtId="0" fontId="2" fillId="15" borderId="56" xfId="12" applyFont="1" applyFill="1" applyBorder="1" applyAlignment="1" applyProtection="1">
      <alignment horizontal="left" vertical="top" wrapText="1"/>
      <protection locked="0"/>
    </xf>
    <xf numFmtId="0" fontId="0" fillId="0" borderId="3" xfId="0" applyBorder="1" applyAlignment="1">
      <alignment horizontal="center"/>
    </xf>
    <xf numFmtId="0" fontId="0" fillId="0" borderId="4" xfId="0" applyBorder="1" applyAlignment="1">
      <alignment horizontal="center"/>
    </xf>
    <xf numFmtId="0" fontId="2" fillId="0" borderId="10" xfId="5" quotePrefix="1" applyFont="1" applyBorder="1" applyAlignment="1" applyProtection="1">
      <alignment vertical="justify" wrapText="1"/>
    </xf>
    <xf numFmtId="0" fontId="0" fillId="0" borderId="11" xfId="0" applyBorder="1" applyAlignment="1">
      <alignment vertical="justify" wrapText="1"/>
    </xf>
    <xf numFmtId="0" fontId="0" fillId="0" borderId="12" xfId="0" applyBorder="1" applyAlignment="1">
      <alignment vertical="justify" wrapText="1"/>
    </xf>
    <xf numFmtId="0" fontId="0" fillId="0" borderId="6" xfId="0" applyBorder="1" applyAlignment="1">
      <alignment vertical="justify" wrapText="1"/>
    </xf>
    <xf numFmtId="0" fontId="0" fillId="0" borderId="7" xfId="0" applyBorder="1" applyAlignment="1">
      <alignment vertical="justify" wrapText="1"/>
    </xf>
    <xf numFmtId="0" fontId="0" fillId="0" borderId="13" xfId="0" applyBorder="1" applyAlignment="1">
      <alignment vertical="justify" wrapText="1"/>
    </xf>
    <xf numFmtId="0" fontId="2" fillId="15" borderId="15" xfId="0" applyFont="1" applyFill="1" applyBorder="1" applyAlignment="1" applyProtection="1">
      <alignment horizontal="center" vertical="center" wrapText="1"/>
      <protection locked="0"/>
    </xf>
    <xf numFmtId="0" fontId="2" fillId="15" borderId="16" xfId="0" applyFont="1" applyFill="1" applyBorder="1" applyAlignment="1" applyProtection="1">
      <alignment horizontal="center" vertical="center" wrapText="1"/>
      <protection locked="0"/>
    </xf>
    <xf numFmtId="0" fontId="2" fillId="15" borderId="17" xfId="0" applyFont="1" applyFill="1" applyBorder="1" applyAlignment="1" applyProtection="1">
      <alignment horizontal="center" vertical="center" wrapText="1"/>
      <protection locked="0"/>
    </xf>
    <xf numFmtId="0" fontId="2" fillId="15" borderId="50" xfId="0" applyFont="1" applyFill="1" applyBorder="1" applyAlignment="1" applyProtection="1">
      <alignment horizontal="justify" vertical="center" wrapText="1"/>
      <protection locked="0"/>
    </xf>
    <xf numFmtId="0" fontId="4" fillId="15" borderId="51" xfId="0" applyFont="1" applyFill="1" applyBorder="1" applyAlignment="1" applyProtection="1">
      <alignment horizontal="justify" vertical="center" wrapText="1"/>
      <protection locked="0"/>
    </xf>
    <xf numFmtId="0" fontId="4" fillId="15" borderId="52" xfId="0" applyFont="1" applyFill="1" applyBorder="1" applyAlignment="1" applyProtection="1">
      <alignment horizontal="justify" vertical="center" wrapText="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2" fillId="9" borderId="2" xfId="3" applyFont="1" applyFill="1" applyBorder="1" applyAlignment="1">
      <alignment horizontal="center" vertical="center" wrapText="1"/>
    </xf>
    <xf numFmtId="0" fontId="0" fillId="7" borderId="3" xfId="0" applyFill="1" applyBorder="1" applyAlignment="1">
      <alignment horizontal="center" vertical="center" wrapText="1"/>
    </xf>
    <xf numFmtId="0" fontId="4" fillId="5" borderId="2" xfId="5" applyFont="1" applyFill="1" applyBorder="1" applyAlignment="1" applyProtection="1">
      <alignment horizontal="center" vertical="center" wrapText="1"/>
      <protection locked="0"/>
    </xf>
    <xf numFmtId="0" fontId="0" fillId="0" borderId="3" xfId="0" applyFont="1" applyBorder="1" applyAlignment="1">
      <alignment horizontal="center" vertical="center" wrapText="1"/>
    </xf>
    <xf numFmtId="0" fontId="2" fillId="15" borderId="0" xfId="5" applyFont="1" applyFill="1" applyBorder="1" applyAlignment="1" applyProtection="1">
      <alignment horizontal="center" vertical="center" wrapText="1"/>
      <protection locked="0"/>
    </xf>
    <xf numFmtId="0" fontId="2" fillId="15" borderId="0" xfId="5" quotePrefix="1" applyFont="1" applyFill="1" applyBorder="1" applyAlignment="1" applyProtection="1">
      <alignment horizontal="center" vertical="center" wrapText="1"/>
      <protection locked="0"/>
    </xf>
    <xf numFmtId="0" fontId="2" fillId="15" borderId="0" xfId="5" applyFont="1" applyFill="1" applyBorder="1" applyAlignment="1" applyProtection="1">
      <alignment horizontal="left" vertical="center" wrapText="1"/>
      <protection locked="0"/>
    </xf>
    <xf numFmtId="0" fontId="4" fillId="15" borderId="23" xfId="0" applyFont="1" applyFill="1" applyBorder="1" applyAlignment="1" applyProtection="1">
      <alignment horizontal="left" vertical="center" wrapText="1"/>
      <protection locked="0"/>
    </xf>
    <xf numFmtId="0" fontId="4" fillId="15" borderId="3" xfId="0" applyFont="1" applyFill="1" applyBorder="1" applyAlignment="1" applyProtection="1">
      <alignment horizontal="left" vertical="center" wrapText="1"/>
      <protection locked="0"/>
    </xf>
    <xf numFmtId="0" fontId="4" fillId="15" borderId="53" xfId="0" applyFont="1" applyFill="1" applyBorder="1" applyAlignment="1" applyProtection="1">
      <alignment horizontal="left" vertical="center" wrapText="1"/>
      <protection locked="0"/>
    </xf>
    <xf numFmtId="0" fontId="2" fillId="15" borderId="23" xfId="0" applyFont="1" applyFill="1" applyBorder="1" applyAlignment="1" applyProtection="1">
      <alignment horizontal="left" vertical="center" wrapText="1"/>
      <protection locked="0"/>
    </xf>
    <xf numFmtId="0" fontId="2" fillId="15" borderId="3" xfId="0" applyFont="1" applyFill="1" applyBorder="1" applyAlignment="1" applyProtection="1">
      <alignment horizontal="left" vertical="center" wrapText="1"/>
      <protection locked="0"/>
    </xf>
    <xf numFmtId="0" fontId="2" fillId="15" borderId="53" xfId="0" applyFont="1" applyFill="1" applyBorder="1" applyAlignment="1" applyProtection="1">
      <alignment horizontal="left" vertical="center" wrapText="1"/>
      <protection locked="0"/>
    </xf>
    <xf numFmtId="0" fontId="4" fillId="0" borderId="15" xfId="12" applyFont="1" applyBorder="1" applyAlignment="1" applyProtection="1">
      <alignment horizontal="left" vertical="top" wrapText="1"/>
      <protection locked="0"/>
    </xf>
    <xf numFmtId="0" fontId="4" fillId="0" borderId="16" xfId="12" applyFont="1" applyBorder="1" applyAlignment="1" applyProtection="1">
      <alignment horizontal="left" vertical="top" wrapText="1"/>
      <protection locked="0"/>
    </xf>
    <xf numFmtId="0" fontId="4" fillId="0" borderId="17" xfId="12" applyFont="1" applyBorder="1" applyAlignment="1" applyProtection="1">
      <alignment horizontal="left" vertical="top" wrapText="1"/>
      <protection locked="0"/>
    </xf>
    <xf numFmtId="0" fontId="2" fillId="0" borderId="51"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4" fillId="0" borderId="23"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23" xfId="0" applyFont="1" applyBorder="1" applyAlignment="1" applyProtection="1">
      <alignment horizontal="justify" vertical="center"/>
      <protection locked="0"/>
    </xf>
    <xf numFmtId="0" fontId="4" fillId="0" borderId="3" xfId="0" applyFont="1" applyBorder="1" applyAlignment="1" applyProtection="1">
      <alignment horizontal="justify" vertical="center"/>
      <protection locked="0"/>
    </xf>
    <xf numFmtId="0" fontId="4" fillId="0" borderId="53" xfId="0" applyFont="1" applyBorder="1" applyAlignment="1" applyProtection="1">
      <alignment horizontal="justify" vertical="center"/>
      <protection locked="0"/>
    </xf>
    <xf numFmtId="0" fontId="22" fillId="0" borderId="1"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xf>
    <xf numFmtId="0" fontId="22" fillId="0" borderId="9" xfId="0" applyFont="1" applyFill="1" applyBorder="1" applyAlignment="1" applyProtection="1">
      <alignment horizontal="left" vertical="center" wrapText="1"/>
      <protection locked="0"/>
    </xf>
    <xf numFmtId="0" fontId="2" fillId="9" borderId="2" xfId="327" applyFont="1" applyFill="1" applyBorder="1" applyAlignment="1">
      <alignment horizontal="center" vertical="center"/>
    </xf>
    <xf numFmtId="0" fontId="2" fillId="9" borderId="3" xfId="327" applyFont="1" applyFill="1" applyBorder="1" applyAlignment="1">
      <alignment horizontal="center" vertical="center"/>
    </xf>
    <xf numFmtId="0" fontId="2" fillId="9" borderId="4" xfId="327" applyFont="1" applyFill="1" applyBorder="1" applyAlignment="1">
      <alignment horizontal="center" vertical="center"/>
    </xf>
    <xf numFmtId="9" fontId="2" fillId="0" borderId="10" xfId="327" applyNumberFormat="1" applyFont="1" applyBorder="1" applyAlignment="1">
      <alignment horizontal="center" vertical="center" wrapText="1"/>
    </xf>
    <xf numFmtId="9" fontId="2" fillId="0" borderId="11" xfId="327" applyNumberFormat="1" applyFont="1" applyBorder="1" applyAlignment="1">
      <alignment horizontal="center" vertical="center" wrapText="1"/>
    </xf>
    <xf numFmtId="9" fontId="2" fillId="0" borderId="12" xfId="327" applyNumberFormat="1" applyFont="1" applyBorder="1" applyAlignment="1">
      <alignment horizontal="center" vertical="center" wrapText="1"/>
    </xf>
    <xf numFmtId="9" fontId="2" fillId="0" borderId="6" xfId="327" applyNumberFormat="1" applyFont="1" applyBorder="1" applyAlignment="1">
      <alignment horizontal="center" vertical="center" wrapText="1"/>
    </xf>
    <xf numFmtId="9" fontId="2" fillId="0" borderId="7" xfId="327" applyNumberFormat="1" applyFont="1" applyBorder="1" applyAlignment="1">
      <alignment horizontal="center" vertical="center" wrapText="1"/>
    </xf>
    <xf numFmtId="9" fontId="2" fillId="0" borderId="13" xfId="327" applyNumberFormat="1" applyFont="1" applyBorder="1" applyAlignment="1">
      <alignment horizontal="center" vertical="center" wrapText="1"/>
    </xf>
    <xf numFmtId="0" fontId="31" fillId="0" borderId="2"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quotePrefix="1" applyFont="1" applyFill="1" applyBorder="1" applyAlignment="1" applyProtection="1">
      <alignment horizontal="left" vertical="center" wrapText="1"/>
      <protection locked="0"/>
    </xf>
    <xf numFmtId="0" fontId="2" fillId="12" borderId="3" xfId="0" quotePrefix="1" applyFont="1" applyFill="1" applyBorder="1" applyAlignment="1" applyProtection="1">
      <alignment horizontal="left" vertical="center" wrapText="1"/>
      <protection locked="0"/>
    </xf>
    <xf numFmtId="0" fontId="2" fillId="12" borderId="4" xfId="0" quotePrefix="1" applyFont="1" applyFill="1" applyBorder="1" applyAlignment="1" applyProtection="1">
      <alignment horizontal="left" vertical="center" wrapText="1"/>
      <protection locked="0"/>
    </xf>
    <xf numFmtId="0" fontId="2" fillId="5" borderId="3" xfId="5" applyFont="1" applyFill="1" applyBorder="1" applyAlignment="1" applyProtection="1">
      <alignment horizontal="center" vertical="center" wrapText="1"/>
      <protection locked="0"/>
    </xf>
    <xf numFmtId="0" fontId="3" fillId="0" borderId="10" xfId="327" applyFont="1" applyBorder="1" applyAlignment="1">
      <alignment horizontal="center" vertical="center"/>
    </xf>
    <xf numFmtId="0" fontId="3" fillId="0" borderId="11" xfId="327" applyFont="1" applyBorder="1" applyAlignment="1">
      <alignment horizontal="center" vertical="center"/>
    </xf>
    <xf numFmtId="0" fontId="3" fillId="0" borderId="12" xfId="327" applyFont="1" applyBorder="1" applyAlignment="1">
      <alignment horizontal="center" vertical="center"/>
    </xf>
    <xf numFmtId="0" fontId="3" fillId="0" borderId="6" xfId="327" applyFont="1" applyBorder="1" applyAlignment="1">
      <alignment horizontal="center" vertical="center"/>
    </xf>
    <xf numFmtId="0" fontId="3" fillId="0" borderId="7" xfId="327" applyFont="1" applyBorder="1" applyAlignment="1">
      <alignment horizontal="center" vertical="center"/>
    </xf>
    <xf numFmtId="0" fontId="3" fillId="0" borderId="13" xfId="327" applyFont="1" applyBorder="1" applyAlignment="1">
      <alignment horizontal="center" vertical="center"/>
    </xf>
    <xf numFmtId="0" fontId="6" fillId="15" borderId="2" xfId="0" applyFont="1" applyFill="1" applyBorder="1" applyAlignment="1" applyProtection="1">
      <alignment horizontal="center" vertical="center" wrapText="1"/>
      <protection locked="0"/>
    </xf>
    <xf numFmtId="0" fontId="6" fillId="15" borderId="3" xfId="0" applyFont="1" applyFill="1" applyBorder="1" applyAlignment="1" applyProtection="1">
      <alignment horizontal="center" vertical="center" wrapText="1"/>
      <protection locked="0"/>
    </xf>
    <xf numFmtId="0" fontId="6" fillId="15" borderId="4" xfId="0" applyFont="1" applyFill="1" applyBorder="1" applyAlignment="1" applyProtection="1">
      <alignment horizontal="center" vertical="center" wrapText="1"/>
      <protection locked="0"/>
    </xf>
    <xf numFmtId="0" fontId="2" fillId="0" borderId="24" xfId="0" applyFont="1" applyBorder="1" applyAlignment="1" applyProtection="1">
      <alignment horizontal="justify" vertical="center" wrapText="1"/>
      <protection locked="0"/>
    </xf>
    <xf numFmtId="0" fontId="2" fillId="0" borderId="25" xfId="0" applyFont="1" applyBorder="1" applyAlignment="1" applyProtection="1">
      <alignment horizontal="justify" vertical="center" wrapText="1"/>
      <protection locked="0"/>
    </xf>
    <xf numFmtId="0" fontId="2" fillId="0" borderId="26" xfId="0" applyFont="1" applyBorder="1" applyAlignment="1" applyProtection="1">
      <alignment horizontal="justify" vertical="center" wrapText="1"/>
      <protection locked="0"/>
    </xf>
    <xf numFmtId="0" fontId="2" fillId="0" borderId="15" xfId="0" applyFont="1" applyBorder="1" applyAlignment="1" applyProtection="1">
      <alignment horizontal="justify" vertical="center" wrapText="1"/>
      <protection locked="0"/>
    </xf>
    <xf numFmtId="0" fontId="2" fillId="0" borderId="16" xfId="0" applyFont="1" applyBorder="1" applyAlignment="1" applyProtection="1">
      <alignment horizontal="justify" vertical="center" wrapText="1"/>
      <protection locked="0"/>
    </xf>
    <xf numFmtId="0" fontId="2" fillId="0" borderId="17" xfId="0" applyFont="1" applyBorder="1" applyAlignment="1" applyProtection="1">
      <alignment horizontal="justify" vertical="center" wrapText="1"/>
      <protection locked="0"/>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79" fillId="0" borderId="38" xfId="0" applyFont="1" applyBorder="1" applyAlignment="1">
      <alignment horizontal="left" vertical="center" wrapText="1" readingOrder="1"/>
    </xf>
    <xf numFmtId="0" fontId="79" fillId="0" borderId="39" xfId="0" applyFont="1" applyBorder="1" applyAlignment="1">
      <alignment horizontal="left" vertical="center" wrapText="1" readingOrder="1"/>
    </xf>
    <xf numFmtId="0" fontId="78" fillId="0" borderId="38" xfId="0" applyFont="1" applyBorder="1" applyAlignment="1">
      <alignment horizontal="center" vertical="center" wrapText="1" readingOrder="1"/>
    </xf>
    <xf numFmtId="0" fontId="78" fillId="0" borderId="39" xfId="0" applyFont="1" applyBorder="1" applyAlignment="1">
      <alignment horizontal="center" vertical="center" wrapText="1" readingOrder="1"/>
    </xf>
    <xf numFmtId="0" fontId="79" fillId="0" borderId="38" xfId="0" applyFont="1" applyBorder="1" applyAlignment="1">
      <alignment horizontal="left" vertical="top" wrapText="1" readingOrder="1"/>
    </xf>
    <xf numFmtId="0" fontId="79" fillId="0" borderId="39" xfId="0" applyFont="1" applyBorder="1" applyAlignment="1">
      <alignment horizontal="left" vertical="top" wrapText="1" readingOrder="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78" fillId="53" borderId="32" xfId="0" applyFont="1" applyFill="1" applyBorder="1" applyAlignment="1">
      <alignment horizontal="center" vertical="center" wrapText="1" readingOrder="1"/>
    </xf>
    <xf numFmtId="0" fontId="78" fillId="53" borderId="33" xfId="0" applyFont="1" applyFill="1" applyBorder="1" applyAlignment="1">
      <alignment horizontal="center" vertical="center" wrapText="1" readingOrder="1"/>
    </xf>
    <xf numFmtId="0" fontId="78" fillId="53" borderId="34" xfId="0" applyFont="1" applyFill="1" applyBorder="1" applyAlignment="1">
      <alignment horizontal="center" vertical="center" wrapText="1" readingOrder="1"/>
    </xf>
    <xf numFmtId="0" fontId="78" fillId="55" borderId="32" xfId="0" applyFont="1" applyFill="1" applyBorder="1" applyAlignment="1">
      <alignment horizontal="center" vertical="center" wrapText="1" readingOrder="1"/>
    </xf>
    <xf numFmtId="0" fontId="78" fillId="55" borderId="33" xfId="0" applyFont="1" applyFill="1" applyBorder="1" applyAlignment="1">
      <alignment horizontal="center" vertical="center" wrapText="1" readingOrder="1"/>
    </xf>
    <xf numFmtId="0" fontId="78" fillId="55" borderId="34" xfId="0" applyFont="1" applyFill="1" applyBorder="1" applyAlignment="1">
      <alignment horizontal="center" vertical="center" wrapText="1" readingOrder="1"/>
    </xf>
    <xf numFmtId="0" fontId="78" fillId="56" borderId="32" xfId="0" applyFont="1" applyFill="1" applyBorder="1" applyAlignment="1">
      <alignment horizontal="center" vertical="center" wrapText="1" readingOrder="1"/>
    </xf>
    <xf numFmtId="0" fontId="78" fillId="56" borderId="33" xfId="0" applyFont="1" applyFill="1" applyBorder="1" applyAlignment="1">
      <alignment horizontal="center" vertical="center" wrapText="1" readingOrder="1"/>
    </xf>
    <xf numFmtId="0" fontId="78" fillId="56" borderId="34" xfId="0" applyFont="1" applyFill="1" applyBorder="1" applyAlignment="1">
      <alignment horizontal="center" vertical="center" wrapText="1" readingOrder="1"/>
    </xf>
    <xf numFmtId="0" fontId="78" fillId="54" borderId="32" xfId="0" applyFont="1" applyFill="1" applyBorder="1" applyAlignment="1">
      <alignment horizontal="center" vertical="center" wrapText="1" readingOrder="1"/>
    </xf>
    <xf numFmtId="0" fontId="78" fillId="54" borderId="33" xfId="0" applyFont="1" applyFill="1" applyBorder="1" applyAlignment="1">
      <alignment horizontal="center" vertical="center" wrapText="1" readingOrder="1"/>
    </xf>
    <xf numFmtId="0" fontId="78" fillId="54" borderId="34" xfId="0" applyFont="1" applyFill="1" applyBorder="1" applyAlignment="1">
      <alignment horizontal="center" vertical="center" wrapText="1" readingOrder="1"/>
    </xf>
    <xf numFmtId="0" fontId="78" fillId="0" borderId="32" xfId="0" applyFont="1" applyBorder="1" applyAlignment="1">
      <alignment horizontal="center" vertical="center" wrapText="1" readingOrder="1"/>
    </xf>
    <xf numFmtId="0" fontId="78" fillId="0" borderId="33" xfId="0" applyFont="1" applyBorder="1" applyAlignment="1">
      <alignment horizontal="center" vertical="center" wrapText="1" readingOrder="1"/>
    </xf>
    <xf numFmtId="0" fontId="78" fillId="0" borderId="34" xfId="0" applyFont="1" applyBorder="1" applyAlignment="1">
      <alignment horizontal="center" vertical="center" wrapText="1" readingOrder="1"/>
    </xf>
    <xf numFmtId="0" fontId="79" fillId="0" borderId="32" xfId="0" applyFont="1" applyBorder="1" applyAlignment="1">
      <alignment horizontal="left" vertical="center" wrapText="1" readingOrder="1"/>
    </xf>
    <xf numFmtId="0" fontId="79" fillId="0" borderId="34" xfId="0" applyFont="1" applyBorder="1" applyAlignment="1">
      <alignment horizontal="left" vertical="center" wrapText="1" readingOrder="1"/>
    </xf>
    <xf numFmtId="0" fontId="79" fillId="0" borderId="32" xfId="0" applyFont="1" applyBorder="1" applyAlignment="1">
      <alignment horizontal="center" vertical="center" wrapText="1" readingOrder="1"/>
    </xf>
    <xf numFmtId="0" fontId="79" fillId="0" borderId="34" xfId="0" applyFont="1" applyBorder="1" applyAlignment="1">
      <alignment horizontal="center" vertical="center" wrapText="1" readingOrder="1"/>
    </xf>
    <xf numFmtId="0" fontId="79" fillId="0" borderId="33" xfId="0" applyFont="1" applyBorder="1" applyAlignment="1">
      <alignment horizontal="center" vertical="center" wrapText="1" readingOrder="1"/>
    </xf>
    <xf numFmtId="0" fontId="79" fillId="3" borderId="32" xfId="0" applyFont="1" applyFill="1" applyBorder="1" applyAlignment="1">
      <alignment horizontal="left" vertical="center" wrapText="1" readingOrder="1"/>
    </xf>
    <xf numFmtId="0" fontId="79" fillId="3" borderId="33" xfId="0" applyFont="1" applyFill="1" applyBorder="1" applyAlignment="1">
      <alignment horizontal="left" vertical="center" wrapText="1" readingOrder="1"/>
    </xf>
    <xf numFmtId="0" fontId="79" fillId="3" borderId="34" xfId="0" applyFont="1" applyFill="1" applyBorder="1" applyAlignment="1">
      <alignment horizontal="left" vertical="center" wrapText="1" readingOrder="1"/>
    </xf>
    <xf numFmtId="0" fontId="78" fillId="53" borderId="32" xfId="0" applyFont="1" applyFill="1" applyBorder="1" applyAlignment="1">
      <alignment horizontal="left" vertical="center" wrapText="1" readingOrder="1"/>
    </xf>
    <xf numFmtId="0" fontId="78" fillId="53" borderId="33" xfId="0" applyFont="1" applyFill="1" applyBorder="1" applyAlignment="1">
      <alignment horizontal="left" vertical="center" wrapText="1" readingOrder="1"/>
    </xf>
    <xf numFmtId="0" fontId="78" fillId="53" borderId="34" xfId="0" applyFont="1" applyFill="1" applyBorder="1" applyAlignment="1">
      <alignment horizontal="left" vertical="center" wrapText="1" readingOrder="1"/>
    </xf>
    <xf numFmtId="0" fontId="79" fillId="3" borderId="32" xfId="0" applyFont="1" applyFill="1" applyBorder="1" applyAlignment="1">
      <alignment horizontal="center" vertical="center" wrapText="1" readingOrder="1"/>
    </xf>
    <xf numFmtId="0" fontId="79" fillId="3" borderId="33" xfId="0" applyFont="1" applyFill="1" applyBorder="1" applyAlignment="1">
      <alignment horizontal="center" vertical="center" wrapText="1" readingOrder="1"/>
    </xf>
    <xf numFmtId="0" fontId="79" fillId="3" borderId="34" xfId="0" applyFont="1" applyFill="1" applyBorder="1" applyAlignment="1">
      <alignment horizontal="center" vertical="center" wrapText="1" readingOrder="1"/>
    </xf>
    <xf numFmtId="0" fontId="78" fillId="52" borderId="57" xfId="0" applyFont="1" applyFill="1" applyBorder="1" applyAlignment="1">
      <alignment horizontal="left" vertical="center" wrapText="1" readingOrder="1"/>
    </xf>
    <xf numFmtId="0" fontId="78" fillId="52" borderId="58" xfId="0" applyFont="1" applyFill="1" applyBorder="1" applyAlignment="1">
      <alignment horizontal="left" vertical="center" wrapText="1" readingOrder="1"/>
    </xf>
    <xf numFmtId="0" fontId="78" fillId="52" borderId="59" xfId="0" applyFont="1" applyFill="1" applyBorder="1" applyAlignment="1">
      <alignment horizontal="left" vertical="center" wrapText="1" readingOrder="1"/>
    </xf>
    <xf numFmtId="0" fontId="78" fillId="52" borderId="35" xfId="0" applyFont="1" applyFill="1" applyBorder="1" applyAlignment="1">
      <alignment horizontal="left" vertical="center" wrapText="1" readingOrder="1"/>
    </xf>
    <xf numFmtId="0" fontId="78" fillId="52" borderId="0" xfId="0" applyFont="1" applyFill="1" applyBorder="1" applyAlignment="1">
      <alignment horizontal="left" vertical="center" wrapText="1" readingOrder="1"/>
    </xf>
    <xf numFmtId="0" fontId="78" fillId="52" borderId="60" xfId="0" applyFont="1" applyFill="1" applyBorder="1" applyAlignment="1">
      <alignment horizontal="left" vertical="center" wrapText="1" readingOrder="1"/>
    </xf>
    <xf numFmtId="0" fontId="78" fillId="52" borderId="36" xfId="0" applyFont="1" applyFill="1" applyBorder="1" applyAlignment="1">
      <alignment horizontal="left" vertical="center" wrapText="1" readingOrder="1"/>
    </xf>
    <xf numFmtId="0" fontId="78" fillId="52" borderId="37" xfId="0" applyFont="1" applyFill="1" applyBorder="1" applyAlignment="1">
      <alignment horizontal="left" vertical="center" wrapText="1" readingOrder="1"/>
    </xf>
    <xf numFmtId="0" fontId="78" fillId="52" borderId="61" xfId="0" applyFont="1" applyFill="1" applyBorder="1" applyAlignment="1">
      <alignment horizontal="left" vertical="center" wrapText="1" readingOrder="1"/>
    </xf>
    <xf numFmtId="0" fontId="78" fillId="52" borderId="57" xfId="0" applyFont="1" applyFill="1" applyBorder="1" applyAlignment="1">
      <alignment horizontal="center" vertical="center" wrapText="1" readingOrder="1"/>
    </xf>
    <xf numFmtId="0" fontId="78" fillId="52" borderId="59" xfId="0" applyFont="1" applyFill="1" applyBorder="1" applyAlignment="1">
      <alignment horizontal="center" vertical="center" wrapText="1" readingOrder="1"/>
    </xf>
    <xf numFmtId="0" fontId="78" fillId="52" borderId="35" xfId="0" applyFont="1" applyFill="1" applyBorder="1" applyAlignment="1">
      <alignment horizontal="center" vertical="center" wrapText="1" readingOrder="1"/>
    </xf>
    <xf numFmtId="0" fontId="78" fillId="52" borderId="60" xfId="0" applyFont="1" applyFill="1" applyBorder="1" applyAlignment="1">
      <alignment horizontal="center" vertical="center" wrapText="1" readingOrder="1"/>
    </xf>
    <xf numFmtId="0" fontId="78" fillId="52" borderId="36" xfId="0" applyFont="1" applyFill="1" applyBorder="1" applyAlignment="1">
      <alignment horizontal="center" vertical="center" wrapText="1" readingOrder="1"/>
    </xf>
    <xf numFmtId="0" fontId="78" fillId="52" borderId="61" xfId="0" applyFont="1" applyFill="1" applyBorder="1" applyAlignment="1">
      <alignment horizontal="center" vertical="center" wrapText="1" readingOrder="1"/>
    </xf>
    <xf numFmtId="0" fontId="79" fillId="0" borderId="33" xfId="0" applyFont="1" applyBorder="1" applyAlignment="1">
      <alignment horizontal="left" vertical="center" wrapText="1" readingOrder="1"/>
    </xf>
    <xf numFmtId="0" fontId="78" fillId="52" borderId="58" xfId="0" applyFont="1" applyFill="1" applyBorder="1" applyAlignment="1">
      <alignment horizontal="center" vertical="center" wrapText="1" readingOrder="1"/>
    </xf>
    <xf numFmtId="0" fontId="78" fillId="52" borderId="0" xfId="0" applyFont="1" applyFill="1" applyBorder="1" applyAlignment="1">
      <alignment horizontal="center" vertical="center" wrapText="1" readingOrder="1"/>
    </xf>
    <xf numFmtId="0" fontId="78" fillId="52" borderId="37" xfId="0" applyFont="1" applyFill="1" applyBorder="1" applyAlignment="1">
      <alignment horizontal="center" vertical="center" wrapText="1" readingOrder="1"/>
    </xf>
    <xf numFmtId="0" fontId="0" fillId="0" borderId="1" xfId="0"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9" xfId="0" applyBorder="1"/>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2" fillId="0" borderId="9" xfId="0" applyFont="1" applyBorder="1"/>
    <xf numFmtId="0" fontId="75" fillId="0" borderId="1" xfId="3" applyFont="1" applyBorder="1" applyAlignment="1">
      <alignment horizontal="center" vertical="center"/>
    </xf>
    <xf numFmtId="0" fontId="18" fillId="0" borderId="1" xfId="5" applyFont="1" applyBorder="1" applyAlignment="1" applyProtection="1">
      <alignment horizontal="left" vertical="center" wrapText="1"/>
      <protection locked="0"/>
    </xf>
    <xf numFmtId="0" fontId="4" fillId="0" borderId="2" xfId="5" applyFont="1" applyBorder="1" applyAlignment="1" applyProtection="1">
      <alignment vertical="center" wrapText="1"/>
      <protection locked="0"/>
    </xf>
    <xf numFmtId="0" fontId="0" fillId="0" borderId="3" xfId="0" applyBorder="1" applyAlignment="1">
      <alignment vertical="center" wrapText="1"/>
    </xf>
    <xf numFmtId="0" fontId="0" fillId="0" borderId="4" xfId="0" applyBorder="1" applyAlignment="1">
      <alignment vertical="center" wrapText="1"/>
    </xf>
    <xf numFmtId="0" fontId="72" fillId="0" borderId="1" xfId="0" applyFont="1" applyBorder="1" applyAlignment="1" applyProtection="1">
      <alignment horizontal="left" vertical="center" wrapText="1"/>
      <protection locked="0"/>
    </xf>
    <xf numFmtId="0" fontId="69" fillId="0" borderId="1" xfId="0" applyFont="1" applyBorder="1" applyAlignment="1" applyProtection="1">
      <alignment horizontal="left" vertical="center" wrapText="1"/>
      <protection locked="0"/>
    </xf>
    <xf numFmtId="0" fontId="73" fillId="0" borderId="1" xfId="0" applyFont="1" applyBorder="1" applyAlignment="1" applyProtection="1">
      <alignment horizontal="left" vertical="center" wrapText="1"/>
      <protection locked="0"/>
    </xf>
    <xf numFmtId="0" fontId="74" fillId="0" borderId="1" xfId="0" applyFont="1" applyBorder="1" applyAlignment="1" applyProtection="1">
      <alignment horizontal="left" vertical="center" wrapText="1"/>
      <protection locked="0"/>
    </xf>
    <xf numFmtId="0" fontId="67" fillId="0" borderId="8" xfId="0" applyFont="1" applyBorder="1" applyAlignment="1" applyProtection="1">
      <alignment horizontal="left" vertical="center" wrapText="1"/>
      <protection locked="0"/>
    </xf>
    <xf numFmtId="0" fontId="69" fillId="0" borderId="9" xfId="0" applyFont="1" applyBorder="1" applyAlignment="1" applyProtection="1">
      <alignment horizontal="left" vertical="center" wrapText="1"/>
      <protection locked="0"/>
    </xf>
    <xf numFmtId="0" fontId="70" fillId="0" borderId="8" xfId="0" applyFont="1" applyBorder="1" applyAlignment="1" applyProtection="1">
      <alignment horizontal="left" vertical="center" wrapText="1"/>
      <protection locked="0"/>
    </xf>
    <xf numFmtId="0" fontId="70" fillId="0" borderId="9" xfId="0" applyFont="1" applyBorder="1" applyAlignment="1" applyProtection="1">
      <alignment horizontal="left" vertical="center" wrapText="1"/>
      <protection locked="0"/>
    </xf>
    <xf numFmtId="0" fontId="71" fillId="0" borderId="9" xfId="0" applyFont="1" applyBorder="1"/>
    <xf numFmtId="0" fontId="63" fillId="0" borderId="8" xfId="0" applyFont="1" applyBorder="1" applyAlignment="1" applyProtection="1">
      <alignment horizontal="left" vertical="center" wrapText="1"/>
      <protection locked="0"/>
    </xf>
    <xf numFmtId="0" fontId="66" fillId="0" borderId="9" xfId="0" applyFont="1" applyBorder="1" applyAlignment="1" applyProtection="1">
      <alignment horizontal="left" vertical="center" wrapText="1"/>
      <protection locked="0"/>
    </xf>
    <xf numFmtId="0" fontId="64" fillId="0" borderId="1" xfId="0" applyFont="1" applyFill="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15" fillId="0" borderId="1" xfId="5" applyFont="1" applyBorder="1" applyAlignment="1" applyProtection="1">
      <alignment horizontal="left" vertical="center" wrapText="1"/>
      <protection locked="0"/>
    </xf>
    <xf numFmtId="0" fontId="3" fillId="3" borderId="1" xfId="5" applyFont="1" applyFill="1" applyBorder="1" applyAlignment="1" applyProtection="1">
      <alignment horizontal="center" vertical="center" wrapText="1"/>
      <protection locked="0"/>
    </xf>
    <xf numFmtId="0" fontId="57" fillId="0" borderId="8" xfId="0" applyFont="1" applyBorder="1" applyAlignment="1" applyProtection="1">
      <alignment horizontal="left" vertical="center" wrapText="1"/>
      <protection locked="0"/>
    </xf>
    <xf numFmtId="0" fontId="57" fillId="0" borderId="9" xfId="0" applyFont="1" applyBorder="1" applyAlignment="1" applyProtection="1">
      <alignment horizontal="left" vertical="center" wrapText="1"/>
      <protection locked="0"/>
    </xf>
    <xf numFmtId="0" fontId="60" fillId="0" borderId="8" xfId="0" applyFont="1" applyBorder="1" applyAlignment="1" applyProtection="1">
      <alignment horizontal="left" vertical="center" wrapText="1"/>
      <protection locked="0"/>
    </xf>
    <xf numFmtId="0" fontId="60" fillId="0" borderId="9" xfId="0" applyFont="1" applyBorder="1" applyAlignment="1" applyProtection="1">
      <alignment horizontal="left" vertical="center" wrapText="1"/>
      <protection locked="0"/>
    </xf>
    <xf numFmtId="0" fontId="61" fillId="0" borderId="8" xfId="0" applyFont="1" applyFill="1" applyBorder="1" applyAlignment="1" applyProtection="1">
      <alignment horizontal="left" vertical="center" wrapText="1"/>
      <protection locked="0"/>
    </xf>
    <xf numFmtId="0" fontId="61" fillId="0" borderId="9" xfId="0" applyFont="1" applyFill="1" applyBorder="1" applyAlignment="1" applyProtection="1">
      <alignment horizontal="left" vertical="center" wrapText="1"/>
      <protection locked="0"/>
    </xf>
    <xf numFmtId="0" fontId="54" fillId="0" borderId="8" xfId="0" applyFont="1" applyBorder="1" applyAlignment="1" applyProtection="1">
      <alignment horizontal="left" vertical="center" wrapText="1"/>
      <protection locked="0"/>
    </xf>
    <xf numFmtId="0" fontId="54" fillId="0" borderId="9" xfId="0" applyFont="1" applyBorder="1" applyAlignment="1" applyProtection="1">
      <alignment horizontal="left" vertical="center" wrapText="1"/>
      <protection locked="0"/>
    </xf>
    <xf numFmtId="9" fontId="3" fillId="0" borderId="5" xfId="3" applyNumberFormat="1" applyFont="1" applyBorder="1" applyAlignment="1">
      <alignment horizontal="center" vertical="center" wrapText="1"/>
    </xf>
    <xf numFmtId="0" fontId="3" fillId="0" borderId="0" xfId="3" applyFont="1" applyBorder="1" applyAlignment="1">
      <alignment horizontal="center" vertical="center"/>
    </xf>
    <xf numFmtId="9" fontId="3" fillId="0" borderId="1" xfId="3" applyNumberFormat="1" applyFont="1" applyBorder="1" applyAlignment="1">
      <alignment horizontal="center" vertical="center" wrapText="1"/>
    </xf>
    <xf numFmtId="0" fontId="4" fillId="0" borderId="1" xfId="3" applyFont="1" applyBorder="1" applyAlignment="1">
      <alignment horizontal="center" vertical="center"/>
    </xf>
    <xf numFmtId="9" fontId="2" fillId="0" borderId="10" xfId="3" applyNumberFormat="1" applyFont="1" applyBorder="1" applyAlignment="1">
      <alignment horizontal="left" vertical="center" wrapText="1"/>
    </xf>
    <xf numFmtId="0" fontId="2" fillId="0" borderId="11" xfId="3" applyFont="1" applyBorder="1" applyAlignment="1">
      <alignment horizontal="left" vertical="center"/>
    </xf>
    <xf numFmtId="0" fontId="2" fillId="0" borderId="12" xfId="3" applyFont="1" applyBorder="1" applyAlignment="1">
      <alignment horizontal="left" vertical="center"/>
    </xf>
    <xf numFmtId="0" fontId="2" fillId="0" borderId="6" xfId="3" applyFont="1" applyBorder="1" applyAlignment="1">
      <alignment horizontal="left" vertical="center"/>
    </xf>
    <xf numFmtId="0" fontId="2" fillId="0" borderId="7" xfId="3" applyFont="1" applyBorder="1" applyAlignment="1">
      <alignment horizontal="left" vertical="center"/>
    </xf>
    <xf numFmtId="0" fontId="2" fillId="0" borderId="13" xfId="3" applyFont="1" applyBorder="1" applyAlignment="1">
      <alignment horizontal="left" vertical="center"/>
    </xf>
    <xf numFmtId="9" fontId="2" fillId="0" borderId="11" xfId="3" applyNumberFormat="1" applyFont="1" applyBorder="1" applyAlignment="1">
      <alignment horizontal="left" vertical="center" wrapText="1"/>
    </xf>
    <xf numFmtId="9" fontId="2" fillId="0" borderId="12" xfId="3" applyNumberFormat="1" applyFont="1" applyBorder="1" applyAlignment="1">
      <alignment horizontal="left" vertical="center" wrapText="1"/>
    </xf>
    <xf numFmtId="9" fontId="2" fillId="0" borderId="6" xfId="3" applyNumberFormat="1" applyFont="1" applyBorder="1" applyAlignment="1">
      <alignment horizontal="left" vertical="center" wrapText="1"/>
    </xf>
    <xf numFmtId="9" fontId="2" fillId="0" borderId="7" xfId="3" applyNumberFormat="1" applyFont="1" applyBorder="1" applyAlignment="1">
      <alignment horizontal="left" vertical="center" wrapText="1"/>
    </xf>
    <xf numFmtId="9" fontId="2" fillId="0" borderId="13" xfId="3" applyNumberFormat="1" applyFont="1" applyBorder="1" applyAlignment="1">
      <alignment horizontal="left" vertical="center" wrapText="1"/>
    </xf>
    <xf numFmtId="0" fontId="2" fillId="0" borderId="23" xfId="12" applyFont="1" applyBorder="1" applyAlignment="1" applyProtection="1">
      <alignment horizontal="left" vertical="top" wrapText="1"/>
      <protection locked="0"/>
    </xf>
    <xf numFmtId="0" fontId="4" fillId="0" borderId="3" xfId="12" applyFont="1" applyBorder="1" applyAlignment="1" applyProtection="1">
      <alignment horizontal="left" vertical="top" wrapText="1"/>
      <protection locked="0"/>
    </xf>
    <xf numFmtId="0" fontId="4" fillId="0" borderId="53" xfId="12" applyFont="1" applyBorder="1" applyAlignment="1" applyProtection="1">
      <alignment horizontal="left" vertical="top" wrapText="1"/>
      <protection locked="0"/>
    </xf>
    <xf numFmtId="0" fontId="4" fillId="0" borderId="54" xfId="12" applyFont="1" applyBorder="1" applyAlignment="1" applyProtection="1">
      <alignment horizontal="left" vertical="top" wrapText="1"/>
      <protection locked="0"/>
    </xf>
    <xf numFmtId="0" fontId="4" fillId="0" borderId="55" xfId="12" applyFont="1" applyBorder="1" applyAlignment="1" applyProtection="1">
      <alignment horizontal="left" vertical="top" wrapText="1"/>
      <protection locked="0"/>
    </xf>
    <xf numFmtId="0" fontId="4" fillId="0" borderId="56" xfId="12" applyFont="1" applyBorder="1" applyAlignment="1" applyProtection="1">
      <alignment horizontal="left" vertical="top" wrapText="1"/>
      <protection locked="0"/>
    </xf>
    <xf numFmtId="0" fontId="4" fillId="0" borderId="50" xfId="0" applyFont="1" applyBorder="1" applyAlignment="1" applyProtection="1">
      <alignment horizontal="justify" vertical="center" wrapText="1"/>
      <protection locked="0"/>
    </xf>
    <xf numFmtId="0" fontId="4" fillId="0" borderId="40" xfId="12" applyFont="1" applyBorder="1" applyAlignment="1" applyProtection="1">
      <alignment horizontal="left" wrapText="1"/>
      <protection locked="0"/>
    </xf>
    <xf numFmtId="0" fontId="4" fillId="0" borderId="41" xfId="12" applyFont="1" applyBorder="1" applyAlignment="1" applyProtection="1">
      <alignment horizontal="left" wrapText="1"/>
      <protection locked="0"/>
    </xf>
    <xf numFmtId="0" fontId="4" fillId="0" borderId="17" xfId="12" applyFont="1" applyBorder="1" applyAlignment="1" applyProtection="1">
      <alignment horizontal="left" wrapText="1"/>
      <protection locked="0"/>
    </xf>
    <xf numFmtId="0" fontId="4" fillId="0" borderId="40" xfId="12" applyFont="1" applyBorder="1" applyAlignment="1" applyProtection="1">
      <alignment vertical="center" wrapText="1"/>
      <protection locked="0"/>
    </xf>
    <xf numFmtId="0" fontId="4" fillId="0" borderId="41" xfId="12" applyFont="1" applyBorder="1" applyAlignment="1" applyProtection="1">
      <alignment vertical="center" wrapText="1"/>
      <protection locked="0"/>
    </xf>
    <xf numFmtId="0" fontId="4" fillId="0" borderId="17" xfId="12" applyFont="1" applyBorder="1" applyAlignment="1" applyProtection="1">
      <alignment vertical="center" wrapText="1"/>
      <protection locked="0"/>
    </xf>
    <xf numFmtId="0" fontId="2" fillId="0" borderId="40" xfId="12" applyFont="1" applyBorder="1" applyAlignment="1" applyProtection="1">
      <alignment horizontal="left" wrapText="1"/>
      <protection locked="0"/>
    </xf>
    <xf numFmtId="0" fontId="2" fillId="0" borderId="41" xfId="12" applyFont="1" applyBorder="1" applyAlignment="1" applyProtection="1">
      <alignment horizontal="left" wrapText="1"/>
      <protection locked="0"/>
    </xf>
    <xf numFmtId="0" fontId="2" fillId="0" borderId="17" xfId="12" applyFont="1" applyBorder="1" applyAlignment="1" applyProtection="1">
      <alignment horizontal="left" wrapText="1"/>
      <protection locked="0"/>
    </xf>
    <xf numFmtId="0" fontId="2" fillId="0" borderId="45" xfId="0" applyFont="1" applyBorder="1" applyAlignment="1" applyProtection="1">
      <alignment horizontal="justify" vertical="center" wrapText="1"/>
      <protection locked="0"/>
    </xf>
    <xf numFmtId="0" fontId="2" fillId="0" borderId="33" xfId="0" applyFont="1" applyBorder="1" applyAlignment="1" applyProtection="1">
      <alignment horizontal="justify" vertical="center" wrapText="1"/>
      <protection locked="0"/>
    </xf>
    <xf numFmtId="0" fontId="2" fillId="0" borderId="46" xfId="0" applyFont="1" applyBorder="1" applyAlignment="1" applyProtection="1">
      <alignment horizontal="justify" vertical="center" wrapText="1"/>
      <protection locked="0"/>
    </xf>
    <xf numFmtId="0" fontId="4" fillId="0" borderId="45"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4" fillId="0" borderId="45" xfId="0" applyFont="1" applyBorder="1" applyAlignment="1" applyProtection="1">
      <alignment horizontal="justify" vertical="center" wrapText="1"/>
      <protection locked="0"/>
    </xf>
    <xf numFmtId="0" fontId="4" fillId="0" borderId="33" xfId="0" applyFont="1" applyBorder="1" applyAlignment="1" applyProtection="1">
      <alignment horizontal="justify" vertical="center" wrapText="1"/>
      <protection locked="0"/>
    </xf>
    <xf numFmtId="0" fontId="4" fillId="0" borderId="46" xfId="0" applyFont="1" applyBorder="1" applyAlignment="1" applyProtection="1">
      <alignment horizontal="justify" vertical="center" wrapText="1"/>
      <protection locked="0"/>
    </xf>
    <xf numFmtId="0" fontId="2" fillId="0" borderId="45" xfId="0" applyFont="1" applyBorder="1" applyAlignment="1" applyProtection="1">
      <alignment horizontal="justify" vertical="justify" wrapText="1"/>
      <protection locked="0"/>
    </xf>
    <xf numFmtId="0" fontId="2" fillId="0" borderId="33" xfId="0" applyFont="1" applyBorder="1" applyAlignment="1" applyProtection="1">
      <alignment horizontal="justify" vertical="justify" wrapText="1"/>
      <protection locked="0"/>
    </xf>
    <xf numFmtId="0" fontId="2" fillId="0" borderId="46" xfId="0" applyFont="1" applyBorder="1" applyAlignment="1" applyProtection="1">
      <alignment horizontal="justify" vertical="justify" wrapText="1"/>
      <protection locked="0"/>
    </xf>
    <xf numFmtId="0" fontId="2" fillId="0" borderId="47" xfId="12" applyFont="1" applyBorder="1" applyAlignment="1" applyProtection="1">
      <alignment horizontal="left" wrapText="1"/>
      <protection locked="0"/>
    </xf>
    <xf numFmtId="0" fontId="2" fillId="0" borderId="48" xfId="12" applyFont="1" applyBorder="1" applyAlignment="1" applyProtection="1">
      <alignment horizontal="left" wrapText="1"/>
      <protection locked="0"/>
    </xf>
    <xf numFmtId="0" fontId="2" fillId="0" borderId="49" xfId="12" applyFont="1" applyBorder="1" applyAlignment="1" applyProtection="1">
      <alignment horizontal="left" wrapText="1"/>
      <protection locked="0"/>
    </xf>
    <xf numFmtId="0" fontId="6" fillId="0" borderId="31"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2" fillId="39" borderId="40" xfId="0" applyFont="1" applyFill="1" applyBorder="1" applyAlignment="1" applyProtection="1">
      <alignment horizontal="center" vertical="center" wrapText="1"/>
      <protection locked="0"/>
    </xf>
    <xf numFmtId="0" fontId="2" fillId="39" borderId="41" xfId="0" applyFont="1" applyFill="1" applyBorder="1" applyAlignment="1" applyProtection="1">
      <alignment horizontal="center" vertical="center" wrapText="1"/>
      <protection locked="0"/>
    </xf>
    <xf numFmtId="0" fontId="2" fillId="39" borderId="17" xfId="0" applyFont="1" applyFill="1" applyBorder="1" applyAlignment="1" applyProtection="1">
      <alignment horizontal="center" vertical="center" wrapText="1"/>
      <protection locked="0"/>
    </xf>
    <xf numFmtId="0" fontId="2" fillId="0" borderId="42" xfId="0" applyFont="1" applyBorder="1" applyAlignment="1" applyProtection="1">
      <alignment horizontal="justify" vertical="center" wrapText="1"/>
      <protection locked="0"/>
    </xf>
    <xf numFmtId="0" fontId="4" fillId="0" borderId="43" xfId="0" applyFont="1" applyBorder="1" applyAlignment="1" applyProtection="1">
      <alignment horizontal="justify" vertical="center" wrapText="1"/>
      <protection locked="0"/>
    </xf>
    <xf numFmtId="0" fontId="4" fillId="0" borderId="44" xfId="0" applyFont="1" applyBorder="1" applyAlignment="1" applyProtection="1">
      <alignment horizontal="justify" vertical="center" wrapText="1"/>
      <protection locked="0"/>
    </xf>
    <xf numFmtId="0" fontId="6" fillId="0" borderId="38" xfId="0" applyFont="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0" fillId="0" borderId="39" xfId="0" applyBorder="1"/>
    <xf numFmtId="0" fontId="6" fillId="0" borderId="38"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3" fillId="0" borderId="31" xfId="3" applyFont="1" applyBorder="1" applyAlignment="1">
      <alignment horizontal="center" vertical="center"/>
    </xf>
    <xf numFmtId="9" fontId="52" fillId="0" borderId="31" xfId="327" applyNumberFormat="1" applyFont="1" applyBorder="1" applyAlignment="1">
      <alignment horizontal="center" vertical="center" wrapText="1"/>
    </xf>
    <xf numFmtId="0" fontId="2" fillId="41" borderId="32" xfId="5" applyFont="1" applyFill="1" applyBorder="1" applyAlignment="1" applyProtection="1">
      <alignment horizontal="center" vertical="center" wrapText="1"/>
      <protection locked="0"/>
    </xf>
    <xf numFmtId="0" fontId="2" fillId="41" borderId="33" xfId="5" applyFont="1" applyFill="1" applyBorder="1" applyAlignment="1" applyProtection="1">
      <alignment horizontal="center" vertical="center" wrapText="1"/>
      <protection locked="0"/>
    </xf>
    <xf numFmtId="0" fontId="2" fillId="41" borderId="34" xfId="5" applyFont="1" applyFill="1" applyBorder="1" applyAlignment="1" applyProtection="1">
      <alignment horizontal="center" vertical="center" wrapText="1"/>
      <protection locked="0"/>
    </xf>
    <xf numFmtId="0" fontId="2" fillId="44" borderId="31" xfId="4" applyFont="1" applyFill="1" applyBorder="1" applyAlignment="1" applyProtection="1">
      <alignment horizontal="center" vertical="center" wrapText="1"/>
      <protection locked="0"/>
    </xf>
    <xf numFmtId="0" fontId="2" fillId="45" borderId="31" xfId="4" applyFont="1" applyFill="1" applyBorder="1" applyAlignment="1" applyProtection="1">
      <alignment horizontal="center" vertical="center" wrapText="1"/>
      <protection locked="0"/>
    </xf>
    <xf numFmtId="0" fontId="2" fillId="43" borderId="32" xfId="3" applyFont="1" applyFill="1" applyBorder="1" applyAlignment="1">
      <alignment horizontal="center" vertical="center"/>
    </xf>
    <xf numFmtId="0" fontId="2" fillId="43" borderId="33" xfId="3" applyFont="1" applyFill="1" applyBorder="1" applyAlignment="1">
      <alignment horizontal="center" vertical="center"/>
    </xf>
    <xf numFmtId="0" fontId="2" fillId="43" borderId="34" xfId="3" applyFont="1" applyFill="1" applyBorder="1" applyAlignment="1">
      <alignment horizontal="center" vertical="center"/>
    </xf>
    <xf numFmtId="0" fontId="2" fillId="43" borderId="31" xfId="3" applyFont="1" applyFill="1" applyBorder="1" applyAlignment="1">
      <alignment horizontal="center" vertical="center"/>
    </xf>
    <xf numFmtId="9" fontId="18" fillId="0" borderId="35" xfId="327" applyNumberFormat="1" applyFont="1" applyBorder="1" applyAlignment="1">
      <alignment horizontal="center" vertical="center" wrapText="1"/>
    </xf>
    <xf numFmtId="0" fontId="18" fillId="0" borderId="0" xfId="327" applyFont="1" applyBorder="1" applyAlignment="1">
      <alignment horizontal="center" vertical="center"/>
    </xf>
    <xf numFmtId="0" fontId="18" fillId="0" borderId="36" xfId="327" applyFont="1" applyBorder="1" applyAlignment="1">
      <alignment horizontal="center" vertical="center"/>
    </xf>
    <xf numFmtId="0" fontId="18" fillId="0" borderId="37" xfId="327" applyFont="1" applyBorder="1" applyAlignment="1">
      <alignment horizontal="center" vertical="center"/>
    </xf>
    <xf numFmtId="9" fontId="18" fillId="0" borderId="31" xfId="327" applyNumberFormat="1" applyFont="1" applyBorder="1" applyAlignment="1">
      <alignment horizontal="center" vertical="center" wrapText="1"/>
    </xf>
    <xf numFmtId="0" fontId="4" fillId="0" borderId="31" xfId="5" applyFont="1" applyBorder="1" applyAlignment="1" applyProtection="1">
      <alignment horizontal="left" vertical="center" wrapText="1"/>
      <protection locked="0"/>
    </xf>
    <xf numFmtId="0" fontId="4" fillId="0" borderId="32" xfId="5" applyFont="1" applyBorder="1" applyAlignment="1" applyProtection="1">
      <alignment horizontal="center" vertical="center" wrapText="1"/>
      <protection locked="0"/>
    </xf>
    <xf numFmtId="0" fontId="4" fillId="0" borderId="34" xfId="5" applyFont="1" applyBorder="1" applyAlignment="1" applyProtection="1">
      <alignment horizontal="center" vertical="center" wrapText="1"/>
      <protection locked="0"/>
    </xf>
    <xf numFmtId="0" fontId="4" fillId="0" borderId="31" xfId="5" applyFont="1" applyBorder="1" applyAlignment="1" applyProtection="1">
      <alignment horizontal="center" vertical="center"/>
      <protection locked="0"/>
    </xf>
    <xf numFmtId="0" fontId="4" fillId="0" borderId="31" xfId="5" applyFont="1" applyBorder="1" applyAlignment="1" applyProtection="1">
      <alignment horizontal="center" vertical="center" wrapText="1"/>
      <protection locked="0"/>
    </xf>
    <xf numFmtId="0" fontId="15" fillId="0" borderId="32" xfId="5" applyFont="1" applyBorder="1" applyAlignment="1" applyProtection="1">
      <alignment horizontal="left" vertical="center" wrapText="1"/>
      <protection locked="0"/>
    </xf>
    <xf numFmtId="0" fontId="15" fillId="0" borderId="33" xfId="5" applyFont="1" applyBorder="1" applyAlignment="1" applyProtection="1">
      <alignment horizontal="left" vertical="center" wrapText="1"/>
      <protection locked="0"/>
    </xf>
    <xf numFmtId="0" fontId="15" fillId="0" borderId="34" xfId="5" applyFont="1" applyBorder="1" applyAlignment="1" applyProtection="1">
      <alignment horizontal="left" vertical="center" wrapText="1"/>
      <protection locked="0"/>
    </xf>
    <xf numFmtId="0" fontId="2" fillId="41" borderId="32" xfId="5" quotePrefix="1" applyFont="1" applyFill="1" applyBorder="1" applyAlignment="1" applyProtection="1">
      <alignment horizontal="left" vertical="center" wrapText="1"/>
      <protection locked="0"/>
    </xf>
    <xf numFmtId="0" fontId="2" fillId="41" borderId="33" xfId="5" applyFont="1" applyFill="1" applyBorder="1" applyAlignment="1" applyProtection="1">
      <alignment horizontal="justify" vertical="center" wrapText="1"/>
      <protection locked="0"/>
    </xf>
    <xf numFmtId="0" fontId="2" fillId="41" borderId="34" xfId="5" applyFont="1" applyFill="1" applyBorder="1" applyAlignment="1" applyProtection="1">
      <alignment horizontal="justify" vertical="center" wrapText="1"/>
      <protection locked="0"/>
    </xf>
    <xf numFmtId="0" fontId="4" fillId="0" borderId="33" xfId="5" applyFont="1" applyBorder="1" applyAlignment="1" applyProtection="1">
      <alignment horizontal="center" vertical="center"/>
      <protection locked="0"/>
    </xf>
    <xf numFmtId="0" fontId="4" fillId="0" borderId="34" xfId="5" applyFont="1" applyBorder="1" applyAlignment="1" applyProtection="1">
      <alignment horizontal="center" vertical="center"/>
      <protection locked="0"/>
    </xf>
    <xf numFmtId="0" fontId="6" fillId="0" borderId="31" xfId="5" applyFont="1" applyBorder="1" applyAlignment="1" applyProtection="1">
      <alignment horizontal="center" vertical="center" wrapText="1"/>
      <protection locked="0"/>
    </xf>
    <xf numFmtId="0" fontId="2" fillId="41" borderId="31" xfId="5" applyFont="1" applyFill="1" applyBorder="1" applyAlignment="1" applyProtection="1">
      <alignment horizontal="center" vertical="center" wrapText="1"/>
      <protection locked="0"/>
    </xf>
    <xf numFmtId="0" fontId="2" fillId="41" borderId="32" xfId="5" quotePrefix="1" applyFont="1" applyFill="1" applyBorder="1" applyAlignment="1" applyProtection="1">
      <alignment horizontal="center" vertical="center" wrapText="1"/>
      <protection locked="0"/>
    </xf>
    <xf numFmtId="0" fontId="2" fillId="41" borderId="33" xfId="5" quotePrefix="1" applyFont="1" applyFill="1" applyBorder="1" applyAlignment="1" applyProtection="1">
      <alignment horizontal="center" vertical="center" wrapText="1"/>
      <protection locked="0"/>
    </xf>
    <xf numFmtId="0" fontId="2" fillId="41" borderId="34" xfId="5" quotePrefix="1" applyFont="1" applyFill="1" applyBorder="1" applyAlignment="1" applyProtection="1">
      <alignment horizontal="center" vertical="center" wrapText="1"/>
      <protection locked="0"/>
    </xf>
    <xf numFmtId="0" fontId="6" fillId="0" borderId="32" xfId="5" applyFont="1" applyBorder="1" applyAlignment="1" applyProtection="1">
      <alignment horizontal="center" vertical="center" wrapText="1"/>
      <protection locked="0"/>
    </xf>
    <xf numFmtId="0" fontId="6" fillId="0" borderId="33" xfId="5" applyFont="1" applyBorder="1" applyAlignment="1" applyProtection="1">
      <alignment horizontal="center" vertical="center" wrapText="1"/>
      <protection locked="0"/>
    </xf>
    <xf numFmtId="0" fontId="6" fillId="0" borderId="34" xfId="5" applyFont="1" applyBorder="1" applyAlignment="1" applyProtection="1">
      <alignment horizontal="center" vertical="center" wrapText="1"/>
      <protection locked="0"/>
    </xf>
    <xf numFmtId="0" fontId="2" fillId="38" borderId="31" xfId="5" applyFont="1" applyFill="1" applyBorder="1" applyAlignment="1" applyProtection="1">
      <alignment horizontal="center" vertical="center" wrapText="1"/>
      <protection locked="0"/>
    </xf>
    <xf numFmtId="0" fontId="2" fillId="40" borderId="57" xfId="5" applyFont="1" applyFill="1" applyBorder="1" applyAlignment="1">
      <alignment horizontal="center" vertical="center" wrapText="1"/>
    </xf>
    <xf numFmtId="0" fontId="2" fillId="40" borderId="58" xfId="5" applyFont="1" applyFill="1" applyBorder="1" applyAlignment="1">
      <alignment horizontal="center" vertical="center" wrapText="1"/>
    </xf>
    <xf numFmtId="0" fontId="2" fillId="40" borderId="59" xfId="5" applyFont="1" applyFill="1" applyBorder="1" applyAlignment="1">
      <alignment horizontal="center" vertical="center" wrapText="1"/>
    </xf>
    <xf numFmtId="0" fontId="2" fillId="40" borderId="35" xfId="5" applyFont="1" applyFill="1" applyBorder="1" applyAlignment="1">
      <alignment horizontal="center" vertical="center" wrapText="1"/>
    </xf>
    <xf numFmtId="0" fontId="2" fillId="40" borderId="0" xfId="5" applyFont="1" applyFill="1" applyBorder="1" applyAlignment="1">
      <alignment horizontal="center" vertical="center" wrapText="1"/>
    </xf>
    <xf numFmtId="0" fontId="2" fillId="40" borderId="60" xfId="5" applyFont="1" applyFill="1" applyBorder="1" applyAlignment="1">
      <alignment horizontal="center" vertical="center" wrapText="1"/>
    </xf>
    <xf numFmtId="0" fontId="2" fillId="40" borderId="36" xfId="5" applyFont="1" applyFill="1" applyBorder="1" applyAlignment="1">
      <alignment horizontal="center" vertical="center" wrapText="1"/>
    </xf>
    <xf numFmtId="0" fontId="2" fillId="40" borderId="37" xfId="5" applyFont="1" applyFill="1" applyBorder="1" applyAlignment="1">
      <alignment horizontal="center" vertical="center" wrapText="1"/>
    </xf>
    <xf numFmtId="0" fontId="2" fillId="40" borderId="61" xfId="5" applyFont="1" applyFill="1" applyBorder="1" applyAlignment="1">
      <alignment horizontal="center" vertical="center" wrapText="1"/>
    </xf>
    <xf numFmtId="0" fontId="2" fillId="48" borderId="32" xfId="5" applyFont="1" applyFill="1" applyBorder="1" applyAlignment="1" applyProtection="1">
      <alignment horizontal="center" vertical="center" wrapText="1"/>
      <protection locked="0"/>
    </xf>
    <xf numFmtId="0" fontId="2" fillId="48" borderId="33" xfId="5" applyFont="1" applyFill="1" applyBorder="1" applyAlignment="1" applyProtection="1">
      <alignment horizontal="center" vertical="center" wrapText="1"/>
      <protection locked="0"/>
    </xf>
    <xf numFmtId="0" fontId="2" fillId="39" borderId="32" xfId="5" applyFont="1" applyFill="1" applyBorder="1" applyAlignment="1" applyProtection="1">
      <alignment horizontal="center" vertical="center" wrapText="1"/>
      <protection locked="0"/>
    </xf>
    <xf numFmtId="0" fontId="2" fillId="39" borderId="33" xfId="5" applyFont="1" applyFill="1" applyBorder="1" applyAlignment="1" applyProtection="1">
      <alignment horizontal="center" vertical="center" wrapText="1"/>
      <protection locked="0"/>
    </xf>
    <xf numFmtId="0" fontId="2" fillId="39" borderId="34" xfId="5" applyFont="1" applyFill="1" applyBorder="1" applyAlignment="1" applyProtection="1">
      <alignment horizontal="center" vertical="center" wrapText="1"/>
      <protection locked="0"/>
    </xf>
    <xf numFmtId="0" fontId="2" fillId="0" borderId="47" xfId="12" applyNumberFormat="1" applyFont="1" applyFill="1" applyBorder="1" applyAlignment="1" applyProtection="1">
      <alignment horizontal="left" wrapText="1"/>
      <protection locked="0"/>
    </xf>
    <xf numFmtId="0" fontId="4" fillId="0" borderId="31"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9" fontId="4" fillId="0" borderId="31" xfId="0" applyNumberFormat="1" applyFont="1" applyFill="1" applyBorder="1" applyAlignment="1" applyProtection="1">
      <alignment horizontal="center" vertical="center" wrapText="1"/>
      <protection locked="0"/>
    </xf>
    <xf numFmtId="9" fontId="4" fillId="0" borderId="38" xfId="0" applyNumberFormat="1" applyFont="1" applyFill="1" applyBorder="1" applyAlignment="1" applyProtection="1">
      <alignment horizontal="center" vertical="center" wrapText="1"/>
      <protection locked="0"/>
    </xf>
    <xf numFmtId="9" fontId="4" fillId="0" borderId="39" xfId="0" applyNumberFormat="1" applyFont="1" applyFill="1" applyBorder="1" applyAlignment="1" applyProtection="1">
      <alignment horizontal="center" vertical="center" wrapText="1"/>
      <protection locked="0"/>
    </xf>
    <xf numFmtId="0" fontId="4" fillId="0" borderId="38"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4" fillId="0" borderId="38"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3" fillId="0" borderId="31" xfId="327" applyFont="1" applyBorder="1" applyAlignment="1">
      <alignment horizontal="center" vertical="center"/>
    </xf>
    <xf numFmtId="0" fontId="2" fillId="43" borderId="32" xfId="327" applyFont="1" applyFill="1" applyBorder="1" applyAlignment="1">
      <alignment horizontal="center" vertical="center"/>
    </xf>
    <xf numFmtId="0" fontId="2" fillId="43" borderId="33" xfId="327" applyFont="1" applyFill="1" applyBorder="1" applyAlignment="1">
      <alignment horizontal="center" vertical="center"/>
    </xf>
    <xf numFmtId="0" fontId="2" fillId="43" borderId="34" xfId="327" applyFont="1" applyFill="1" applyBorder="1" applyAlignment="1">
      <alignment horizontal="center" vertical="center"/>
    </xf>
    <xf numFmtId="0" fontId="2" fillId="43" borderId="31" xfId="327" applyFont="1" applyFill="1" applyBorder="1" applyAlignment="1">
      <alignment horizontal="center" vertical="center"/>
    </xf>
    <xf numFmtId="9" fontId="2" fillId="0" borderId="35" xfId="327" applyNumberFormat="1" applyFont="1" applyBorder="1" applyAlignment="1">
      <alignment horizontal="center" vertical="center" wrapText="1"/>
    </xf>
    <xf numFmtId="0" fontId="2" fillId="0" borderId="0" xfId="327" applyFont="1" applyBorder="1" applyAlignment="1">
      <alignment horizontal="center" vertical="center"/>
    </xf>
    <xf numFmtId="0" fontId="2" fillId="0" borderId="36" xfId="327" applyFont="1" applyBorder="1" applyAlignment="1">
      <alignment horizontal="center" vertical="center"/>
    </xf>
    <xf numFmtId="0" fontId="2" fillId="0" borderId="37" xfId="327" applyFont="1" applyBorder="1" applyAlignment="1">
      <alignment horizontal="center" vertical="center"/>
    </xf>
    <xf numFmtId="9" fontId="2" fillId="0" borderId="31" xfId="327" applyNumberFormat="1" applyFont="1" applyBorder="1" applyAlignment="1">
      <alignment horizontal="center" vertical="center" wrapText="1"/>
    </xf>
    <xf numFmtId="0" fontId="31" fillId="0" borderId="31" xfId="0" applyFont="1" applyFill="1" applyBorder="1" applyAlignment="1" applyProtection="1">
      <alignment horizontal="left" vertical="center" wrapText="1"/>
      <protection locked="0"/>
    </xf>
    <xf numFmtId="0" fontId="31" fillId="0" borderId="32"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31" xfId="0" applyFont="1" applyBorder="1" applyAlignment="1" applyProtection="1">
      <alignment horizontal="center" vertical="center"/>
      <protection locked="0"/>
    </xf>
    <xf numFmtId="0" fontId="4" fillId="0" borderId="31" xfId="0" applyFont="1" applyBorder="1" applyAlignment="1" applyProtection="1">
      <alignment horizontal="center" vertical="center" wrapText="1"/>
      <protection locked="0"/>
    </xf>
    <xf numFmtId="0" fontId="2" fillId="42" borderId="32" xfId="0" applyFont="1" applyFill="1" applyBorder="1" applyAlignment="1" applyProtection="1">
      <alignment horizontal="center" vertical="center" wrapText="1"/>
      <protection locked="0"/>
    </xf>
    <xf numFmtId="0" fontId="2" fillId="42" borderId="34" xfId="0" applyFont="1" applyFill="1" applyBorder="1" applyAlignment="1" applyProtection="1">
      <alignment horizontal="center" vertical="center" wrapText="1"/>
      <protection locked="0"/>
    </xf>
    <xf numFmtId="0" fontId="4" fillId="0" borderId="32"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2" fillId="42" borderId="32" xfId="0" quotePrefix="1" applyFont="1" applyFill="1" applyBorder="1" applyAlignment="1" applyProtection="1">
      <alignment horizontal="left" vertical="center" wrapText="1"/>
      <protection locked="0"/>
    </xf>
    <xf numFmtId="0" fontId="2" fillId="42" borderId="33" xfId="0" applyFont="1" applyFill="1" applyBorder="1" applyAlignment="1" applyProtection="1">
      <alignment horizontal="justify" vertical="center" wrapText="1"/>
      <protection locked="0"/>
    </xf>
    <xf numFmtId="0" fontId="2" fillId="42" borderId="34" xfId="0" applyFont="1" applyFill="1" applyBorder="1" applyAlignment="1" applyProtection="1">
      <alignment horizontal="justify" vertical="center" wrapText="1"/>
      <protection locked="0"/>
    </xf>
    <xf numFmtId="0" fontId="4" fillId="0" borderId="32" xfId="0" applyFont="1" applyBorder="1" applyAlignment="1" applyProtection="1">
      <alignment horizontal="left" wrapText="1"/>
      <protection locked="0"/>
    </xf>
    <xf numFmtId="0" fontId="4" fillId="0" borderId="33" xfId="0" applyFont="1" applyBorder="1" applyAlignment="1" applyProtection="1">
      <alignment horizontal="left"/>
      <protection locked="0"/>
    </xf>
    <xf numFmtId="0" fontId="4" fillId="0" borderId="34" xfId="0" applyFont="1" applyBorder="1" applyAlignment="1" applyProtection="1">
      <alignment horizontal="left"/>
      <protection locked="0"/>
    </xf>
    <xf numFmtId="9" fontId="2" fillId="0" borderId="38" xfId="0" applyNumberFormat="1" applyFont="1" applyFill="1" applyBorder="1" applyAlignment="1" applyProtection="1">
      <alignment horizontal="center" vertical="center" wrapText="1"/>
      <protection locked="0"/>
    </xf>
    <xf numFmtId="9" fontId="2" fillId="0" borderId="39" xfId="0" applyNumberFormat="1" applyFont="1" applyFill="1" applyBorder="1" applyAlignment="1" applyProtection="1">
      <alignment horizontal="center" vertical="center" wrapText="1"/>
      <protection locked="0"/>
    </xf>
    <xf numFmtId="0" fontId="4"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2" fillId="39" borderId="31" xfId="5" applyFont="1" applyFill="1" applyBorder="1" applyAlignment="1" applyProtection="1">
      <alignment horizontal="left" vertical="center" wrapText="1"/>
      <protection locked="0"/>
    </xf>
    <xf numFmtId="9" fontId="6" fillId="0" borderId="31" xfId="1" applyFont="1" applyBorder="1" applyAlignment="1" applyProtection="1">
      <alignment horizontal="center" vertical="center" wrapText="1"/>
      <protection locked="0"/>
    </xf>
    <xf numFmtId="0" fontId="2" fillId="37" borderId="32" xfId="5" applyFont="1" applyFill="1" applyBorder="1" applyAlignment="1" applyProtection="1">
      <alignment horizontal="center" vertical="center" wrapText="1"/>
      <protection locked="0"/>
    </xf>
    <xf numFmtId="0" fontId="2" fillId="37" borderId="33" xfId="5" quotePrefix="1" applyFont="1" applyFill="1" applyBorder="1" applyAlignment="1" applyProtection="1">
      <alignment horizontal="center" vertical="center" wrapText="1"/>
      <protection locked="0"/>
    </xf>
    <xf numFmtId="0" fontId="2" fillId="37" borderId="34" xfId="5" quotePrefix="1" applyFont="1" applyFill="1" applyBorder="1" applyAlignment="1" applyProtection="1">
      <alignment horizontal="center" vertical="center" wrapText="1"/>
      <protection locked="0"/>
    </xf>
    <xf numFmtId="0" fontId="2" fillId="37" borderId="33" xfId="5" applyFont="1" applyFill="1" applyBorder="1" applyAlignment="1" applyProtection="1">
      <alignment horizontal="center" vertical="center" wrapText="1"/>
      <protection locked="0"/>
    </xf>
    <xf numFmtId="0" fontId="2" fillId="37" borderId="34" xfId="5"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 fillId="2" borderId="3" xfId="0" quotePrefix="1" applyFont="1" applyFill="1" applyBorder="1" applyAlignment="1" applyProtection="1">
      <alignment horizontal="left" vertical="center" wrapText="1"/>
      <protection locked="0"/>
    </xf>
    <xf numFmtId="0" fontId="2" fillId="2" borderId="4" xfId="0" quotePrefix="1" applyFont="1" applyFill="1" applyBorder="1" applyAlignment="1" applyProtection="1">
      <alignment horizontal="left" vertical="center" wrapText="1"/>
      <protection locked="0"/>
    </xf>
    <xf numFmtId="0" fontId="4" fillId="0" borderId="2"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5" borderId="1" xfId="3" applyFont="1" applyFill="1" applyBorder="1" applyAlignment="1">
      <alignment horizontal="center" vertical="center"/>
    </xf>
    <xf numFmtId="0" fontId="2" fillId="15" borderId="11" xfId="4" applyFont="1" applyFill="1" applyBorder="1" applyAlignment="1" applyProtection="1">
      <alignment horizontal="left" vertical="center" wrapText="1"/>
      <protection locked="0"/>
    </xf>
    <xf numFmtId="0" fontId="2" fillId="15" borderId="7" xfId="4" applyFont="1" applyFill="1" applyBorder="1" applyAlignment="1" applyProtection="1">
      <alignment horizontal="left" vertical="center" wrapText="1"/>
      <protection locked="0"/>
    </xf>
    <xf numFmtId="0" fontId="6" fillId="15" borderId="2" xfId="5" applyFont="1" applyFill="1" applyBorder="1" applyAlignment="1" applyProtection="1">
      <alignment horizontal="center" vertical="center" wrapText="1"/>
      <protection locked="0"/>
    </xf>
    <xf numFmtId="0" fontId="6" fillId="15" borderId="3" xfId="5" applyFont="1" applyFill="1" applyBorder="1" applyAlignment="1" applyProtection="1">
      <alignment horizontal="center" vertical="center" wrapText="1"/>
      <protection locked="0"/>
    </xf>
    <xf numFmtId="0" fontId="6" fillId="15" borderId="4" xfId="5" applyFont="1" applyFill="1" applyBorder="1" applyAlignment="1" applyProtection="1">
      <alignment horizontal="center" vertical="center" wrapText="1"/>
      <protection locked="0"/>
    </xf>
    <xf numFmtId="0" fontId="2" fillId="12" borderId="2" xfId="0" quotePrefix="1" applyFont="1" applyFill="1" applyBorder="1" applyAlignment="1" applyProtection="1">
      <alignment horizontal="center" vertical="center" wrapText="1"/>
      <protection locked="0"/>
    </xf>
    <xf numFmtId="0" fontId="2" fillId="12" borderId="3" xfId="0" quotePrefix="1" applyFont="1" applyFill="1" applyBorder="1" applyAlignment="1" applyProtection="1">
      <alignment horizontal="center" vertical="center" wrapText="1"/>
      <protection locked="0"/>
    </xf>
    <xf numFmtId="0" fontId="2" fillId="12" borderId="4" xfId="0" quotePrefix="1" applyFont="1" applyFill="1" applyBorder="1" applyAlignment="1" applyProtection="1">
      <alignment horizontal="center" vertical="center" wrapText="1"/>
      <protection locked="0"/>
    </xf>
    <xf numFmtId="0" fontId="2" fillId="7" borderId="2" xfId="3" applyFont="1" applyFill="1" applyBorder="1" applyAlignment="1">
      <alignment horizontal="center" vertical="center"/>
    </xf>
    <xf numFmtId="0" fontId="2" fillId="7" borderId="3" xfId="3" applyFont="1" applyFill="1" applyBorder="1" applyAlignment="1">
      <alignment horizontal="center" vertical="center"/>
    </xf>
    <xf numFmtId="0" fontId="2" fillId="7" borderId="4" xfId="3" applyFont="1" applyFill="1" applyBorder="1" applyAlignment="1">
      <alignment horizontal="center" vertical="center"/>
    </xf>
    <xf numFmtId="0" fontId="2" fillId="7" borderId="1" xfId="3" applyFont="1" applyFill="1" applyBorder="1" applyAlignment="1">
      <alignment horizontal="center" vertical="center"/>
    </xf>
    <xf numFmtId="0" fontId="4" fillId="15" borderId="2" xfId="0" applyFont="1" applyFill="1" applyBorder="1" applyAlignment="1" applyProtection="1">
      <alignment horizontal="left" vertical="center" wrapText="1"/>
      <protection locked="0"/>
    </xf>
    <xf numFmtId="0" fontId="4" fillId="15" borderId="4" xfId="0" applyFont="1" applyFill="1" applyBorder="1" applyAlignment="1" applyProtection="1">
      <alignment horizontal="left" vertical="center" wrapText="1"/>
      <protection locked="0"/>
    </xf>
    <xf numFmtId="0" fontId="4" fillId="5" borderId="8" xfId="0" applyFont="1" applyFill="1" applyBorder="1" applyAlignment="1" applyProtection="1">
      <alignment horizontal="left" vertical="center" wrapText="1"/>
      <protection locked="0"/>
    </xf>
    <xf numFmtId="0" fontId="4" fillId="5" borderId="9" xfId="0" applyFont="1" applyFill="1" applyBorder="1" applyAlignment="1" applyProtection="1">
      <alignment horizontal="left" vertical="center" wrapText="1"/>
      <protection locked="0"/>
    </xf>
    <xf numFmtId="0" fontId="2" fillId="6" borderId="1" xfId="5" applyFont="1" applyFill="1" applyBorder="1" applyAlignment="1">
      <alignment horizontal="left" vertical="center" wrapText="1"/>
    </xf>
    <xf numFmtId="0" fontId="4" fillId="15" borderId="2" xfId="0" applyFont="1" applyFill="1" applyBorder="1" applyAlignment="1" applyProtection="1">
      <alignment horizontal="center" vertical="center"/>
      <protection locked="0"/>
    </xf>
    <xf numFmtId="0" fontId="4" fillId="15" borderId="4" xfId="0" applyFont="1" applyFill="1" applyBorder="1" applyAlignment="1" applyProtection="1">
      <alignment horizontal="center" vertical="center"/>
      <protection locked="0"/>
    </xf>
    <xf numFmtId="0" fontId="4" fillId="15" borderId="1" xfId="0" applyFont="1" applyFill="1" applyBorder="1" applyAlignment="1" applyProtection="1">
      <alignment horizontal="center" vertical="center"/>
      <protection locked="0"/>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5" xfId="3" applyFont="1" applyBorder="1" applyAlignment="1">
      <alignment horizontal="center" vertical="center"/>
    </xf>
    <xf numFmtId="0" fontId="2" fillId="7" borderId="9" xfId="0" applyFont="1" applyFill="1" applyBorder="1" applyAlignment="1" applyProtection="1">
      <alignment horizontal="center" vertical="center" wrapText="1"/>
      <protection locked="0"/>
    </xf>
    <xf numFmtId="0" fontId="2" fillId="12" borderId="6" xfId="0" quotePrefix="1" applyFont="1" applyFill="1" applyBorder="1" applyAlignment="1" applyProtection="1">
      <alignment horizontal="center" vertical="center" wrapText="1"/>
      <protection locked="0"/>
    </xf>
    <xf numFmtId="0" fontId="2" fillId="12" borderId="7" xfId="0" quotePrefix="1" applyFont="1" applyFill="1" applyBorder="1" applyAlignment="1" applyProtection="1">
      <alignment horizontal="center" vertical="center" wrapText="1"/>
      <protection locked="0"/>
    </xf>
    <xf numFmtId="0" fontId="2" fillId="12" borderId="13" xfId="0" quotePrefix="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3" xfId="5" applyFont="1" applyFill="1" applyBorder="1" applyAlignment="1" applyProtection="1">
      <alignment horizontal="left" vertical="center" wrapText="1"/>
      <protection locked="0"/>
    </xf>
    <xf numFmtId="0" fontId="2" fillId="2" borderId="4" xfId="5" applyFont="1" applyFill="1" applyBorder="1" applyAlignment="1" applyProtection="1">
      <alignment horizontal="left" vertical="center" wrapText="1"/>
      <protection locked="0"/>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4" fillId="15" borderId="1" xfId="3" applyFont="1" applyFill="1" applyBorder="1" applyAlignment="1">
      <alignment horizontal="center" vertical="center"/>
    </xf>
    <xf numFmtId="0" fontId="4" fillId="15" borderId="10" xfId="3" applyFont="1" applyFill="1" applyBorder="1" applyAlignment="1">
      <alignment horizontal="center" vertical="center" wrapText="1"/>
    </xf>
    <xf numFmtId="0" fontId="4" fillId="15" borderId="11" xfId="3" applyFont="1" applyFill="1" applyBorder="1" applyAlignment="1">
      <alignment horizontal="center" vertical="center" wrapText="1"/>
    </xf>
    <xf numFmtId="0" fontId="4" fillId="15" borderId="12" xfId="3" applyFont="1" applyFill="1" applyBorder="1" applyAlignment="1">
      <alignment horizontal="center" vertical="center" wrapText="1"/>
    </xf>
    <xf numFmtId="0" fontId="4" fillId="15" borderId="6" xfId="3" applyFont="1" applyFill="1" applyBorder="1" applyAlignment="1">
      <alignment horizontal="center" vertical="center" wrapText="1"/>
    </xf>
    <xf numFmtId="0" fontId="4" fillId="15" borderId="7" xfId="3" applyFont="1" applyFill="1" applyBorder="1" applyAlignment="1">
      <alignment horizontal="center" vertical="center" wrapText="1"/>
    </xf>
    <xf numFmtId="0" fontId="4" fillId="15" borderId="13" xfId="3" applyFont="1" applyFill="1" applyBorder="1" applyAlignment="1">
      <alignment horizontal="center" vertical="center" wrapText="1"/>
    </xf>
    <xf numFmtId="0" fontId="2" fillId="6" borderId="2"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wrapText="1"/>
      <protection locked="0"/>
    </xf>
    <xf numFmtId="9" fontId="4" fillId="15" borderId="5" xfId="3" applyNumberFormat="1" applyFont="1" applyFill="1" applyBorder="1" applyAlignment="1">
      <alignment horizontal="center" vertical="center" wrapText="1"/>
    </xf>
    <xf numFmtId="0" fontId="4" fillId="15" borderId="0" xfId="3" applyFont="1" applyFill="1" applyBorder="1" applyAlignment="1">
      <alignment horizontal="center" vertical="center"/>
    </xf>
    <xf numFmtId="0" fontId="4" fillId="15" borderId="6" xfId="3" applyFont="1" applyFill="1" applyBorder="1" applyAlignment="1">
      <alignment horizontal="center" vertical="center"/>
    </xf>
    <xf numFmtId="0" fontId="4" fillId="15" borderId="7" xfId="3" applyFont="1" applyFill="1" applyBorder="1" applyAlignment="1">
      <alignment horizontal="center" vertical="center"/>
    </xf>
    <xf numFmtId="9" fontId="4" fillId="15" borderId="10" xfId="3" applyNumberFormat="1" applyFont="1" applyFill="1" applyBorder="1" applyAlignment="1">
      <alignment horizontal="center" vertical="center" wrapText="1"/>
    </xf>
    <xf numFmtId="9" fontId="4" fillId="15" borderId="11" xfId="3" applyNumberFormat="1" applyFont="1" applyFill="1" applyBorder="1" applyAlignment="1">
      <alignment horizontal="center" vertical="center" wrapText="1"/>
    </xf>
    <xf numFmtId="9" fontId="4" fillId="15" borderId="12" xfId="3" applyNumberFormat="1" applyFont="1" applyFill="1" applyBorder="1" applyAlignment="1">
      <alignment horizontal="center" vertical="center" wrapText="1"/>
    </xf>
    <xf numFmtId="9" fontId="4" fillId="15" borderId="6" xfId="3" applyNumberFormat="1" applyFont="1" applyFill="1" applyBorder="1" applyAlignment="1">
      <alignment horizontal="center" vertical="center" wrapText="1"/>
    </xf>
    <xf numFmtId="9" fontId="4" fillId="15" borderId="7" xfId="3" applyNumberFormat="1" applyFont="1" applyFill="1" applyBorder="1" applyAlignment="1">
      <alignment horizontal="center" vertical="center" wrapText="1"/>
    </xf>
    <xf numFmtId="9" fontId="4" fillId="15" borderId="13" xfId="3" applyNumberFormat="1" applyFont="1" applyFill="1" applyBorder="1" applyAlignment="1">
      <alignment horizontal="center" vertical="center" wrapText="1"/>
    </xf>
    <xf numFmtId="0" fontId="4" fillId="15" borderId="2" xfId="0" applyFont="1" applyFill="1" applyBorder="1" applyAlignment="1" applyProtection="1">
      <alignment horizontal="justify" vertical="center" wrapText="1"/>
      <protection locked="0"/>
    </xf>
    <xf numFmtId="0" fontId="4" fillId="15" borderId="4" xfId="0" applyFont="1" applyFill="1" applyBorder="1" applyAlignment="1" applyProtection="1">
      <alignment horizontal="justify" vertical="center" wrapText="1"/>
      <protection locked="0"/>
    </xf>
    <xf numFmtId="0" fontId="2" fillId="6" borderId="2" xfId="0" quotePrefix="1" applyFont="1" applyFill="1" applyBorder="1" applyAlignment="1" applyProtection="1">
      <alignment horizontal="left" vertical="center" wrapText="1"/>
      <protection locked="0"/>
    </xf>
    <xf numFmtId="0" fontId="2" fillId="6" borderId="3" xfId="0" quotePrefix="1" applyFont="1" applyFill="1" applyBorder="1" applyAlignment="1" applyProtection="1">
      <alignment horizontal="left" vertical="center" wrapText="1"/>
      <protection locked="0"/>
    </xf>
    <xf numFmtId="0" fontId="2" fillId="6" borderId="4" xfId="0" quotePrefix="1" applyFont="1" applyFill="1" applyBorder="1" applyAlignment="1" applyProtection="1">
      <alignment horizontal="left" vertical="center" wrapText="1"/>
      <protection locked="0"/>
    </xf>
    <xf numFmtId="0" fontId="2" fillId="14" borderId="2" xfId="4" applyFont="1" applyFill="1" applyBorder="1" applyAlignment="1" applyProtection="1">
      <alignment horizontal="center" vertical="center" wrapText="1"/>
      <protection locked="0"/>
    </xf>
    <xf numFmtId="0" fontId="2" fillId="14" borderId="3" xfId="4" applyFont="1" applyFill="1" applyBorder="1" applyAlignment="1" applyProtection="1">
      <alignment horizontal="center" vertical="center" wrapText="1"/>
      <protection locked="0"/>
    </xf>
    <xf numFmtId="0" fontId="2" fillId="14" borderId="4" xfId="4" applyFont="1" applyFill="1" applyBorder="1" applyAlignment="1" applyProtection="1">
      <alignment horizontal="center" vertical="center" wrapText="1"/>
      <protection locked="0"/>
    </xf>
    <xf numFmtId="0" fontId="4" fillId="15" borderId="10" xfId="3" applyFont="1" applyFill="1" applyBorder="1" applyAlignment="1">
      <alignment horizontal="center" vertical="center"/>
    </xf>
    <xf numFmtId="0" fontId="4" fillId="15" borderId="11" xfId="3" applyFont="1" applyFill="1" applyBorder="1" applyAlignment="1">
      <alignment horizontal="center" vertical="center"/>
    </xf>
    <xf numFmtId="0" fontId="4" fillId="15" borderId="12" xfId="3" applyFont="1" applyFill="1" applyBorder="1" applyAlignment="1">
      <alignment horizontal="center" vertical="center"/>
    </xf>
    <xf numFmtId="0" fontId="4" fillId="15" borderId="13" xfId="3" applyFont="1" applyFill="1" applyBorder="1" applyAlignment="1">
      <alignment horizontal="center" vertical="center"/>
    </xf>
    <xf numFmtId="0" fontId="2" fillId="6" borderId="10" xfId="12" applyFont="1" applyFill="1" applyBorder="1" applyAlignment="1">
      <alignment horizontal="center" vertical="center" wrapText="1"/>
    </xf>
    <xf numFmtId="0" fontId="2" fillId="6" borderId="11" xfId="12" applyFont="1" applyFill="1" applyBorder="1" applyAlignment="1">
      <alignment horizontal="center" vertical="center" wrapText="1"/>
    </xf>
    <xf numFmtId="0" fontId="2" fillId="6" borderId="12" xfId="12" applyFont="1" applyFill="1" applyBorder="1" applyAlignment="1">
      <alignment horizontal="center" vertical="center" wrapText="1"/>
    </xf>
    <xf numFmtId="0" fontId="2" fillId="6" borderId="5" xfId="12" applyFont="1" applyFill="1" applyBorder="1" applyAlignment="1">
      <alignment horizontal="center" vertical="center" wrapText="1"/>
    </xf>
    <xf numFmtId="0" fontId="2" fillId="6" borderId="0" xfId="12" applyFont="1" applyFill="1" applyBorder="1" applyAlignment="1">
      <alignment horizontal="center" vertical="center" wrapText="1"/>
    </xf>
    <xf numFmtId="0" fontId="2" fillId="6" borderId="14" xfId="12" applyFont="1" applyFill="1" applyBorder="1" applyAlignment="1">
      <alignment horizontal="center" vertical="center" wrapText="1"/>
    </xf>
    <xf numFmtId="0" fontId="2" fillId="6" borderId="6" xfId="12" applyFont="1" applyFill="1" applyBorder="1" applyAlignment="1">
      <alignment horizontal="center" vertical="center" wrapText="1"/>
    </xf>
    <xf numFmtId="0" fontId="2" fillId="6" borderId="7" xfId="12" applyFont="1" applyFill="1" applyBorder="1" applyAlignment="1">
      <alignment horizontal="center" vertical="center" wrapText="1"/>
    </xf>
    <xf numFmtId="0" fontId="2" fillId="6" borderId="13" xfId="12" applyFont="1" applyFill="1" applyBorder="1" applyAlignment="1">
      <alignment horizontal="center" vertical="center" wrapText="1"/>
    </xf>
    <xf numFmtId="0" fontId="6" fillId="0" borderId="2" xfId="12" applyFont="1" applyBorder="1" applyAlignment="1" applyProtection="1">
      <alignment horizontal="left" vertical="center" wrapText="1"/>
      <protection locked="0"/>
    </xf>
    <xf numFmtId="0" fontId="6" fillId="0" borderId="3" xfId="12" applyFont="1" applyBorder="1" applyAlignment="1" applyProtection="1">
      <alignment horizontal="left" vertical="center" wrapText="1"/>
      <protection locked="0"/>
    </xf>
    <xf numFmtId="0" fontId="6" fillId="0" borderId="4" xfId="12" applyFont="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4" fillId="15" borderId="2" xfId="0" applyFont="1" applyFill="1" applyBorder="1" applyAlignment="1" applyProtection="1">
      <alignment horizontal="center" vertical="center" wrapText="1"/>
      <protection locked="0"/>
    </xf>
    <xf numFmtId="0" fontId="4" fillId="15" borderId="4" xfId="0" applyFont="1" applyFill="1" applyBorder="1" applyAlignment="1" applyProtection="1">
      <alignment horizontal="center" vertical="center" wrapText="1"/>
      <protection locked="0"/>
    </xf>
    <xf numFmtId="0" fontId="2" fillId="6" borderId="2" xfId="0" quotePrefix="1" applyFont="1" applyFill="1" applyBorder="1" applyAlignment="1" applyProtection="1">
      <alignment horizontal="center" vertical="center" wrapText="1"/>
      <protection locked="0"/>
    </xf>
    <xf numFmtId="0" fontId="2" fillId="6" borderId="3" xfId="0" quotePrefix="1" applyFont="1" applyFill="1" applyBorder="1" applyAlignment="1" applyProtection="1">
      <alignment horizontal="center" vertical="center" wrapText="1"/>
      <protection locked="0"/>
    </xf>
    <xf numFmtId="0" fontId="2" fillId="6" borderId="4" xfId="0" quotePrefix="1" applyFont="1" applyFill="1" applyBorder="1" applyAlignment="1" applyProtection="1">
      <alignment horizontal="center" vertical="center" wrapText="1"/>
      <protection locked="0"/>
    </xf>
    <xf numFmtId="0" fontId="4" fillId="15" borderId="1" xfId="0" applyFont="1" applyFill="1" applyBorder="1" applyAlignment="1" applyProtection="1">
      <alignment horizontal="left" vertical="center" wrapText="1"/>
      <protection locked="0"/>
    </xf>
    <xf numFmtId="0" fontId="15" fillId="15" borderId="2" xfId="0" applyFont="1" applyFill="1" applyBorder="1" applyAlignment="1" applyProtection="1">
      <alignment horizontal="center" vertical="center" wrapText="1"/>
      <protection locked="0"/>
    </xf>
    <xf numFmtId="0" fontId="15" fillId="15" borderId="4" xfId="0" applyFont="1" applyFill="1" applyBorder="1" applyAlignment="1" applyProtection="1">
      <alignment horizontal="center" vertical="center" wrapText="1"/>
      <protection locked="0"/>
    </xf>
    <xf numFmtId="0" fontId="15" fillId="15" borderId="2" xfId="0" applyFont="1" applyFill="1" applyBorder="1" applyAlignment="1" applyProtection="1">
      <alignment horizontal="justify" vertical="center" wrapText="1"/>
      <protection locked="0"/>
    </xf>
    <xf numFmtId="0" fontId="15" fillId="15" borderId="3" xfId="0" applyFont="1" applyFill="1" applyBorder="1" applyAlignment="1" applyProtection="1">
      <alignment horizontal="justify" vertical="center" wrapText="1"/>
      <protection locked="0"/>
    </xf>
    <xf numFmtId="0" fontId="15" fillId="15" borderId="4" xfId="0" applyFont="1" applyFill="1" applyBorder="1" applyAlignment="1" applyProtection="1">
      <alignment horizontal="justify" vertical="center" wrapText="1"/>
      <protection locked="0"/>
    </xf>
    <xf numFmtId="0" fontId="2" fillId="0" borderId="10" xfId="4" applyFont="1" applyFill="1" applyBorder="1" applyAlignment="1" applyProtection="1">
      <alignment horizontal="center" vertical="center" wrapText="1"/>
      <protection locked="0"/>
    </xf>
    <xf numFmtId="0" fontId="2" fillId="0" borderId="11" xfId="4" applyFont="1" applyFill="1" applyBorder="1" applyAlignment="1" applyProtection="1">
      <alignment horizontal="center" vertical="center" wrapText="1"/>
      <protection locked="0"/>
    </xf>
    <xf numFmtId="0" fontId="2" fillId="0" borderId="12" xfId="4" applyFont="1" applyFill="1" applyBorder="1" applyAlignment="1" applyProtection="1">
      <alignment horizontal="center" vertical="center" wrapText="1"/>
      <protection locked="0"/>
    </xf>
    <xf numFmtId="0" fontId="2" fillId="0" borderId="6" xfId="4" applyFont="1" applyFill="1" applyBorder="1" applyAlignment="1" applyProtection="1">
      <alignment horizontal="center" vertical="center" wrapText="1"/>
      <protection locked="0"/>
    </xf>
    <xf numFmtId="0" fontId="2" fillId="0" borderId="7" xfId="4" applyFont="1" applyFill="1" applyBorder="1" applyAlignment="1" applyProtection="1">
      <alignment horizontal="center" vertical="center" wrapText="1"/>
      <protection locked="0"/>
    </xf>
    <xf numFmtId="0" fontId="2" fillId="0" borderId="13" xfId="4" applyFont="1" applyFill="1" applyBorder="1" applyAlignment="1" applyProtection="1">
      <alignment horizontal="center" vertical="center" wrapText="1"/>
      <protection locked="0"/>
    </xf>
    <xf numFmtId="9" fontId="4" fillId="15" borderId="1" xfId="3" applyNumberFormat="1" applyFont="1" applyFill="1" applyBorder="1" applyAlignment="1">
      <alignment horizontal="center" vertical="center" wrapText="1"/>
    </xf>
    <xf numFmtId="0" fontId="2" fillId="6" borderId="3" xfId="0" applyFont="1" applyFill="1" applyBorder="1" applyAlignment="1" applyProtection="1">
      <alignment horizontal="justify" vertical="center" wrapText="1"/>
      <protection locked="0"/>
    </xf>
    <xf numFmtId="0" fontId="2" fillId="6" borderId="4"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2" fillId="13" borderId="1" xfId="10" applyFont="1" applyFill="1" applyBorder="1" applyAlignment="1" applyProtection="1">
      <alignment horizontal="center" vertical="center" wrapText="1"/>
      <protection locked="0"/>
    </xf>
    <xf numFmtId="0" fontId="2" fillId="14" borderId="8" xfId="10" applyFont="1" applyFill="1" applyBorder="1" applyAlignment="1" applyProtection="1">
      <alignment horizontal="center" vertical="center" wrapText="1"/>
      <protection locked="0"/>
    </xf>
    <xf numFmtId="0" fontId="2" fillId="3" borderId="2" xfId="10" applyFont="1" applyFill="1" applyBorder="1" applyAlignment="1" applyProtection="1">
      <alignment horizontal="center" vertical="center" wrapText="1"/>
      <protection locked="0"/>
    </xf>
    <xf numFmtId="0" fontId="2" fillId="3" borderId="3" xfId="10" applyFont="1" applyFill="1" applyBorder="1" applyAlignment="1" applyProtection="1">
      <alignment horizontal="center" vertical="center" wrapText="1"/>
      <protection locked="0"/>
    </xf>
    <xf numFmtId="0" fontId="2" fillId="3" borderId="4" xfId="10" applyFont="1" applyFill="1" applyBorder="1" applyAlignment="1" applyProtection="1">
      <alignment horizontal="center" vertical="center" wrapText="1"/>
      <protection locked="0"/>
    </xf>
    <xf numFmtId="0" fontId="4" fillId="0" borderId="18" xfId="5" applyFont="1" applyBorder="1" applyAlignment="1" applyProtection="1">
      <alignment horizontal="left" vertical="top" wrapText="1"/>
      <protection locked="0"/>
    </xf>
    <xf numFmtId="0" fontId="4" fillId="0" borderId="19" xfId="5" applyFont="1" applyBorder="1" applyAlignment="1" applyProtection="1">
      <alignment horizontal="left" vertical="top"/>
      <protection locked="0"/>
    </xf>
    <xf numFmtId="0" fontId="4" fillId="0" borderId="20" xfId="5" applyFont="1" applyBorder="1" applyAlignment="1" applyProtection="1">
      <alignment horizontal="left" vertical="top"/>
      <protection locked="0"/>
    </xf>
    <xf numFmtId="9" fontId="2" fillId="0" borderId="5" xfId="9" applyNumberFormat="1" applyFont="1" applyBorder="1" applyAlignment="1">
      <alignment horizontal="center" vertical="center" wrapText="1"/>
    </xf>
    <xf numFmtId="0" fontId="2" fillId="0" borderId="0"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xf>
    <xf numFmtId="9" fontId="2" fillId="0" borderId="1" xfId="9" applyNumberFormat="1" applyFont="1" applyBorder="1" applyAlignment="1">
      <alignment horizontal="center" vertical="center" wrapText="1"/>
    </xf>
    <xf numFmtId="0" fontId="2" fillId="9" borderId="2" xfId="9" applyFont="1" applyFill="1" applyBorder="1" applyAlignment="1">
      <alignment horizontal="center" vertical="center"/>
    </xf>
    <xf numFmtId="0" fontId="2" fillId="9" borderId="3" xfId="9" applyFont="1" applyFill="1" applyBorder="1" applyAlignment="1">
      <alignment horizontal="center" vertical="center"/>
    </xf>
    <xf numFmtId="0" fontId="2" fillId="9" borderId="1" xfId="9" applyFont="1" applyFill="1" applyBorder="1" applyAlignment="1">
      <alignment horizontal="center" vertical="center"/>
    </xf>
    <xf numFmtId="0" fontId="3" fillId="0" borderId="1" xfId="9" applyFont="1" applyBorder="1" applyAlignment="1">
      <alignment horizontal="center" vertical="center"/>
    </xf>
    <xf numFmtId="0" fontId="2" fillId="12" borderId="3" xfId="0" applyFont="1" applyFill="1" applyBorder="1" applyAlignment="1" applyProtection="1">
      <alignment horizontal="justify" vertical="center" wrapText="1"/>
      <protection locked="0"/>
    </xf>
    <xf numFmtId="0" fontId="2" fillId="12" borderId="4" xfId="0" applyFont="1" applyFill="1" applyBorder="1" applyAlignment="1" applyProtection="1">
      <alignment horizontal="justify" vertical="center" wrapText="1"/>
      <protection locked="0"/>
    </xf>
    <xf numFmtId="0" fontId="2" fillId="9" borderId="4" xfId="9"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4" fillId="16" borderId="1" xfId="0" applyFont="1" applyFill="1" applyBorder="1" applyAlignment="1" applyProtection="1">
      <alignment horizontal="left" vertical="center" wrapText="1"/>
      <protection locked="0"/>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 fillId="2" borderId="10" xfId="5" applyFont="1" applyFill="1" applyBorder="1" applyAlignment="1" applyProtection="1">
      <alignment horizontal="center" vertical="center" wrapText="1"/>
      <protection locked="0"/>
    </xf>
    <xf numFmtId="0" fontId="2" fillId="2" borderId="11" xfId="5" quotePrefix="1" applyFont="1" applyFill="1" applyBorder="1" applyAlignment="1" applyProtection="1">
      <alignment horizontal="center" vertical="center" wrapText="1"/>
      <protection locked="0"/>
    </xf>
    <xf numFmtId="0" fontId="2" fillId="2" borderId="12" xfId="5" quotePrefix="1" applyFont="1" applyFill="1" applyBorder="1" applyAlignment="1" applyProtection="1">
      <alignment horizontal="center" vertical="center" wrapText="1"/>
      <protection locked="0"/>
    </xf>
    <xf numFmtId="0" fontId="2" fillId="2" borderId="8" xfId="5" applyFont="1" applyFill="1" applyBorder="1" applyAlignment="1" applyProtection="1">
      <alignment horizontal="left" vertical="center" wrapText="1"/>
      <protection locked="0"/>
    </xf>
    <xf numFmtId="0" fontId="2" fillId="2" borderId="6" xfId="5" applyFont="1" applyFill="1" applyBorder="1" applyAlignment="1" applyProtection="1">
      <alignment horizontal="center" vertical="center" wrapText="1"/>
      <protection locked="0"/>
    </xf>
    <xf numFmtId="0" fontId="2" fillId="2" borderId="7" xfId="5" quotePrefix="1" applyFont="1" applyFill="1" applyBorder="1" applyAlignment="1" applyProtection="1">
      <alignment horizontal="center" vertical="center" wrapText="1"/>
      <protection locked="0"/>
    </xf>
    <xf numFmtId="0" fontId="2" fillId="2" borderId="13" xfId="5" quotePrefix="1" applyFont="1" applyFill="1" applyBorder="1" applyAlignment="1" applyProtection="1">
      <alignment horizontal="center" vertical="center" wrapText="1"/>
      <protection locked="0"/>
    </xf>
    <xf numFmtId="0" fontId="2" fillId="11" borderId="8" xfId="4" applyFont="1" applyFill="1" applyBorder="1" applyAlignment="1" applyProtection="1">
      <alignment horizontal="center" vertical="center" wrapText="1"/>
      <protection locked="0"/>
    </xf>
    <xf numFmtId="0" fontId="2" fillId="3" borderId="2" xfId="5" applyFont="1" applyFill="1" applyBorder="1" applyAlignment="1" applyProtection="1">
      <alignment horizontal="center"/>
      <protection locked="0"/>
    </xf>
    <xf numFmtId="0" fontId="2" fillId="3" borderId="3" xfId="5" applyFont="1" applyFill="1" applyBorder="1" applyAlignment="1" applyProtection="1">
      <alignment horizontal="center"/>
      <protection locked="0"/>
    </xf>
    <xf numFmtId="0" fontId="2" fillId="3" borderId="4" xfId="5" applyFont="1" applyFill="1" applyBorder="1" applyAlignment="1" applyProtection="1">
      <alignment horizontal="center"/>
      <protection locked="0"/>
    </xf>
    <xf numFmtId="0" fontId="4" fillId="16" borderId="2" xfId="0" applyFont="1" applyFill="1" applyBorder="1" applyAlignment="1" applyProtection="1">
      <alignment horizontal="left" vertical="center" wrapText="1"/>
      <protection locked="0"/>
    </xf>
    <xf numFmtId="0" fontId="4" fillId="16" borderId="4" xfId="0" applyFont="1" applyFill="1" applyBorder="1" applyAlignment="1" applyProtection="1">
      <alignment horizontal="left" vertical="center" wrapText="1"/>
      <protection locked="0"/>
    </xf>
    <xf numFmtId="0" fontId="15" fillId="16" borderId="2" xfId="0" applyFont="1" applyFill="1" applyBorder="1" applyAlignment="1" applyProtection="1">
      <alignment horizontal="center" vertical="center" wrapText="1"/>
      <protection locked="0"/>
    </xf>
    <xf numFmtId="0" fontId="15" fillId="16" borderId="4" xfId="0" applyFont="1" applyFill="1" applyBorder="1" applyAlignment="1" applyProtection="1">
      <alignment horizontal="center" vertical="center" wrapText="1"/>
      <protection locked="0"/>
    </xf>
    <xf numFmtId="0" fontId="2" fillId="7" borderId="9" xfId="5" applyFont="1" applyFill="1" applyBorder="1" applyAlignment="1" applyProtection="1">
      <alignment horizontal="center" vertical="center" wrapText="1"/>
      <protection locked="0"/>
    </xf>
    <xf numFmtId="0" fontId="18" fillId="15" borderId="2" xfId="8" applyFont="1" applyFill="1" applyBorder="1" applyAlignment="1">
      <alignment horizontal="center" vertical="center" wrapText="1"/>
    </xf>
    <xf numFmtId="0" fontId="18" fillId="15" borderId="3" xfId="8" applyFont="1" applyFill="1" applyBorder="1" applyAlignment="1">
      <alignment horizontal="center" vertical="center" wrapText="1"/>
    </xf>
    <xf numFmtId="0" fontId="18" fillId="15" borderId="4" xfId="8" applyFont="1" applyFill="1" applyBorder="1" applyAlignment="1">
      <alignment horizontal="center" vertical="center" wrapText="1"/>
    </xf>
    <xf numFmtId="0" fontId="18" fillId="15" borderId="2" xfId="8"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4" fillId="0" borderId="12" xfId="0" applyFont="1" applyBorder="1" applyAlignment="1" applyProtection="1">
      <alignment horizontal="left" wrapText="1"/>
    </xf>
    <xf numFmtId="0" fontId="4" fillId="0" borderId="13" xfId="0" applyFont="1" applyBorder="1" applyAlignment="1" applyProtection="1">
      <alignment horizontal="left"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1" xfId="4" applyFont="1" applyFill="1" applyBorder="1" applyAlignment="1" applyProtection="1">
      <alignment horizontal="center" vertical="center" wrapText="1"/>
      <protection locked="0"/>
    </xf>
    <xf numFmtId="0" fontId="17" fillId="0" borderId="1" xfId="4" applyFont="1" applyFill="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7" borderId="2" xfId="0" applyFont="1" applyFill="1" applyBorder="1" applyAlignment="1" applyProtection="1">
      <alignment vertical="center" wrapText="1"/>
      <protection locked="0"/>
    </xf>
    <xf numFmtId="0" fontId="2" fillId="7" borderId="4" xfId="0" applyFont="1" applyFill="1" applyBorder="1" applyAlignment="1" applyProtection="1">
      <alignment vertical="center" wrapText="1"/>
      <protection locked="0"/>
    </xf>
    <xf numFmtId="0" fontId="2" fillId="0" borderId="1" xfId="5" applyFont="1" applyBorder="1" applyAlignment="1" applyProtection="1">
      <alignment horizontal="left" vertical="top" wrapText="1"/>
    </xf>
    <xf numFmtId="0" fontId="4" fillId="0" borderId="1" xfId="5" applyFont="1" applyBorder="1" applyAlignment="1" applyProtection="1">
      <alignment horizontal="left" vertical="top"/>
    </xf>
    <xf numFmtId="0" fontId="2" fillId="0" borderId="2" xfId="5" applyFont="1" applyBorder="1" applyAlignment="1" applyProtection="1">
      <alignment horizontal="left" vertical="top" wrapText="1"/>
    </xf>
    <xf numFmtId="0" fontId="4" fillId="0" borderId="3" xfId="5" applyFont="1" applyBorder="1" applyAlignment="1" applyProtection="1">
      <alignment horizontal="left" vertical="top"/>
    </xf>
    <xf numFmtId="0" fontId="4" fillId="0" borderId="4" xfId="5" applyFont="1" applyBorder="1" applyAlignment="1" applyProtection="1">
      <alignment horizontal="left" vertical="top"/>
    </xf>
    <xf numFmtId="0" fontId="36" fillId="0" borderId="23" xfId="0" applyFont="1" applyBorder="1" applyAlignment="1">
      <alignment horizontal="left" vertical="center"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3" fillId="0" borderId="15" xfId="0" applyFont="1" applyBorder="1" applyAlignment="1" applyProtection="1">
      <alignment horizontal="left" vertical="center" wrapText="1"/>
    </xf>
    <xf numFmtId="0" fontId="33" fillId="0" borderId="16" xfId="0" applyFont="1" applyBorder="1" applyAlignment="1" applyProtection="1">
      <alignment horizontal="left" vertical="center" wrapText="1"/>
    </xf>
    <xf numFmtId="0" fontId="33" fillId="0" borderId="17" xfId="0" applyFont="1" applyBorder="1" applyAlignment="1" applyProtection="1">
      <alignment horizontal="left" vertical="center" wrapText="1"/>
    </xf>
    <xf numFmtId="0" fontId="33" fillId="0" borderId="24" xfId="0" applyFont="1" applyBorder="1" applyAlignment="1" applyProtection="1">
      <alignment horizontal="left" vertical="top" wrapText="1"/>
    </xf>
    <xf numFmtId="0" fontId="33" fillId="0" borderId="25" xfId="0" applyFont="1" applyBorder="1" applyAlignment="1" applyProtection="1">
      <alignment horizontal="left" vertical="top" wrapText="1"/>
    </xf>
    <xf numFmtId="0" fontId="33" fillId="0" borderId="26" xfId="0" applyFont="1" applyBorder="1" applyAlignment="1" applyProtection="1">
      <alignment horizontal="left" vertical="top" wrapText="1"/>
    </xf>
    <xf numFmtId="0" fontId="2" fillId="12" borderId="2" xfId="0" applyFont="1" applyFill="1" applyBorder="1" applyAlignment="1" applyProtection="1">
      <alignment horizontal="center" vertical="center"/>
      <protection locked="0"/>
    </xf>
    <xf numFmtId="0" fontId="2" fillId="12" borderId="4" xfId="0" applyFont="1" applyFill="1" applyBorder="1" applyAlignment="1" applyProtection="1">
      <alignment horizontal="center" vertical="center"/>
      <protection locked="0"/>
    </xf>
    <xf numFmtId="0" fontId="2" fillId="33" borderId="22"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35" fillId="0" borderId="23" xfId="0" applyFont="1" applyBorder="1" applyAlignment="1">
      <alignment horizontal="left" vertical="center" wrapText="1"/>
    </xf>
    <xf numFmtId="0" fontId="2" fillId="7" borderId="2" xfId="12" applyFont="1" applyFill="1" applyBorder="1" applyAlignment="1" applyProtection="1">
      <alignment horizontal="center" vertical="center" wrapText="1"/>
      <protection locked="0"/>
    </xf>
    <xf numFmtId="0" fontId="2" fillId="7" borderId="3" xfId="12" applyFont="1" applyFill="1" applyBorder="1" applyAlignment="1" applyProtection="1">
      <alignment horizontal="center" vertical="center" wrapText="1"/>
      <protection locked="0"/>
    </xf>
    <xf numFmtId="0" fontId="2" fillId="7" borderId="4" xfId="12" applyFont="1" applyFill="1" applyBorder="1" applyAlignment="1" applyProtection="1">
      <alignment horizontal="center" vertical="center" wrapText="1"/>
      <protection locked="0"/>
    </xf>
    <xf numFmtId="0" fontId="2" fillId="10" borderId="1" xfId="4" applyFont="1" applyFill="1" applyBorder="1" applyAlignment="1" applyProtection="1">
      <alignment horizontal="left" vertical="center" wrapText="1"/>
      <protection locked="0"/>
    </xf>
    <xf numFmtId="0" fontId="2" fillId="11" borderId="1" xfId="4" applyFont="1" applyFill="1" applyBorder="1" applyAlignment="1" applyProtection="1">
      <alignment horizontal="left" vertical="center" wrapText="1"/>
      <protection locked="0"/>
    </xf>
    <xf numFmtId="0" fontId="4" fillId="15" borderId="8" xfId="0" applyFont="1" applyFill="1" applyBorder="1" applyAlignment="1" applyProtection="1">
      <alignment horizontal="left" vertical="center" wrapText="1"/>
    </xf>
    <xf numFmtId="0" fontId="4" fillId="15" borderId="9" xfId="0" applyFont="1" applyFill="1" applyBorder="1" applyAlignment="1" applyProtection="1">
      <alignment horizontal="left" vertical="center" wrapText="1"/>
    </xf>
    <xf numFmtId="9" fontId="4" fillId="15" borderId="8" xfId="12" applyNumberFormat="1" applyFont="1" applyFill="1" applyBorder="1" applyAlignment="1" applyProtection="1">
      <alignment horizontal="center" vertical="center" wrapText="1"/>
      <protection locked="0"/>
    </xf>
    <xf numFmtId="9" fontId="4" fillId="15" borderId="9" xfId="12" applyNumberFormat="1" applyFont="1" applyFill="1" applyBorder="1" applyAlignment="1" applyProtection="1">
      <alignment horizontal="center" vertical="center" wrapText="1"/>
      <protection locked="0"/>
    </xf>
    <xf numFmtId="0" fontId="4" fillId="15" borderId="2" xfId="0" applyFont="1" applyFill="1" applyBorder="1" applyAlignment="1" applyProtection="1">
      <alignment horizontal="center" vertical="center" wrapText="1"/>
    </xf>
    <xf numFmtId="0" fontId="4" fillId="15" borderId="3" xfId="0" applyFont="1" applyFill="1" applyBorder="1" applyAlignment="1" applyProtection="1">
      <alignment horizontal="center" vertical="center" wrapText="1"/>
    </xf>
    <xf numFmtId="0" fontId="4" fillId="15" borderId="4" xfId="0" applyFont="1" applyFill="1" applyBorder="1" applyAlignment="1" applyProtection="1">
      <alignment horizontal="center" vertical="center" wrapText="1"/>
    </xf>
    <xf numFmtId="0" fontId="4" fillId="0" borderId="10" xfId="3" applyFont="1" applyBorder="1" applyAlignment="1">
      <alignment horizontal="left" vertical="center" wrapText="1"/>
    </xf>
    <xf numFmtId="0" fontId="4" fillId="0" borderId="11" xfId="3" applyFont="1" applyBorder="1" applyAlignment="1">
      <alignment horizontal="left" vertical="center" wrapText="1"/>
    </xf>
    <xf numFmtId="0" fontId="4" fillId="0" borderId="12" xfId="3" applyFont="1" applyBorder="1" applyAlignment="1">
      <alignment horizontal="left" vertical="center" wrapText="1"/>
    </xf>
    <xf numFmtId="0" fontId="4" fillId="0" borderId="6" xfId="3" applyFont="1" applyBorder="1" applyAlignment="1">
      <alignment horizontal="left" vertical="center" wrapText="1"/>
    </xf>
    <xf numFmtId="0" fontId="4" fillId="0" borderId="7" xfId="3" applyFont="1" applyBorder="1" applyAlignment="1">
      <alignment horizontal="left" vertical="center" wrapText="1"/>
    </xf>
    <xf numFmtId="0" fontId="4" fillId="0" borderId="13" xfId="3" applyFont="1" applyBorder="1" applyAlignment="1">
      <alignment horizontal="left" vertical="center" wrapText="1"/>
    </xf>
    <xf numFmtId="9" fontId="4" fillId="0" borderId="10" xfId="3" applyNumberFormat="1" applyFont="1" applyBorder="1" applyAlignment="1">
      <alignment horizontal="left" vertical="center" wrapText="1"/>
    </xf>
    <xf numFmtId="0" fontId="4" fillId="15" borderId="10" xfId="3" applyFont="1" applyFill="1" applyBorder="1" applyAlignment="1">
      <alignment horizontal="left" vertical="center"/>
    </xf>
    <xf numFmtId="0" fontId="4" fillId="15" borderId="11" xfId="3" applyFont="1" applyFill="1" applyBorder="1" applyAlignment="1">
      <alignment horizontal="left" vertical="center"/>
    </xf>
    <xf numFmtId="0" fontId="4" fillId="15" borderId="12" xfId="3" applyFont="1" applyFill="1" applyBorder="1" applyAlignment="1">
      <alignment horizontal="left" vertical="center"/>
    </xf>
    <xf numFmtId="0" fontId="4" fillId="15" borderId="6" xfId="3" applyFont="1" applyFill="1" applyBorder="1" applyAlignment="1">
      <alignment horizontal="left" vertical="center"/>
    </xf>
    <xf numFmtId="0" fontId="4" fillId="15" borderId="7" xfId="3" applyFont="1" applyFill="1" applyBorder="1" applyAlignment="1">
      <alignment horizontal="left" vertical="center"/>
    </xf>
    <xf numFmtId="0" fontId="4" fillId="15" borderId="13" xfId="3" applyFont="1" applyFill="1" applyBorder="1" applyAlignment="1">
      <alignment horizontal="left" vertical="center"/>
    </xf>
    <xf numFmtId="0" fontId="4" fillId="0" borderId="10" xfId="3" applyFont="1" applyBorder="1" applyAlignment="1">
      <alignment horizontal="left" vertical="center"/>
    </xf>
    <xf numFmtId="0" fontId="4" fillId="0" borderId="11" xfId="3" applyFont="1" applyBorder="1" applyAlignment="1">
      <alignment horizontal="left" vertical="center"/>
    </xf>
    <xf numFmtId="0" fontId="4" fillId="0" borderId="12" xfId="3" applyFont="1" applyBorder="1" applyAlignment="1">
      <alignment horizontal="left" vertical="center"/>
    </xf>
    <xf numFmtId="0" fontId="4" fillId="0" borderId="6" xfId="3" applyFont="1" applyBorder="1" applyAlignment="1">
      <alignment horizontal="left" vertical="center"/>
    </xf>
    <xf numFmtId="0" fontId="4" fillId="0" borderId="7" xfId="3" applyFont="1" applyBorder="1" applyAlignment="1">
      <alignment horizontal="left" vertical="center"/>
    </xf>
    <xf numFmtId="0" fontId="4" fillId="0" borderId="13" xfId="3" applyFont="1" applyBorder="1" applyAlignment="1">
      <alignment horizontal="left" vertical="center"/>
    </xf>
    <xf numFmtId="0" fontId="4" fillId="0" borderId="2" xfId="12" applyFont="1" applyFill="1" applyBorder="1" applyAlignment="1" applyProtection="1">
      <alignment horizontal="left" vertical="center" wrapText="1"/>
      <protection locked="0"/>
    </xf>
    <xf numFmtId="0" fontId="4" fillId="0" borderId="3" xfId="12" applyFont="1" applyFill="1" applyBorder="1" applyAlignment="1" applyProtection="1">
      <alignment horizontal="left" vertical="center" wrapText="1"/>
      <protection locked="0"/>
    </xf>
    <xf numFmtId="0" fontId="4" fillId="0" borderId="4" xfId="12" applyFont="1" applyFill="1" applyBorder="1" applyAlignment="1" applyProtection="1">
      <alignment horizontal="left" vertical="center" wrapText="1"/>
      <protection locked="0"/>
    </xf>
    <xf numFmtId="0" fontId="2" fillId="7" borderId="2" xfId="12" quotePrefix="1" applyFont="1" applyFill="1" applyBorder="1" applyAlignment="1" applyProtection="1">
      <alignment horizontal="left" vertical="center" wrapText="1"/>
      <protection locked="0"/>
    </xf>
    <xf numFmtId="0" fontId="2" fillId="7" borderId="3" xfId="12" applyFont="1" applyFill="1" applyBorder="1" applyAlignment="1" applyProtection="1">
      <alignment horizontal="justify" vertical="center" wrapText="1"/>
      <protection locked="0"/>
    </xf>
    <xf numFmtId="0" fontId="2" fillId="7" borderId="4" xfId="12" applyFont="1" applyFill="1" applyBorder="1" applyAlignment="1" applyProtection="1">
      <alignment horizontal="justify" vertical="center" wrapText="1"/>
      <protection locked="0"/>
    </xf>
    <xf numFmtId="0" fontId="4" fillId="0" borderId="2" xfId="12" applyFont="1" applyBorder="1" applyAlignment="1" applyProtection="1">
      <alignment horizontal="left" vertical="center" wrapText="1"/>
      <protection locked="0"/>
    </xf>
    <xf numFmtId="0" fontId="4" fillId="0" borderId="3" xfId="12" applyFont="1" applyBorder="1" applyAlignment="1" applyProtection="1">
      <alignment horizontal="left" vertical="center" wrapText="1"/>
      <protection locked="0"/>
    </xf>
    <xf numFmtId="0" fontId="4" fillId="0" borderId="4" xfId="12" applyFont="1" applyBorder="1" applyAlignment="1" applyProtection="1">
      <alignment horizontal="left" vertical="center" wrapText="1"/>
      <protection locked="0"/>
    </xf>
    <xf numFmtId="0" fontId="2" fillId="7" borderId="1" xfId="12" applyFont="1" applyFill="1" applyBorder="1" applyAlignment="1" applyProtection="1">
      <alignment horizontal="center" vertical="center" wrapText="1"/>
      <protection locked="0"/>
    </xf>
    <xf numFmtId="0" fontId="2" fillId="7" borderId="2" xfId="12" quotePrefix="1" applyFont="1" applyFill="1" applyBorder="1" applyAlignment="1" applyProtection="1">
      <alignment horizontal="center" vertical="center" wrapText="1"/>
      <protection locked="0"/>
    </xf>
    <xf numFmtId="0" fontId="2" fillId="7" borderId="3" xfId="12" quotePrefix="1" applyFont="1" applyFill="1" applyBorder="1" applyAlignment="1" applyProtection="1">
      <alignment horizontal="center" vertical="center" wrapText="1"/>
      <protection locked="0"/>
    </xf>
    <xf numFmtId="0" fontId="2" fillId="7" borderId="4" xfId="12" quotePrefix="1" applyFont="1" applyFill="1" applyBorder="1" applyAlignment="1" applyProtection="1">
      <alignment horizontal="center" vertical="center" wrapText="1"/>
      <protection locked="0"/>
    </xf>
    <xf numFmtId="0" fontId="4" fillId="0" borderId="2" xfId="12" applyFont="1" applyBorder="1" applyAlignment="1" applyProtection="1">
      <alignment horizontal="center" vertical="center" wrapText="1"/>
      <protection locked="0"/>
    </xf>
    <xf numFmtId="0" fontId="4" fillId="0" borderId="4" xfId="12" applyFont="1" applyBorder="1" applyAlignment="1" applyProtection="1">
      <alignment horizontal="center" vertical="center" wrapText="1"/>
      <protection locked="0"/>
    </xf>
    <xf numFmtId="0" fontId="4" fillId="0" borderId="2" xfId="12" applyFont="1" applyBorder="1" applyAlignment="1" applyProtection="1">
      <alignment horizontal="center" vertical="center"/>
      <protection locked="0"/>
    </xf>
    <xf numFmtId="0" fontId="4" fillId="0" borderId="4" xfId="12" applyFont="1" applyBorder="1" applyAlignment="1" applyProtection="1">
      <alignment horizontal="center" vertical="center"/>
      <protection locked="0"/>
    </xf>
    <xf numFmtId="0" fontId="4" fillId="0" borderId="1" xfId="12" applyFont="1" applyBorder="1" applyAlignment="1" applyProtection="1">
      <alignment horizontal="center" vertical="center"/>
      <protection locked="0"/>
    </xf>
    <xf numFmtId="0" fontId="4" fillId="15" borderId="1" xfId="12" applyFont="1" applyFill="1" applyBorder="1" applyAlignment="1" applyProtection="1">
      <alignment horizontal="center" vertical="center" wrapText="1"/>
      <protection locked="0"/>
    </xf>
    <xf numFmtId="0" fontId="4" fillId="15" borderId="2" xfId="12" applyFont="1" applyFill="1" applyBorder="1" applyAlignment="1" applyProtection="1">
      <alignment horizontal="left" vertical="center" wrapText="1"/>
      <protection locked="0"/>
    </xf>
    <xf numFmtId="0" fontId="4" fillId="15" borderId="3" xfId="12" applyFont="1" applyFill="1" applyBorder="1" applyAlignment="1" applyProtection="1">
      <alignment horizontal="left" vertical="center" wrapText="1"/>
      <protection locked="0"/>
    </xf>
    <xf numFmtId="0" fontId="4" fillId="15" borderId="4" xfId="12" applyFont="1" applyFill="1" applyBorder="1" applyAlignment="1" applyProtection="1">
      <alignment horizontal="left" vertical="center" wrapText="1"/>
      <protection locked="0"/>
    </xf>
    <xf numFmtId="0" fontId="4" fillId="0" borderId="3" xfId="12" applyFont="1" applyBorder="1" applyAlignment="1" applyProtection="1">
      <alignment horizontal="center" vertical="center" wrapText="1"/>
      <protection locked="0"/>
    </xf>
    <xf numFmtId="0" fontId="2" fillId="2" borderId="2" xfId="12" quotePrefix="1" applyFont="1" applyFill="1" applyBorder="1" applyAlignment="1" applyProtection="1">
      <alignment horizontal="left" vertical="center" wrapText="1"/>
      <protection locked="0"/>
    </xf>
    <xf numFmtId="0" fontId="2" fillId="2" borderId="3" xfId="12" quotePrefix="1" applyFont="1" applyFill="1" applyBorder="1" applyAlignment="1" applyProtection="1">
      <alignment horizontal="left" vertical="center" wrapText="1"/>
      <protection locked="0"/>
    </xf>
    <xf numFmtId="0" fontId="2" fillId="2" borderId="4" xfId="12" quotePrefix="1" applyFont="1" applyFill="1" applyBorder="1" applyAlignment="1" applyProtection="1">
      <alignment horizontal="left" vertical="center" wrapText="1"/>
      <protection locked="0"/>
    </xf>
    <xf numFmtId="9" fontId="4" fillId="0" borderId="8" xfId="0" applyNumberFormat="1" applyFont="1" applyBorder="1" applyAlignment="1" applyProtection="1">
      <alignment horizontal="center" vertical="center" wrapText="1"/>
      <protection locked="0"/>
    </xf>
    <xf numFmtId="9" fontId="4" fillId="0" borderId="9" xfId="0" applyNumberFormat="1" applyFont="1" applyBorder="1" applyAlignment="1" applyProtection="1">
      <alignment horizontal="center" vertical="center" wrapText="1"/>
      <protection locked="0"/>
    </xf>
    <xf numFmtId="0" fontId="2" fillId="2" borderId="1" xfId="12"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30" borderId="8" xfId="0" applyFont="1" applyFill="1" applyBorder="1" applyAlignment="1" applyProtection="1">
      <alignment horizontal="left" vertical="center" wrapText="1"/>
    </xf>
    <xf numFmtId="0" fontId="4" fillId="30" borderId="9" xfId="0" applyFont="1" applyFill="1" applyBorder="1" applyAlignment="1" applyProtection="1">
      <alignment horizontal="left" vertical="center" wrapText="1"/>
    </xf>
    <xf numFmtId="9" fontId="4" fillId="30" borderId="8" xfId="0" applyNumberFormat="1" applyFont="1" applyFill="1" applyBorder="1" applyAlignment="1" applyProtection="1">
      <alignment horizontal="center" vertical="center" wrapText="1"/>
      <protection locked="0"/>
    </xf>
    <xf numFmtId="9" fontId="4" fillId="30" borderId="9" xfId="0" applyNumberFormat="1" applyFont="1" applyFill="1" applyBorder="1" applyAlignment="1" applyProtection="1">
      <alignment horizontal="center" vertical="center" wrapText="1"/>
      <protection locked="0"/>
    </xf>
    <xf numFmtId="0" fontId="4" fillId="15" borderId="8" xfId="0" applyFont="1" applyFill="1" applyBorder="1" applyAlignment="1" applyProtection="1">
      <alignment horizontal="left" vertical="top" wrapText="1"/>
    </xf>
    <xf numFmtId="0" fontId="4" fillId="15" borderId="9" xfId="0" applyFont="1" applyFill="1" applyBorder="1" applyAlignment="1" applyProtection="1">
      <alignment horizontal="left" vertical="top" wrapText="1"/>
    </xf>
    <xf numFmtId="0" fontId="4" fillId="0" borderId="2" xfId="3" applyFont="1" applyBorder="1" applyAlignment="1">
      <alignment horizontal="left" vertical="center"/>
    </xf>
    <xf numFmtId="0" fontId="4" fillId="0" borderId="3" xfId="3" applyFont="1" applyBorder="1" applyAlignment="1">
      <alignment horizontal="left" vertical="center"/>
    </xf>
    <xf numFmtId="0" fontId="4" fillId="0" borderId="4" xfId="3" applyFont="1" applyBorder="1" applyAlignment="1">
      <alignment horizontal="left" vertical="center"/>
    </xf>
    <xf numFmtId="0" fontId="4" fillId="0" borderId="2" xfId="3" applyFont="1" applyBorder="1" applyAlignment="1">
      <alignment vertical="center"/>
    </xf>
    <xf numFmtId="0" fontId="4" fillId="0" borderId="3" xfId="3" applyFont="1" applyBorder="1" applyAlignment="1">
      <alignment vertical="center"/>
    </xf>
    <xf numFmtId="0" fontId="4" fillId="0" borderId="4" xfId="3" applyFont="1" applyBorder="1" applyAlignment="1">
      <alignment vertical="center"/>
    </xf>
    <xf numFmtId="9" fontId="4" fillId="0" borderId="11" xfId="3" applyNumberFormat="1" applyFont="1" applyBorder="1" applyAlignment="1">
      <alignment horizontal="left" vertical="center" wrapText="1"/>
    </xf>
    <xf numFmtId="9" fontId="4" fillId="0" borderId="12" xfId="3" applyNumberFormat="1" applyFont="1" applyBorder="1" applyAlignment="1">
      <alignment horizontal="left" vertical="center" wrapText="1"/>
    </xf>
    <xf numFmtId="9" fontId="4" fillId="0" borderId="6" xfId="3" applyNumberFormat="1" applyFont="1" applyBorder="1" applyAlignment="1">
      <alignment horizontal="left" vertical="center" wrapText="1"/>
    </xf>
    <xf numFmtId="9" fontId="4" fillId="0" borderId="7" xfId="3" applyNumberFormat="1" applyFont="1" applyBorder="1" applyAlignment="1">
      <alignment horizontal="left" vertical="center" wrapText="1"/>
    </xf>
    <xf numFmtId="9" fontId="4" fillId="0" borderId="13" xfId="3" applyNumberFormat="1" applyFont="1" applyBorder="1" applyAlignment="1">
      <alignment horizontal="left" vertical="center" wrapText="1"/>
    </xf>
    <xf numFmtId="0" fontId="2" fillId="7" borderId="2" xfId="0" applyFont="1" applyFill="1" applyBorder="1" applyAlignment="1" applyProtection="1">
      <alignment horizontal="left" vertical="center" wrapText="1"/>
      <protection locked="0"/>
    </xf>
    <xf numFmtId="0" fontId="2" fillId="7" borderId="4" xfId="0" applyFont="1" applyFill="1" applyBorder="1" applyAlignment="1" applyProtection="1">
      <alignment horizontal="left" vertical="center" wrapText="1"/>
      <protection locked="0"/>
    </xf>
    <xf numFmtId="9" fontId="4" fillId="0" borderId="10" xfId="3" applyNumberFormat="1" applyFont="1" applyBorder="1" applyAlignment="1">
      <alignment vertical="center" wrapText="1"/>
    </xf>
    <xf numFmtId="9" fontId="2" fillId="0" borderId="11" xfId="3" applyNumberFormat="1" applyFont="1" applyBorder="1" applyAlignment="1">
      <alignment vertical="center" wrapText="1"/>
    </xf>
    <xf numFmtId="9" fontId="2" fillId="0" borderId="12" xfId="3" applyNumberFormat="1" applyFont="1" applyBorder="1" applyAlignment="1">
      <alignment vertical="center" wrapText="1"/>
    </xf>
    <xf numFmtId="9" fontId="2" fillId="0" borderId="6" xfId="3" applyNumberFormat="1" applyFont="1" applyBorder="1" applyAlignment="1">
      <alignment vertical="center" wrapText="1"/>
    </xf>
    <xf numFmtId="9" fontId="2" fillId="0" borderId="7" xfId="3" applyNumberFormat="1" applyFont="1" applyBorder="1" applyAlignment="1">
      <alignment vertical="center" wrapText="1"/>
    </xf>
    <xf numFmtId="9" fontId="2" fillId="0" borderId="13" xfId="3" applyNumberFormat="1" applyFont="1" applyBorder="1" applyAlignment="1">
      <alignment vertical="center" wrapText="1"/>
    </xf>
    <xf numFmtId="0" fontId="4" fillId="0" borderId="10" xfId="3" applyFont="1" applyBorder="1" applyAlignment="1">
      <alignment vertical="center"/>
    </xf>
    <xf numFmtId="0" fontId="4" fillId="0" borderId="11" xfId="3" applyFont="1" applyBorder="1" applyAlignment="1">
      <alignment vertical="center"/>
    </xf>
    <xf numFmtId="0" fontId="4" fillId="0" borderId="12" xfId="3" applyFont="1" applyBorder="1" applyAlignment="1">
      <alignment vertical="center"/>
    </xf>
    <xf numFmtId="0" fontId="4" fillId="0" borderId="6" xfId="3" applyFont="1" applyBorder="1" applyAlignment="1">
      <alignment vertical="center"/>
    </xf>
    <xf numFmtId="0" fontId="4" fillId="0" borderId="7" xfId="3" applyFont="1" applyBorder="1" applyAlignment="1">
      <alignment vertical="center"/>
    </xf>
    <xf numFmtId="0" fontId="4" fillId="0" borderId="13" xfId="3" applyFont="1" applyBorder="1" applyAlignment="1">
      <alignment vertical="center"/>
    </xf>
    <xf numFmtId="0" fontId="4" fillId="0" borderId="7" xfId="5" applyFont="1" applyBorder="1" applyAlignment="1" applyProtection="1">
      <alignment horizontal="center"/>
    </xf>
    <xf numFmtId="0" fontId="2" fillId="2" borderId="2" xfId="0" quotePrefix="1" applyFont="1" applyFill="1" applyBorder="1" applyAlignment="1" applyProtection="1">
      <alignment horizontal="left" vertical="center" wrapText="1"/>
      <protection locked="0"/>
    </xf>
    <xf numFmtId="0" fontId="2" fillId="9" borderId="10" xfId="3" applyFont="1" applyFill="1" applyBorder="1" applyAlignment="1">
      <alignment horizontal="center" vertical="center"/>
    </xf>
    <xf numFmtId="0" fontId="2" fillId="9" borderId="11" xfId="3" applyFont="1" applyFill="1" applyBorder="1" applyAlignment="1">
      <alignment horizontal="center" vertical="center"/>
    </xf>
    <xf numFmtId="0" fontId="2" fillId="9" borderId="8" xfId="3" applyFont="1" applyFill="1" applyBorder="1" applyAlignment="1">
      <alignment horizontal="center" vertical="center"/>
    </xf>
    <xf numFmtId="0" fontId="2" fillId="0" borderId="1" xfId="3" applyFont="1" applyBorder="1" applyAlignment="1">
      <alignment horizontal="left" vertical="center"/>
    </xf>
    <xf numFmtId="0" fontId="2" fillId="0" borderId="10" xfId="3" applyFont="1" applyBorder="1" applyAlignment="1">
      <alignment horizontal="left" vertical="center"/>
    </xf>
    <xf numFmtId="0" fontId="4" fillId="0" borderId="2" xfId="5" applyFont="1" applyBorder="1" applyAlignment="1" applyProtection="1">
      <alignment horizontal="left" vertical="center"/>
      <protection locked="0"/>
    </xf>
    <xf numFmtId="0" fontId="4" fillId="0" borderId="3" xfId="5" applyFont="1" applyBorder="1" applyAlignment="1" applyProtection="1">
      <alignment horizontal="left" vertical="center"/>
      <protection locked="0"/>
    </xf>
    <xf numFmtId="0" fontId="4" fillId="0" borderId="4" xfId="5" applyFont="1" applyBorder="1" applyAlignment="1" applyProtection="1">
      <alignment horizontal="left" vertical="center"/>
      <protection locked="0"/>
    </xf>
    <xf numFmtId="0" fontId="2" fillId="15" borderId="11" xfId="5" applyFont="1" applyFill="1" applyBorder="1" applyAlignment="1" applyProtection="1">
      <alignment horizontal="center" vertical="center" wrapText="1"/>
    </xf>
    <xf numFmtId="0" fontId="2" fillId="15" borderId="0" xfId="5" applyFont="1" applyFill="1" applyBorder="1" applyAlignment="1" applyProtection="1">
      <alignment horizontal="center" vertical="center" wrapText="1"/>
    </xf>
    <xf numFmtId="0" fontId="2" fillId="15" borderId="7" xfId="5" applyFont="1" applyFill="1" applyBorder="1" applyAlignment="1" applyProtection="1">
      <alignment horizontal="center" vertical="center" wrapText="1"/>
    </xf>
    <xf numFmtId="0" fontId="4" fillId="0" borderId="8" xfId="5" applyFont="1" applyBorder="1" applyAlignment="1" applyProtection="1">
      <alignment horizontal="left" vertical="center" wrapText="1"/>
    </xf>
    <xf numFmtId="0" fontId="4" fillId="0" borderId="9" xfId="5" applyFont="1" applyBorder="1" applyAlignment="1" applyProtection="1">
      <alignment horizontal="left" vertical="center" wrapText="1"/>
    </xf>
    <xf numFmtId="9" fontId="4" fillId="0" borderId="8" xfId="5" applyNumberFormat="1" applyFont="1" applyBorder="1" applyAlignment="1" applyProtection="1">
      <alignment horizontal="center" vertical="center" wrapText="1"/>
      <protection locked="0"/>
    </xf>
    <xf numFmtId="0" fontId="4" fillId="0" borderId="9" xfId="5" applyFont="1" applyBorder="1" applyAlignment="1" applyProtection="1">
      <alignment horizontal="center" vertical="center" wrapText="1"/>
      <protection locked="0"/>
    </xf>
    <xf numFmtId="9" fontId="4" fillId="0" borderId="1" xfId="5" applyNumberFormat="1" applyFont="1" applyBorder="1" applyAlignment="1" applyProtection="1">
      <alignment horizontal="center" vertical="center" wrapText="1"/>
      <protection locked="0"/>
    </xf>
    <xf numFmtId="0" fontId="2" fillId="7" borderId="2" xfId="5" applyFont="1" applyFill="1" applyBorder="1" applyAlignment="1" applyProtection="1">
      <alignment horizontal="justify" vertical="center" wrapText="1"/>
      <protection locked="0"/>
    </xf>
    <xf numFmtId="0" fontId="4" fillId="0" borderId="2" xfId="3" applyFont="1" applyFill="1" applyBorder="1" applyAlignment="1">
      <alignment horizontal="center" vertical="center"/>
    </xf>
    <xf numFmtId="0" fontId="4" fillId="0" borderId="4" xfId="3" applyFont="1" applyFill="1" applyBorder="1" applyAlignment="1">
      <alignment horizontal="center" vertical="center"/>
    </xf>
    <xf numFmtId="10" fontId="4" fillId="0" borderId="8" xfId="0" applyNumberFormat="1" applyFont="1" applyBorder="1" applyAlignment="1" applyProtection="1">
      <alignment horizontal="center" vertical="center" wrapText="1"/>
      <protection locked="0"/>
    </xf>
    <xf numFmtId="10" fontId="4" fillId="0" borderId="9" xfId="0" applyNumberFormat="1" applyFont="1" applyBorder="1" applyAlignment="1" applyProtection="1">
      <alignment horizontal="center" vertical="center" wrapText="1"/>
      <protection locked="0"/>
    </xf>
    <xf numFmtId="0" fontId="4" fillId="28" borderId="8" xfId="0" applyFont="1" applyFill="1" applyBorder="1" applyAlignment="1" applyProtection="1">
      <alignment horizontal="left" vertical="center" wrapText="1"/>
    </xf>
    <xf numFmtId="0" fontId="4" fillId="28" borderId="9" xfId="0" applyFont="1" applyFill="1" applyBorder="1" applyAlignment="1" applyProtection="1">
      <alignment horizontal="left" vertical="center" wrapText="1"/>
    </xf>
    <xf numFmtId="10" fontId="4" fillId="28" borderId="8" xfId="0" applyNumberFormat="1" applyFont="1" applyFill="1" applyBorder="1" applyAlignment="1" applyProtection="1">
      <alignment horizontal="center" vertical="center" wrapText="1"/>
      <protection locked="0"/>
    </xf>
    <xf numFmtId="10" fontId="4" fillId="28" borderId="9"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15" borderId="8" xfId="0" applyFont="1" applyFill="1" applyBorder="1" applyAlignment="1" applyProtection="1">
      <alignment horizontal="left" vertical="center" wrapText="1"/>
    </xf>
    <xf numFmtId="0" fontId="2" fillId="15" borderId="9" xfId="0" applyFont="1" applyFill="1" applyBorder="1" applyAlignment="1" applyProtection="1">
      <alignment horizontal="left" vertical="center" wrapText="1"/>
    </xf>
    <xf numFmtId="0" fontId="2" fillId="0" borderId="8"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2" fillId="28" borderId="8" xfId="0" applyFont="1" applyFill="1" applyBorder="1" applyAlignment="1" applyProtection="1">
      <alignment horizontal="left" vertical="top" wrapText="1"/>
    </xf>
    <xf numFmtId="0" fontId="4" fillId="28" borderId="9" xfId="0" applyFont="1" applyFill="1" applyBorder="1" applyAlignment="1" applyProtection="1">
      <alignment horizontal="left" vertical="top" wrapText="1"/>
    </xf>
    <xf numFmtId="0" fontId="2" fillId="0" borderId="8" xfId="0" applyFont="1" applyBorder="1" applyAlignment="1" applyProtection="1">
      <alignment vertical="center" wrapText="1"/>
    </xf>
    <xf numFmtId="0" fontId="2" fillId="0" borderId="9" xfId="0" applyFont="1" applyBorder="1" applyAlignment="1" applyProtection="1">
      <alignment vertical="center" wrapText="1"/>
    </xf>
    <xf numFmtId="0" fontId="2" fillId="15" borderId="8" xfId="0" applyFont="1" applyFill="1" applyBorder="1" applyAlignment="1" applyProtection="1">
      <alignment vertical="center" wrapText="1"/>
    </xf>
    <xf numFmtId="0" fontId="2" fillId="15" borderId="9" xfId="0" applyFont="1" applyFill="1" applyBorder="1" applyAlignment="1" applyProtection="1">
      <alignment vertical="center" wrapText="1"/>
    </xf>
    <xf numFmtId="0" fontId="2" fillId="28" borderId="8" xfId="0" applyFont="1" applyFill="1" applyBorder="1" applyAlignment="1" applyProtection="1">
      <alignment horizontal="left" vertical="center" wrapText="1"/>
    </xf>
    <xf numFmtId="0" fontId="2" fillId="28" borderId="9" xfId="0" applyFont="1" applyFill="1" applyBorder="1" applyAlignment="1" applyProtection="1">
      <alignment horizontal="lef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8" xfId="0" applyFont="1" applyBorder="1" applyAlignment="1" applyProtection="1">
      <alignment horizontal="left" vertical="top" wrapText="1"/>
    </xf>
    <xf numFmtId="0" fontId="4" fillId="28" borderId="8" xfId="0" applyFont="1" applyFill="1" applyBorder="1" applyAlignment="1" applyProtection="1">
      <alignment horizontal="left" vertical="top" wrapText="1"/>
    </xf>
    <xf numFmtId="0" fontId="2" fillId="10" borderId="2" xfId="4" applyFont="1" applyFill="1" applyBorder="1" applyAlignment="1" applyProtection="1">
      <alignment horizontal="left" vertical="center" wrapText="1"/>
      <protection locked="0"/>
    </xf>
    <xf numFmtId="0" fontId="2" fillId="10" borderId="3" xfId="4" applyFont="1" applyFill="1" applyBorder="1" applyAlignment="1" applyProtection="1">
      <alignment horizontal="left" vertical="center" wrapText="1"/>
      <protection locked="0"/>
    </xf>
    <xf numFmtId="0" fontId="2" fillId="10" borderId="4" xfId="4" applyFont="1" applyFill="1" applyBorder="1" applyAlignment="1" applyProtection="1">
      <alignment horizontal="left" vertical="center" wrapText="1"/>
      <protection locked="0"/>
    </xf>
    <xf numFmtId="0" fontId="2" fillId="11" borderId="2" xfId="4" applyFont="1" applyFill="1" applyBorder="1" applyAlignment="1" applyProtection="1">
      <alignment horizontal="left" vertical="center" wrapText="1"/>
      <protection locked="0"/>
    </xf>
    <xf numFmtId="0" fontId="2" fillId="11" borderId="3" xfId="4" applyFont="1" applyFill="1" applyBorder="1" applyAlignment="1" applyProtection="1">
      <alignment horizontal="left" vertical="center" wrapText="1"/>
      <protection locked="0"/>
    </xf>
    <xf numFmtId="0" fontId="2" fillId="11" borderId="4" xfId="4" applyFont="1" applyFill="1" applyBorder="1" applyAlignment="1" applyProtection="1">
      <alignment horizontal="left" vertical="center" wrapText="1"/>
      <protection locked="0"/>
    </xf>
    <xf numFmtId="0" fontId="4" fillId="0" borderId="11" xfId="5" applyFont="1" applyBorder="1" applyAlignment="1" applyProtection="1">
      <alignment horizontal="center"/>
      <protection locked="0"/>
    </xf>
    <xf numFmtId="0" fontId="4" fillId="0" borderId="7" xfId="5" applyFont="1" applyBorder="1" applyAlignment="1" applyProtection="1">
      <alignment horizontal="center"/>
      <protection locked="0"/>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13" xfId="3" applyFont="1" applyBorder="1" applyAlignment="1">
      <alignment horizontal="center" vertical="center"/>
    </xf>
    <xf numFmtId="9" fontId="4" fillId="0" borderId="10" xfId="3" applyNumberFormat="1" applyFont="1" applyBorder="1" applyAlignment="1">
      <alignment horizontal="center" vertical="center" wrapText="1"/>
    </xf>
    <xf numFmtId="9" fontId="4" fillId="0" borderId="11" xfId="3" applyNumberFormat="1" applyFont="1" applyBorder="1" applyAlignment="1">
      <alignment horizontal="center" vertical="center" wrapText="1"/>
    </xf>
    <xf numFmtId="9" fontId="4" fillId="0" borderId="12" xfId="3" applyNumberFormat="1" applyFont="1" applyBorder="1" applyAlignment="1">
      <alignment horizontal="center" vertical="center" wrapText="1"/>
    </xf>
    <xf numFmtId="9" fontId="4" fillId="0" borderId="6" xfId="3" applyNumberFormat="1" applyFont="1" applyBorder="1" applyAlignment="1">
      <alignment horizontal="center" vertical="center" wrapText="1"/>
    </xf>
    <xf numFmtId="9" fontId="4" fillId="0" borderId="7" xfId="3" applyNumberFormat="1" applyFont="1" applyBorder="1" applyAlignment="1">
      <alignment horizontal="center" vertical="center" wrapText="1"/>
    </xf>
    <xf numFmtId="9" fontId="4" fillId="0" borderId="13" xfId="3" applyNumberFormat="1" applyFont="1" applyBorder="1" applyAlignment="1">
      <alignment horizontal="center" vertical="center" wrapText="1"/>
    </xf>
    <xf numFmtId="0" fontId="2" fillId="5" borderId="8" xfId="5" applyFont="1" applyFill="1" applyBorder="1" applyAlignment="1" applyProtection="1">
      <alignment horizontal="center" vertical="center" wrapText="1"/>
      <protection locked="0"/>
    </xf>
    <xf numFmtId="0" fontId="28" fillId="27" borderId="1" xfId="0" applyFont="1" applyFill="1" applyBorder="1" applyAlignment="1">
      <alignment horizontal="center" wrapText="1"/>
    </xf>
    <xf numFmtId="0" fontId="28" fillId="15" borderId="6"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13" xfId="0" applyFont="1" applyFill="1" applyBorder="1" applyAlignment="1">
      <alignment horizontal="center" vertical="center" wrapText="1"/>
    </xf>
    <xf numFmtId="0" fontId="21" fillId="15" borderId="3" xfId="0" applyFont="1" applyFill="1" applyBorder="1" applyAlignment="1" applyProtection="1">
      <alignment horizontal="center" vertical="center" wrapText="1"/>
      <protection locked="0"/>
    </xf>
    <xf numFmtId="0" fontId="6" fillId="0" borderId="1" xfId="3" applyFont="1" applyBorder="1" applyAlignment="1">
      <alignment horizontal="center" vertical="center"/>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29" fillId="15" borderId="3" xfId="0" applyFont="1" applyFill="1" applyBorder="1" applyAlignment="1">
      <alignment horizontal="center" vertical="center" wrapText="1"/>
    </xf>
    <xf numFmtId="0" fontId="29" fillId="15" borderId="4" xfId="0" applyFont="1" applyFill="1" applyBorder="1" applyAlignment="1">
      <alignment horizontal="center" vertical="center" wrapText="1"/>
    </xf>
    <xf numFmtId="0" fontId="29" fillId="0" borderId="3" xfId="0" applyFont="1" applyBorder="1" applyAlignment="1">
      <alignment horizontal="center"/>
    </xf>
    <xf numFmtId="0" fontId="4" fillId="0" borderId="3" xfId="5" applyFont="1" applyBorder="1" applyAlignment="1" applyProtection="1">
      <alignment vertical="center" wrapText="1"/>
      <protection locked="0"/>
    </xf>
    <xf numFmtId="0" fontId="4" fillId="0" borderId="4" xfId="5" applyFont="1" applyBorder="1" applyAlignment="1" applyProtection="1">
      <alignment vertical="center" wrapText="1"/>
      <protection locked="0"/>
    </xf>
    <xf numFmtId="0" fontId="2" fillId="0" borderId="2" xfId="0" applyFont="1" applyBorder="1" applyAlignment="1" applyProtection="1">
      <alignment horizontal="left"/>
    </xf>
    <xf numFmtId="0" fontId="3" fillId="0" borderId="3" xfId="0" applyFont="1" applyBorder="1" applyAlignment="1">
      <alignment horizontal="left"/>
    </xf>
    <xf numFmtId="0" fontId="3" fillId="0" borderId="4" xfId="0" applyFont="1" applyBorder="1" applyAlignment="1">
      <alignment horizontal="left"/>
    </xf>
    <xf numFmtId="0" fontId="2" fillId="0" borderId="2" xfId="0" quotePrefix="1"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3" borderId="2" xfId="0" quotePrefix="1" applyFont="1" applyFill="1" applyBorder="1" applyAlignment="1" applyProtection="1">
      <alignment horizontal="center" vertical="center" wrapText="1"/>
      <protection locked="0"/>
    </xf>
    <xf numFmtId="0" fontId="2" fillId="3" borderId="3" xfId="0" quotePrefix="1" applyFont="1" applyFill="1" applyBorder="1" applyAlignment="1" applyProtection="1">
      <alignment horizontal="center" vertical="center" wrapText="1"/>
      <protection locked="0"/>
    </xf>
    <xf numFmtId="0" fontId="2" fillId="3" borderId="4" xfId="0" quotePrefix="1" applyFont="1" applyFill="1" applyBorder="1" applyAlignment="1" applyProtection="1">
      <alignment horizontal="center" vertical="center" wrapText="1"/>
      <protection locked="0"/>
    </xf>
    <xf numFmtId="0" fontId="6" fillId="0" borderId="2" xfId="2" applyFont="1" applyBorder="1" applyAlignment="1" applyProtection="1">
      <alignment horizontal="center" vertical="center" wrapText="1"/>
      <protection locked="0"/>
    </xf>
    <xf numFmtId="0" fontId="6" fillId="0" borderId="3" xfId="2" applyFont="1" applyBorder="1" applyAlignment="1" applyProtection="1">
      <alignment horizontal="center" vertical="center" wrapText="1"/>
      <protection locked="0"/>
    </xf>
    <xf numFmtId="0" fontId="6" fillId="0" borderId="4" xfId="2" applyFont="1" applyBorder="1" applyAlignment="1" applyProtection="1">
      <alignment horizontal="center" vertical="center" wrapText="1"/>
      <protection locked="0"/>
    </xf>
    <xf numFmtId="0" fontId="6" fillId="3" borderId="1" xfId="2" applyFont="1" applyFill="1" applyBorder="1" applyAlignment="1" applyProtection="1">
      <alignment horizontal="center" vertical="center" wrapText="1"/>
      <protection locked="0"/>
    </xf>
    <xf numFmtId="0" fontId="6" fillId="3" borderId="2" xfId="2" applyFont="1" applyFill="1" applyBorder="1" applyAlignment="1" applyProtection="1">
      <alignment horizontal="center" vertical="center" wrapText="1"/>
      <protection locked="0"/>
    </xf>
    <xf numFmtId="0" fontId="6" fillId="3" borderId="3" xfId="2" applyFont="1" applyFill="1" applyBorder="1" applyAlignment="1" applyProtection="1">
      <alignment horizontal="center" vertical="center" wrapText="1"/>
      <protection locked="0"/>
    </xf>
    <xf numFmtId="0" fontId="6" fillId="3" borderId="4" xfId="2" applyFont="1" applyFill="1" applyBorder="1" applyAlignment="1" applyProtection="1">
      <alignment horizontal="center" vertical="center" wrapText="1"/>
      <protection locked="0"/>
    </xf>
    <xf numFmtId="9" fontId="2" fillId="8" borderId="5" xfId="3" applyNumberFormat="1" applyFont="1" applyFill="1" applyBorder="1" applyAlignment="1">
      <alignment horizontal="center" vertical="center" wrapText="1"/>
    </xf>
    <xf numFmtId="0" fontId="2" fillId="8" borderId="0" xfId="3" applyFont="1" applyFill="1" applyBorder="1" applyAlignment="1">
      <alignment horizontal="center" vertical="center"/>
    </xf>
    <xf numFmtId="0" fontId="2" fillId="8" borderId="6" xfId="3" applyFont="1" applyFill="1" applyBorder="1" applyAlignment="1">
      <alignment horizontal="center" vertical="center"/>
    </xf>
    <xf numFmtId="0" fontId="2" fillId="8" borderId="7" xfId="3" applyFont="1" applyFill="1" applyBorder="1" applyAlignment="1">
      <alignment horizontal="center" vertical="center"/>
    </xf>
    <xf numFmtId="9" fontId="4" fillId="8" borderId="1" xfId="3" applyNumberFormat="1" applyFont="1" applyFill="1" applyBorder="1" applyAlignment="1">
      <alignment horizontal="center" vertical="center" wrapText="1"/>
    </xf>
    <xf numFmtId="0" fontId="4" fillId="8" borderId="2" xfId="0" applyFont="1" applyFill="1" applyBorder="1" applyAlignment="1" applyProtection="1">
      <alignment horizontal="left" vertical="center" wrapText="1"/>
      <protection locked="0"/>
    </xf>
    <xf numFmtId="0" fontId="4" fillId="8" borderId="3" xfId="0" applyFont="1" applyFill="1" applyBorder="1" applyAlignment="1" applyProtection="1">
      <alignment horizontal="left" vertical="center" wrapText="1"/>
      <protection locked="0"/>
    </xf>
    <xf numFmtId="0" fontId="4" fillId="8" borderId="4" xfId="0" applyFont="1" applyFill="1" applyBorder="1" applyAlignment="1" applyProtection="1">
      <alignment horizontal="left" vertical="center" wrapText="1"/>
      <protection locked="0"/>
    </xf>
    <xf numFmtId="0" fontId="4" fillId="8" borderId="3" xfId="0" applyFont="1" applyFill="1" applyBorder="1" applyAlignment="1" applyProtection="1">
      <alignment horizontal="center" vertical="center" wrapText="1"/>
      <protection locked="0"/>
    </xf>
    <xf numFmtId="0" fontId="4" fillId="8" borderId="3" xfId="0" applyFont="1" applyFill="1" applyBorder="1" applyAlignment="1" applyProtection="1">
      <alignment horizontal="center" vertical="center"/>
      <protection locked="0"/>
    </xf>
    <xf numFmtId="0" fontId="3" fillId="8" borderId="1" xfId="3" applyFont="1" applyFill="1" applyBorder="1" applyAlignment="1">
      <alignment horizontal="center" vertical="center"/>
    </xf>
    <xf numFmtId="0" fontId="2" fillId="7" borderId="2" xfId="0" quotePrefix="1" applyFont="1" applyFill="1" applyBorder="1" applyAlignment="1" applyProtection="1">
      <alignment horizontal="justify" vertical="center" wrapText="1"/>
      <protection locked="0"/>
    </xf>
    <xf numFmtId="0" fontId="2" fillId="7" borderId="3" xfId="0" quotePrefix="1" applyFont="1" applyFill="1" applyBorder="1" applyAlignment="1" applyProtection="1">
      <alignment horizontal="justify" vertical="center" wrapText="1"/>
      <protection locked="0"/>
    </xf>
    <xf numFmtId="0" fontId="2" fillId="7" borderId="4" xfId="0" quotePrefix="1" applyFont="1" applyFill="1" applyBorder="1" applyAlignment="1" applyProtection="1">
      <alignment horizontal="justify" vertical="center" wrapText="1"/>
      <protection locked="0"/>
    </xf>
    <xf numFmtId="9" fontId="4"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9" fontId="2" fillId="8" borderId="1" xfId="3" applyNumberFormat="1" applyFont="1" applyFill="1" applyBorder="1" applyAlignment="1">
      <alignment horizontal="center" vertical="center" wrapText="1"/>
    </xf>
    <xf numFmtId="0" fontId="4" fillId="8" borderId="2"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4" fillId="0" borderId="11" xfId="11" applyFont="1" applyBorder="1" applyAlignment="1" applyProtection="1">
      <alignment wrapText="1"/>
    </xf>
    <xf numFmtId="0" fontId="2" fillId="7" borderId="2" xfId="11" quotePrefix="1" applyFont="1" applyFill="1" applyBorder="1" applyAlignment="1" applyProtection="1">
      <alignment horizontal="center" vertical="center" wrapText="1"/>
      <protection locked="0"/>
    </xf>
    <xf numFmtId="0" fontId="2" fillId="7" borderId="3" xfId="11" quotePrefix="1" applyFont="1" applyFill="1" applyBorder="1" applyAlignment="1" applyProtection="1">
      <alignment horizontal="center" vertical="center" wrapText="1"/>
      <protection locked="0"/>
    </xf>
    <xf numFmtId="0" fontId="2" fillId="7" borderId="4" xfId="11" quotePrefix="1" applyFont="1" applyFill="1" applyBorder="1" applyAlignment="1" applyProtection="1">
      <alignment horizontal="center" vertical="center" wrapText="1"/>
      <protection locked="0"/>
    </xf>
    <xf numFmtId="0" fontId="0" fillId="0" borderId="12"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3" xfId="0" applyBorder="1" applyAlignment="1">
      <alignment wrapText="1"/>
    </xf>
    <xf numFmtId="0" fontId="4" fillId="0" borderId="2" xfId="11" applyFont="1" applyBorder="1" applyAlignment="1" applyProtection="1">
      <alignment horizontal="left" vertical="center" wrapText="1"/>
      <protection locked="0"/>
    </xf>
    <xf numFmtId="0" fontId="4" fillId="0" borderId="3" xfId="11" applyFont="1" applyBorder="1" applyAlignment="1" applyProtection="1">
      <alignment horizontal="left" vertical="center" wrapText="1"/>
      <protection locked="0"/>
    </xf>
    <xf numFmtId="0" fontId="4" fillId="0" borderId="4" xfId="11" applyFont="1" applyBorder="1" applyAlignment="1" applyProtection="1">
      <alignment horizontal="left" vertical="center" wrapText="1"/>
      <protection locked="0"/>
    </xf>
    <xf numFmtId="0" fontId="4" fillId="0" borderId="2" xfId="11" applyFont="1" applyBorder="1" applyAlignment="1" applyProtection="1">
      <alignment horizontal="center" vertical="center"/>
      <protection locked="0"/>
    </xf>
    <xf numFmtId="0" fontId="4" fillId="0" borderId="4" xfId="11" applyFont="1" applyBorder="1" applyAlignment="1" applyProtection="1">
      <alignment horizontal="center" vertical="center"/>
      <protection locked="0"/>
    </xf>
    <xf numFmtId="0" fontId="4" fillId="0" borderId="2" xfId="11" applyFont="1" applyBorder="1" applyAlignment="1" applyProtection="1">
      <alignment horizontal="center" vertical="center" wrapText="1"/>
      <protection locked="0"/>
    </xf>
    <xf numFmtId="0" fontId="4" fillId="0" borderId="3" xfId="11" applyFont="1" applyBorder="1" applyAlignment="1" applyProtection="1">
      <alignment horizontal="center" vertical="center" wrapText="1"/>
      <protection locked="0"/>
    </xf>
    <xf numFmtId="0" fontId="4" fillId="0" borderId="4" xfId="11" applyFont="1" applyBorder="1" applyAlignment="1" applyProtection="1">
      <alignment horizontal="center" vertical="center" wrapText="1"/>
      <protection locked="0"/>
    </xf>
    <xf numFmtId="0" fontId="2" fillId="7" borderId="2" xfId="11" applyFont="1" applyFill="1" applyBorder="1" applyAlignment="1" applyProtection="1">
      <alignment horizontal="center" vertical="center" wrapText="1"/>
      <protection locked="0"/>
    </xf>
    <xf numFmtId="0" fontId="2" fillId="7" borderId="4" xfId="11" applyFont="1" applyFill="1" applyBorder="1" applyAlignment="1" applyProtection="1">
      <alignment horizontal="center" vertical="center" wrapText="1"/>
      <protection locked="0"/>
    </xf>
    <xf numFmtId="0" fontId="2" fillId="7" borderId="2" xfId="11" quotePrefix="1" applyFont="1" applyFill="1" applyBorder="1" applyAlignment="1" applyProtection="1">
      <alignment horizontal="left" vertical="center" wrapText="1"/>
      <protection locked="0"/>
    </xf>
    <xf numFmtId="0" fontId="2" fillId="7" borderId="3" xfId="11" quotePrefix="1" applyFont="1" applyFill="1" applyBorder="1" applyAlignment="1" applyProtection="1">
      <alignment horizontal="left" vertical="center" wrapText="1"/>
      <protection locked="0"/>
    </xf>
    <xf numFmtId="0" fontId="2" fillId="7" borderId="4" xfId="11" quotePrefix="1" applyFont="1" applyFill="1" applyBorder="1" applyAlignment="1" applyProtection="1">
      <alignment horizontal="left" vertical="center" wrapText="1"/>
      <protection locked="0"/>
    </xf>
    <xf numFmtId="0" fontId="4" fillId="0" borderId="3" xfId="11" applyFont="1" applyBorder="1" applyAlignment="1" applyProtection="1">
      <alignment horizontal="center" vertical="center"/>
      <protection locked="0"/>
    </xf>
    <xf numFmtId="0" fontId="4" fillId="0" borderId="8" xfId="11" applyFont="1" applyBorder="1" applyAlignment="1" applyProtection="1">
      <alignment horizontal="left" vertical="center" wrapText="1"/>
    </xf>
    <xf numFmtId="0" fontId="4" fillId="0" borderId="9" xfId="11" applyFont="1" applyBorder="1" applyAlignment="1" applyProtection="1">
      <alignment horizontal="left" vertical="center" wrapText="1"/>
    </xf>
    <xf numFmtId="0" fontId="4" fillId="0" borderId="1" xfId="11" applyFont="1" applyBorder="1" applyAlignment="1" applyProtection="1">
      <alignment horizontal="left" vertical="center" wrapText="1"/>
      <protection locked="0"/>
    </xf>
    <xf numFmtId="0" fontId="4" fillId="17" borderId="2" xfId="11" quotePrefix="1" applyFont="1" applyFill="1" applyBorder="1" applyAlignment="1" applyProtection="1">
      <alignment horizontal="left" vertical="center" wrapText="1"/>
      <protection locked="0"/>
    </xf>
    <xf numFmtId="0" fontId="4" fillId="17" borderId="3" xfId="11" quotePrefix="1" applyFont="1" applyFill="1" applyBorder="1" applyAlignment="1" applyProtection="1">
      <alignment horizontal="left" vertical="center" wrapText="1"/>
      <protection locked="0"/>
    </xf>
    <xf numFmtId="0" fontId="4" fillId="17" borderId="4" xfId="11" quotePrefix="1" applyFont="1" applyFill="1" applyBorder="1" applyAlignment="1" applyProtection="1">
      <alignment horizontal="left" vertical="center" wrapText="1"/>
      <protection locked="0"/>
    </xf>
    <xf numFmtId="0" fontId="2" fillId="7" borderId="3" xfId="11" applyFont="1" applyFill="1" applyBorder="1" applyAlignment="1" applyProtection="1">
      <alignment horizontal="center" vertical="center" wrapText="1"/>
      <protection locked="0"/>
    </xf>
    <xf numFmtId="0" fontId="4" fillId="0" borderId="8" xfId="11" applyFont="1" applyBorder="1" applyAlignment="1" applyProtection="1">
      <alignment horizontal="center" vertical="center" wrapText="1"/>
      <protection locked="0"/>
    </xf>
    <xf numFmtId="0" fontId="4" fillId="0" borderId="9" xfId="11" applyFont="1" applyBorder="1" applyAlignment="1" applyProtection="1">
      <alignment horizontal="center" vertical="center" wrapText="1"/>
      <protection locked="0"/>
    </xf>
    <xf numFmtId="0" fontId="4" fillId="0" borderId="1" xfId="11" applyFont="1" applyBorder="1" applyAlignment="1" applyProtection="1">
      <alignment horizontal="center" vertical="center" wrapText="1"/>
      <protection locked="0"/>
    </xf>
    <xf numFmtId="0" fontId="2" fillId="7" borderId="2" xfId="11" applyFont="1" applyFill="1" applyBorder="1" applyAlignment="1" applyProtection="1">
      <alignment horizontal="justify" vertical="center" wrapText="1"/>
      <protection locked="0"/>
    </xf>
    <xf numFmtId="0" fontId="2" fillId="7" borderId="3" xfId="11" applyFont="1" applyFill="1" applyBorder="1" applyAlignment="1" applyProtection="1">
      <alignment horizontal="justify" vertical="center" wrapText="1"/>
      <protection locked="0"/>
    </xf>
    <xf numFmtId="0" fontId="2" fillId="7" borderId="4" xfId="11" applyFont="1" applyFill="1" applyBorder="1" applyAlignment="1" applyProtection="1">
      <alignment horizontal="justify" vertical="center" wrapText="1"/>
      <protection locked="0"/>
    </xf>
    <xf numFmtId="0" fontId="2" fillId="7" borderId="1" xfId="11" applyFont="1" applyFill="1" applyBorder="1" applyAlignment="1" applyProtection="1">
      <alignment horizontal="center" vertical="center" wrapText="1"/>
      <protection locked="0"/>
    </xf>
    <xf numFmtId="0" fontId="6" fillId="0" borderId="2" xfId="11" applyFont="1" applyBorder="1" applyAlignment="1" applyProtection="1">
      <alignment horizontal="center" vertical="center" wrapText="1"/>
      <protection locked="0"/>
    </xf>
    <xf numFmtId="0" fontId="6" fillId="0" borderId="3" xfId="11" applyFont="1" applyBorder="1" applyAlignment="1" applyProtection="1">
      <alignment horizontal="center" vertical="center" wrapText="1"/>
      <protection locked="0"/>
    </xf>
    <xf numFmtId="0" fontId="6" fillId="0" borderId="4" xfId="11" applyFont="1" applyBorder="1" applyAlignment="1" applyProtection="1">
      <alignment horizontal="center" vertical="center" wrapText="1"/>
      <protection locked="0"/>
    </xf>
    <xf numFmtId="0" fontId="6" fillId="0" borderId="3" xfId="11" applyBorder="1" applyAlignment="1">
      <alignment horizontal="center" vertical="center" wrapText="1"/>
    </xf>
    <xf numFmtId="0" fontId="6" fillId="0" borderId="4" xfId="11" applyBorder="1" applyAlignment="1">
      <alignment horizontal="center" vertical="center" wrapText="1"/>
    </xf>
    <xf numFmtId="0" fontId="6" fillId="0" borderId="3" xfId="12" applyFont="1" applyBorder="1" applyAlignment="1" applyProtection="1">
      <alignment horizontal="center" vertical="center" wrapText="1"/>
      <protection locked="0"/>
    </xf>
    <xf numFmtId="0" fontId="6" fillId="0" borderId="4" xfId="12" applyFont="1" applyBorder="1" applyAlignment="1" applyProtection="1">
      <alignment horizontal="center" vertical="center" wrapText="1"/>
      <protection locked="0"/>
    </xf>
    <xf numFmtId="0" fontId="8" fillId="0" borderId="3"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8" fillId="0" borderId="4" xfId="0" applyFont="1" applyBorder="1" applyAlignment="1">
      <alignment horizontal="left" vertical="top" wrapText="1"/>
    </xf>
    <xf numFmtId="0" fontId="2" fillId="2" borderId="2" xfId="11" applyFont="1" applyFill="1" applyBorder="1" applyAlignment="1" applyProtection="1">
      <alignment horizontal="center" vertical="center" wrapText="1"/>
      <protection locked="0"/>
    </xf>
    <xf numFmtId="0" fontId="2" fillId="2" borderId="3" xfId="11" quotePrefix="1" applyFont="1" applyFill="1" applyBorder="1" applyAlignment="1" applyProtection="1">
      <alignment horizontal="center" vertical="center" wrapText="1"/>
      <protection locked="0"/>
    </xf>
    <xf numFmtId="0" fontId="2" fillId="2" borderId="4" xfId="11" quotePrefix="1" applyFont="1" applyFill="1" applyBorder="1" applyAlignment="1" applyProtection="1">
      <alignment horizontal="center" vertical="center" wrapText="1"/>
      <protection locked="0"/>
    </xf>
    <xf numFmtId="0" fontId="2" fillId="6" borderId="10" xfId="11" applyFont="1" applyFill="1" applyBorder="1" applyAlignment="1">
      <alignment horizontal="center" vertical="center" wrapText="1"/>
    </xf>
    <xf numFmtId="0" fontId="2" fillId="6" borderId="11" xfId="11" applyFont="1" applyFill="1" applyBorder="1" applyAlignment="1">
      <alignment horizontal="center" vertical="center" wrapText="1"/>
    </xf>
    <xf numFmtId="0" fontId="2" fillId="6" borderId="12" xfId="11" applyFont="1" applyFill="1" applyBorder="1" applyAlignment="1">
      <alignment horizontal="center" vertical="center" wrapText="1"/>
    </xf>
    <xf numFmtId="0" fontId="2" fillId="6" borderId="5" xfId="11" applyFont="1" applyFill="1" applyBorder="1" applyAlignment="1">
      <alignment horizontal="center" vertical="center" wrapText="1"/>
    </xf>
    <xf numFmtId="0" fontId="2" fillId="6" borderId="0" xfId="11" applyFont="1" applyFill="1" applyBorder="1" applyAlignment="1">
      <alignment horizontal="center" vertical="center" wrapText="1"/>
    </xf>
    <xf numFmtId="0" fontId="2" fillId="6" borderId="14" xfId="11" applyFont="1" applyFill="1" applyBorder="1" applyAlignment="1">
      <alignment horizontal="center" vertical="center" wrapText="1"/>
    </xf>
    <xf numFmtId="0" fontId="2" fillId="6" borderId="6" xfId="11" applyFont="1" applyFill="1" applyBorder="1" applyAlignment="1">
      <alignment horizontal="center" vertical="center" wrapText="1"/>
    </xf>
    <xf numFmtId="0" fontId="2" fillId="6" borderId="7" xfId="11" applyFont="1" applyFill="1" applyBorder="1" applyAlignment="1">
      <alignment horizontal="center" vertical="center" wrapText="1"/>
    </xf>
    <xf numFmtId="0" fontId="2" fillId="6" borderId="13" xfId="11" applyFont="1" applyFill="1" applyBorder="1" applyAlignment="1">
      <alignment horizontal="center" vertical="center" wrapText="1"/>
    </xf>
    <xf numFmtId="0" fontId="4" fillId="0" borderId="11" xfId="11" applyFont="1" applyBorder="1" applyAlignment="1" applyProtection="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7" xfId="0" applyBorder="1" applyAlignment="1">
      <alignment horizontal="left" wrapText="1"/>
    </xf>
    <xf numFmtId="0" fontId="0" fillId="0" borderId="13" xfId="0" applyBorder="1" applyAlignment="1">
      <alignment horizontal="left" wrapText="1"/>
    </xf>
    <xf numFmtId="0" fontId="4" fillId="17" borderId="3" xfId="11" quotePrefix="1" applyFont="1" applyFill="1" applyBorder="1" applyAlignment="1" applyProtection="1">
      <alignment horizontal="justify" vertical="center" wrapText="1"/>
      <protection locked="0"/>
    </xf>
    <xf numFmtId="0" fontId="4" fillId="17" borderId="4" xfId="11" quotePrefix="1" applyFont="1" applyFill="1" applyBorder="1" applyAlignment="1" applyProtection="1">
      <alignment horizontal="justify" vertical="center" wrapText="1"/>
      <protection locked="0"/>
    </xf>
    <xf numFmtId="0" fontId="4" fillId="0" borderId="1" xfId="11" applyFont="1" applyBorder="1" applyAlignment="1" applyProtection="1">
      <alignment horizontal="center" vertical="center"/>
      <protection locked="0"/>
    </xf>
    <xf numFmtId="0" fontId="4" fillId="0" borderId="6" xfId="4" applyFont="1" applyFill="1" applyBorder="1" applyAlignment="1" applyProtection="1">
      <alignment vertical="top" wrapText="1"/>
      <protection locked="0"/>
    </xf>
    <xf numFmtId="0" fontId="0" fillId="0" borderId="7" xfId="0" applyFill="1" applyBorder="1" applyAlignment="1">
      <alignment vertical="top" wrapText="1"/>
    </xf>
    <xf numFmtId="0" fontId="0" fillId="0" borderId="13" xfId="0" applyFill="1" applyBorder="1" applyAlignment="1">
      <alignment vertical="top" wrapText="1"/>
    </xf>
    <xf numFmtId="0" fontId="2" fillId="2" borderId="1" xfId="11" applyFont="1" applyFill="1" applyBorder="1" applyAlignment="1" applyProtection="1">
      <alignment horizontal="left" vertical="center" wrapText="1"/>
      <protection locked="0"/>
    </xf>
    <xf numFmtId="0" fontId="4" fillId="0" borderId="10" xfId="4" applyFont="1" applyFill="1" applyBorder="1" applyAlignment="1" applyProtection="1">
      <alignment horizontal="left" vertical="center" wrapText="1"/>
      <protection locked="0"/>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4" fillId="0" borderId="8" xfId="11" applyFont="1" applyBorder="1" applyAlignment="1" applyProtection="1">
      <alignment horizontal="left" vertical="center" wrapText="1"/>
      <protection locked="0"/>
    </xf>
    <xf numFmtId="0" fontId="4" fillId="0" borderId="9" xfId="11" applyFont="1" applyBorder="1" applyAlignment="1" applyProtection="1">
      <alignment horizontal="left" vertical="center" wrapText="1"/>
      <protection locked="0"/>
    </xf>
    <xf numFmtId="0" fontId="8" fillId="0" borderId="3" xfId="0" applyFont="1" applyFill="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21" fillId="0" borderId="2" xfId="11" applyFont="1" applyBorder="1" applyAlignment="1" applyProtection="1">
      <alignment horizontal="center" vertical="center" wrapText="1"/>
      <protection locked="0"/>
    </xf>
    <xf numFmtId="0" fontId="4" fillId="0" borderId="11" xfId="4" applyFont="1" applyFill="1" applyBorder="1" applyAlignment="1" applyProtection="1">
      <alignment horizontal="left" vertical="center" wrapText="1"/>
      <protection locked="0"/>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0" fontId="0" fillId="0" borderId="7" xfId="0" applyFont="1" applyFill="1" applyBorder="1" applyAlignment="1">
      <alignment horizontal="left"/>
    </xf>
    <xf numFmtId="0" fontId="0" fillId="0" borderId="13" xfId="0" applyFont="1" applyFill="1" applyBorder="1" applyAlignment="1">
      <alignment horizontal="left"/>
    </xf>
    <xf numFmtId="0" fontId="8" fillId="0" borderId="11"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7" xfId="0" applyBorder="1" applyAlignment="1">
      <alignment vertical="top" wrapText="1"/>
    </xf>
    <xf numFmtId="0" fontId="0" fillId="0" borderId="13" xfId="0" applyBorder="1" applyAlignment="1">
      <alignment vertical="top" wrapText="1"/>
    </xf>
    <xf numFmtId="0" fontId="4" fillId="0" borderId="11" xfId="11" applyFont="1" applyBorder="1" applyAlignment="1" applyProtection="1">
      <alignment horizontal="left" vertical="top" wrapText="1"/>
      <protection locked="0"/>
    </xf>
    <xf numFmtId="0" fontId="0" fillId="0" borderId="11" xfId="0" applyBorder="1" applyAlignment="1">
      <alignment vertical="top"/>
    </xf>
    <xf numFmtId="0" fontId="0" fillId="0" borderId="12" xfId="0" applyBorder="1" applyAlignment="1">
      <alignment vertical="top"/>
    </xf>
    <xf numFmtId="0" fontId="4" fillId="0" borderId="0" xfId="11" applyFont="1" applyBorder="1" applyAlignment="1" applyProtection="1">
      <alignment horizontal="left" vertical="top" wrapText="1"/>
      <protection locked="0"/>
    </xf>
    <xf numFmtId="0" fontId="0" fillId="0" borderId="0" xfId="0" applyBorder="1" applyAlignment="1">
      <alignment vertical="top"/>
    </xf>
    <xf numFmtId="0" fontId="0" fillId="0" borderId="14" xfId="0" applyBorder="1" applyAlignment="1">
      <alignment vertical="top"/>
    </xf>
    <xf numFmtId="0" fontId="0" fillId="0" borderId="7" xfId="0" applyBorder="1" applyAlignment="1">
      <alignment vertical="top"/>
    </xf>
    <xf numFmtId="0" fontId="0" fillId="0" borderId="13" xfId="0" applyBorder="1" applyAlignment="1">
      <alignment vertical="top"/>
    </xf>
    <xf numFmtId="0" fontId="4" fillId="0" borderId="7" xfId="11" applyFont="1" applyBorder="1" applyAlignment="1" applyProtection="1">
      <alignment vertical="top" wrapText="1"/>
    </xf>
    <xf numFmtId="0" fontId="4" fillId="0" borderId="0" xfId="4" applyFont="1" applyFill="1" applyBorder="1" applyAlignment="1" applyProtection="1">
      <alignment horizontal="left" vertical="center" wrapText="1"/>
      <protection locked="0"/>
    </xf>
    <xf numFmtId="0" fontId="4" fillId="0" borderId="2" xfId="11" applyFont="1" applyBorder="1" applyAlignment="1" applyProtection="1">
      <alignment horizontal="left" vertical="center" wrapText="1"/>
    </xf>
    <xf numFmtId="0" fontId="4" fillId="0" borderId="3" xfId="11" applyFont="1" applyBorder="1" applyAlignment="1" applyProtection="1">
      <alignment horizontal="left" vertical="center" wrapText="1"/>
    </xf>
    <xf numFmtId="0" fontId="4" fillId="0" borderId="4" xfId="11" applyFont="1" applyBorder="1" applyAlignment="1" applyProtection="1">
      <alignment horizontal="left" vertical="center" wrapText="1"/>
    </xf>
  </cellXfs>
  <cellStyles count="349">
    <cellStyle name="20% - Énfasis1 2" xfId="16"/>
    <cellStyle name="20% - Énfasis1 3" xfId="17"/>
    <cellStyle name="20% - Énfasis1 4" xfId="18"/>
    <cellStyle name="20% - Énfasis2 2" xfId="19"/>
    <cellStyle name="20% - Énfasis2 3" xfId="20"/>
    <cellStyle name="20% - Énfasis2 4" xfId="21"/>
    <cellStyle name="20% - Énfasis3 2" xfId="22"/>
    <cellStyle name="20% - Énfasis3 3" xfId="23"/>
    <cellStyle name="20% - Énfasis3 4" xfId="24"/>
    <cellStyle name="20% - Énfasis4 2" xfId="25"/>
    <cellStyle name="20% - Énfasis4 3" xfId="26"/>
    <cellStyle name="20% - Énfasis4 4" xfId="27"/>
    <cellStyle name="20% - Énfasis5 2" xfId="28"/>
    <cellStyle name="20% - Énfasis5 3" xfId="29"/>
    <cellStyle name="20% - Énfasis5 4" xfId="30"/>
    <cellStyle name="20% - Énfasis6 2" xfId="31"/>
    <cellStyle name="20% - Énfasis6 3" xfId="32"/>
    <cellStyle name="20% - Énfasis6 4" xfId="33"/>
    <cellStyle name="40% - Énfasis1 2" xfId="34"/>
    <cellStyle name="40% - Énfasis1 3" xfId="35"/>
    <cellStyle name="40% - Énfasis1 4" xfId="36"/>
    <cellStyle name="40% - Énfasis2 2" xfId="37"/>
    <cellStyle name="40% - Énfasis2 3" xfId="38"/>
    <cellStyle name="40% - Énfasis2 4" xfId="39"/>
    <cellStyle name="40% - Énfasis3 2" xfId="40"/>
    <cellStyle name="40% - Énfasis3 3" xfId="41"/>
    <cellStyle name="40% - Énfasis3 4" xfId="42"/>
    <cellStyle name="40% - Énfasis4 2" xfId="43"/>
    <cellStyle name="40% - Énfasis4 3" xfId="44"/>
    <cellStyle name="40% - Énfasis4 4" xfId="45"/>
    <cellStyle name="40% - Énfasis5 2" xfId="46"/>
    <cellStyle name="40% - Énfasis5 3" xfId="47"/>
    <cellStyle name="40% - Énfasis5 4" xfId="48"/>
    <cellStyle name="40% - Énfasis6 2" xfId="49"/>
    <cellStyle name="40% - Énfasis6 3" xfId="50"/>
    <cellStyle name="40% - Énfasis6 4" xfId="51"/>
    <cellStyle name="60% - Énfasis1 2" xfId="52"/>
    <cellStyle name="60% - Énfasis1 3" xfId="53"/>
    <cellStyle name="60% - Énfasis1 4" xfId="54"/>
    <cellStyle name="60% - Énfasis2 2" xfId="55"/>
    <cellStyle name="60% - Énfasis2 3" xfId="56"/>
    <cellStyle name="60% - Énfasis2 4" xfId="57"/>
    <cellStyle name="Comma 2" xfId="332"/>
    <cellStyle name="Euro" xfId="58"/>
    <cellStyle name="Euro 2" xfId="59"/>
    <cellStyle name="Euro 3" xfId="60"/>
    <cellStyle name="Euro 4" xfId="61"/>
    <cellStyle name="Euro 5" xfId="62"/>
    <cellStyle name="Euro 6" xfId="63"/>
    <cellStyle name="Euro 7" xfId="64"/>
    <cellStyle name="Hipervínculo 2" xfId="13"/>
    <cellStyle name="Millares" xfId="321" builtinId="3"/>
    <cellStyle name="Millares 14" xfId="65"/>
    <cellStyle name="Millares 14 10" xfId="66"/>
    <cellStyle name="Millares 14 11" xfId="67"/>
    <cellStyle name="Millares 14 12" xfId="68"/>
    <cellStyle name="Millares 14 2" xfId="69"/>
    <cellStyle name="Millares 14 3" xfId="70"/>
    <cellStyle name="Millares 14 4" xfId="71"/>
    <cellStyle name="Millares 14 5" xfId="72"/>
    <cellStyle name="Millares 14 6" xfId="73"/>
    <cellStyle name="Millares 14 7" xfId="74"/>
    <cellStyle name="Millares 14 8" xfId="75"/>
    <cellStyle name="Millares 14 9" xfId="76"/>
    <cellStyle name="Millares 15" xfId="77"/>
    <cellStyle name="Millares 15 2" xfId="78"/>
    <cellStyle name="Millares 15 3" xfId="79"/>
    <cellStyle name="Millares 15 4" xfId="80"/>
    <cellStyle name="Millares 2" xfId="81"/>
    <cellStyle name="Millares 2 10" xfId="15"/>
    <cellStyle name="Millares 2 10 2" xfId="82"/>
    <cellStyle name="Millares 2 11" xfId="83"/>
    <cellStyle name="Millares 2 12" xfId="84"/>
    <cellStyle name="Millares 2 13" xfId="85"/>
    <cellStyle name="Millares 2 14" xfId="86"/>
    <cellStyle name="Millares 2 15" xfId="87"/>
    <cellStyle name="Millares 2 16" xfId="88"/>
    <cellStyle name="Millares 2 17" xfId="89"/>
    <cellStyle name="Millares 2 18" xfId="90"/>
    <cellStyle name="Millares 2 19" xfId="91"/>
    <cellStyle name="Millares 2 2" xfId="92"/>
    <cellStyle name="Millares 2 2 2" xfId="93"/>
    <cellStyle name="Millares 2 2 2 2" xfId="94"/>
    <cellStyle name="Millares 2 2 3" xfId="95"/>
    <cellStyle name="Millares 2 2 4" xfId="334"/>
    <cellStyle name="Millares 2 2 5" xfId="338"/>
    <cellStyle name="Millares 2 2 6" xfId="341"/>
    <cellStyle name="Millares 2 2 7" xfId="345"/>
    <cellStyle name="Millares 2 20" xfId="96"/>
    <cellStyle name="Millares 2 21" xfId="97"/>
    <cellStyle name="Millares 2 22" xfId="98"/>
    <cellStyle name="Millares 2 23" xfId="99"/>
    <cellStyle name="Millares 2 24" xfId="100"/>
    <cellStyle name="Millares 2 25" xfId="101"/>
    <cellStyle name="Millares 2 26" xfId="102"/>
    <cellStyle name="Millares 2 27" xfId="103"/>
    <cellStyle name="Millares 2 28" xfId="104"/>
    <cellStyle name="Millares 2 29" xfId="105"/>
    <cellStyle name="Millares 2 3" xfId="106"/>
    <cellStyle name="Millares 2 3 2" xfId="107"/>
    <cellStyle name="Millares 2 3 3" xfId="335"/>
    <cellStyle name="Millares 2 3 4" xfId="339"/>
    <cellStyle name="Millares 2 3 5" xfId="342"/>
    <cellStyle name="Millares 2 3 6" xfId="346"/>
    <cellStyle name="Millares 2 30" xfId="333"/>
    <cellStyle name="Millares 2 31" xfId="337"/>
    <cellStyle name="Millares 2 32" xfId="340"/>
    <cellStyle name="Millares 2 33" xfId="344"/>
    <cellStyle name="Millares 2 4" xfId="108"/>
    <cellStyle name="Millares 2 5" xfId="109"/>
    <cellStyle name="Millares 2 6" xfId="110"/>
    <cellStyle name="Millares 2 7" xfId="111"/>
    <cellStyle name="Millares 2 8" xfId="112"/>
    <cellStyle name="Millares 2 9" xfId="113"/>
    <cellStyle name="Millares 28" xfId="114"/>
    <cellStyle name="Millares 28 2" xfId="115"/>
    <cellStyle name="Millares 28 3" xfId="116"/>
    <cellStyle name="Millares 3" xfId="117"/>
    <cellStyle name="Millares 3 10" xfId="118"/>
    <cellStyle name="Millares 3 11" xfId="119"/>
    <cellStyle name="Millares 3 12" xfId="120"/>
    <cellStyle name="Millares 3 13" xfId="121"/>
    <cellStyle name="Millares 3 14" xfId="122"/>
    <cellStyle name="Millares 3 15" xfId="123"/>
    <cellStyle name="Millares 3 16" xfId="124"/>
    <cellStyle name="Millares 3 17" xfId="125"/>
    <cellStyle name="Millares 3 18" xfId="126"/>
    <cellStyle name="Millares 3 19" xfId="127"/>
    <cellStyle name="Millares 3 2" xfId="128"/>
    <cellStyle name="Millares 3 2 2" xfId="129"/>
    <cellStyle name="Millares 3 20" xfId="130"/>
    <cellStyle name="Millares 3 21" xfId="131"/>
    <cellStyle name="Millares 3 3" xfId="132"/>
    <cellStyle name="Millares 3 3 2" xfId="133"/>
    <cellStyle name="Millares 3 4" xfId="134"/>
    <cellStyle name="Millares 3 5" xfId="135"/>
    <cellStyle name="Millares 3 6" xfId="136"/>
    <cellStyle name="Millares 3 7" xfId="137"/>
    <cellStyle name="Millares 3 8" xfId="138"/>
    <cellStyle name="Millares 3 9" xfId="139"/>
    <cellStyle name="Millares 4" xfId="140"/>
    <cellStyle name="Millares 4 10" xfId="141"/>
    <cellStyle name="Millares 4 11" xfId="142"/>
    <cellStyle name="Millares 4 12" xfId="143"/>
    <cellStyle name="Millares 4 13" xfId="144"/>
    <cellStyle name="Millares 4 14" xfId="145"/>
    <cellStyle name="Millares 4 15" xfId="146"/>
    <cellStyle name="Millares 4 16" xfId="147"/>
    <cellStyle name="Millares 4 17" xfId="148"/>
    <cellStyle name="Millares 4 18" xfId="149"/>
    <cellStyle name="Millares 4 19" xfId="150"/>
    <cellStyle name="Millares 4 2" xfId="151"/>
    <cellStyle name="Millares 4 3" xfId="152"/>
    <cellStyle name="Millares 4 4" xfId="153"/>
    <cellStyle name="Millares 4 5" xfId="154"/>
    <cellStyle name="Millares 4 6" xfId="155"/>
    <cellStyle name="Millares 4 7" xfId="156"/>
    <cellStyle name="Millares 4 8" xfId="157"/>
    <cellStyle name="Millares 4 9" xfId="158"/>
    <cellStyle name="Millares 5" xfId="159"/>
    <cellStyle name="Millares 5 2" xfId="160"/>
    <cellStyle name="Millares 5 3" xfId="161"/>
    <cellStyle name="Millares 5 4" xfId="162"/>
    <cellStyle name="Millares 5 5" xfId="163"/>
    <cellStyle name="Millares 5 6" xfId="164"/>
    <cellStyle name="Millares 6" xfId="165"/>
    <cellStyle name="Millares 7" xfId="166"/>
    <cellStyle name="Millares 7 2" xfId="167"/>
    <cellStyle name="Millares 8" xfId="168"/>
    <cellStyle name="Millares 8 10" xfId="169"/>
    <cellStyle name="Millares 8 11" xfId="170"/>
    <cellStyle name="Millares 8 2" xfId="171"/>
    <cellStyle name="Millares 8 3" xfId="172"/>
    <cellStyle name="Millares 8 4" xfId="173"/>
    <cellStyle name="Millares 8 5" xfId="174"/>
    <cellStyle name="Millares 8 6" xfId="175"/>
    <cellStyle name="Millares 8 7" xfId="176"/>
    <cellStyle name="Millares 8 8" xfId="177"/>
    <cellStyle name="Millares 8 9" xfId="178"/>
    <cellStyle name="Moneda 2" xfId="179"/>
    <cellStyle name="Moneda 2 2" xfId="180"/>
    <cellStyle name="Moneda 3" xfId="181"/>
    <cellStyle name="Moneda 3 2" xfId="182"/>
    <cellStyle name="Moneda 3 3" xfId="183"/>
    <cellStyle name="Normal" xfId="0" builtinId="0"/>
    <cellStyle name="Normal 10" xfId="5"/>
    <cellStyle name="Normal 10 2" xfId="2"/>
    <cellStyle name="Normal 10 2 2" xfId="324"/>
    <cellStyle name="Normal 10 2 3" xfId="329"/>
    <cellStyle name="Normal 10 3" xfId="322"/>
    <cellStyle name="Normal 11" xfId="184"/>
    <cellStyle name="Normal 11 2" xfId="185"/>
    <cellStyle name="Normal 2" xfId="3"/>
    <cellStyle name="Normal 2 10" xfId="348"/>
    <cellStyle name="Normal 2 2" xfId="186"/>
    <cellStyle name="Normal 2 2 2" xfId="187"/>
    <cellStyle name="Normal 2 2 2 2" xfId="336"/>
    <cellStyle name="Normal 2 2 3" xfId="188"/>
    <cellStyle name="Normal 2 2 3 2" xfId="189"/>
    <cellStyle name="Normal 2 2 4" xfId="190"/>
    <cellStyle name="Normal 2 2 5" xfId="191"/>
    <cellStyle name="Normal 2 2 6" xfId="323"/>
    <cellStyle name="Normal 2 2_ESTRUCTURA" xfId="192"/>
    <cellStyle name="Normal 2 3" xfId="9"/>
    <cellStyle name="Normal 2 3 2" xfId="193"/>
    <cellStyle name="Normal 2 4" xfId="194"/>
    <cellStyle name="Normal 2 4 2" xfId="14"/>
    <cellStyle name="Normal 2 4 3" xfId="195"/>
    <cellStyle name="Normal 2 5" xfId="196"/>
    <cellStyle name="Normal 2 6" xfId="197"/>
    <cellStyle name="Normal 2 7" xfId="328"/>
    <cellStyle name="Normal 2 8" xfId="331"/>
    <cellStyle name="Normal 2 9" xfId="330"/>
    <cellStyle name="Normal 2_Metas Físicas 5 abril" xfId="327"/>
    <cellStyle name="Normal 3" xfId="198"/>
    <cellStyle name="Normal 3 2" xfId="199"/>
    <cellStyle name="Normal 3 3" xfId="200"/>
    <cellStyle name="Normal 3 3 2" xfId="201"/>
    <cellStyle name="Normal 3 4" xfId="202"/>
    <cellStyle name="Normal 3 5" xfId="203"/>
    <cellStyle name="Normal 3 6" xfId="204"/>
    <cellStyle name="Normal 3 7" xfId="205"/>
    <cellStyle name="Normal 3 8" xfId="206"/>
    <cellStyle name="Normal 4" xfId="8"/>
    <cellStyle name="Normal 4 2" xfId="208"/>
    <cellStyle name="Normal 4 2 2" xfId="209"/>
    <cellStyle name="Normal 4 3" xfId="210"/>
    <cellStyle name="Normal 4 4" xfId="211"/>
    <cellStyle name="Normal 4 5" xfId="212"/>
    <cellStyle name="Normal 4 6" xfId="207"/>
    <cellStyle name="Normal 4_Seguimiento_POA_2008_mar31_Comunicaciones(1)" xfId="213"/>
    <cellStyle name="Normal 5" xfId="12"/>
    <cellStyle name="Normal 6" xfId="214"/>
    <cellStyle name="Normal 6 3" xfId="4"/>
    <cellStyle name="Normal 6 3 2" xfId="215"/>
    <cellStyle name="Normal 6 3 2 2" xfId="10"/>
    <cellStyle name="Normal 6 3 3" xfId="325"/>
    <cellStyle name="Normal 6 3 6" xfId="326"/>
    <cellStyle name="Normal 7" xfId="216"/>
    <cellStyle name="Normal 7 10" xfId="217"/>
    <cellStyle name="Normal 7 11" xfId="218"/>
    <cellStyle name="Normal 7 2" xfId="219"/>
    <cellStyle name="Normal 7 3" xfId="220"/>
    <cellStyle name="Normal 7 4" xfId="221"/>
    <cellStyle name="Normal 7 5" xfId="222"/>
    <cellStyle name="Normal 7 6" xfId="223"/>
    <cellStyle name="Normal 7 7" xfId="224"/>
    <cellStyle name="Normal 7 8" xfId="225"/>
    <cellStyle name="Normal 7 9" xfId="226"/>
    <cellStyle name="Normal 8" xfId="227"/>
    <cellStyle name="Normal 8 10" xfId="228"/>
    <cellStyle name="Normal 8 11" xfId="229"/>
    <cellStyle name="Normal 8 2" xfId="230"/>
    <cellStyle name="Normal 8 3" xfId="231"/>
    <cellStyle name="Normal 8 4" xfId="232"/>
    <cellStyle name="Normal 8 5" xfId="233"/>
    <cellStyle name="Normal 8 6" xfId="234"/>
    <cellStyle name="Normal 8 7" xfId="235"/>
    <cellStyle name="Normal 8 8" xfId="236"/>
    <cellStyle name="Normal 8 9" xfId="237"/>
    <cellStyle name="Normal 9" xfId="11"/>
    <cellStyle name="Normal 9 2" xfId="343"/>
    <cellStyle name="Normal 9 3" xfId="347"/>
    <cellStyle name="Notas 10" xfId="238"/>
    <cellStyle name="Notas 10 2" xfId="239"/>
    <cellStyle name="Notas 10 3" xfId="240"/>
    <cellStyle name="Notas 11" xfId="241"/>
    <cellStyle name="Notas 11 2" xfId="242"/>
    <cellStyle name="Notas 11 3" xfId="243"/>
    <cellStyle name="Notas 12" xfId="244"/>
    <cellStyle name="Notas 12 2" xfId="245"/>
    <cellStyle name="Notas 12 3" xfId="246"/>
    <cellStyle name="Notas 13" xfId="247"/>
    <cellStyle name="Notas 13 2" xfId="248"/>
    <cellStyle name="Notas 13 3" xfId="249"/>
    <cellStyle name="Notas 14" xfId="250"/>
    <cellStyle name="Notas 14 2" xfId="251"/>
    <cellStyle name="Notas 14 3" xfId="252"/>
    <cellStyle name="Notas 2" xfId="253"/>
    <cellStyle name="Notas 2 10" xfId="254"/>
    <cellStyle name="Notas 2 11" xfId="255"/>
    <cellStyle name="Notas 2 2" xfId="256"/>
    <cellStyle name="Notas 2 3" xfId="257"/>
    <cellStyle name="Notas 2 4" xfId="258"/>
    <cellStyle name="Notas 2 5" xfId="259"/>
    <cellStyle name="Notas 2 6" xfId="260"/>
    <cellStyle name="Notas 2 7" xfId="261"/>
    <cellStyle name="Notas 2 8" xfId="262"/>
    <cellStyle name="Notas 2 9" xfId="263"/>
    <cellStyle name="Notas 3" xfId="264"/>
    <cellStyle name="Notas 3 10" xfId="265"/>
    <cellStyle name="Notas 3 11" xfId="266"/>
    <cellStyle name="Notas 3 2" xfId="267"/>
    <cellStyle name="Notas 3 3" xfId="268"/>
    <cellStyle name="Notas 3 4" xfId="269"/>
    <cellStyle name="Notas 3 5" xfId="270"/>
    <cellStyle name="Notas 3 6" xfId="271"/>
    <cellStyle name="Notas 3 7" xfId="272"/>
    <cellStyle name="Notas 3 8" xfId="273"/>
    <cellStyle name="Notas 3 9" xfId="274"/>
    <cellStyle name="Notas 4" xfId="275"/>
    <cellStyle name="Notas 4 10" xfId="276"/>
    <cellStyle name="Notas 4 11" xfId="277"/>
    <cellStyle name="Notas 4 2" xfId="278"/>
    <cellStyle name="Notas 4 3" xfId="279"/>
    <cellStyle name="Notas 4 4" xfId="280"/>
    <cellStyle name="Notas 4 5" xfId="281"/>
    <cellStyle name="Notas 4 6" xfId="282"/>
    <cellStyle name="Notas 4 7" xfId="283"/>
    <cellStyle name="Notas 4 8" xfId="284"/>
    <cellStyle name="Notas 4 9" xfId="285"/>
    <cellStyle name="Notas 5" xfId="286"/>
    <cellStyle name="Notas 5 2" xfId="287"/>
    <cellStyle name="Notas 5 3" xfId="288"/>
    <cellStyle name="Notas 6" xfId="289"/>
    <cellStyle name="Notas 6 2" xfId="290"/>
    <cellStyle name="Notas 6 3" xfId="291"/>
    <cellStyle name="Notas 7" xfId="292"/>
    <cellStyle name="Notas 7 2" xfId="293"/>
    <cellStyle name="Notas 7 3" xfId="294"/>
    <cellStyle name="Notas 8" xfId="295"/>
    <cellStyle name="Notas 8 2" xfId="296"/>
    <cellStyle name="Notas 8 3" xfId="297"/>
    <cellStyle name="Notas 9" xfId="298"/>
    <cellStyle name="Notas 9 2" xfId="299"/>
    <cellStyle name="Notas 9 3" xfId="300"/>
    <cellStyle name="Porcentaje" xfId="1" builtinId="5"/>
    <cellStyle name="Porcentaje 2" xfId="7"/>
    <cellStyle name="Porcentual 10" xfId="301"/>
    <cellStyle name="Porcentual 10 2" xfId="302"/>
    <cellStyle name="Porcentual 10 3" xfId="303"/>
    <cellStyle name="Porcentual 19" xfId="6"/>
    <cellStyle name="Porcentual 19 2" xfId="304"/>
    <cellStyle name="Porcentual 19 3" xfId="305"/>
    <cellStyle name="Porcentual 2" xfId="306"/>
    <cellStyle name="Porcentual 2 10" xfId="307"/>
    <cellStyle name="Porcentual 2 11" xfId="308"/>
    <cellStyle name="Porcentual 2 12" xfId="309"/>
    <cellStyle name="Porcentual 2 13" xfId="310"/>
    <cellStyle name="Porcentual 2 14" xfId="311"/>
    <cellStyle name="Porcentual 2 2" xfId="312"/>
    <cellStyle name="Porcentual 2 3" xfId="313"/>
    <cellStyle name="Porcentual 2 4" xfId="314"/>
    <cellStyle name="Porcentual 2 5" xfId="315"/>
    <cellStyle name="Porcentual 2 6" xfId="316"/>
    <cellStyle name="Porcentual 2 7" xfId="317"/>
    <cellStyle name="Porcentual 2 8" xfId="318"/>
    <cellStyle name="Porcentual 2 9" xfId="319"/>
    <cellStyle name="Porcentual 24 2" xfId="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tabSelected="1" workbookViewId="0">
      <selection activeCell="A17" sqref="A17:B17"/>
    </sheetView>
  </sheetViews>
  <sheetFormatPr baseColWidth="10" defaultRowHeight="15" x14ac:dyDescent="0.25"/>
  <cols>
    <col min="5" max="5" width="12.5703125" customWidth="1"/>
    <col min="9" max="9" width="13.7109375" customWidth="1"/>
    <col min="15" max="15" width="15.140625" customWidth="1"/>
  </cols>
  <sheetData>
    <row r="1" spans="1:32" ht="15.75" x14ac:dyDescent="0.25">
      <c r="A1" s="714" t="s">
        <v>2</v>
      </c>
      <c r="B1" s="1065" t="s">
        <v>1338</v>
      </c>
      <c r="C1" s="1066"/>
      <c r="D1" s="1066"/>
      <c r="E1" s="1066"/>
      <c r="F1" s="1066"/>
      <c r="G1" s="1066"/>
      <c r="H1" s="1066"/>
      <c r="I1" s="1066"/>
      <c r="J1" s="1066"/>
      <c r="K1" s="1066"/>
      <c r="L1" s="1066"/>
      <c r="M1" s="1066"/>
      <c r="N1" s="1066"/>
      <c r="O1" s="1067"/>
      <c r="P1" s="713"/>
      <c r="Q1" s="713"/>
      <c r="R1" s="713"/>
      <c r="S1" s="713"/>
      <c r="T1" s="713"/>
      <c r="U1" s="713"/>
      <c r="V1" s="713"/>
      <c r="W1" s="713"/>
      <c r="X1" s="713"/>
      <c r="Y1" s="713"/>
      <c r="Z1" s="713"/>
      <c r="AA1" s="713"/>
      <c r="AB1" s="713"/>
      <c r="AC1" s="713"/>
      <c r="AD1" s="713"/>
      <c r="AE1" s="713"/>
      <c r="AF1" s="713"/>
    </row>
    <row r="2" spans="1:32" ht="31.5" x14ac:dyDescent="0.25">
      <c r="A2" s="715" t="s">
        <v>199</v>
      </c>
      <c r="B2" s="1065" t="s">
        <v>1339</v>
      </c>
      <c r="C2" s="1066"/>
      <c r="D2" s="1066"/>
      <c r="E2" s="1066"/>
      <c r="F2" s="1066"/>
      <c r="G2" s="1066"/>
      <c r="H2" s="1066"/>
      <c r="I2" s="1066"/>
      <c r="J2" s="1066"/>
      <c r="K2" s="1066"/>
      <c r="L2" s="1066"/>
      <c r="M2" s="1066"/>
      <c r="N2" s="1066"/>
      <c r="O2" s="1067"/>
      <c r="P2" s="713"/>
      <c r="Q2" s="713"/>
      <c r="R2" s="713"/>
      <c r="S2" s="713"/>
      <c r="T2" s="713"/>
      <c r="U2" s="713"/>
      <c r="V2" s="713"/>
      <c r="W2" s="713"/>
      <c r="X2" s="713"/>
      <c r="Y2" s="713"/>
      <c r="Z2" s="713"/>
      <c r="AA2" s="713"/>
      <c r="AB2" s="713"/>
      <c r="AC2" s="713"/>
      <c r="AD2" s="713"/>
      <c r="AE2" s="713"/>
      <c r="AF2" s="713"/>
    </row>
    <row r="3" spans="1:32" ht="31.5" x14ac:dyDescent="0.25">
      <c r="A3" s="715" t="s">
        <v>5</v>
      </c>
      <c r="B3" s="1065" t="s">
        <v>1340</v>
      </c>
      <c r="C3" s="1066"/>
      <c r="D3" s="1066"/>
      <c r="E3" s="1066"/>
      <c r="F3" s="1066"/>
      <c r="G3" s="1066"/>
      <c r="H3" s="1066"/>
      <c r="I3" s="1066"/>
      <c r="J3" s="1066"/>
      <c r="K3" s="1066"/>
      <c r="L3" s="1066"/>
      <c r="M3" s="1066"/>
      <c r="N3" s="1066"/>
      <c r="O3" s="1067"/>
      <c r="P3" s="713"/>
      <c r="Q3" s="713"/>
      <c r="R3" s="713"/>
      <c r="S3" s="713"/>
      <c r="T3" s="713"/>
      <c r="U3" s="713"/>
      <c r="V3" s="713"/>
      <c r="W3" s="713"/>
      <c r="X3" s="713"/>
      <c r="Y3" s="713"/>
      <c r="Z3" s="713"/>
      <c r="AA3" s="713"/>
      <c r="AB3" s="713"/>
      <c r="AC3" s="713"/>
      <c r="AD3" s="713"/>
      <c r="AE3" s="713"/>
      <c r="AF3" s="713"/>
    </row>
    <row r="4" spans="1:32" ht="15.75" x14ac:dyDescent="0.25">
      <c r="A4" s="713"/>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row>
    <row r="5" spans="1:32" ht="15.75" x14ac:dyDescent="0.25">
      <c r="A5" s="716"/>
      <c r="B5" s="717"/>
      <c r="C5" s="718"/>
      <c r="D5" s="718"/>
      <c r="E5" s="718"/>
      <c r="F5" s="718"/>
      <c r="G5" s="718"/>
      <c r="H5" s="718"/>
      <c r="I5" s="718"/>
      <c r="J5" s="718"/>
      <c r="K5" s="718"/>
      <c r="L5" s="719"/>
      <c r="M5" s="719"/>
      <c r="N5" s="719"/>
      <c r="O5" s="716"/>
      <c r="P5" s="720"/>
      <c r="Q5" s="721"/>
      <c r="R5" s="713"/>
      <c r="S5" s="713"/>
      <c r="T5" s="722"/>
      <c r="U5" s="723"/>
      <c r="V5" s="723"/>
      <c r="W5" s="723"/>
      <c r="X5" s="723"/>
      <c r="Y5" s="723"/>
      <c r="Z5" s="723"/>
      <c r="AA5" s="723"/>
      <c r="AB5" s="723"/>
      <c r="AC5" s="723"/>
      <c r="AD5" s="723"/>
      <c r="AE5" s="723"/>
      <c r="AF5" s="723"/>
    </row>
    <row r="6" spans="1:32" ht="31.5" x14ac:dyDescent="0.25">
      <c r="A6" s="695" t="s">
        <v>9</v>
      </c>
      <c r="B6" s="1046" t="s">
        <v>1341</v>
      </c>
      <c r="C6" s="1047"/>
      <c r="D6" s="1047"/>
      <c r="E6" s="1047"/>
      <c r="F6" s="1047"/>
      <c r="G6" s="1047"/>
      <c r="H6" s="1047"/>
      <c r="I6" s="1047"/>
      <c r="J6" s="1048"/>
      <c r="K6" s="1052" t="s">
        <v>11</v>
      </c>
      <c r="L6" s="1052"/>
      <c r="M6" s="1052"/>
      <c r="N6" s="1052"/>
      <c r="O6" s="686">
        <v>0.5</v>
      </c>
      <c r="P6" s="681"/>
      <c r="Q6" s="681"/>
      <c r="R6" s="681"/>
      <c r="S6" s="681"/>
      <c r="T6" s="681"/>
      <c r="U6" s="681"/>
      <c r="V6" s="681"/>
      <c r="W6" s="681"/>
      <c r="X6" s="681"/>
      <c r="Y6" s="681"/>
      <c r="Z6" s="681"/>
      <c r="AA6" s="681"/>
      <c r="AB6" s="681"/>
      <c r="AC6" s="681"/>
      <c r="AD6" s="681"/>
      <c r="AE6" s="681"/>
      <c r="AF6" s="681"/>
    </row>
    <row r="7" spans="1:32" ht="15.75" x14ac:dyDescent="0.25">
      <c r="A7" s="724"/>
      <c r="B7" s="725"/>
      <c r="C7" s="726"/>
      <c r="D7" s="726"/>
      <c r="E7" s="726"/>
      <c r="F7" s="726"/>
      <c r="G7" s="726"/>
      <c r="H7" s="726"/>
      <c r="I7" s="726"/>
      <c r="J7" s="726"/>
      <c r="K7" s="726"/>
      <c r="L7" s="726"/>
      <c r="M7" s="726"/>
      <c r="N7" s="726"/>
      <c r="O7" s="724"/>
      <c r="P7" s="713"/>
      <c r="Q7" s="713"/>
      <c r="R7" s="713"/>
      <c r="S7" s="713"/>
      <c r="T7" s="713"/>
      <c r="U7" s="713"/>
      <c r="V7" s="713"/>
      <c r="W7" s="713"/>
      <c r="X7" s="713"/>
      <c r="Y7" s="713"/>
      <c r="Z7" s="713"/>
      <c r="AA7" s="713"/>
      <c r="AB7" s="713"/>
      <c r="AC7" s="713"/>
      <c r="AD7" s="713"/>
      <c r="AE7" s="713"/>
      <c r="AF7" s="713"/>
    </row>
    <row r="8" spans="1:32" ht="31.5" x14ac:dyDescent="0.25">
      <c r="A8" s="699" t="s">
        <v>202</v>
      </c>
      <c r="B8" s="1068" t="s">
        <v>1342</v>
      </c>
      <c r="C8" s="1069"/>
      <c r="D8" s="1069"/>
      <c r="E8" s="1069"/>
      <c r="F8" s="1069"/>
      <c r="G8" s="1069"/>
      <c r="H8" s="1069"/>
      <c r="I8" s="1069"/>
      <c r="J8" s="1069"/>
      <c r="K8" s="1069"/>
      <c r="L8" s="1069"/>
      <c r="M8" s="1069"/>
      <c r="N8" s="1069"/>
      <c r="O8" s="1070"/>
      <c r="P8" s="681"/>
      <c r="Q8" s="681"/>
      <c r="R8" s="681"/>
      <c r="S8" s="681"/>
      <c r="T8" s="681"/>
      <c r="U8" s="681"/>
      <c r="V8" s="681"/>
      <c r="W8" s="681"/>
      <c r="X8" s="681"/>
      <c r="Y8" s="681"/>
      <c r="Z8" s="681"/>
      <c r="AA8" s="681"/>
      <c r="AB8" s="681"/>
      <c r="AC8" s="681"/>
      <c r="AD8" s="681"/>
      <c r="AE8" s="681"/>
      <c r="AF8" s="681"/>
    </row>
    <row r="9" spans="1:32" ht="31.5" x14ac:dyDescent="0.25">
      <c r="A9" s="724"/>
      <c r="B9" s="725"/>
      <c r="C9" s="726"/>
      <c r="D9" s="726"/>
      <c r="E9" s="1064" t="s">
        <v>14</v>
      </c>
      <c r="F9" s="1064"/>
      <c r="G9" s="1064"/>
      <c r="H9" s="1064"/>
      <c r="I9" s="727" t="s">
        <v>15</v>
      </c>
      <c r="J9" s="728"/>
      <c r="K9" s="728"/>
      <c r="L9" s="1064" t="s">
        <v>16</v>
      </c>
      <c r="M9" s="1064"/>
      <c r="N9" s="1064"/>
      <c r="O9" s="727" t="s">
        <v>15</v>
      </c>
      <c r="P9" s="713"/>
      <c r="Q9" s="713"/>
      <c r="R9" s="713"/>
      <c r="S9" s="713"/>
      <c r="T9" s="713"/>
      <c r="U9" s="713"/>
      <c r="V9" s="713"/>
      <c r="W9" s="713"/>
      <c r="X9" s="713"/>
      <c r="Y9" s="713"/>
      <c r="Z9" s="713"/>
      <c r="AA9" s="713"/>
      <c r="AB9" s="713"/>
      <c r="AC9" s="713"/>
      <c r="AD9" s="713"/>
      <c r="AE9" s="713"/>
      <c r="AF9" s="713"/>
    </row>
    <row r="10" spans="1:32" ht="15.75" x14ac:dyDescent="0.25">
      <c r="A10" s="1002" t="s">
        <v>17</v>
      </c>
      <c r="B10" s="1008"/>
      <c r="C10" s="1008"/>
      <c r="D10" s="1003"/>
      <c r="E10" s="1011" t="s">
        <v>1343</v>
      </c>
      <c r="F10" s="1012"/>
      <c r="G10" s="1012"/>
      <c r="H10" s="1013"/>
      <c r="I10" s="687">
        <v>0.1</v>
      </c>
      <c r="J10" s="1002" t="s">
        <v>19</v>
      </c>
      <c r="K10" s="1003"/>
      <c r="L10" s="1011" t="s">
        <v>1344</v>
      </c>
      <c r="M10" s="1012"/>
      <c r="N10" s="1013"/>
      <c r="O10" s="687">
        <v>0.1</v>
      </c>
      <c r="P10" s="692"/>
      <c r="Q10" s="702"/>
      <c r="R10" s="702"/>
      <c r="S10" s="702"/>
      <c r="T10" s="702"/>
      <c r="U10" s="702"/>
      <c r="V10" s="702"/>
      <c r="W10" s="702"/>
      <c r="X10" s="702"/>
      <c r="Y10" s="702"/>
      <c r="Z10" s="702"/>
      <c r="AA10" s="702"/>
      <c r="AB10" s="702"/>
      <c r="AC10" s="702"/>
      <c r="AD10" s="702"/>
      <c r="AE10" s="702"/>
      <c r="AF10" s="702"/>
    </row>
    <row r="11" spans="1:32" ht="15.75" x14ac:dyDescent="0.25">
      <c r="A11" s="1004"/>
      <c r="B11" s="1009"/>
      <c r="C11" s="1009"/>
      <c r="D11" s="1005"/>
      <c r="E11" s="1011"/>
      <c r="F11" s="1012"/>
      <c r="G11" s="1012"/>
      <c r="H11" s="1013"/>
      <c r="I11" s="729"/>
      <c r="J11" s="1004"/>
      <c r="K11" s="1005"/>
      <c r="L11" s="1011"/>
      <c r="M11" s="1012"/>
      <c r="N11" s="1013"/>
      <c r="O11" s="729"/>
      <c r="P11" s="692"/>
      <c r="Q11" s="702"/>
      <c r="R11" s="702"/>
      <c r="S11" s="702"/>
      <c r="T11" s="702"/>
      <c r="U11" s="702"/>
      <c r="V11" s="702"/>
      <c r="W11" s="702"/>
      <c r="X11" s="702"/>
      <c r="Y11" s="702"/>
      <c r="Z11" s="702"/>
      <c r="AA11" s="702"/>
      <c r="AB11" s="702"/>
      <c r="AC11" s="702"/>
      <c r="AD11" s="702"/>
      <c r="AE11" s="702"/>
      <c r="AF11" s="702"/>
    </row>
    <row r="12" spans="1:32" ht="15.75" x14ac:dyDescent="0.25">
      <c r="A12" s="1004"/>
      <c r="B12" s="1009"/>
      <c r="C12" s="1009"/>
      <c r="D12" s="1005"/>
      <c r="E12" s="1011"/>
      <c r="F12" s="1012"/>
      <c r="G12" s="1012"/>
      <c r="H12" s="1013"/>
      <c r="I12" s="729"/>
      <c r="J12" s="1004"/>
      <c r="K12" s="1005"/>
      <c r="L12" s="1011"/>
      <c r="M12" s="1012"/>
      <c r="N12" s="1013"/>
      <c r="O12" s="729"/>
      <c r="P12" s="692"/>
      <c r="Q12" s="702"/>
      <c r="R12" s="702"/>
      <c r="S12" s="702"/>
      <c r="T12" s="702"/>
      <c r="U12" s="702"/>
      <c r="V12" s="702"/>
      <c r="W12" s="702"/>
      <c r="X12" s="702"/>
      <c r="Y12" s="702"/>
      <c r="Z12" s="702"/>
      <c r="AA12" s="702"/>
      <c r="AB12" s="702"/>
      <c r="AC12" s="702"/>
      <c r="AD12" s="702"/>
      <c r="AE12" s="702"/>
      <c r="AF12" s="702"/>
    </row>
    <row r="13" spans="1:32" ht="15" customHeight="1" x14ac:dyDescent="0.25">
      <c r="A13" s="1006"/>
      <c r="B13" s="1010"/>
      <c r="C13" s="1010"/>
      <c r="D13" s="1007"/>
      <c r="E13" s="1011"/>
      <c r="F13" s="1012"/>
      <c r="G13" s="1012"/>
      <c r="H13" s="1013"/>
      <c r="I13" s="729"/>
      <c r="J13" s="1006"/>
      <c r="K13" s="1007"/>
      <c r="L13" s="1011"/>
      <c r="M13" s="1012"/>
      <c r="N13" s="1013"/>
      <c r="O13" s="729"/>
      <c r="P13" s="692"/>
      <c r="Q13" s="702"/>
      <c r="R13" s="702"/>
      <c r="S13" s="702"/>
      <c r="T13" s="702"/>
      <c r="U13" s="702"/>
      <c r="V13" s="702"/>
      <c r="W13" s="702"/>
      <c r="X13" s="702"/>
      <c r="Y13" s="702"/>
      <c r="Z13" s="702"/>
      <c r="AA13" s="702"/>
      <c r="AB13" s="702"/>
      <c r="AC13" s="702"/>
      <c r="AD13" s="702"/>
      <c r="AE13" s="702"/>
      <c r="AF13" s="702"/>
    </row>
    <row r="14" spans="1:32" ht="15.75" hidden="1" x14ac:dyDescent="0.25">
      <c r="A14" s="724"/>
      <c r="B14" s="725"/>
      <c r="C14" s="726"/>
      <c r="D14" s="726"/>
      <c r="E14" s="726"/>
      <c r="F14" s="726"/>
      <c r="G14" s="726"/>
      <c r="H14" s="726"/>
      <c r="I14" s="726"/>
      <c r="J14" s="726"/>
      <c r="K14" s="726"/>
      <c r="L14" s="726"/>
      <c r="M14" s="726"/>
      <c r="N14" s="726"/>
      <c r="O14" s="724"/>
      <c r="P14" s="713"/>
      <c r="Q14" s="713"/>
      <c r="R14" s="713"/>
      <c r="S14" s="713"/>
      <c r="T14" s="713"/>
      <c r="U14" s="713"/>
      <c r="V14" s="713"/>
      <c r="W14" s="713"/>
      <c r="X14" s="713"/>
      <c r="Y14" s="713"/>
      <c r="Z14" s="713"/>
      <c r="AA14" s="713"/>
      <c r="AB14" s="713"/>
      <c r="AC14" s="713"/>
      <c r="AD14" s="713"/>
      <c r="AE14" s="713"/>
      <c r="AF14" s="713"/>
    </row>
    <row r="15" spans="1:32" ht="63" x14ac:dyDescent="0.25">
      <c r="A15" s="705" t="s">
        <v>48</v>
      </c>
      <c r="B15" s="706" t="s">
        <v>49</v>
      </c>
      <c r="C15" s="706" t="s">
        <v>50</v>
      </c>
      <c r="D15" s="706" t="s">
        <v>51</v>
      </c>
      <c r="E15" s="706" t="s">
        <v>52</v>
      </c>
      <c r="F15" s="1041" t="s">
        <v>53</v>
      </c>
      <c r="G15" s="1041"/>
      <c r="H15" s="1041" t="s">
        <v>54</v>
      </c>
      <c r="I15" s="1041"/>
      <c r="J15" s="706" t="s">
        <v>55</v>
      </c>
      <c r="K15" s="1041" t="s">
        <v>56</v>
      </c>
      <c r="L15" s="1041"/>
      <c r="M15" s="1042" t="s">
        <v>57</v>
      </c>
      <c r="N15" s="1043"/>
      <c r="O15" s="1044"/>
      <c r="P15" s="681"/>
      <c r="Q15" s="681"/>
      <c r="R15" s="681"/>
      <c r="S15" s="681"/>
      <c r="T15" s="681"/>
      <c r="U15" s="681"/>
      <c r="V15" s="681"/>
      <c r="W15" s="681"/>
      <c r="X15" s="681"/>
      <c r="Y15" s="681"/>
      <c r="Z15" s="681"/>
      <c r="AA15" s="681"/>
      <c r="AB15" s="681"/>
      <c r="AC15" s="681"/>
      <c r="AD15" s="681"/>
      <c r="AE15" s="681"/>
      <c r="AF15" s="681"/>
    </row>
    <row r="16" spans="1:32" ht="57" x14ac:dyDescent="0.25">
      <c r="A16" s="707" t="s">
        <v>92</v>
      </c>
      <c r="B16" s="708">
        <v>0.2</v>
      </c>
      <c r="C16" s="709" t="s">
        <v>1345</v>
      </c>
      <c r="D16" s="710" t="s">
        <v>262</v>
      </c>
      <c r="E16" s="710" t="s">
        <v>1346</v>
      </c>
      <c r="F16" s="1056" t="s">
        <v>1347</v>
      </c>
      <c r="G16" s="1056"/>
      <c r="H16" s="1057" t="s">
        <v>290</v>
      </c>
      <c r="I16" s="1058"/>
      <c r="J16" s="711">
        <v>1</v>
      </c>
      <c r="K16" s="1030" t="s">
        <v>531</v>
      </c>
      <c r="L16" s="1030"/>
      <c r="M16" s="1031" t="s">
        <v>258</v>
      </c>
      <c r="N16" s="1031"/>
      <c r="O16" s="1031"/>
      <c r="P16" s="681"/>
      <c r="Q16" s="681"/>
      <c r="R16" s="681"/>
      <c r="S16" s="681"/>
      <c r="T16" s="681"/>
      <c r="U16" s="681"/>
      <c r="V16" s="681"/>
      <c r="W16" s="681"/>
      <c r="X16" s="681"/>
      <c r="Y16" s="681"/>
      <c r="Z16" s="681"/>
      <c r="AA16" s="681"/>
      <c r="AB16" s="681"/>
      <c r="AC16" s="681"/>
      <c r="AD16" s="681"/>
      <c r="AE16" s="681"/>
      <c r="AF16" s="681"/>
    </row>
    <row r="17" spans="1:32" ht="15.75" x14ac:dyDescent="0.25">
      <c r="A17" s="1015" t="s">
        <v>67</v>
      </c>
      <c r="B17" s="1017"/>
      <c r="C17" s="1032" t="s">
        <v>1348</v>
      </c>
      <c r="D17" s="1033"/>
      <c r="E17" s="1033"/>
      <c r="F17" s="1033"/>
      <c r="G17" s="1034"/>
      <c r="H17" s="1035" t="s">
        <v>69</v>
      </c>
      <c r="I17" s="1036"/>
      <c r="J17" s="1037"/>
      <c r="K17" s="1038" t="s">
        <v>1349</v>
      </c>
      <c r="L17" s="1039"/>
      <c r="M17" s="1039"/>
      <c r="N17" s="1039"/>
      <c r="O17" s="1040"/>
      <c r="P17" s="693"/>
      <c r="Q17" s="681"/>
      <c r="R17" s="681"/>
      <c r="S17" s="681"/>
      <c r="T17" s="681"/>
      <c r="U17" s="681"/>
      <c r="V17" s="681"/>
      <c r="W17" s="681"/>
      <c r="X17" s="681"/>
      <c r="Y17" s="681"/>
      <c r="Z17" s="681"/>
      <c r="AA17" s="681"/>
      <c r="AB17" s="681"/>
      <c r="AC17" s="681"/>
      <c r="AD17" s="681"/>
      <c r="AE17" s="681"/>
      <c r="AF17" s="681"/>
    </row>
    <row r="18" spans="1:32" ht="15.75" x14ac:dyDescent="0.25">
      <c r="A18" s="1018" t="s">
        <v>71</v>
      </c>
      <c r="B18" s="1019"/>
      <c r="C18" s="1019"/>
      <c r="D18" s="1019"/>
      <c r="E18" s="1019"/>
      <c r="F18" s="1020"/>
      <c r="G18" s="1021" t="s">
        <v>72</v>
      </c>
      <c r="H18" s="1021"/>
      <c r="I18" s="1021"/>
      <c r="J18" s="1021"/>
      <c r="K18" s="1021"/>
      <c r="L18" s="1021"/>
      <c r="M18" s="1021"/>
      <c r="N18" s="1021"/>
      <c r="O18" s="1021"/>
      <c r="P18" s="694"/>
      <c r="Q18" s="692"/>
      <c r="R18" s="692"/>
      <c r="S18" s="692"/>
      <c r="T18" s="692"/>
      <c r="U18" s="694"/>
      <c r="V18" s="694"/>
      <c r="W18" s="694"/>
      <c r="X18" s="694"/>
      <c r="Y18" s="694"/>
      <c r="Z18" s="694"/>
      <c r="AA18" s="694"/>
      <c r="AB18" s="694"/>
      <c r="AC18" s="694"/>
      <c r="AD18" s="694"/>
      <c r="AE18" s="694"/>
      <c r="AF18" s="694"/>
    </row>
    <row r="19" spans="1:32" ht="15.75" x14ac:dyDescent="0.25">
      <c r="A19" s="1022" t="s">
        <v>1349</v>
      </c>
      <c r="B19" s="1053"/>
      <c r="C19" s="1053"/>
      <c r="D19" s="1053"/>
      <c r="E19" s="1053"/>
      <c r="F19" s="1053"/>
      <c r="G19" s="1026" t="s">
        <v>1350</v>
      </c>
      <c r="H19" s="1026"/>
      <c r="I19" s="1026"/>
      <c r="J19" s="1026"/>
      <c r="K19" s="1026"/>
      <c r="L19" s="1026"/>
      <c r="M19" s="1026"/>
      <c r="N19" s="1026"/>
      <c r="O19" s="1026"/>
      <c r="P19" s="694"/>
      <c r="Q19" s="692"/>
      <c r="R19" s="692"/>
      <c r="S19" s="692"/>
      <c r="T19" s="692"/>
      <c r="U19" s="694"/>
      <c r="V19" s="694"/>
      <c r="W19" s="694"/>
      <c r="X19" s="694"/>
      <c r="Y19" s="694"/>
      <c r="Z19" s="694"/>
      <c r="AA19" s="694"/>
      <c r="AB19" s="694"/>
      <c r="AC19" s="694"/>
      <c r="AD19" s="694"/>
      <c r="AE19" s="694"/>
      <c r="AF19" s="694"/>
    </row>
    <row r="20" spans="1:32" ht="15.75" x14ac:dyDescent="0.25">
      <c r="A20" s="1054"/>
      <c r="B20" s="1055"/>
      <c r="C20" s="1055"/>
      <c r="D20" s="1055"/>
      <c r="E20" s="1055"/>
      <c r="F20" s="1055"/>
      <c r="G20" s="1026"/>
      <c r="H20" s="1026"/>
      <c r="I20" s="1026"/>
      <c r="J20" s="1026"/>
      <c r="K20" s="1026"/>
      <c r="L20" s="1026"/>
      <c r="M20" s="1026"/>
      <c r="N20" s="1026"/>
      <c r="O20" s="1026"/>
      <c r="P20" s="694"/>
      <c r="Q20" s="692"/>
      <c r="R20" s="692"/>
      <c r="S20" s="692"/>
      <c r="T20" s="692"/>
      <c r="U20" s="694"/>
      <c r="V20" s="694"/>
      <c r="W20" s="694"/>
      <c r="X20" s="694"/>
      <c r="Y20" s="694"/>
      <c r="Z20" s="694"/>
      <c r="AA20" s="694"/>
      <c r="AB20" s="694"/>
      <c r="AC20" s="694"/>
      <c r="AD20" s="694"/>
      <c r="AE20" s="694"/>
      <c r="AF20" s="694"/>
    </row>
    <row r="21" spans="1:32" ht="15.75" x14ac:dyDescent="0.25">
      <c r="A21" s="1018" t="s">
        <v>75</v>
      </c>
      <c r="B21" s="1019"/>
      <c r="C21" s="1019"/>
      <c r="D21" s="1019"/>
      <c r="E21" s="1019"/>
      <c r="F21" s="1019"/>
      <c r="G21" s="1021" t="s">
        <v>76</v>
      </c>
      <c r="H21" s="1021"/>
      <c r="I21" s="1021"/>
      <c r="J21" s="1021"/>
      <c r="K21" s="1021"/>
      <c r="L21" s="1021"/>
      <c r="M21" s="1021"/>
      <c r="N21" s="1021"/>
      <c r="O21" s="1021"/>
      <c r="P21" s="694"/>
      <c r="Q21" s="692"/>
      <c r="R21" s="692"/>
      <c r="S21" s="692"/>
      <c r="T21" s="692"/>
      <c r="U21" s="694"/>
      <c r="V21" s="694"/>
      <c r="W21" s="694"/>
      <c r="X21" s="694"/>
      <c r="Y21" s="694"/>
      <c r="Z21" s="694"/>
      <c r="AA21" s="694"/>
      <c r="AB21" s="694"/>
      <c r="AC21" s="694"/>
      <c r="AD21" s="694"/>
      <c r="AE21" s="694"/>
      <c r="AF21" s="694"/>
    </row>
    <row r="22" spans="1:32" ht="15.75" x14ac:dyDescent="0.25">
      <c r="A22" s="1014" t="s">
        <v>1351</v>
      </c>
      <c r="B22" s="1014"/>
      <c r="C22" s="1014"/>
      <c r="D22" s="1014"/>
      <c r="E22" s="1014"/>
      <c r="F22" s="1014"/>
      <c r="G22" s="1014" t="s">
        <v>1351</v>
      </c>
      <c r="H22" s="1014"/>
      <c r="I22" s="1014"/>
      <c r="J22" s="1014"/>
      <c r="K22" s="1014"/>
      <c r="L22" s="1014"/>
      <c r="M22" s="1014"/>
      <c r="N22" s="1014"/>
      <c r="O22" s="1014"/>
      <c r="P22" s="694"/>
      <c r="Q22" s="692"/>
      <c r="R22" s="692"/>
      <c r="S22" s="692"/>
      <c r="T22" s="692"/>
      <c r="U22" s="694"/>
      <c r="V22" s="694"/>
      <c r="W22" s="694"/>
      <c r="X22" s="694"/>
      <c r="Y22" s="694"/>
      <c r="Z22" s="694"/>
      <c r="AA22" s="694"/>
      <c r="AB22" s="694"/>
      <c r="AC22" s="694"/>
      <c r="AD22" s="694"/>
      <c r="AE22" s="694"/>
      <c r="AF22" s="694"/>
    </row>
    <row r="23" spans="1:32" ht="15.75" x14ac:dyDescent="0.25">
      <c r="A23" s="1014"/>
      <c r="B23" s="1014"/>
      <c r="C23" s="1014"/>
      <c r="D23" s="1014"/>
      <c r="E23" s="1014"/>
      <c r="F23" s="1014"/>
      <c r="G23" s="1014"/>
      <c r="H23" s="1014"/>
      <c r="I23" s="1014"/>
      <c r="J23" s="1014"/>
      <c r="K23" s="1014"/>
      <c r="L23" s="1014"/>
      <c r="M23" s="1014"/>
      <c r="N23" s="1014"/>
      <c r="O23" s="1014"/>
      <c r="P23" s="694"/>
      <c r="Q23" s="692"/>
      <c r="R23" s="692"/>
      <c r="S23" s="692"/>
      <c r="T23" s="692"/>
      <c r="U23" s="694"/>
      <c r="V23" s="694"/>
      <c r="W23" s="694"/>
      <c r="X23" s="694"/>
      <c r="Y23" s="694"/>
      <c r="Z23" s="694"/>
      <c r="AA23" s="694"/>
      <c r="AB23" s="694"/>
      <c r="AC23" s="694"/>
      <c r="AD23" s="694"/>
      <c r="AE23" s="694"/>
      <c r="AF23" s="694"/>
    </row>
    <row r="24" spans="1:32" ht="15.75" x14ac:dyDescent="0.25">
      <c r="A24" s="716"/>
      <c r="B24" s="717"/>
      <c r="C24" s="725"/>
      <c r="D24" s="725"/>
      <c r="E24" s="725"/>
      <c r="F24" s="725"/>
      <c r="G24" s="725"/>
      <c r="H24" s="725"/>
      <c r="I24" s="725"/>
      <c r="J24" s="725"/>
      <c r="K24" s="725"/>
      <c r="L24" s="725"/>
      <c r="M24" s="725"/>
      <c r="N24" s="725"/>
      <c r="O24" s="716"/>
      <c r="P24" s="723"/>
      <c r="Q24" s="713"/>
      <c r="R24" s="713"/>
      <c r="S24" s="713"/>
      <c r="T24" s="713"/>
      <c r="U24" s="723"/>
      <c r="V24" s="723"/>
      <c r="W24" s="723"/>
      <c r="X24" s="723"/>
      <c r="Y24" s="723"/>
      <c r="Z24" s="723"/>
      <c r="AA24" s="723"/>
      <c r="AB24" s="723"/>
      <c r="AC24" s="723"/>
      <c r="AD24" s="723"/>
      <c r="AE24" s="723"/>
      <c r="AF24" s="723"/>
    </row>
    <row r="25" spans="1:32" ht="15.75" x14ac:dyDescent="0.25">
      <c r="A25" s="725"/>
      <c r="B25" s="725"/>
      <c r="C25" s="716"/>
      <c r="D25" s="1015" t="s">
        <v>77</v>
      </c>
      <c r="E25" s="1016"/>
      <c r="F25" s="1016"/>
      <c r="G25" s="1016"/>
      <c r="H25" s="1016"/>
      <c r="I25" s="1016"/>
      <c r="J25" s="1016"/>
      <c r="K25" s="1016"/>
      <c r="L25" s="1016"/>
      <c r="M25" s="1016"/>
      <c r="N25" s="1016"/>
      <c r="O25" s="1017"/>
      <c r="P25" s="693"/>
      <c r="Q25" s="681"/>
      <c r="R25" s="681"/>
      <c r="S25" s="681"/>
      <c r="T25" s="681"/>
      <c r="U25" s="681"/>
      <c r="V25" s="681"/>
      <c r="W25" s="681"/>
      <c r="X25" s="681"/>
      <c r="Y25" s="681"/>
      <c r="Z25" s="681"/>
      <c r="AA25" s="681"/>
      <c r="AB25" s="681"/>
      <c r="AC25" s="681"/>
      <c r="AD25" s="681"/>
      <c r="AE25" s="681"/>
      <c r="AF25" s="681"/>
    </row>
    <row r="26" spans="1:32" ht="15.75" x14ac:dyDescent="0.25">
      <c r="A26" s="716"/>
      <c r="B26" s="717"/>
      <c r="C26" s="725"/>
      <c r="D26" s="706" t="s">
        <v>78</v>
      </c>
      <c r="E26" s="706" t="s">
        <v>79</v>
      </c>
      <c r="F26" s="706" t="s">
        <v>80</v>
      </c>
      <c r="G26" s="706" t="s">
        <v>81</v>
      </c>
      <c r="H26" s="706" t="s">
        <v>82</v>
      </c>
      <c r="I26" s="706" t="s">
        <v>83</v>
      </c>
      <c r="J26" s="706" t="s">
        <v>84</v>
      </c>
      <c r="K26" s="706" t="s">
        <v>85</v>
      </c>
      <c r="L26" s="706" t="s">
        <v>86</v>
      </c>
      <c r="M26" s="706" t="s">
        <v>87</v>
      </c>
      <c r="N26" s="706" t="s">
        <v>88</v>
      </c>
      <c r="O26" s="706" t="s">
        <v>89</v>
      </c>
      <c r="P26" s="692"/>
      <c r="Q26" s="693"/>
      <c r="R26" s="692"/>
      <c r="S26" s="692"/>
      <c r="T26" s="692"/>
      <c r="U26" s="692"/>
      <c r="V26" s="694"/>
      <c r="W26" s="694"/>
      <c r="X26" s="694"/>
      <c r="Y26" s="694"/>
      <c r="Z26" s="694"/>
      <c r="AA26" s="694"/>
      <c r="AB26" s="694"/>
      <c r="AC26" s="694"/>
      <c r="AD26" s="694"/>
      <c r="AE26" s="694"/>
      <c r="AF26" s="694"/>
    </row>
    <row r="27" spans="1:32" ht="15.75" x14ac:dyDescent="0.25">
      <c r="A27" s="1050" t="s">
        <v>90</v>
      </c>
      <c r="B27" s="1050"/>
      <c r="C27" s="1050"/>
      <c r="D27" s="685"/>
      <c r="E27" s="688"/>
      <c r="F27" s="688">
        <v>0.25</v>
      </c>
      <c r="G27" s="688"/>
      <c r="H27" s="688"/>
      <c r="I27" s="688">
        <v>0.5</v>
      </c>
      <c r="J27" s="688"/>
      <c r="K27" s="688"/>
      <c r="L27" s="688">
        <v>0.75</v>
      </c>
      <c r="M27" s="688"/>
      <c r="N27" s="688"/>
      <c r="O27" s="688">
        <v>1</v>
      </c>
      <c r="P27" s="694"/>
      <c r="Q27" s="693"/>
      <c r="R27" s="681"/>
      <c r="S27" s="681"/>
      <c r="T27" s="681"/>
      <c r="U27" s="681"/>
      <c r="V27" s="681"/>
      <c r="W27" s="681"/>
      <c r="X27" s="681"/>
      <c r="Y27" s="681"/>
      <c r="Z27" s="681"/>
      <c r="AA27" s="681"/>
      <c r="AB27" s="681"/>
      <c r="AC27" s="681"/>
      <c r="AD27" s="681"/>
      <c r="AE27" s="681"/>
      <c r="AF27" s="681"/>
    </row>
    <row r="28" spans="1:32" ht="15.75" x14ac:dyDescent="0.25">
      <c r="A28" s="1051" t="s">
        <v>91</v>
      </c>
      <c r="B28" s="1051"/>
      <c r="C28" s="1051"/>
      <c r="D28" s="683"/>
      <c r="E28" s="683"/>
      <c r="F28" s="684">
        <v>0.25</v>
      </c>
      <c r="G28" s="683"/>
      <c r="H28" s="683"/>
      <c r="I28" s="684">
        <v>0.45</v>
      </c>
      <c r="J28" s="683"/>
      <c r="K28" s="683"/>
      <c r="L28" s="683"/>
      <c r="M28" s="683"/>
      <c r="N28" s="683"/>
      <c r="O28" s="683"/>
      <c r="P28" s="694"/>
      <c r="Q28" s="692" t="s">
        <v>1352</v>
      </c>
      <c r="R28" s="692"/>
      <c r="S28" s="692"/>
      <c r="T28" s="692"/>
      <c r="U28" s="692"/>
      <c r="V28" s="694"/>
      <c r="W28" s="694"/>
      <c r="X28" s="694"/>
      <c r="Y28" s="694"/>
      <c r="Z28" s="694"/>
      <c r="AA28" s="694"/>
      <c r="AB28" s="694"/>
      <c r="AC28" s="694"/>
      <c r="AD28" s="694"/>
      <c r="AE28" s="694"/>
      <c r="AF28" s="694"/>
    </row>
    <row r="29" spans="1:32" ht="15.75" x14ac:dyDescent="0.25">
      <c r="A29" s="716"/>
      <c r="B29" s="717"/>
      <c r="C29" s="718"/>
      <c r="D29" s="718"/>
      <c r="E29" s="718"/>
      <c r="F29" s="718"/>
      <c r="G29" s="718"/>
      <c r="H29" s="718"/>
      <c r="I29" s="718"/>
      <c r="J29" s="718"/>
      <c r="K29" s="718"/>
      <c r="L29" s="719"/>
      <c r="M29" s="719"/>
      <c r="N29" s="719"/>
      <c r="O29" s="716"/>
      <c r="P29" s="723"/>
      <c r="Q29" s="720"/>
      <c r="R29" s="713"/>
      <c r="S29" s="713"/>
      <c r="T29" s="713"/>
      <c r="U29" s="713"/>
      <c r="V29" s="713"/>
      <c r="W29" s="713"/>
      <c r="X29" s="713"/>
      <c r="Y29" s="713"/>
      <c r="Z29" s="713"/>
      <c r="AA29" s="713"/>
      <c r="AB29" s="713"/>
      <c r="AC29" s="713"/>
      <c r="AD29" s="713"/>
      <c r="AE29" s="713"/>
      <c r="AF29" s="713"/>
    </row>
    <row r="30" spans="1:32" ht="31.5" x14ac:dyDescent="0.25">
      <c r="A30" s="699" t="s">
        <v>202</v>
      </c>
      <c r="B30" s="1059" t="s">
        <v>1353</v>
      </c>
      <c r="C30" s="1060"/>
      <c r="D30" s="1060"/>
      <c r="E30" s="1060"/>
      <c r="F30" s="1060"/>
      <c r="G30" s="1060"/>
      <c r="H30" s="1060"/>
      <c r="I30" s="1060"/>
      <c r="J30" s="1060"/>
      <c r="K30" s="1060"/>
      <c r="L30" s="1060"/>
      <c r="M30" s="1060"/>
      <c r="N30" s="1060"/>
      <c r="O30" s="1060"/>
      <c r="P30" s="693"/>
      <c r="Q30" s="692"/>
      <c r="R30" s="692"/>
      <c r="S30" s="692"/>
      <c r="T30" s="692"/>
      <c r="U30" s="694"/>
      <c r="V30" s="694"/>
      <c r="W30" s="694"/>
      <c r="X30" s="694"/>
      <c r="Y30" s="694"/>
      <c r="Z30" s="694"/>
      <c r="AA30" s="694"/>
      <c r="AB30" s="694"/>
      <c r="AC30" s="694"/>
      <c r="AD30" s="694"/>
      <c r="AE30" s="694"/>
      <c r="AF30" s="694"/>
    </row>
    <row r="31" spans="1:32" ht="31.5" x14ac:dyDescent="0.25">
      <c r="A31" s="696"/>
      <c r="B31" s="697"/>
      <c r="C31" s="698"/>
      <c r="D31" s="698"/>
      <c r="E31" s="1049" t="s">
        <v>14</v>
      </c>
      <c r="F31" s="1049"/>
      <c r="G31" s="1049"/>
      <c r="H31" s="1049"/>
      <c r="I31" s="700" t="s">
        <v>15</v>
      </c>
      <c r="J31" s="1062"/>
      <c r="K31" s="1063"/>
      <c r="L31" s="1049" t="s">
        <v>16</v>
      </c>
      <c r="M31" s="1049"/>
      <c r="N31" s="1049"/>
      <c r="O31" s="700" t="s">
        <v>15</v>
      </c>
      <c r="P31" s="693"/>
      <c r="Q31" s="692"/>
      <c r="R31" s="692"/>
      <c r="S31" s="692"/>
      <c r="T31" s="692"/>
      <c r="U31" s="694"/>
      <c r="V31" s="694"/>
      <c r="W31" s="694"/>
      <c r="X31" s="694"/>
      <c r="Y31" s="694"/>
      <c r="Z31" s="694"/>
      <c r="AA31" s="694"/>
      <c r="AB31" s="694"/>
      <c r="AC31" s="694"/>
      <c r="AD31" s="694"/>
      <c r="AE31" s="694"/>
      <c r="AF31" s="694"/>
    </row>
    <row r="32" spans="1:32" ht="15.75" x14ac:dyDescent="0.25">
      <c r="A32" s="1002" t="s">
        <v>17</v>
      </c>
      <c r="B32" s="1008"/>
      <c r="C32" s="1008"/>
      <c r="D32" s="1003"/>
      <c r="E32" s="1045" t="s">
        <v>1343</v>
      </c>
      <c r="F32" s="1045"/>
      <c r="G32" s="1045"/>
      <c r="H32" s="1045"/>
      <c r="I32" s="687">
        <v>0.1</v>
      </c>
      <c r="J32" s="1002" t="s">
        <v>19</v>
      </c>
      <c r="K32" s="1003"/>
      <c r="L32" s="1045" t="s">
        <v>258</v>
      </c>
      <c r="M32" s="1045"/>
      <c r="N32" s="1045"/>
      <c r="O32" s="687">
        <v>0.1</v>
      </c>
      <c r="P32" s="693"/>
      <c r="Q32" s="681"/>
      <c r="R32" s="681"/>
      <c r="S32" s="681"/>
      <c r="T32" s="681"/>
      <c r="U32" s="681"/>
      <c r="V32" s="681"/>
      <c r="W32" s="681"/>
      <c r="X32" s="681"/>
      <c r="Y32" s="681"/>
      <c r="Z32" s="681"/>
      <c r="AA32" s="681"/>
      <c r="AB32" s="681"/>
      <c r="AC32" s="681"/>
      <c r="AD32" s="681"/>
      <c r="AE32" s="681"/>
      <c r="AF32" s="681"/>
    </row>
    <row r="33" spans="1:32" ht="15.75" x14ac:dyDescent="0.25">
      <c r="A33" s="1004"/>
      <c r="B33" s="1009"/>
      <c r="C33" s="1009"/>
      <c r="D33" s="1005"/>
      <c r="E33" s="1061"/>
      <c r="F33" s="1061"/>
      <c r="G33" s="1061"/>
      <c r="H33" s="1061"/>
      <c r="I33" s="703"/>
      <c r="J33" s="1004"/>
      <c r="K33" s="1005"/>
      <c r="L33" s="1061"/>
      <c r="M33" s="1061"/>
      <c r="N33" s="1061"/>
      <c r="O33" s="703"/>
      <c r="P33" s="693"/>
      <c r="Q33" s="692"/>
      <c r="R33" s="692"/>
      <c r="S33" s="692"/>
      <c r="T33" s="692"/>
      <c r="U33" s="694"/>
      <c r="V33" s="694"/>
      <c r="W33" s="694"/>
      <c r="X33" s="694"/>
      <c r="Y33" s="694"/>
      <c r="Z33" s="694"/>
      <c r="AA33" s="694"/>
      <c r="AB33" s="694"/>
      <c r="AC33" s="694"/>
      <c r="AD33" s="694"/>
      <c r="AE33" s="694"/>
      <c r="AF33" s="694"/>
    </row>
    <row r="34" spans="1:32" ht="15.75" x14ac:dyDescent="0.25">
      <c r="A34" s="1004"/>
      <c r="B34" s="1009"/>
      <c r="C34" s="1009"/>
      <c r="D34" s="1005"/>
      <c r="E34" s="1045"/>
      <c r="F34" s="1045"/>
      <c r="G34" s="1045"/>
      <c r="H34" s="1045"/>
      <c r="I34" s="704"/>
      <c r="J34" s="1004"/>
      <c r="K34" s="1005"/>
      <c r="L34" s="1045"/>
      <c r="M34" s="1045"/>
      <c r="N34" s="1045"/>
      <c r="O34" s="704"/>
      <c r="P34" s="693"/>
      <c r="Q34" s="681"/>
      <c r="R34" s="681"/>
      <c r="S34" s="681"/>
      <c r="T34" s="681"/>
      <c r="U34" s="681"/>
      <c r="V34" s="681"/>
      <c r="W34" s="681"/>
      <c r="X34" s="681"/>
      <c r="Y34" s="681"/>
      <c r="Z34" s="681"/>
      <c r="AA34" s="681"/>
      <c r="AB34" s="681"/>
      <c r="AC34" s="681"/>
      <c r="AD34" s="681"/>
      <c r="AE34" s="681"/>
      <c r="AF34" s="681"/>
    </row>
    <row r="35" spans="1:32" ht="15.75" x14ac:dyDescent="0.25">
      <c r="A35" s="1006"/>
      <c r="B35" s="1010"/>
      <c r="C35" s="1010"/>
      <c r="D35" s="1007"/>
      <c r="E35" s="1045"/>
      <c r="F35" s="1045"/>
      <c r="G35" s="1045"/>
      <c r="H35" s="1045"/>
      <c r="I35" s="704"/>
      <c r="J35" s="1006"/>
      <c r="K35" s="1007"/>
      <c r="L35" s="1045"/>
      <c r="M35" s="1045"/>
      <c r="N35" s="1045"/>
      <c r="O35" s="704"/>
      <c r="P35" s="693"/>
      <c r="Q35" s="692"/>
      <c r="R35" s="692"/>
      <c r="S35" s="692"/>
      <c r="T35" s="692"/>
      <c r="U35" s="694"/>
      <c r="V35" s="694"/>
      <c r="W35" s="694"/>
      <c r="X35" s="694"/>
      <c r="Y35" s="694"/>
      <c r="Z35" s="694"/>
      <c r="AA35" s="694"/>
      <c r="AB35" s="694"/>
      <c r="AC35" s="694"/>
      <c r="AD35" s="694"/>
      <c r="AE35" s="694"/>
      <c r="AF35" s="694"/>
    </row>
    <row r="36" spans="1:32" ht="15.75" x14ac:dyDescent="0.25">
      <c r="A36" s="724"/>
      <c r="B36" s="725"/>
      <c r="C36" s="726"/>
      <c r="D36" s="726"/>
      <c r="E36" s="726"/>
      <c r="F36" s="726"/>
      <c r="G36" s="726"/>
      <c r="H36" s="726"/>
      <c r="I36" s="726"/>
      <c r="J36" s="726"/>
      <c r="K36" s="726"/>
      <c r="L36" s="726"/>
      <c r="M36" s="726"/>
      <c r="N36" s="726"/>
      <c r="O36" s="724"/>
      <c r="P36" s="713"/>
      <c r="Q36" s="713"/>
      <c r="R36" s="713"/>
      <c r="S36" s="713"/>
      <c r="T36" s="713"/>
      <c r="U36" s="713"/>
      <c r="V36" s="713"/>
      <c r="W36" s="713"/>
      <c r="X36" s="713"/>
      <c r="Y36" s="713"/>
      <c r="Z36" s="713"/>
      <c r="AA36" s="713"/>
      <c r="AB36" s="713"/>
      <c r="AC36" s="713"/>
      <c r="AD36" s="713"/>
      <c r="AE36" s="713"/>
      <c r="AF36" s="713"/>
    </row>
    <row r="37" spans="1:32" ht="63" x14ac:dyDescent="0.25">
      <c r="A37" s="705" t="s">
        <v>48</v>
      </c>
      <c r="B37" s="706" t="s">
        <v>49</v>
      </c>
      <c r="C37" s="706" t="s">
        <v>50</v>
      </c>
      <c r="D37" s="706" t="s">
        <v>51</v>
      </c>
      <c r="E37" s="705" t="s">
        <v>52</v>
      </c>
      <c r="F37" s="1041" t="s">
        <v>53</v>
      </c>
      <c r="G37" s="1041"/>
      <c r="H37" s="1041" t="s">
        <v>54</v>
      </c>
      <c r="I37" s="1041"/>
      <c r="J37" s="706" t="s">
        <v>55</v>
      </c>
      <c r="K37" s="1041" t="s">
        <v>56</v>
      </c>
      <c r="L37" s="1041"/>
      <c r="M37" s="1042" t="s">
        <v>57</v>
      </c>
      <c r="N37" s="1043"/>
      <c r="O37" s="1044"/>
      <c r="P37" s="681"/>
      <c r="Q37" s="681"/>
      <c r="R37" s="681"/>
      <c r="S37" s="681"/>
      <c r="T37" s="681"/>
      <c r="U37" s="681"/>
      <c r="V37" s="681"/>
      <c r="W37" s="681"/>
      <c r="X37" s="681"/>
      <c r="Y37" s="681"/>
      <c r="Z37" s="681"/>
      <c r="AA37" s="681"/>
      <c r="AB37" s="681"/>
      <c r="AC37" s="681"/>
      <c r="AD37" s="681"/>
      <c r="AE37" s="681"/>
      <c r="AF37" s="681"/>
    </row>
    <row r="38" spans="1:32" ht="57" x14ac:dyDescent="0.25">
      <c r="A38" s="707" t="s">
        <v>92</v>
      </c>
      <c r="B38" s="708">
        <v>0.2</v>
      </c>
      <c r="C38" s="709" t="s">
        <v>1354</v>
      </c>
      <c r="D38" s="710" t="s">
        <v>262</v>
      </c>
      <c r="E38" s="710" t="s">
        <v>1346</v>
      </c>
      <c r="F38" s="1056" t="s">
        <v>1347</v>
      </c>
      <c r="G38" s="1056"/>
      <c r="H38" s="1057" t="s">
        <v>290</v>
      </c>
      <c r="I38" s="1058"/>
      <c r="J38" s="711">
        <v>1</v>
      </c>
      <c r="K38" s="1030" t="s">
        <v>531</v>
      </c>
      <c r="L38" s="1030"/>
      <c r="M38" s="1031" t="s">
        <v>258</v>
      </c>
      <c r="N38" s="1031"/>
      <c r="O38" s="1031"/>
      <c r="P38" s="681"/>
      <c r="Q38" s="681"/>
      <c r="R38" s="681"/>
      <c r="S38" s="681"/>
      <c r="T38" s="681"/>
      <c r="U38" s="681"/>
      <c r="V38" s="681"/>
      <c r="W38" s="681"/>
      <c r="X38" s="681"/>
      <c r="Y38" s="681"/>
      <c r="Z38" s="681"/>
      <c r="AA38" s="681"/>
      <c r="AB38" s="681"/>
      <c r="AC38" s="681"/>
      <c r="AD38" s="681"/>
      <c r="AE38" s="681"/>
      <c r="AF38" s="681"/>
    </row>
    <row r="39" spans="1:32" ht="15.75" x14ac:dyDescent="0.25">
      <c r="A39" s="1015" t="s">
        <v>67</v>
      </c>
      <c r="B39" s="1017"/>
      <c r="C39" s="1032" t="s">
        <v>1355</v>
      </c>
      <c r="D39" s="1033"/>
      <c r="E39" s="1033"/>
      <c r="F39" s="1033"/>
      <c r="G39" s="1034"/>
      <c r="H39" s="1035" t="s">
        <v>69</v>
      </c>
      <c r="I39" s="1036"/>
      <c r="J39" s="1037"/>
      <c r="K39" s="1038" t="s">
        <v>1356</v>
      </c>
      <c r="L39" s="1039"/>
      <c r="M39" s="1039"/>
      <c r="N39" s="1039"/>
      <c r="O39" s="1040"/>
      <c r="P39" s="694"/>
      <c r="Q39" s="692"/>
      <c r="R39" s="692"/>
      <c r="S39" s="692"/>
      <c r="T39" s="692"/>
      <c r="U39" s="694"/>
      <c r="V39" s="694"/>
      <c r="W39" s="694"/>
      <c r="X39" s="694"/>
      <c r="Y39" s="694"/>
      <c r="Z39" s="694"/>
      <c r="AA39" s="694"/>
      <c r="AB39" s="694"/>
      <c r="AC39" s="694"/>
      <c r="AD39" s="694"/>
      <c r="AE39" s="694"/>
      <c r="AF39" s="694"/>
    </row>
    <row r="40" spans="1:32" ht="15.75" x14ac:dyDescent="0.25">
      <c r="A40" s="1018" t="s">
        <v>71</v>
      </c>
      <c r="B40" s="1019"/>
      <c r="C40" s="1019"/>
      <c r="D40" s="1019"/>
      <c r="E40" s="1019"/>
      <c r="F40" s="1020"/>
      <c r="G40" s="1021" t="s">
        <v>72</v>
      </c>
      <c r="H40" s="1021"/>
      <c r="I40" s="1021"/>
      <c r="J40" s="1021"/>
      <c r="K40" s="1021"/>
      <c r="L40" s="1021"/>
      <c r="M40" s="1021"/>
      <c r="N40" s="1021"/>
      <c r="O40" s="1021"/>
      <c r="P40" s="694"/>
      <c r="Q40" s="692"/>
      <c r="R40" s="692"/>
      <c r="S40" s="692"/>
      <c r="T40" s="692"/>
      <c r="U40" s="694"/>
      <c r="V40" s="694"/>
      <c r="W40" s="694"/>
      <c r="X40" s="694"/>
      <c r="Y40" s="694"/>
      <c r="Z40" s="694"/>
      <c r="AA40" s="694"/>
      <c r="AB40" s="694"/>
      <c r="AC40" s="694"/>
      <c r="AD40" s="694"/>
      <c r="AE40" s="694"/>
      <c r="AF40" s="694"/>
    </row>
    <row r="41" spans="1:32" x14ac:dyDescent="0.25">
      <c r="A41" s="1022" t="s">
        <v>1357</v>
      </c>
      <c r="B41" s="1053"/>
      <c r="C41" s="1053"/>
      <c r="D41" s="1053"/>
      <c r="E41" s="1053"/>
      <c r="F41" s="1053"/>
      <c r="G41" s="1026" t="s">
        <v>1350</v>
      </c>
      <c r="H41" s="1026"/>
      <c r="I41" s="1026"/>
      <c r="J41" s="1026"/>
      <c r="K41" s="1026"/>
      <c r="L41" s="1026"/>
      <c r="M41" s="1026"/>
      <c r="N41" s="1026"/>
      <c r="O41" s="1026"/>
      <c r="P41" s="681"/>
      <c r="Q41" s="681"/>
      <c r="R41" s="681"/>
      <c r="S41" s="681"/>
      <c r="T41" s="681"/>
      <c r="U41" s="681"/>
      <c r="V41" s="681"/>
      <c r="W41" s="681"/>
      <c r="X41" s="681"/>
      <c r="Y41" s="681"/>
      <c r="Z41" s="681"/>
      <c r="AA41" s="681"/>
      <c r="AB41" s="681"/>
      <c r="AC41" s="681"/>
      <c r="AD41" s="681"/>
      <c r="AE41" s="681"/>
      <c r="AF41" s="681"/>
    </row>
    <row r="42" spans="1:32" x14ac:dyDescent="0.25">
      <c r="A42" s="1054"/>
      <c r="B42" s="1055"/>
      <c r="C42" s="1055"/>
      <c r="D42" s="1055"/>
      <c r="E42" s="1055"/>
      <c r="F42" s="1055"/>
      <c r="G42" s="1026"/>
      <c r="H42" s="1026"/>
      <c r="I42" s="1026"/>
      <c r="J42" s="1026"/>
      <c r="K42" s="1026"/>
      <c r="L42" s="1026"/>
      <c r="M42" s="1026"/>
      <c r="N42" s="1026"/>
      <c r="O42" s="1026"/>
      <c r="P42" s="681"/>
      <c r="Q42" s="681"/>
      <c r="R42" s="681"/>
      <c r="S42" s="681"/>
      <c r="T42" s="681"/>
      <c r="U42" s="681"/>
      <c r="V42" s="681"/>
      <c r="W42" s="681"/>
      <c r="X42" s="681"/>
      <c r="Y42" s="681"/>
      <c r="Z42" s="681"/>
      <c r="AA42" s="681"/>
      <c r="AB42" s="681"/>
      <c r="AC42" s="681"/>
      <c r="AD42" s="681"/>
      <c r="AE42" s="681"/>
      <c r="AF42" s="681"/>
    </row>
    <row r="43" spans="1:32" ht="15.75" x14ac:dyDescent="0.25">
      <c r="A43" s="1018" t="s">
        <v>75</v>
      </c>
      <c r="B43" s="1019"/>
      <c r="C43" s="1019"/>
      <c r="D43" s="1019"/>
      <c r="E43" s="1019"/>
      <c r="F43" s="1019"/>
      <c r="G43" s="1021" t="s">
        <v>76</v>
      </c>
      <c r="H43" s="1021"/>
      <c r="I43" s="1021"/>
      <c r="J43" s="1021"/>
      <c r="K43" s="1021"/>
      <c r="L43" s="1021"/>
      <c r="M43" s="1021"/>
      <c r="N43" s="1021"/>
      <c r="O43" s="1021"/>
      <c r="P43" s="681"/>
      <c r="Q43" s="681"/>
      <c r="R43" s="681"/>
      <c r="S43" s="681"/>
      <c r="T43" s="681"/>
      <c r="U43" s="681"/>
      <c r="V43" s="681"/>
      <c r="W43" s="681"/>
      <c r="X43" s="681"/>
      <c r="Y43" s="681"/>
      <c r="Z43" s="681"/>
      <c r="AA43" s="681"/>
      <c r="AB43" s="681"/>
      <c r="AC43" s="681"/>
      <c r="AD43" s="681"/>
      <c r="AE43" s="681"/>
      <c r="AF43" s="681"/>
    </row>
    <row r="44" spans="1:32" x14ac:dyDescent="0.25">
      <c r="A44" s="1014" t="s">
        <v>1351</v>
      </c>
      <c r="B44" s="1014"/>
      <c r="C44" s="1014"/>
      <c r="D44" s="1014"/>
      <c r="E44" s="1014"/>
      <c r="F44" s="1014"/>
      <c r="G44" s="1014" t="s">
        <v>1351</v>
      </c>
      <c r="H44" s="1014"/>
      <c r="I44" s="1014"/>
      <c r="J44" s="1014"/>
      <c r="K44" s="1014"/>
      <c r="L44" s="1014"/>
      <c r="M44" s="1014"/>
      <c r="N44" s="1014"/>
      <c r="O44" s="1014"/>
      <c r="P44" s="681"/>
      <c r="Q44" s="681"/>
      <c r="R44" s="681"/>
      <c r="S44" s="681"/>
      <c r="T44" s="681"/>
      <c r="U44" s="681"/>
      <c r="V44" s="681"/>
      <c r="W44" s="681"/>
      <c r="X44" s="681"/>
      <c r="Y44" s="681"/>
      <c r="Z44" s="681"/>
      <c r="AA44" s="681"/>
      <c r="AB44" s="681"/>
      <c r="AC44" s="681"/>
      <c r="AD44" s="681"/>
      <c r="AE44" s="681"/>
      <c r="AF44" s="681"/>
    </row>
    <row r="45" spans="1:32" x14ac:dyDescent="0.25">
      <c r="A45" s="1014"/>
      <c r="B45" s="1014"/>
      <c r="C45" s="1014"/>
      <c r="D45" s="1014"/>
      <c r="E45" s="1014"/>
      <c r="F45" s="1014"/>
      <c r="G45" s="1014"/>
      <c r="H45" s="1014"/>
      <c r="I45" s="1014"/>
      <c r="J45" s="1014"/>
      <c r="K45" s="1014"/>
      <c r="L45" s="1014"/>
      <c r="M45" s="1014"/>
      <c r="N45" s="1014"/>
      <c r="O45" s="1014"/>
      <c r="P45" s="681"/>
      <c r="Q45" s="681"/>
      <c r="R45" s="681"/>
      <c r="S45" s="681"/>
      <c r="T45" s="681"/>
      <c r="U45" s="681"/>
      <c r="V45" s="681"/>
      <c r="W45" s="681"/>
      <c r="X45" s="681"/>
      <c r="Y45" s="681"/>
      <c r="Z45" s="681"/>
      <c r="AA45" s="681"/>
      <c r="AB45" s="681"/>
      <c r="AC45" s="681"/>
      <c r="AD45" s="681"/>
      <c r="AE45" s="681"/>
      <c r="AF45" s="681"/>
    </row>
    <row r="46" spans="1:32" ht="15.75" x14ac:dyDescent="0.25">
      <c r="A46" s="730"/>
      <c r="B46" s="730"/>
      <c r="C46" s="730"/>
      <c r="D46" s="730"/>
      <c r="E46" s="730"/>
      <c r="F46" s="730"/>
      <c r="G46" s="730"/>
      <c r="H46" s="730"/>
      <c r="I46" s="730"/>
      <c r="J46" s="730"/>
      <c r="K46" s="730"/>
      <c r="L46" s="730"/>
      <c r="M46" s="730"/>
      <c r="N46" s="730"/>
      <c r="O46" s="730"/>
      <c r="P46" s="713"/>
      <c r="Q46" s="713"/>
      <c r="R46" s="713"/>
      <c r="S46" s="713"/>
      <c r="T46" s="713"/>
      <c r="U46" s="713"/>
      <c r="V46" s="713"/>
      <c r="W46" s="713"/>
      <c r="X46" s="713"/>
      <c r="Y46" s="713"/>
      <c r="Z46" s="713"/>
      <c r="AA46" s="713"/>
      <c r="AB46" s="713"/>
      <c r="AC46" s="713"/>
      <c r="AD46" s="713"/>
      <c r="AE46" s="713"/>
      <c r="AF46" s="713"/>
    </row>
    <row r="47" spans="1:32" ht="15.75" x14ac:dyDescent="0.25">
      <c r="A47" s="725"/>
      <c r="B47" s="725"/>
      <c r="C47" s="716"/>
      <c r="D47" s="1015" t="s">
        <v>77</v>
      </c>
      <c r="E47" s="1016"/>
      <c r="F47" s="1016"/>
      <c r="G47" s="1016"/>
      <c r="H47" s="1016"/>
      <c r="I47" s="1016"/>
      <c r="J47" s="1016"/>
      <c r="K47" s="1016"/>
      <c r="L47" s="1016"/>
      <c r="M47" s="1016"/>
      <c r="N47" s="1016"/>
      <c r="O47" s="1017"/>
      <c r="P47" s="681"/>
      <c r="Q47" s="681"/>
      <c r="R47" s="681"/>
      <c r="S47" s="681"/>
      <c r="T47" s="681"/>
      <c r="U47" s="681"/>
      <c r="V47" s="681"/>
      <c r="W47" s="681"/>
      <c r="X47" s="681"/>
      <c r="Y47" s="681"/>
      <c r="Z47" s="681"/>
      <c r="AA47" s="681"/>
      <c r="AB47" s="681"/>
      <c r="AC47" s="681"/>
      <c r="AD47" s="681"/>
      <c r="AE47" s="681"/>
      <c r="AF47" s="681"/>
    </row>
    <row r="48" spans="1:32" ht="15.75" x14ac:dyDescent="0.25">
      <c r="A48" s="716"/>
      <c r="B48" s="717"/>
      <c r="C48" s="725"/>
      <c r="D48" s="706" t="s">
        <v>78</v>
      </c>
      <c r="E48" s="706" t="s">
        <v>79</v>
      </c>
      <c r="F48" s="706" t="s">
        <v>80</v>
      </c>
      <c r="G48" s="706" t="s">
        <v>81</v>
      </c>
      <c r="H48" s="706" t="s">
        <v>82</v>
      </c>
      <c r="I48" s="706" t="s">
        <v>83</v>
      </c>
      <c r="J48" s="706" t="s">
        <v>84</v>
      </c>
      <c r="K48" s="706" t="s">
        <v>85</v>
      </c>
      <c r="L48" s="706" t="s">
        <v>86</v>
      </c>
      <c r="M48" s="706" t="s">
        <v>87</v>
      </c>
      <c r="N48" s="706" t="s">
        <v>88</v>
      </c>
      <c r="O48" s="706" t="s">
        <v>89</v>
      </c>
      <c r="P48" s="681"/>
      <c r="Q48" s="681"/>
      <c r="R48" s="681"/>
      <c r="S48" s="681"/>
      <c r="T48" s="681"/>
      <c r="U48" s="681"/>
      <c r="V48" s="681"/>
      <c r="W48" s="681"/>
      <c r="X48" s="681"/>
      <c r="Y48" s="681"/>
      <c r="Z48" s="681"/>
      <c r="AA48" s="681"/>
      <c r="AB48" s="681"/>
      <c r="AC48" s="681"/>
      <c r="AD48" s="681"/>
      <c r="AE48" s="681"/>
      <c r="AF48" s="681"/>
    </row>
    <row r="49" spans="1:32" ht="15.75" x14ac:dyDescent="0.25">
      <c r="A49" s="1050" t="s">
        <v>90</v>
      </c>
      <c r="B49" s="1050"/>
      <c r="C49" s="1050"/>
      <c r="D49" s="685"/>
      <c r="E49" s="688"/>
      <c r="F49" s="688">
        <v>0.25</v>
      </c>
      <c r="G49" s="688"/>
      <c r="H49" s="688"/>
      <c r="I49" s="688">
        <v>0.5</v>
      </c>
      <c r="J49" s="688"/>
      <c r="K49" s="688"/>
      <c r="L49" s="688">
        <v>0.75</v>
      </c>
      <c r="M49" s="688"/>
      <c r="N49" s="688"/>
      <c r="O49" s="688">
        <v>1</v>
      </c>
      <c r="P49" s="681"/>
      <c r="Q49" s="681"/>
      <c r="R49" s="681"/>
      <c r="S49" s="681"/>
      <c r="T49" s="681"/>
      <c r="U49" s="681"/>
      <c r="V49" s="681"/>
      <c r="W49" s="681"/>
      <c r="X49" s="681"/>
      <c r="Y49" s="681"/>
      <c r="Z49" s="681"/>
      <c r="AA49" s="681"/>
      <c r="AB49" s="681"/>
      <c r="AC49" s="681"/>
      <c r="AD49" s="681"/>
      <c r="AE49" s="681"/>
      <c r="AF49" s="681"/>
    </row>
    <row r="50" spans="1:32" ht="15.75" x14ac:dyDescent="0.25">
      <c r="A50" s="1051" t="s">
        <v>91</v>
      </c>
      <c r="B50" s="1051"/>
      <c r="C50" s="1051"/>
      <c r="D50" s="683"/>
      <c r="E50" s="683"/>
      <c r="F50" s="684">
        <v>0.28000000000000003</v>
      </c>
      <c r="G50" s="683"/>
      <c r="H50" s="683"/>
      <c r="I50" s="684">
        <v>0.5</v>
      </c>
      <c r="J50" s="683"/>
      <c r="K50" s="683"/>
      <c r="L50" s="683"/>
      <c r="M50" s="683"/>
      <c r="N50" s="683"/>
      <c r="O50" s="683"/>
      <c r="P50" s="681"/>
      <c r="Q50" s="692" t="s">
        <v>1352</v>
      </c>
      <c r="R50" s="681"/>
      <c r="S50" s="681"/>
      <c r="T50" s="681"/>
      <c r="U50" s="681"/>
      <c r="V50" s="681"/>
      <c r="W50" s="681"/>
      <c r="X50" s="681"/>
      <c r="Y50" s="681"/>
      <c r="Z50" s="681"/>
      <c r="AA50" s="681"/>
      <c r="AB50" s="681"/>
      <c r="AC50" s="681"/>
      <c r="AD50" s="681"/>
      <c r="AE50" s="681"/>
      <c r="AF50" s="681"/>
    </row>
    <row r="51" spans="1:32" ht="15.75" x14ac:dyDescent="0.25">
      <c r="A51" s="730"/>
      <c r="B51" s="730"/>
      <c r="C51" s="730"/>
      <c r="D51" s="730"/>
      <c r="E51" s="730"/>
      <c r="F51" s="730"/>
      <c r="G51" s="730"/>
      <c r="H51" s="730"/>
      <c r="I51" s="730"/>
      <c r="J51" s="730"/>
      <c r="K51" s="730"/>
      <c r="L51" s="730"/>
      <c r="M51" s="730"/>
      <c r="N51" s="730"/>
      <c r="O51" s="730"/>
      <c r="P51" s="713"/>
      <c r="Q51" s="713"/>
      <c r="R51" s="713"/>
      <c r="S51" s="713"/>
      <c r="T51" s="713"/>
      <c r="U51" s="713"/>
      <c r="V51" s="713"/>
      <c r="W51" s="713"/>
      <c r="X51" s="713"/>
      <c r="Y51" s="713"/>
      <c r="Z51" s="713"/>
      <c r="AA51" s="713"/>
      <c r="AB51" s="713"/>
      <c r="AC51" s="713"/>
      <c r="AD51" s="713"/>
      <c r="AE51" s="713"/>
      <c r="AF51" s="713"/>
    </row>
    <row r="52" spans="1:32" ht="31.5" x14ac:dyDescent="0.25">
      <c r="A52" s="699" t="s">
        <v>202</v>
      </c>
      <c r="B52" s="1059" t="s">
        <v>1358</v>
      </c>
      <c r="C52" s="1060"/>
      <c r="D52" s="1060"/>
      <c r="E52" s="1060"/>
      <c r="F52" s="1060"/>
      <c r="G52" s="1060"/>
      <c r="H52" s="1060"/>
      <c r="I52" s="1060"/>
      <c r="J52" s="1060"/>
      <c r="K52" s="1060"/>
      <c r="L52" s="1060"/>
      <c r="M52" s="1060"/>
      <c r="N52" s="1060"/>
      <c r="O52" s="1060"/>
      <c r="P52" s="681"/>
      <c r="Q52" s="681"/>
      <c r="R52" s="681"/>
      <c r="S52" s="681"/>
      <c r="T52" s="681"/>
      <c r="U52" s="681"/>
      <c r="V52" s="681"/>
      <c r="W52" s="681"/>
      <c r="X52" s="681"/>
      <c r="Y52" s="681"/>
      <c r="Z52" s="681"/>
      <c r="AA52" s="681"/>
      <c r="AB52" s="681"/>
      <c r="AC52" s="681"/>
      <c r="AD52" s="681"/>
      <c r="AE52" s="681"/>
      <c r="AF52" s="681"/>
    </row>
    <row r="53" spans="1:32" ht="31.5" x14ac:dyDescent="0.25">
      <c r="A53" s="696"/>
      <c r="B53" s="697"/>
      <c r="C53" s="698"/>
      <c r="D53" s="698"/>
      <c r="E53" s="1049" t="s">
        <v>14</v>
      </c>
      <c r="F53" s="1049"/>
      <c r="G53" s="1049"/>
      <c r="H53" s="1049"/>
      <c r="I53" s="700" t="s">
        <v>15</v>
      </c>
      <c r="J53" s="701"/>
      <c r="K53" s="701"/>
      <c r="L53" s="1049" t="s">
        <v>16</v>
      </c>
      <c r="M53" s="1049"/>
      <c r="N53" s="1049"/>
      <c r="O53" s="700" t="s">
        <v>15</v>
      </c>
      <c r="P53" s="681"/>
      <c r="Q53" s="681"/>
      <c r="R53" s="681"/>
      <c r="S53" s="681"/>
      <c r="T53" s="681"/>
      <c r="U53" s="681"/>
      <c r="V53" s="681"/>
      <c r="W53" s="681"/>
      <c r="X53" s="681"/>
      <c r="Y53" s="681"/>
      <c r="Z53" s="681"/>
      <c r="AA53" s="681"/>
      <c r="AB53" s="681"/>
      <c r="AC53" s="681"/>
      <c r="AD53" s="681"/>
      <c r="AE53" s="681"/>
      <c r="AF53" s="681"/>
    </row>
    <row r="54" spans="1:32" x14ac:dyDescent="0.25">
      <c r="A54" s="1002" t="s">
        <v>17</v>
      </c>
      <c r="B54" s="1008"/>
      <c r="C54" s="1008"/>
      <c r="D54" s="1003"/>
      <c r="E54" s="1045" t="s">
        <v>1343</v>
      </c>
      <c r="F54" s="1045"/>
      <c r="G54" s="1045"/>
      <c r="H54" s="1045"/>
      <c r="I54" s="687">
        <v>0.1</v>
      </c>
      <c r="J54" s="1002" t="s">
        <v>19</v>
      </c>
      <c r="K54" s="1003"/>
      <c r="L54" s="1045" t="s">
        <v>258</v>
      </c>
      <c r="M54" s="1045"/>
      <c r="N54" s="1045"/>
      <c r="O54" s="687">
        <v>0.1</v>
      </c>
      <c r="P54" s="681"/>
      <c r="Q54" s="681"/>
      <c r="R54" s="681"/>
      <c r="S54" s="681"/>
      <c r="T54" s="681"/>
      <c r="U54" s="681"/>
      <c r="V54" s="681"/>
      <c r="W54" s="681"/>
      <c r="X54" s="681"/>
      <c r="Y54" s="681"/>
      <c r="Z54" s="681"/>
      <c r="AA54" s="681"/>
      <c r="AB54" s="681"/>
      <c r="AC54" s="681"/>
      <c r="AD54" s="681"/>
      <c r="AE54" s="681"/>
      <c r="AF54" s="681"/>
    </row>
    <row r="55" spans="1:32" x14ac:dyDescent="0.25">
      <c r="A55" s="1004"/>
      <c r="B55" s="1009"/>
      <c r="C55" s="1009"/>
      <c r="D55" s="1005"/>
      <c r="E55" s="1061"/>
      <c r="F55" s="1061"/>
      <c r="G55" s="1061"/>
      <c r="H55" s="1061"/>
      <c r="I55" s="703"/>
      <c r="J55" s="1004"/>
      <c r="K55" s="1005"/>
      <c r="L55" s="1061"/>
      <c r="M55" s="1061"/>
      <c r="N55" s="1061"/>
      <c r="O55" s="703"/>
      <c r="P55" s="681"/>
      <c r="Q55" s="681"/>
      <c r="R55" s="681"/>
      <c r="S55" s="681"/>
      <c r="T55" s="681"/>
      <c r="U55" s="681"/>
      <c r="V55" s="681"/>
      <c r="W55" s="681"/>
      <c r="X55" s="681"/>
      <c r="Y55" s="681"/>
      <c r="Z55" s="681"/>
      <c r="AA55" s="681"/>
      <c r="AB55" s="681"/>
      <c r="AC55" s="681"/>
      <c r="AD55" s="681"/>
      <c r="AE55" s="681"/>
      <c r="AF55" s="681"/>
    </row>
    <row r="56" spans="1:32" x14ac:dyDescent="0.25">
      <c r="A56" s="1004"/>
      <c r="B56" s="1009"/>
      <c r="C56" s="1009"/>
      <c r="D56" s="1005"/>
      <c r="E56" s="1045"/>
      <c r="F56" s="1045"/>
      <c r="G56" s="1045"/>
      <c r="H56" s="1045"/>
      <c r="I56" s="704"/>
      <c r="J56" s="1004"/>
      <c r="K56" s="1005"/>
      <c r="L56" s="1045"/>
      <c r="M56" s="1045"/>
      <c r="N56" s="1045"/>
      <c r="O56" s="704"/>
      <c r="P56" s="681"/>
      <c r="Q56" s="681"/>
      <c r="R56" s="681"/>
      <c r="S56" s="681"/>
      <c r="T56" s="681"/>
      <c r="U56" s="681"/>
      <c r="V56" s="681"/>
      <c r="W56" s="681"/>
      <c r="X56" s="681"/>
      <c r="Y56" s="681"/>
      <c r="Z56" s="681"/>
      <c r="AA56" s="681"/>
      <c r="AB56" s="681"/>
      <c r="AC56" s="681"/>
      <c r="AD56" s="681"/>
      <c r="AE56" s="681"/>
      <c r="AF56" s="681"/>
    </row>
    <row r="57" spans="1:32" x14ac:dyDescent="0.25">
      <c r="A57" s="1006"/>
      <c r="B57" s="1010"/>
      <c r="C57" s="1010"/>
      <c r="D57" s="1007"/>
      <c r="E57" s="1045"/>
      <c r="F57" s="1045"/>
      <c r="G57" s="1045"/>
      <c r="H57" s="1045"/>
      <c r="I57" s="704"/>
      <c r="J57" s="1006"/>
      <c r="K57" s="1007"/>
      <c r="L57" s="1045"/>
      <c r="M57" s="1045"/>
      <c r="N57" s="1045"/>
      <c r="O57" s="704"/>
      <c r="P57" s="681"/>
      <c r="Q57" s="681"/>
      <c r="R57" s="681"/>
      <c r="S57" s="681"/>
      <c r="T57" s="681"/>
      <c r="U57" s="681"/>
      <c r="V57" s="681"/>
      <c r="W57" s="681"/>
      <c r="X57" s="681"/>
      <c r="Y57" s="681"/>
      <c r="Z57" s="681"/>
      <c r="AA57" s="681"/>
      <c r="AB57" s="681"/>
      <c r="AC57" s="681"/>
      <c r="AD57" s="681"/>
      <c r="AE57" s="681"/>
      <c r="AF57" s="681"/>
    </row>
    <row r="58" spans="1:32" ht="15.75" x14ac:dyDescent="0.25">
      <c r="A58" s="724"/>
      <c r="B58" s="725"/>
      <c r="C58" s="726"/>
      <c r="D58" s="726"/>
      <c r="E58" s="726"/>
      <c r="F58" s="726"/>
      <c r="G58" s="726"/>
      <c r="H58" s="726"/>
      <c r="I58" s="726"/>
      <c r="J58" s="726"/>
      <c r="K58" s="726"/>
      <c r="L58" s="726"/>
      <c r="M58" s="726"/>
      <c r="N58" s="726"/>
      <c r="O58" s="724"/>
      <c r="P58" s="713"/>
      <c r="Q58" s="713"/>
      <c r="R58" s="713"/>
      <c r="S58" s="713"/>
      <c r="T58" s="713"/>
      <c r="U58" s="713"/>
      <c r="V58" s="713"/>
      <c r="W58" s="713"/>
      <c r="X58" s="713"/>
      <c r="Y58" s="713"/>
      <c r="Z58" s="713"/>
      <c r="AA58" s="713"/>
      <c r="AB58" s="713"/>
      <c r="AC58" s="713"/>
      <c r="AD58" s="713"/>
      <c r="AE58" s="713"/>
      <c r="AF58" s="713"/>
    </row>
    <row r="59" spans="1:32" ht="63" x14ac:dyDescent="0.25">
      <c r="A59" s="705" t="s">
        <v>48</v>
      </c>
      <c r="B59" s="706" t="s">
        <v>49</v>
      </c>
      <c r="C59" s="706" t="s">
        <v>50</v>
      </c>
      <c r="D59" s="706" t="s">
        <v>51</v>
      </c>
      <c r="E59" s="705" t="s">
        <v>52</v>
      </c>
      <c r="F59" s="1041" t="s">
        <v>53</v>
      </c>
      <c r="G59" s="1041"/>
      <c r="H59" s="1041" t="s">
        <v>54</v>
      </c>
      <c r="I59" s="1041"/>
      <c r="J59" s="706" t="s">
        <v>55</v>
      </c>
      <c r="K59" s="1041" t="s">
        <v>56</v>
      </c>
      <c r="L59" s="1041"/>
      <c r="M59" s="1042" t="s">
        <v>57</v>
      </c>
      <c r="N59" s="1043"/>
      <c r="O59" s="1044"/>
      <c r="P59" s="681"/>
      <c r="Q59" s="681"/>
      <c r="R59" s="681"/>
      <c r="S59" s="681"/>
      <c r="T59" s="681"/>
      <c r="U59" s="681"/>
      <c r="V59" s="681"/>
      <c r="W59" s="681"/>
      <c r="X59" s="681"/>
      <c r="Y59" s="681"/>
      <c r="Z59" s="681"/>
      <c r="AA59" s="681"/>
      <c r="AB59" s="681"/>
      <c r="AC59" s="681"/>
      <c r="AD59" s="681"/>
      <c r="AE59" s="681"/>
      <c r="AF59" s="681"/>
    </row>
    <row r="60" spans="1:32" ht="57" x14ac:dyDescent="0.25">
      <c r="A60" s="707" t="s">
        <v>92</v>
      </c>
      <c r="B60" s="708">
        <v>0.2</v>
      </c>
      <c r="C60" s="709" t="s">
        <v>1359</v>
      </c>
      <c r="D60" s="710" t="s">
        <v>262</v>
      </c>
      <c r="E60" s="710" t="s">
        <v>1346</v>
      </c>
      <c r="F60" s="1056" t="s">
        <v>1347</v>
      </c>
      <c r="G60" s="1056"/>
      <c r="H60" s="1057" t="s">
        <v>290</v>
      </c>
      <c r="I60" s="1058"/>
      <c r="J60" s="711">
        <v>1</v>
      </c>
      <c r="K60" s="1030" t="s">
        <v>531</v>
      </c>
      <c r="L60" s="1030"/>
      <c r="M60" s="1031" t="s">
        <v>258</v>
      </c>
      <c r="N60" s="1031"/>
      <c r="O60" s="1031"/>
      <c r="P60" s="681"/>
      <c r="Q60" s="681"/>
      <c r="R60" s="681"/>
      <c r="S60" s="681"/>
      <c r="T60" s="681"/>
      <c r="U60" s="681"/>
      <c r="V60" s="681"/>
      <c r="W60" s="681"/>
      <c r="X60" s="681"/>
      <c r="Y60" s="681"/>
      <c r="Z60" s="681"/>
      <c r="AA60" s="681"/>
      <c r="AB60" s="681"/>
      <c r="AC60" s="681"/>
      <c r="AD60" s="681"/>
      <c r="AE60" s="681"/>
      <c r="AF60" s="681"/>
    </row>
    <row r="61" spans="1:32" ht="15.75" x14ac:dyDescent="0.25">
      <c r="A61" s="1015" t="s">
        <v>67</v>
      </c>
      <c r="B61" s="1017"/>
      <c r="C61" s="1032" t="s">
        <v>1360</v>
      </c>
      <c r="D61" s="1033"/>
      <c r="E61" s="1033"/>
      <c r="F61" s="1033"/>
      <c r="G61" s="1034"/>
      <c r="H61" s="1035" t="s">
        <v>69</v>
      </c>
      <c r="I61" s="1036"/>
      <c r="J61" s="1037"/>
      <c r="K61" s="1038" t="s">
        <v>1361</v>
      </c>
      <c r="L61" s="1039"/>
      <c r="M61" s="1039"/>
      <c r="N61" s="1039"/>
      <c r="O61" s="1040"/>
      <c r="P61" s="681"/>
      <c r="Q61" s="681"/>
      <c r="R61" s="681"/>
      <c r="S61" s="681"/>
      <c r="T61" s="681"/>
      <c r="U61" s="681"/>
      <c r="V61" s="681"/>
      <c r="W61" s="681"/>
      <c r="X61" s="681"/>
      <c r="Y61" s="681"/>
      <c r="Z61" s="681"/>
      <c r="AA61" s="681"/>
      <c r="AB61" s="681"/>
      <c r="AC61" s="681"/>
      <c r="AD61" s="681"/>
      <c r="AE61" s="681"/>
      <c r="AF61" s="681"/>
    </row>
    <row r="62" spans="1:32" ht="15.75" x14ac:dyDescent="0.25">
      <c r="A62" s="1018" t="s">
        <v>71</v>
      </c>
      <c r="B62" s="1019"/>
      <c r="C62" s="1019"/>
      <c r="D62" s="1019"/>
      <c r="E62" s="1019"/>
      <c r="F62" s="1020"/>
      <c r="G62" s="1021" t="s">
        <v>72</v>
      </c>
      <c r="H62" s="1021"/>
      <c r="I62" s="1021"/>
      <c r="J62" s="1021"/>
      <c r="K62" s="1021"/>
      <c r="L62" s="1021"/>
      <c r="M62" s="1021"/>
      <c r="N62" s="1021"/>
      <c r="O62" s="1021"/>
      <c r="P62" s="681"/>
      <c r="Q62" s="681"/>
      <c r="R62" s="681"/>
      <c r="S62" s="681"/>
      <c r="T62" s="681"/>
      <c r="U62" s="681"/>
      <c r="V62" s="681"/>
      <c r="W62" s="681"/>
      <c r="X62" s="681"/>
      <c r="Y62" s="681"/>
      <c r="Z62" s="681"/>
      <c r="AA62" s="681"/>
      <c r="AB62" s="681"/>
      <c r="AC62" s="681"/>
      <c r="AD62" s="681"/>
      <c r="AE62" s="681"/>
      <c r="AF62" s="681"/>
    </row>
    <row r="63" spans="1:32" x14ac:dyDescent="0.25">
      <c r="A63" s="1022" t="s">
        <v>1361</v>
      </c>
      <c r="B63" s="1053"/>
      <c r="C63" s="1053"/>
      <c r="D63" s="1053"/>
      <c r="E63" s="1053"/>
      <c r="F63" s="1053"/>
      <c r="G63" s="1026" t="s">
        <v>1350</v>
      </c>
      <c r="H63" s="1026"/>
      <c r="I63" s="1026"/>
      <c r="J63" s="1026"/>
      <c r="K63" s="1026"/>
      <c r="L63" s="1026"/>
      <c r="M63" s="1026"/>
      <c r="N63" s="1026"/>
      <c r="O63" s="1026"/>
      <c r="P63" s="681"/>
      <c r="Q63" s="681"/>
      <c r="R63" s="681"/>
      <c r="S63" s="681"/>
      <c r="T63" s="681"/>
      <c r="U63" s="681"/>
      <c r="V63" s="681"/>
      <c r="W63" s="681"/>
      <c r="X63" s="681"/>
      <c r="Y63" s="681"/>
      <c r="Z63" s="681"/>
      <c r="AA63" s="681"/>
      <c r="AB63" s="681"/>
      <c r="AC63" s="681"/>
      <c r="AD63" s="681"/>
      <c r="AE63" s="681"/>
      <c r="AF63" s="681"/>
    </row>
    <row r="64" spans="1:32" x14ac:dyDescent="0.25">
      <c r="A64" s="1054"/>
      <c r="B64" s="1055"/>
      <c r="C64" s="1055"/>
      <c r="D64" s="1055"/>
      <c r="E64" s="1055"/>
      <c r="F64" s="1055"/>
      <c r="G64" s="1026"/>
      <c r="H64" s="1026"/>
      <c r="I64" s="1026"/>
      <c r="J64" s="1026"/>
      <c r="K64" s="1026"/>
      <c r="L64" s="1026"/>
      <c r="M64" s="1026"/>
      <c r="N64" s="1026"/>
      <c r="O64" s="1026"/>
      <c r="P64" s="681"/>
      <c r="Q64" s="681"/>
      <c r="R64" s="681"/>
      <c r="S64" s="681"/>
      <c r="T64" s="681"/>
      <c r="U64" s="681"/>
      <c r="V64" s="681"/>
      <c r="W64" s="681"/>
      <c r="X64" s="681"/>
      <c r="Y64" s="681"/>
      <c r="Z64" s="681"/>
      <c r="AA64" s="681"/>
      <c r="AB64" s="681"/>
      <c r="AC64" s="681"/>
      <c r="AD64" s="681"/>
      <c r="AE64" s="681"/>
      <c r="AF64" s="681"/>
    </row>
    <row r="65" spans="1:32" ht="15.75" x14ac:dyDescent="0.25">
      <c r="A65" s="1018" t="s">
        <v>75</v>
      </c>
      <c r="B65" s="1019"/>
      <c r="C65" s="1019"/>
      <c r="D65" s="1019"/>
      <c r="E65" s="1019"/>
      <c r="F65" s="1019"/>
      <c r="G65" s="1021" t="s">
        <v>76</v>
      </c>
      <c r="H65" s="1021"/>
      <c r="I65" s="1021"/>
      <c r="J65" s="1021"/>
      <c r="K65" s="1021"/>
      <c r="L65" s="1021"/>
      <c r="M65" s="1021"/>
      <c r="N65" s="1021"/>
      <c r="O65" s="1021"/>
      <c r="P65" s="681"/>
      <c r="Q65" s="681"/>
      <c r="R65" s="681"/>
      <c r="S65" s="681"/>
      <c r="T65" s="681"/>
      <c r="U65" s="681"/>
      <c r="V65" s="681"/>
      <c r="W65" s="681"/>
      <c r="X65" s="681"/>
      <c r="Y65" s="681"/>
      <c r="Z65" s="681"/>
      <c r="AA65" s="681"/>
      <c r="AB65" s="681"/>
      <c r="AC65" s="681"/>
      <c r="AD65" s="681"/>
      <c r="AE65" s="681"/>
      <c r="AF65" s="681"/>
    </row>
    <row r="66" spans="1:32" x14ac:dyDescent="0.25">
      <c r="A66" s="1014" t="s">
        <v>1351</v>
      </c>
      <c r="B66" s="1014"/>
      <c r="C66" s="1014"/>
      <c r="D66" s="1014"/>
      <c r="E66" s="1014"/>
      <c r="F66" s="1014"/>
      <c r="G66" s="1014" t="s">
        <v>1351</v>
      </c>
      <c r="H66" s="1014"/>
      <c r="I66" s="1014"/>
      <c r="J66" s="1014"/>
      <c r="K66" s="1014"/>
      <c r="L66" s="1014"/>
      <c r="M66" s="1014"/>
      <c r="N66" s="1014"/>
      <c r="O66" s="1014"/>
      <c r="P66" s="681"/>
      <c r="Q66" s="681"/>
      <c r="R66" s="681"/>
      <c r="S66" s="681"/>
      <c r="T66" s="681"/>
      <c r="U66" s="681"/>
      <c r="V66" s="681"/>
      <c r="W66" s="681"/>
      <c r="X66" s="681"/>
      <c r="Y66" s="681"/>
      <c r="Z66" s="681"/>
      <c r="AA66" s="681"/>
      <c r="AB66" s="681"/>
      <c r="AC66" s="681"/>
      <c r="AD66" s="681"/>
      <c r="AE66" s="681"/>
      <c r="AF66" s="681"/>
    </row>
    <row r="67" spans="1:32" x14ac:dyDescent="0.25">
      <c r="A67" s="1014"/>
      <c r="B67" s="1014"/>
      <c r="C67" s="1014"/>
      <c r="D67" s="1014"/>
      <c r="E67" s="1014"/>
      <c r="F67" s="1014"/>
      <c r="G67" s="1014"/>
      <c r="H67" s="1014"/>
      <c r="I67" s="1014"/>
      <c r="J67" s="1014"/>
      <c r="K67" s="1014"/>
      <c r="L67" s="1014"/>
      <c r="M67" s="1014"/>
      <c r="N67" s="1014"/>
      <c r="O67" s="1014"/>
      <c r="P67" s="681"/>
      <c r="Q67" s="681"/>
      <c r="R67" s="681"/>
      <c r="S67" s="681"/>
      <c r="T67" s="681"/>
      <c r="U67" s="681"/>
      <c r="V67" s="681"/>
      <c r="W67" s="681"/>
      <c r="X67" s="681"/>
      <c r="Y67" s="681"/>
      <c r="Z67" s="681"/>
      <c r="AA67" s="681"/>
      <c r="AB67" s="681"/>
      <c r="AC67" s="681"/>
      <c r="AD67" s="681"/>
      <c r="AE67" s="681"/>
      <c r="AF67" s="681"/>
    </row>
    <row r="68" spans="1:32" ht="15.75" x14ac:dyDescent="0.25">
      <c r="A68" s="730"/>
      <c r="B68" s="730"/>
      <c r="C68" s="730"/>
      <c r="D68" s="730"/>
      <c r="E68" s="730"/>
      <c r="F68" s="730"/>
      <c r="G68" s="730"/>
      <c r="H68" s="730"/>
      <c r="I68" s="730"/>
      <c r="J68" s="730"/>
      <c r="K68" s="730"/>
      <c r="L68" s="730"/>
      <c r="M68" s="730"/>
      <c r="N68" s="730"/>
      <c r="O68" s="730"/>
      <c r="P68" s="713"/>
      <c r="Q68" s="713"/>
      <c r="R68" s="713"/>
      <c r="S68" s="713"/>
      <c r="T68" s="713"/>
      <c r="U68" s="713"/>
      <c r="V68" s="713"/>
      <c r="W68" s="713"/>
      <c r="X68" s="713"/>
      <c r="Y68" s="713"/>
      <c r="Z68" s="713"/>
      <c r="AA68" s="713"/>
      <c r="AB68" s="713"/>
      <c r="AC68" s="713"/>
      <c r="AD68" s="713"/>
      <c r="AE68" s="713"/>
      <c r="AF68" s="713"/>
    </row>
    <row r="69" spans="1:32" ht="15.75" x14ac:dyDescent="0.25">
      <c r="A69" s="725"/>
      <c r="B69" s="725"/>
      <c r="C69" s="716"/>
      <c r="D69" s="1015" t="s">
        <v>77</v>
      </c>
      <c r="E69" s="1016"/>
      <c r="F69" s="1016"/>
      <c r="G69" s="1016"/>
      <c r="H69" s="1016"/>
      <c r="I69" s="1016"/>
      <c r="J69" s="1016"/>
      <c r="K69" s="1016"/>
      <c r="L69" s="1016"/>
      <c r="M69" s="1016"/>
      <c r="N69" s="1016"/>
      <c r="O69" s="1017"/>
      <c r="P69" s="681"/>
      <c r="Q69" s="681"/>
      <c r="R69" s="681"/>
      <c r="S69" s="681"/>
      <c r="T69" s="681"/>
      <c r="U69" s="681"/>
      <c r="V69" s="681"/>
      <c r="W69" s="681"/>
      <c r="X69" s="681"/>
      <c r="Y69" s="681"/>
      <c r="Z69" s="681"/>
      <c r="AA69" s="681"/>
      <c r="AB69" s="681"/>
      <c r="AC69" s="681"/>
      <c r="AD69" s="681"/>
      <c r="AE69" s="681"/>
      <c r="AF69" s="681"/>
    </row>
    <row r="70" spans="1:32" ht="15.75" x14ac:dyDescent="0.25">
      <c r="A70" s="716"/>
      <c r="B70" s="717"/>
      <c r="C70" s="725"/>
      <c r="D70" s="706" t="s">
        <v>78</v>
      </c>
      <c r="E70" s="706" t="s">
        <v>79</v>
      </c>
      <c r="F70" s="706" t="s">
        <v>80</v>
      </c>
      <c r="G70" s="706" t="s">
        <v>81</v>
      </c>
      <c r="H70" s="706" t="s">
        <v>82</v>
      </c>
      <c r="I70" s="706" t="s">
        <v>83</v>
      </c>
      <c r="J70" s="706" t="s">
        <v>84</v>
      </c>
      <c r="K70" s="706" t="s">
        <v>85</v>
      </c>
      <c r="L70" s="706" t="s">
        <v>86</v>
      </c>
      <c r="M70" s="706" t="s">
        <v>87</v>
      </c>
      <c r="N70" s="706" t="s">
        <v>88</v>
      </c>
      <c r="O70" s="706" t="s">
        <v>89</v>
      </c>
      <c r="P70" s="681"/>
      <c r="Q70" s="681"/>
      <c r="R70" s="681"/>
      <c r="S70" s="681"/>
      <c r="T70" s="681"/>
      <c r="U70" s="681"/>
      <c r="V70" s="681"/>
      <c r="W70" s="681"/>
      <c r="X70" s="681"/>
      <c r="Y70" s="681"/>
      <c r="Z70" s="681"/>
      <c r="AA70" s="681"/>
      <c r="AB70" s="681"/>
      <c r="AC70" s="681"/>
      <c r="AD70" s="681"/>
      <c r="AE70" s="681"/>
      <c r="AF70" s="681"/>
    </row>
    <row r="71" spans="1:32" ht="15.75" x14ac:dyDescent="0.25">
      <c r="A71" s="1050" t="s">
        <v>90</v>
      </c>
      <c r="B71" s="1050"/>
      <c r="C71" s="1050"/>
      <c r="D71" s="685"/>
      <c r="E71" s="688"/>
      <c r="F71" s="688">
        <v>0.25</v>
      </c>
      <c r="G71" s="688"/>
      <c r="H71" s="688"/>
      <c r="I71" s="688">
        <v>0.5</v>
      </c>
      <c r="J71" s="688"/>
      <c r="K71" s="688"/>
      <c r="L71" s="688">
        <v>0.75</v>
      </c>
      <c r="M71" s="688"/>
      <c r="N71" s="688"/>
      <c r="O71" s="688">
        <v>1</v>
      </c>
      <c r="P71" s="681"/>
      <c r="Q71" s="681"/>
      <c r="R71" s="681"/>
      <c r="S71" s="681"/>
      <c r="T71" s="681"/>
      <c r="U71" s="681"/>
      <c r="V71" s="681"/>
      <c r="W71" s="681"/>
      <c r="X71" s="681"/>
      <c r="Y71" s="681"/>
      <c r="Z71" s="681"/>
      <c r="AA71" s="681"/>
      <c r="AB71" s="681"/>
      <c r="AC71" s="681"/>
      <c r="AD71" s="681"/>
      <c r="AE71" s="681"/>
      <c r="AF71" s="681"/>
    </row>
    <row r="72" spans="1:32" ht="15.75" x14ac:dyDescent="0.25">
      <c r="A72" s="1051" t="s">
        <v>91</v>
      </c>
      <c r="B72" s="1051"/>
      <c r="C72" s="1051"/>
      <c r="D72" s="683"/>
      <c r="E72" s="683"/>
      <c r="F72" s="731">
        <v>0.223</v>
      </c>
      <c r="G72" s="683"/>
      <c r="H72" s="683"/>
      <c r="I72" s="731">
        <v>0.45700000000000002</v>
      </c>
      <c r="J72" s="683"/>
      <c r="K72" s="683"/>
      <c r="L72" s="683"/>
      <c r="M72" s="683"/>
      <c r="N72" s="683"/>
      <c r="O72" s="683"/>
      <c r="P72" s="681"/>
      <c r="Q72" s="692" t="s">
        <v>1352</v>
      </c>
      <c r="R72" s="681"/>
      <c r="S72" s="681"/>
      <c r="T72" s="681"/>
      <c r="U72" s="681"/>
      <c r="V72" s="681"/>
      <c r="W72" s="681"/>
      <c r="X72" s="681"/>
      <c r="Y72" s="681"/>
      <c r="Z72" s="681"/>
      <c r="AA72" s="681"/>
      <c r="AB72" s="681"/>
      <c r="AC72" s="681"/>
      <c r="AD72" s="681"/>
      <c r="AE72" s="681"/>
      <c r="AF72" s="681"/>
    </row>
    <row r="73" spans="1:32" ht="15.75" x14ac:dyDescent="0.25">
      <c r="A73" s="730"/>
      <c r="B73" s="730"/>
      <c r="C73" s="730"/>
      <c r="D73" s="730"/>
      <c r="E73" s="730"/>
      <c r="F73" s="730"/>
      <c r="G73" s="730"/>
      <c r="H73" s="730"/>
      <c r="I73" s="730"/>
      <c r="J73" s="730"/>
      <c r="K73" s="730"/>
      <c r="L73" s="730"/>
      <c r="M73" s="730"/>
      <c r="N73" s="730"/>
      <c r="O73" s="730"/>
      <c r="P73" s="713"/>
      <c r="Q73" s="713"/>
      <c r="R73" s="713"/>
      <c r="S73" s="713"/>
      <c r="T73" s="713"/>
      <c r="U73" s="713"/>
      <c r="V73" s="713"/>
      <c r="W73" s="713"/>
      <c r="X73" s="713"/>
      <c r="Y73" s="713"/>
      <c r="Z73" s="713"/>
      <c r="AA73" s="713"/>
      <c r="AB73" s="713"/>
      <c r="AC73" s="713"/>
      <c r="AD73" s="713"/>
      <c r="AE73" s="713"/>
      <c r="AF73" s="713"/>
    </row>
    <row r="74" spans="1:32" ht="31.5" x14ac:dyDescent="0.25">
      <c r="A74" s="699" t="s">
        <v>202</v>
      </c>
      <c r="B74" s="1059" t="s">
        <v>1362</v>
      </c>
      <c r="C74" s="1060"/>
      <c r="D74" s="1060"/>
      <c r="E74" s="1060"/>
      <c r="F74" s="1060"/>
      <c r="G74" s="1060"/>
      <c r="H74" s="1060"/>
      <c r="I74" s="1060"/>
      <c r="J74" s="1060"/>
      <c r="K74" s="1060"/>
      <c r="L74" s="1060"/>
      <c r="M74" s="1060"/>
      <c r="N74" s="1060"/>
      <c r="O74" s="1060"/>
      <c r="P74" s="681"/>
      <c r="Q74" s="681"/>
      <c r="R74" s="681"/>
      <c r="S74" s="681"/>
      <c r="T74" s="681"/>
      <c r="U74" s="681"/>
      <c r="V74" s="681"/>
      <c r="W74" s="681"/>
      <c r="X74" s="681"/>
      <c r="Y74" s="681"/>
      <c r="Z74" s="681"/>
      <c r="AA74" s="681"/>
      <c r="AB74" s="681"/>
      <c r="AC74" s="681"/>
      <c r="AD74" s="681"/>
      <c r="AE74" s="681"/>
      <c r="AF74" s="681"/>
    </row>
    <row r="75" spans="1:32" ht="31.5" x14ac:dyDescent="0.25">
      <c r="A75" s="696"/>
      <c r="B75" s="697"/>
      <c r="C75" s="698"/>
      <c r="D75" s="698"/>
      <c r="E75" s="1049" t="s">
        <v>14</v>
      </c>
      <c r="F75" s="1049"/>
      <c r="G75" s="1049"/>
      <c r="H75" s="1049"/>
      <c r="I75" s="700" t="s">
        <v>15</v>
      </c>
      <c r="J75" s="701"/>
      <c r="K75" s="701"/>
      <c r="L75" s="1049" t="s">
        <v>16</v>
      </c>
      <c r="M75" s="1049"/>
      <c r="N75" s="1049"/>
      <c r="O75" s="700" t="s">
        <v>15</v>
      </c>
      <c r="P75" s="681"/>
      <c r="Q75" s="681"/>
      <c r="R75" s="681"/>
      <c r="S75" s="681"/>
      <c r="T75" s="681"/>
      <c r="U75" s="681"/>
      <c r="V75" s="681"/>
      <c r="W75" s="681"/>
      <c r="X75" s="681"/>
      <c r="Y75" s="681"/>
      <c r="Z75" s="681"/>
      <c r="AA75" s="681"/>
      <c r="AB75" s="681"/>
      <c r="AC75" s="681"/>
      <c r="AD75" s="681"/>
      <c r="AE75" s="681"/>
      <c r="AF75" s="681"/>
    </row>
    <row r="76" spans="1:32" x14ac:dyDescent="0.25">
      <c r="A76" s="1002" t="s">
        <v>17</v>
      </c>
      <c r="B76" s="1008"/>
      <c r="C76" s="1008"/>
      <c r="D76" s="1003"/>
      <c r="E76" s="1045" t="s">
        <v>1343</v>
      </c>
      <c r="F76" s="1045"/>
      <c r="G76" s="1045"/>
      <c r="H76" s="1045"/>
      <c r="I76" s="687">
        <v>0.1</v>
      </c>
      <c r="J76" s="1002" t="s">
        <v>19</v>
      </c>
      <c r="K76" s="1003"/>
      <c r="L76" s="1045" t="s">
        <v>258</v>
      </c>
      <c r="M76" s="1045"/>
      <c r="N76" s="1045"/>
      <c r="O76" s="687">
        <v>0.1</v>
      </c>
      <c r="P76" s="681"/>
      <c r="Q76" s="681"/>
      <c r="R76" s="681"/>
      <c r="S76" s="681"/>
      <c r="T76" s="681"/>
      <c r="U76" s="681"/>
      <c r="V76" s="681"/>
      <c r="W76" s="681"/>
      <c r="X76" s="681"/>
      <c r="Y76" s="681"/>
      <c r="Z76" s="681"/>
      <c r="AA76" s="681"/>
      <c r="AB76" s="681"/>
      <c r="AC76" s="681"/>
      <c r="AD76" s="681"/>
      <c r="AE76" s="681"/>
      <c r="AF76" s="681"/>
    </row>
    <row r="77" spans="1:32" x14ac:dyDescent="0.25">
      <c r="A77" s="1004"/>
      <c r="B77" s="1009"/>
      <c r="C77" s="1009"/>
      <c r="D77" s="1005"/>
      <c r="E77" s="1061"/>
      <c r="F77" s="1061"/>
      <c r="G77" s="1061"/>
      <c r="H77" s="1061"/>
      <c r="I77" s="703"/>
      <c r="J77" s="1004"/>
      <c r="K77" s="1005"/>
      <c r="L77" s="1061"/>
      <c r="M77" s="1061"/>
      <c r="N77" s="1061"/>
      <c r="O77" s="703"/>
      <c r="P77" s="681"/>
      <c r="Q77" s="681"/>
      <c r="R77" s="681"/>
      <c r="S77" s="681"/>
      <c r="T77" s="681"/>
      <c r="U77" s="681"/>
      <c r="V77" s="681"/>
      <c r="W77" s="681"/>
      <c r="X77" s="681"/>
      <c r="Y77" s="681"/>
      <c r="Z77" s="681"/>
      <c r="AA77" s="681"/>
      <c r="AB77" s="681"/>
      <c r="AC77" s="681"/>
      <c r="AD77" s="681"/>
      <c r="AE77" s="681"/>
      <c r="AF77" s="681"/>
    </row>
    <row r="78" spans="1:32" x14ac:dyDescent="0.25">
      <c r="A78" s="1004"/>
      <c r="B78" s="1009"/>
      <c r="C78" s="1009"/>
      <c r="D78" s="1005"/>
      <c r="E78" s="1045"/>
      <c r="F78" s="1045"/>
      <c r="G78" s="1045"/>
      <c r="H78" s="1045"/>
      <c r="I78" s="704"/>
      <c r="J78" s="1004"/>
      <c r="K78" s="1005"/>
      <c r="L78" s="1045"/>
      <c r="M78" s="1045"/>
      <c r="N78" s="1045"/>
      <c r="O78" s="704"/>
      <c r="P78" s="681"/>
      <c r="Q78" s="681"/>
      <c r="R78" s="681"/>
      <c r="S78" s="681"/>
      <c r="T78" s="681"/>
      <c r="U78" s="681"/>
      <c r="V78" s="681"/>
      <c r="W78" s="681"/>
      <c r="X78" s="681"/>
      <c r="Y78" s="681"/>
      <c r="Z78" s="681"/>
      <c r="AA78" s="681"/>
      <c r="AB78" s="681"/>
      <c r="AC78" s="681"/>
      <c r="AD78" s="681"/>
      <c r="AE78" s="681"/>
      <c r="AF78" s="681"/>
    </row>
    <row r="79" spans="1:32" x14ac:dyDescent="0.25">
      <c r="A79" s="1006"/>
      <c r="B79" s="1010"/>
      <c r="C79" s="1010"/>
      <c r="D79" s="1007"/>
      <c r="E79" s="1045"/>
      <c r="F79" s="1045"/>
      <c r="G79" s="1045"/>
      <c r="H79" s="1045"/>
      <c r="I79" s="704"/>
      <c r="J79" s="1006"/>
      <c r="K79" s="1007"/>
      <c r="L79" s="1045"/>
      <c r="M79" s="1045"/>
      <c r="N79" s="1045"/>
      <c r="O79" s="704"/>
      <c r="P79" s="681"/>
      <c r="Q79" s="681"/>
      <c r="R79" s="681"/>
      <c r="S79" s="681"/>
      <c r="T79" s="681"/>
      <c r="U79" s="681"/>
      <c r="V79" s="681"/>
      <c r="W79" s="681"/>
      <c r="X79" s="681"/>
      <c r="Y79" s="681"/>
      <c r="Z79" s="681"/>
      <c r="AA79" s="681"/>
      <c r="AB79" s="681"/>
      <c r="AC79" s="681"/>
      <c r="AD79" s="681"/>
      <c r="AE79" s="681"/>
      <c r="AF79" s="681"/>
    </row>
    <row r="80" spans="1:32" ht="15.75" x14ac:dyDescent="0.25">
      <c r="A80" s="724"/>
      <c r="B80" s="725"/>
      <c r="C80" s="726"/>
      <c r="D80" s="726"/>
      <c r="E80" s="726"/>
      <c r="F80" s="726"/>
      <c r="G80" s="726"/>
      <c r="H80" s="726"/>
      <c r="I80" s="726"/>
      <c r="J80" s="726"/>
      <c r="K80" s="726"/>
      <c r="L80" s="726"/>
      <c r="M80" s="726"/>
      <c r="N80" s="726"/>
      <c r="O80" s="724"/>
      <c r="P80" s="713"/>
      <c r="Q80" s="713"/>
      <c r="R80" s="713"/>
      <c r="S80" s="713"/>
      <c r="T80" s="713"/>
      <c r="U80" s="713"/>
      <c r="V80" s="713"/>
      <c r="W80" s="713"/>
      <c r="X80" s="713"/>
      <c r="Y80" s="713"/>
      <c r="Z80" s="713"/>
      <c r="AA80" s="713"/>
      <c r="AB80" s="713"/>
      <c r="AC80" s="713"/>
      <c r="AD80" s="713"/>
      <c r="AE80" s="713"/>
      <c r="AF80" s="713"/>
    </row>
    <row r="81" spans="1:32" ht="63" x14ac:dyDescent="0.25">
      <c r="A81" s="705" t="s">
        <v>48</v>
      </c>
      <c r="B81" s="706" t="s">
        <v>49</v>
      </c>
      <c r="C81" s="706" t="s">
        <v>50</v>
      </c>
      <c r="D81" s="706" t="s">
        <v>51</v>
      </c>
      <c r="E81" s="705" t="s">
        <v>52</v>
      </c>
      <c r="F81" s="1041" t="s">
        <v>53</v>
      </c>
      <c r="G81" s="1041"/>
      <c r="H81" s="1041" t="s">
        <v>54</v>
      </c>
      <c r="I81" s="1041"/>
      <c r="J81" s="706" t="s">
        <v>55</v>
      </c>
      <c r="K81" s="1041" t="s">
        <v>56</v>
      </c>
      <c r="L81" s="1041"/>
      <c r="M81" s="1042" t="s">
        <v>57</v>
      </c>
      <c r="N81" s="1043"/>
      <c r="O81" s="1044"/>
      <c r="P81" s="681"/>
      <c r="Q81" s="681"/>
      <c r="R81" s="681"/>
      <c r="S81" s="681"/>
      <c r="T81" s="681"/>
      <c r="U81" s="681"/>
      <c r="V81" s="681"/>
      <c r="W81" s="681"/>
      <c r="X81" s="681"/>
      <c r="Y81" s="681"/>
      <c r="Z81" s="681"/>
      <c r="AA81" s="681"/>
      <c r="AB81" s="681"/>
      <c r="AC81" s="681"/>
      <c r="AD81" s="681"/>
      <c r="AE81" s="681"/>
      <c r="AF81" s="681"/>
    </row>
    <row r="82" spans="1:32" ht="57" x14ac:dyDescent="0.25">
      <c r="A82" s="707" t="s">
        <v>92</v>
      </c>
      <c r="B82" s="708">
        <v>0.2</v>
      </c>
      <c r="C82" s="709" t="s">
        <v>1363</v>
      </c>
      <c r="D82" s="710" t="s">
        <v>262</v>
      </c>
      <c r="E82" s="710" t="s">
        <v>1346</v>
      </c>
      <c r="F82" s="1056" t="s">
        <v>1347</v>
      </c>
      <c r="G82" s="1056"/>
      <c r="H82" s="1057" t="s">
        <v>290</v>
      </c>
      <c r="I82" s="1058"/>
      <c r="J82" s="711">
        <v>1</v>
      </c>
      <c r="K82" s="1030" t="s">
        <v>531</v>
      </c>
      <c r="L82" s="1030"/>
      <c r="M82" s="1031" t="s">
        <v>258</v>
      </c>
      <c r="N82" s="1031"/>
      <c r="O82" s="1031"/>
      <c r="P82" s="681"/>
      <c r="Q82" s="681"/>
      <c r="R82" s="681"/>
      <c r="S82" s="681"/>
      <c r="T82" s="681"/>
      <c r="U82" s="681"/>
      <c r="V82" s="681"/>
      <c r="W82" s="681"/>
      <c r="X82" s="681"/>
      <c r="Y82" s="681"/>
      <c r="Z82" s="681"/>
      <c r="AA82" s="681"/>
      <c r="AB82" s="681"/>
      <c r="AC82" s="681"/>
      <c r="AD82" s="681"/>
      <c r="AE82" s="681"/>
      <c r="AF82" s="681"/>
    </row>
    <row r="83" spans="1:32" ht="15.75" x14ac:dyDescent="0.25">
      <c r="A83" s="1015" t="s">
        <v>67</v>
      </c>
      <c r="B83" s="1017"/>
      <c r="C83" s="1032" t="s">
        <v>1364</v>
      </c>
      <c r="D83" s="1033"/>
      <c r="E83" s="1033"/>
      <c r="F83" s="1033"/>
      <c r="G83" s="1034"/>
      <c r="H83" s="1035" t="s">
        <v>69</v>
      </c>
      <c r="I83" s="1036"/>
      <c r="J83" s="1037"/>
      <c r="K83" s="1038" t="s">
        <v>1365</v>
      </c>
      <c r="L83" s="1039"/>
      <c r="M83" s="1039"/>
      <c r="N83" s="1039"/>
      <c r="O83" s="1040"/>
      <c r="P83" s="681"/>
      <c r="Q83" s="681"/>
      <c r="R83" s="681"/>
      <c r="S83" s="681"/>
      <c r="T83" s="681"/>
      <c r="U83" s="681"/>
      <c r="V83" s="681"/>
      <c r="W83" s="681"/>
      <c r="X83" s="681"/>
      <c r="Y83" s="681"/>
      <c r="Z83" s="681"/>
      <c r="AA83" s="681"/>
      <c r="AB83" s="681"/>
      <c r="AC83" s="681"/>
      <c r="AD83" s="681"/>
      <c r="AE83" s="681"/>
      <c r="AF83" s="681"/>
    </row>
    <row r="84" spans="1:32" ht="15.75" x14ac:dyDescent="0.25">
      <c r="A84" s="1018" t="s">
        <v>71</v>
      </c>
      <c r="B84" s="1019"/>
      <c r="C84" s="1019"/>
      <c r="D84" s="1019"/>
      <c r="E84" s="1019"/>
      <c r="F84" s="1020"/>
      <c r="G84" s="1021" t="s">
        <v>72</v>
      </c>
      <c r="H84" s="1021"/>
      <c r="I84" s="1021"/>
      <c r="J84" s="1021"/>
      <c r="K84" s="1021"/>
      <c r="L84" s="1021"/>
      <c r="M84" s="1021"/>
      <c r="N84" s="1021"/>
      <c r="O84" s="1021"/>
      <c r="P84" s="681"/>
      <c r="Q84" s="681"/>
      <c r="R84" s="681"/>
      <c r="S84" s="681"/>
      <c r="T84" s="681"/>
      <c r="U84" s="681"/>
      <c r="V84" s="681"/>
      <c r="W84" s="681"/>
      <c r="X84" s="681"/>
      <c r="Y84" s="681"/>
      <c r="Z84" s="681"/>
      <c r="AA84" s="681"/>
      <c r="AB84" s="681"/>
      <c r="AC84" s="681"/>
      <c r="AD84" s="681"/>
      <c r="AE84" s="681"/>
      <c r="AF84" s="681"/>
    </row>
    <row r="85" spans="1:32" x14ac:dyDescent="0.25">
      <c r="A85" s="1022" t="s">
        <v>1365</v>
      </c>
      <c r="B85" s="1053"/>
      <c r="C85" s="1053"/>
      <c r="D85" s="1053"/>
      <c r="E85" s="1053"/>
      <c r="F85" s="1053"/>
      <c r="G85" s="1026" t="s">
        <v>1350</v>
      </c>
      <c r="H85" s="1026"/>
      <c r="I85" s="1026"/>
      <c r="J85" s="1026"/>
      <c r="K85" s="1026"/>
      <c r="L85" s="1026"/>
      <c r="M85" s="1026"/>
      <c r="N85" s="1026"/>
      <c r="O85" s="1026"/>
      <c r="P85" s="681"/>
      <c r="Q85" s="681"/>
      <c r="R85" s="681"/>
      <c r="S85" s="681"/>
      <c r="T85" s="681"/>
      <c r="U85" s="681"/>
      <c r="V85" s="681"/>
      <c r="W85" s="681"/>
      <c r="X85" s="681"/>
      <c r="Y85" s="681"/>
      <c r="Z85" s="681"/>
      <c r="AA85" s="681"/>
      <c r="AB85" s="681"/>
      <c r="AC85" s="681"/>
      <c r="AD85" s="681"/>
      <c r="AE85" s="681"/>
      <c r="AF85" s="681"/>
    </row>
    <row r="86" spans="1:32" x14ac:dyDescent="0.25">
      <c r="A86" s="1054"/>
      <c r="B86" s="1055"/>
      <c r="C86" s="1055"/>
      <c r="D86" s="1055"/>
      <c r="E86" s="1055"/>
      <c r="F86" s="1055"/>
      <c r="G86" s="1026"/>
      <c r="H86" s="1026"/>
      <c r="I86" s="1026"/>
      <c r="J86" s="1026"/>
      <c r="K86" s="1026"/>
      <c r="L86" s="1026"/>
      <c r="M86" s="1026"/>
      <c r="N86" s="1026"/>
      <c r="O86" s="1026"/>
      <c r="P86" s="681"/>
      <c r="Q86" s="681"/>
      <c r="R86" s="681"/>
      <c r="S86" s="681"/>
      <c r="T86" s="681"/>
      <c r="U86" s="681"/>
      <c r="V86" s="681"/>
      <c r="W86" s="681"/>
      <c r="X86" s="681"/>
      <c r="Y86" s="681"/>
      <c r="Z86" s="681"/>
      <c r="AA86" s="681"/>
      <c r="AB86" s="681"/>
      <c r="AC86" s="681"/>
      <c r="AD86" s="681"/>
      <c r="AE86" s="681"/>
      <c r="AF86" s="681"/>
    </row>
    <row r="87" spans="1:32" ht="15.75" x14ac:dyDescent="0.25">
      <c r="A87" s="1018" t="s">
        <v>75</v>
      </c>
      <c r="B87" s="1019"/>
      <c r="C87" s="1019"/>
      <c r="D87" s="1019"/>
      <c r="E87" s="1019"/>
      <c r="F87" s="1019"/>
      <c r="G87" s="1021" t="s">
        <v>76</v>
      </c>
      <c r="H87" s="1021"/>
      <c r="I87" s="1021"/>
      <c r="J87" s="1021"/>
      <c r="K87" s="1021"/>
      <c r="L87" s="1021"/>
      <c r="M87" s="1021"/>
      <c r="N87" s="1021"/>
      <c r="O87" s="1021"/>
      <c r="P87" s="681"/>
      <c r="Q87" s="681"/>
      <c r="R87" s="681"/>
      <c r="S87" s="681"/>
      <c r="T87" s="681"/>
      <c r="U87" s="681"/>
      <c r="V87" s="681"/>
      <c r="W87" s="681"/>
      <c r="X87" s="681"/>
      <c r="Y87" s="681"/>
      <c r="Z87" s="681"/>
      <c r="AA87" s="681"/>
      <c r="AB87" s="681"/>
      <c r="AC87" s="681"/>
      <c r="AD87" s="681"/>
      <c r="AE87" s="681"/>
      <c r="AF87" s="681"/>
    </row>
    <row r="88" spans="1:32" x14ac:dyDescent="0.25">
      <c r="A88" s="1014" t="s">
        <v>1351</v>
      </c>
      <c r="B88" s="1014"/>
      <c r="C88" s="1014"/>
      <c r="D88" s="1014"/>
      <c r="E88" s="1014"/>
      <c r="F88" s="1014"/>
      <c r="G88" s="1014" t="s">
        <v>1351</v>
      </c>
      <c r="H88" s="1014"/>
      <c r="I88" s="1014"/>
      <c r="J88" s="1014"/>
      <c r="K88" s="1014"/>
      <c r="L88" s="1014"/>
      <c r="M88" s="1014"/>
      <c r="N88" s="1014"/>
      <c r="O88" s="1014"/>
      <c r="P88" s="681"/>
      <c r="Q88" s="681"/>
      <c r="R88" s="681"/>
      <c r="S88" s="681"/>
      <c r="T88" s="681"/>
      <c r="U88" s="681"/>
      <c r="V88" s="681"/>
      <c r="W88" s="681"/>
      <c r="X88" s="681"/>
      <c r="Y88" s="681"/>
      <c r="Z88" s="681"/>
      <c r="AA88" s="681"/>
      <c r="AB88" s="681"/>
      <c r="AC88" s="681"/>
      <c r="AD88" s="681"/>
      <c r="AE88" s="681"/>
      <c r="AF88" s="681"/>
    </row>
    <row r="89" spans="1:32" x14ac:dyDescent="0.25">
      <c r="A89" s="1014"/>
      <c r="B89" s="1014"/>
      <c r="C89" s="1014"/>
      <c r="D89" s="1014"/>
      <c r="E89" s="1014"/>
      <c r="F89" s="1014"/>
      <c r="G89" s="1014"/>
      <c r="H89" s="1014"/>
      <c r="I89" s="1014"/>
      <c r="J89" s="1014"/>
      <c r="K89" s="1014"/>
      <c r="L89" s="1014"/>
      <c r="M89" s="1014"/>
      <c r="N89" s="1014"/>
      <c r="O89" s="1014"/>
      <c r="P89" s="681"/>
      <c r="Q89" s="681"/>
      <c r="R89" s="681"/>
      <c r="S89" s="681"/>
      <c r="T89" s="681"/>
      <c r="U89" s="681"/>
      <c r="V89" s="681"/>
      <c r="W89" s="681"/>
      <c r="X89" s="681"/>
      <c r="Y89" s="681"/>
      <c r="Z89" s="681"/>
      <c r="AA89" s="681"/>
      <c r="AB89" s="681"/>
      <c r="AC89" s="681"/>
      <c r="AD89" s="681"/>
      <c r="AE89" s="681"/>
      <c r="AF89" s="681"/>
    </row>
    <row r="90" spans="1:32" ht="15.75" x14ac:dyDescent="0.25">
      <c r="A90" s="730"/>
      <c r="B90" s="730"/>
      <c r="C90" s="730"/>
      <c r="D90" s="730"/>
      <c r="E90" s="730"/>
      <c r="F90" s="730"/>
      <c r="G90" s="730"/>
      <c r="H90" s="730"/>
      <c r="I90" s="730"/>
      <c r="J90" s="730"/>
      <c r="K90" s="730"/>
      <c r="L90" s="730"/>
      <c r="M90" s="730"/>
      <c r="N90" s="730"/>
      <c r="O90" s="730"/>
      <c r="P90" s="713"/>
      <c r="Q90" s="713"/>
      <c r="R90" s="713"/>
      <c r="S90" s="713"/>
      <c r="T90" s="713"/>
      <c r="U90" s="713"/>
      <c r="V90" s="713"/>
      <c r="W90" s="713"/>
      <c r="X90" s="713"/>
      <c r="Y90" s="713"/>
      <c r="Z90" s="713"/>
      <c r="AA90" s="713"/>
      <c r="AB90" s="713"/>
      <c r="AC90" s="713"/>
      <c r="AD90" s="713"/>
      <c r="AE90" s="713"/>
      <c r="AF90" s="713"/>
    </row>
    <row r="91" spans="1:32" ht="15.75" x14ac:dyDescent="0.25">
      <c r="A91" s="725"/>
      <c r="B91" s="725"/>
      <c r="C91" s="716"/>
      <c r="D91" s="1015" t="s">
        <v>77</v>
      </c>
      <c r="E91" s="1016"/>
      <c r="F91" s="1016"/>
      <c r="G91" s="1016"/>
      <c r="H91" s="1016"/>
      <c r="I91" s="1016"/>
      <c r="J91" s="1016"/>
      <c r="K91" s="1016"/>
      <c r="L91" s="1016"/>
      <c r="M91" s="1016"/>
      <c r="N91" s="1016"/>
      <c r="O91" s="1017"/>
      <c r="P91" s="681"/>
      <c r="Q91" s="681"/>
      <c r="R91" s="681"/>
      <c r="S91" s="681"/>
      <c r="T91" s="681"/>
      <c r="U91" s="681"/>
      <c r="V91" s="681"/>
      <c r="W91" s="681"/>
      <c r="X91" s="681"/>
      <c r="Y91" s="681"/>
      <c r="Z91" s="681"/>
      <c r="AA91" s="681"/>
      <c r="AB91" s="681"/>
      <c r="AC91" s="681"/>
      <c r="AD91" s="681"/>
      <c r="AE91" s="681"/>
      <c r="AF91" s="681"/>
    </row>
    <row r="92" spans="1:32" ht="15.75" x14ac:dyDescent="0.25">
      <c r="A92" s="716"/>
      <c r="B92" s="717"/>
      <c r="C92" s="725"/>
      <c r="D92" s="706" t="s">
        <v>78</v>
      </c>
      <c r="E92" s="706" t="s">
        <v>79</v>
      </c>
      <c r="F92" s="706" t="s">
        <v>80</v>
      </c>
      <c r="G92" s="706" t="s">
        <v>81</v>
      </c>
      <c r="H92" s="706" t="s">
        <v>82</v>
      </c>
      <c r="I92" s="706" t="s">
        <v>83</v>
      </c>
      <c r="J92" s="706" t="s">
        <v>84</v>
      </c>
      <c r="K92" s="706" t="s">
        <v>85</v>
      </c>
      <c r="L92" s="706" t="s">
        <v>86</v>
      </c>
      <c r="M92" s="706" t="s">
        <v>87</v>
      </c>
      <c r="N92" s="706" t="s">
        <v>88</v>
      </c>
      <c r="O92" s="706" t="s">
        <v>89</v>
      </c>
      <c r="P92" s="681"/>
      <c r="Q92" s="681"/>
      <c r="R92" s="681"/>
      <c r="S92" s="681"/>
      <c r="T92" s="681"/>
      <c r="U92" s="681"/>
      <c r="V92" s="681"/>
      <c r="W92" s="681"/>
      <c r="X92" s="681"/>
      <c r="Y92" s="681"/>
      <c r="Z92" s="681"/>
      <c r="AA92" s="681"/>
      <c r="AB92" s="681"/>
      <c r="AC92" s="681"/>
      <c r="AD92" s="681"/>
      <c r="AE92" s="681"/>
      <c r="AF92" s="681"/>
    </row>
    <row r="93" spans="1:32" ht="15.75" x14ac:dyDescent="0.25">
      <c r="A93" s="1050" t="s">
        <v>90</v>
      </c>
      <c r="B93" s="1050"/>
      <c r="C93" s="1050"/>
      <c r="D93" s="685"/>
      <c r="E93" s="688"/>
      <c r="F93" s="688">
        <v>0.25</v>
      </c>
      <c r="G93" s="688"/>
      <c r="H93" s="688"/>
      <c r="I93" s="688">
        <v>0.5</v>
      </c>
      <c r="J93" s="688"/>
      <c r="K93" s="688"/>
      <c r="L93" s="688">
        <v>0.75</v>
      </c>
      <c r="M93" s="688"/>
      <c r="N93" s="688"/>
      <c r="O93" s="688">
        <v>1</v>
      </c>
      <c r="P93" s="681"/>
      <c r="Q93" s="681"/>
      <c r="R93" s="681"/>
      <c r="S93" s="681"/>
      <c r="T93" s="681"/>
      <c r="U93" s="681"/>
      <c r="V93" s="681"/>
      <c r="W93" s="681"/>
      <c r="X93" s="681"/>
      <c r="Y93" s="681"/>
      <c r="Z93" s="681"/>
      <c r="AA93" s="681"/>
      <c r="AB93" s="681"/>
      <c r="AC93" s="681"/>
      <c r="AD93" s="681"/>
      <c r="AE93" s="681"/>
      <c r="AF93" s="681"/>
    </row>
    <row r="94" spans="1:32" ht="15.75" x14ac:dyDescent="0.25">
      <c r="A94" s="1051" t="s">
        <v>91</v>
      </c>
      <c r="B94" s="1051"/>
      <c r="C94" s="1051"/>
      <c r="D94" s="683"/>
      <c r="E94" s="683"/>
      <c r="F94" s="732">
        <v>0.70499999999999996</v>
      </c>
      <c r="G94" s="683"/>
      <c r="H94" s="683"/>
      <c r="I94" s="732">
        <v>0.754</v>
      </c>
      <c r="J94" s="683"/>
      <c r="K94" s="683"/>
      <c r="L94" s="683"/>
      <c r="M94" s="683"/>
      <c r="N94" s="683"/>
      <c r="O94" s="683"/>
      <c r="P94" s="681"/>
      <c r="Q94" s="692" t="s">
        <v>1352</v>
      </c>
      <c r="R94" s="681"/>
      <c r="S94" s="681"/>
      <c r="T94" s="681"/>
      <c r="U94" s="681"/>
      <c r="V94" s="681"/>
      <c r="W94" s="681"/>
      <c r="X94" s="681"/>
      <c r="Y94" s="681"/>
      <c r="Z94" s="681"/>
      <c r="AA94" s="681"/>
      <c r="AB94" s="681"/>
      <c r="AC94" s="681"/>
      <c r="AD94" s="681"/>
      <c r="AE94" s="681"/>
      <c r="AF94" s="681"/>
    </row>
    <row r="95" spans="1:32" ht="15.75" x14ac:dyDescent="0.25">
      <c r="A95" s="730"/>
      <c r="B95" s="730"/>
      <c r="C95" s="730"/>
      <c r="D95" s="730"/>
      <c r="E95" s="730"/>
      <c r="F95" s="730"/>
      <c r="G95" s="730"/>
      <c r="H95" s="730"/>
      <c r="I95" s="730"/>
      <c r="J95" s="730"/>
      <c r="K95" s="730"/>
      <c r="L95" s="730"/>
      <c r="M95" s="730"/>
      <c r="N95" s="730"/>
      <c r="O95" s="730"/>
      <c r="P95" s="713"/>
      <c r="Q95" s="713"/>
      <c r="R95" s="713"/>
      <c r="S95" s="713"/>
      <c r="T95" s="713"/>
      <c r="U95" s="713"/>
      <c r="V95" s="713"/>
      <c r="W95" s="713"/>
      <c r="X95" s="713"/>
      <c r="Y95" s="713"/>
      <c r="Z95" s="713"/>
      <c r="AA95" s="713"/>
      <c r="AB95" s="713"/>
      <c r="AC95" s="713"/>
      <c r="AD95" s="713"/>
      <c r="AE95" s="713"/>
      <c r="AF95" s="713"/>
    </row>
    <row r="96" spans="1:32" ht="31.5" x14ac:dyDescent="0.25">
      <c r="A96" s="699" t="s">
        <v>202</v>
      </c>
      <c r="B96" s="1059" t="s">
        <v>1366</v>
      </c>
      <c r="C96" s="1060"/>
      <c r="D96" s="1060"/>
      <c r="E96" s="1060"/>
      <c r="F96" s="1060"/>
      <c r="G96" s="1060"/>
      <c r="H96" s="1060"/>
      <c r="I96" s="1060"/>
      <c r="J96" s="1060"/>
      <c r="K96" s="1060"/>
      <c r="L96" s="1060"/>
      <c r="M96" s="1060"/>
      <c r="N96" s="1060"/>
      <c r="O96" s="1060"/>
      <c r="P96" s="681"/>
      <c r="Q96" s="681"/>
      <c r="R96" s="681"/>
      <c r="S96" s="681"/>
      <c r="T96" s="681"/>
      <c r="U96" s="681"/>
      <c r="V96" s="681"/>
      <c r="W96" s="681"/>
      <c r="X96" s="681"/>
      <c r="Y96" s="681"/>
      <c r="Z96" s="681"/>
      <c r="AA96" s="681"/>
      <c r="AB96" s="681"/>
      <c r="AC96" s="681"/>
      <c r="AD96" s="681"/>
      <c r="AE96" s="681"/>
      <c r="AF96" s="681"/>
    </row>
    <row r="97" spans="1:32" ht="31.5" x14ac:dyDescent="0.25">
      <c r="A97" s="696"/>
      <c r="B97" s="697"/>
      <c r="C97" s="698"/>
      <c r="D97" s="698"/>
      <c r="E97" s="1049" t="s">
        <v>14</v>
      </c>
      <c r="F97" s="1049"/>
      <c r="G97" s="1049"/>
      <c r="H97" s="1049"/>
      <c r="I97" s="700" t="s">
        <v>15</v>
      </c>
      <c r="J97" s="701"/>
      <c r="K97" s="701"/>
      <c r="L97" s="1049" t="s">
        <v>16</v>
      </c>
      <c r="M97" s="1049"/>
      <c r="N97" s="1049"/>
      <c r="O97" s="700" t="s">
        <v>15</v>
      </c>
      <c r="P97" s="681"/>
      <c r="Q97" s="681"/>
      <c r="R97" s="681"/>
      <c r="S97" s="681"/>
      <c r="T97" s="681"/>
      <c r="U97" s="681"/>
      <c r="V97" s="681"/>
      <c r="W97" s="681"/>
      <c r="X97" s="681"/>
      <c r="Y97" s="681"/>
      <c r="Z97" s="681"/>
      <c r="AA97" s="681"/>
      <c r="AB97" s="681"/>
      <c r="AC97" s="681"/>
      <c r="AD97" s="681"/>
      <c r="AE97" s="681"/>
      <c r="AF97" s="681"/>
    </row>
    <row r="98" spans="1:32" x14ac:dyDescent="0.25">
      <c r="A98" s="1002" t="s">
        <v>17</v>
      </c>
      <c r="B98" s="1008"/>
      <c r="C98" s="1008"/>
      <c r="D98" s="1003"/>
      <c r="E98" s="1045" t="s">
        <v>1343</v>
      </c>
      <c r="F98" s="1045"/>
      <c r="G98" s="1045"/>
      <c r="H98" s="1045"/>
      <c r="I98" s="687">
        <v>0.1</v>
      </c>
      <c r="J98" s="1002" t="s">
        <v>19</v>
      </c>
      <c r="K98" s="1003"/>
      <c r="L98" s="1045" t="s">
        <v>258</v>
      </c>
      <c r="M98" s="1045"/>
      <c r="N98" s="1045"/>
      <c r="O98" s="687">
        <v>0.1</v>
      </c>
      <c r="P98" s="681"/>
      <c r="Q98" s="681"/>
      <c r="R98" s="681"/>
      <c r="S98" s="681"/>
      <c r="T98" s="681"/>
      <c r="U98" s="681"/>
      <c r="V98" s="681"/>
      <c r="W98" s="681"/>
      <c r="X98" s="681"/>
      <c r="Y98" s="681"/>
      <c r="Z98" s="681"/>
      <c r="AA98" s="681"/>
      <c r="AB98" s="681"/>
      <c r="AC98" s="681"/>
      <c r="AD98" s="681"/>
      <c r="AE98" s="681"/>
      <c r="AF98" s="681"/>
    </row>
    <row r="99" spans="1:32" x14ac:dyDescent="0.25">
      <c r="A99" s="1004"/>
      <c r="B99" s="1009"/>
      <c r="C99" s="1009"/>
      <c r="D99" s="1005"/>
      <c r="E99" s="1045"/>
      <c r="F99" s="1045"/>
      <c r="G99" s="1045"/>
      <c r="H99" s="1045"/>
      <c r="I99" s="704"/>
      <c r="J99" s="1004"/>
      <c r="K99" s="1005"/>
      <c r="L99" s="1045"/>
      <c r="M99" s="1045"/>
      <c r="N99" s="1045"/>
      <c r="O99" s="704"/>
      <c r="P99" s="681"/>
      <c r="Q99" s="681"/>
      <c r="R99" s="681"/>
      <c r="S99" s="681"/>
      <c r="T99" s="681"/>
      <c r="U99" s="681"/>
      <c r="V99" s="681"/>
      <c r="W99" s="681"/>
      <c r="X99" s="681"/>
      <c r="Y99" s="681"/>
      <c r="Z99" s="681"/>
      <c r="AA99" s="681"/>
      <c r="AB99" s="681"/>
      <c r="AC99" s="681"/>
      <c r="AD99" s="681"/>
      <c r="AE99" s="681"/>
      <c r="AF99" s="681"/>
    </row>
    <row r="100" spans="1:32" x14ac:dyDescent="0.25">
      <c r="A100" s="1004"/>
      <c r="B100" s="1009"/>
      <c r="C100" s="1009"/>
      <c r="D100" s="1005"/>
      <c r="E100" s="1045"/>
      <c r="F100" s="1045"/>
      <c r="G100" s="1045"/>
      <c r="H100" s="1045"/>
      <c r="I100" s="704"/>
      <c r="J100" s="1004"/>
      <c r="K100" s="1005"/>
      <c r="L100" s="1045"/>
      <c r="M100" s="1045"/>
      <c r="N100" s="1045"/>
      <c r="O100" s="704"/>
      <c r="P100" s="681"/>
      <c r="Q100" s="681"/>
      <c r="R100" s="681"/>
      <c r="S100" s="681"/>
      <c r="T100" s="681"/>
      <c r="U100" s="681"/>
      <c r="V100" s="681"/>
      <c r="W100" s="681"/>
      <c r="X100" s="681"/>
      <c r="Y100" s="681"/>
      <c r="Z100" s="681"/>
      <c r="AA100" s="681"/>
      <c r="AB100" s="681"/>
      <c r="AC100" s="681"/>
      <c r="AD100" s="681"/>
      <c r="AE100" s="681"/>
      <c r="AF100" s="681"/>
    </row>
    <row r="101" spans="1:32" x14ac:dyDescent="0.25">
      <c r="A101" s="1006"/>
      <c r="B101" s="1010"/>
      <c r="C101" s="1010"/>
      <c r="D101" s="1007"/>
      <c r="E101" s="1045"/>
      <c r="F101" s="1045"/>
      <c r="G101" s="1045"/>
      <c r="H101" s="1045"/>
      <c r="I101" s="704"/>
      <c r="J101" s="1006"/>
      <c r="K101" s="1007"/>
      <c r="L101" s="1045"/>
      <c r="M101" s="1045"/>
      <c r="N101" s="1045"/>
      <c r="O101" s="704"/>
      <c r="P101" s="681"/>
      <c r="Q101" s="681"/>
      <c r="R101" s="681"/>
      <c r="S101" s="681"/>
      <c r="T101" s="681"/>
      <c r="U101" s="681"/>
      <c r="V101" s="681"/>
      <c r="W101" s="681"/>
      <c r="X101" s="681"/>
      <c r="Y101" s="681"/>
      <c r="Z101" s="681"/>
      <c r="AA101" s="681"/>
      <c r="AB101" s="681"/>
      <c r="AC101" s="681"/>
      <c r="AD101" s="681"/>
      <c r="AE101" s="681"/>
      <c r="AF101" s="681"/>
    </row>
    <row r="102" spans="1:32" ht="15.75" x14ac:dyDescent="0.25">
      <c r="A102" s="724"/>
      <c r="B102" s="725"/>
      <c r="C102" s="726"/>
      <c r="D102" s="726"/>
      <c r="E102" s="726"/>
      <c r="F102" s="726"/>
      <c r="G102" s="726"/>
      <c r="H102" s="726"/>
      <c r="I102" s="726"/>
      <c r="J102" s="726"/>
      <c r="K102" s="726"/>
      <c r="L102" s="726"/>
      <c r="M102" s="726"/>
      <c r="N102" s="726"/>
      <c r="O102" s="724"/>
      <c r="P102" s="713"/>
      <c r="Q102" s="713"/>
      <c r="R102" s="713"/>
      <c r="S102" s="713"/>
      <c r="T102" s="713"/>
      <c r="U102" s="713"/>
      <c r="V102" s="713"/>
      <c r="W102" s="713"/>
      <c r="X102" s="713"/>
      <c r="Y102" s="713"/>
      <c r="Z102" s="713"/>
      <c r="AA102" s="713"/>
      <c r="AB102" s="713"/>
      <c r="AC102" s="713"/>
      <c r="AD102" s="713"/>
      <c r="AE102" s="713"/>
      <c r="AF102" s="713"/>
    </row>
    <row r="103" spans="1:32" ht="63" x14ac:dyDescent="0.25">
      <c r="A103" s="705" t="s">
        <v>48</v>
      </c>
      <c r="B103" s="706" t="s">
        <v>49</v>
      </c>
      <c r="C103" s="706" t="s">
        <v>50</v>
      </c>
      <c r="D103" s="706" t="s">
        <v>51</v>
      </c>
      <c r="E103" s="705" t="s">
        <v>52</v>
      </c>
      <c r="F103" s="1041" t="s">
        <v>53</v>
      </c>
      <c r="G103" s="1041"/>
      <c r="H103" s="1041" t="s">
        <v>54</v>
      </c>
      <c r="I103" s="1041"/>
      <c r="J103" s="706" t="s">
        <v>55</v>
      </c>
      <c r="K103" s="1041" t="s">
        <v>56</v>
      </c>
      <c r="L103" s="1041"/>
      <c r="M103" s="1042" t="s">
        <v>57</v>
      </c>
      <c r="N103" s="1043"/>
      <c r="O103" s="1044"/>
      <c r="P103" s="681"/>
      <c r="Q103" s="681"/>
      <c r="R103" s="681"/>
      <c r="S103" s="681"/>
      <c r="T103" s="681"/>
      <c r="U103" s="681"/>
      <c r="V103" s="681"/>
      <c r="W103" s="681"/>
      <c r="X103" s="681"/>
      <c r="Y103" s="681"/>
      <c r="Z103" s="681"/>
      <c r="AA103" s="681"/>
      <c r="AB103" s="681"/>
      <c r="AC103" s="681"/>
      <c r="AD103" s="681"/>
      <c r="AE103" s="681"/>
      <c r="AF103" s="681"/>
    </row>
    <row r="104" spans="1:32" ht="57" x14ac:dyDescent="0.25">
      <c r="A104" s="707" t="s">
        <v>92</v>
      </c>
      <c r="B104" s="708">
        <v>0.2</v>
      </c>
      <c r="C104" s="709" t="s">
        <v>1367</v>
      </c>
      <c r="D104" s="710" t="s">
        <v>262</v>
      </c>
      <c r="E104" s="710" t="s">
        <v>1346</v>
      </c>
      <c r="F104" s="1056" t="s">
        <v>1347</v>
      </c>
      <c r="G104" s="1056"/>
      <c r="H104" s="1057" t="s">
        <v>290</v>
      </c>
      <c r="I104" s="1058"/>
      <c r="J104" s="711">
        <v>1</v>
      </c>
      <c r="K104" s="1030" t="s">
        <v>531</v>
      </c>
      <c r="L104" s="1030"/>
      <c r="M104" s="1031" t="s">
        <v>258</v>
      </c>
      <c r="N104" s="1031"/>
      <c r="O104" s="1031"/>
      <c r="P104" s="681"/>
      <c r="Q104" s="681"/>
      <c r="R104" s="681"/>
      <c r="S104" s="681"/>
      <c r="T104" s="681"/>
      <c r="U104" s="681"/>
      <c r="V104" s="681"/>
      <c r="W104" s="681"/>
      <c r="X104" s="681"/>
      <c r="Y104" s="681"/>
      <c r="Z104" s="681"/>
      <c r="AA104" s="681"/>
      <c r="AB104" s="681"/>
      <c r="AC104" s="681"/>
      <c r="AD104" s="681"/>
      <c r="AE104" s="681"/>
      <c r="AF104" s="681"/>
    </row>
    <row r="105" spans="1:32" ht="15.75" x14ac:dyDescent="0.25">
      <c r="A105" s="1015" t="s">
        <v>67</v>
      </c>
      <c r="B105" s="1017"/>
      <c r="C105" s="1032" t="s">
        <v>1368</v>
      </c>
      <c r="D105" s="1033"/>
      <c r="E105" s="1033"/>
      <c r="F105" s="1033"/>
      <c r="G105" s="1034"/>
      <c r="H105" s="1035" t="s">
        <v>69</v>
      </c>
      <c r="I105" s="1036"/>
      <c r="J105" s="1037"/>
      <c r="K105" s="1038" t="s">
        <v>1369</v>
      </c>
      <c r="L105" s="1039"/>
      <c r="M105" s="1039"/>
      <c r="N105" s="1039"/>
      <c r="O105" s="1040"/>
      <c r="P105" s="681"/>
      <c r="Q105" s="681"/>
      <c r="R105" s="681"/>
      <c r="S105" s="681"/>
      <c r="T105" s="681"/>
      <c r="U105" s="681"/>
      <c r="V105" s="681"/>
      <c r="W105" s="681"/>
      <c r="X105" s="681"/>
      <c r="Y105" s="681"/>
      <c r="Z105" s="681"/>
      <c r="AA105" s="681"/>
      <c r="AB105" s="681"/>
      <c r="AC105" s="681"/>
      <c r="AD105" s="681"/>
      <c r="AE105" s="681"/>
      <c r="AF105" s="681"/>
    </row>
    <row r="106" spans="1:32" ht="15.75" x14ac:dyDescent="0.25">
      <c r="A106" s="1018" t="s">
        <v>71</v>
      </c>
      <c r="B106" s="1019"/>
      <c r="C106" s="1019"/>
      <c r="D106" s="1019"/>
      <c r="E106" s="1019"/>
      <c r="F106" s="1020"/>
      <c r="G106" s="1021" t="s">
        <v>72</v>
      </c>
      <c r="H106" s="1021"/>
      <c r="I106" s="1021"/>
      <c r="J106" s="1021"/>
      <c r="K106" s="1021"/>
      <c r="L106" s="1021"/>
      <c r="M106" s="1021"/>
      <c r="N106" s="1021"/>
      <c r="O106" s="1021"/>
      <c r="P106" s="681"/>
      <c r="Q106" s="681"/>
      <c r="R106" s="681"/>
      <c r="S106" s="681"/>
      <c r="T106" s="681"/>
      <c r="U106" s="681"/>
      <c r="V106" s="681"/>
      <c r="W106" s="681"/>
      <c r="X106" s="681"/>
      <c r="Y106" s="681"/>
      <c r="Z106" s="681"/>
      <c r="AA106" s="681"/>
      <c r="AB106" s="681"/>
      <c r="AC106" s="681"/>
      <c r="AD106" s="681"/>
      <c r="AE106" s="681"/>
      <c r="AF106" s="681"/>
    </row>
    <row r="107" spans="1:32" x14ac:dyDescent="0.25">
      <c r="A107" s="1022" t="s">
        <v>1369</v>
      </c>
      <c r="B107" s="1053"/>
      <c r="C107" s="1053"/>
      <c r="D107" s="1053"/>
      <c r="E107" s="1053"/>
      <c r="F107" s="1053"/>
      <c r="G107" s="1026" t="s">
        <v>1350</v>
      </c>
      <c r="H107" s="1026"/>
      <c r="I107" s="1026"/>
      <c r="J107" s="1026"/>
      <c r="K107" s="1026"/>
      <c r="L107" s="1026"/>
      <c r="M107" s="1026"/>
      <c r="N107" s="1026"/>
      <c r="O107" s="1026"/>
      <c r="P107" s="681"/>
      <c r="Q107" s="681"/>
      <c r="R107" s="681"/>
      <c r="S107" s="681"/>
      <c r="T107" s="681"/>
      <c r="U107" s="681"/>
      <c r="V107" s="681"/>
      <c r="W107" s="681"/>
      <c r="X107" s="681"/>
      <c r="Y107" s="681"/>
      <c r="Z107" s="681"/>
      <c r="AA107" s="681"/>
      <c r="AB107" s="681"/>
      <c r="AC107" s="681"/>
      <c r="AD107" s="681"/>
      <c r="AE107" s="681"/>
      <c r="AF107" s="681"/>
    </row>
    <row r="108" spans="1:32" x14ac:dyDescent="0.25">
      <c r="A108" s="1054"/>
      <c r="B108" s="1055"/>
      <c r="C108" s="1055"/>
      <c r="D108" s="1055"/>
      <c r="E108" s="1055"/>
      <c r="F108" s="1055"/>
      <c r="G108" s="1026"/>
      <c r="H108" s="1026"/>
      <c r="I108" s="1026"/>
      <c r="J108" s="1026"/>
      <c r="K108" s="1026"/>
      <c r="L108" s="1026"/>
      <c r="M108" s="1026"/>
      <c r="N108" s="1026"/>
      <c r="O108" s="1026"/>
      <c r="P108" s="681"/>
      <c r="Q108" s="681"/>
      <c r="R108" s="681"/>
      <c r="S108" s="681"/>
      <c r="T108" s="681"/>
      <c r="U108" s="681"/>
      <c r="V108" s="681"/>
      <c r="W108" s="681"/>
      <c r="X108" s="681"/>
      <c r="Y108" s="681"/>
      <c r="Z108" s="681"/>
      <c r="AA108" s="681"/>
      <c r="AB108" s="681"/>
      <c r="AC108" s="681"/>
      <c r="AD108" s="681"/>
      <c r="AE108" s="681"/>
      <c r="AF108" s="681"/>
    </row>
    <row r="109" spans="1:32" ht="15.75" x14ac:dyDescent="0.25">
      <c r="A109" s="1018" t="s">
        <v>75</v>
      </c>
      <c r="B109" s="1019"/>
      <c r="C109" s="1019"/>
      <c r="D109" s="1019"/>
      <c r="E109" s="1019"/>
      <c r="F109" s="1019"/>
      <c r="G109" s="1021" t="s">
        <v>76</v>
      </c>
      <c r="H109" s="1021"/>
      <c r="I109" s="1021"/>
      <c r="J109" s="1021"/>
      <c r="K109" s="1021"/>
      <c r="L109" s="1021"/>
      <c r="M109" s="1021"/>
      <c r="N109" s="1021"/>
      <c r="O109" s="1021"/>
      <c r="P109" s="681"/>
      <c r="Q109" s="681"/>
      <c r="R109" s="681"/>
      <c r="S109" s="681"/>
      <c r="T109" s="681"/>
      <c r="U109" s="681"/>
      <c r="V109" s="681"/>
      <c r="W109" s="681"/>
      <c r="X109" s="681"/>
      <c r="Y109" s="681"/>
      <c r="Z109" s="681"/>
      <c r="AA109" s="681"/>
      <c r="AB109" s="681"/>
      <c r="AC109" s="681"/>
      <c r="AD109" s="681"/>
      <c r="AE109" s="681"/>
      <c r="AF109" s="681"/>
    </row>
    <row r="110" spans="1:32" x14ac:dyDescent="0.25">
      <c r="A110" s="1014" t="s">
        <v>1351</v>
      </c>
      <c r="B110" s="1014"/>
      <c r="C110" s="1014"/>
      <c r="D110" s="1014"/>
      <c r="E110" s="1014"/>
      <c r="F110" s="1014"/>
      <c r="G110" s="1014" t="s">
        <v>1351</v>
      </c>
      <c r="H110" s="1014"/>
      <c r="I110" s="1014"/>
      <c r="J110" s="1014"/>
      <c r="K110" s="1014"/>
      <c r="L110" s="1014"/>
      <c r="M110" s="1014"/>
      <c r="N110" s="1014"/>
      <c r="O110" s="1014"/>
      <c r="P110" s="681"/>
      <c r="Q110" s="681"/>
      <c r="R110" s="681"/>
      <c r="S110" s="681"/>
      <c r="T110" s="681"/>
      <c r="U110" s="681"/>
      <c r="V110" s="681"/>
      <c r="W110" s="681"/>
      <c r="X110" s="681"/>
      <c r="Y110" s="681"/>
      <c r="Z110" s="681"/>
      <c r="AA110" s="681"/>
      <c r="AB110" s="681"/>
      <c r="AC110" s="681"/>
      <c r="AD110" s="681"/>
      <c r="AE110" s="681"/>
      <c r="AF110" s="681"/>
    </row>
    <row r="111" spans="1:32" x14ac:dyDescent="0.25">
      <c r="A111" s="1014"/>
      <c r="B111" s="1014"/>
      <c r="C111" s="1014"/>
      <c r="D111" s="1014"/>
      <c r="E111" s="1014"/>
      <c r="F111" s="1014"/>
      <c r="G111" s="1014"/>
      <c r="H111" s="1014"/>
      <c r="I111" s="1014"/>
      <c r="J111" s="1014"/>
      <c r="K111" s="1014"/>
      <c r="L111" s="1014"/>
      <c r="M111" s="1014"/>
      <c r="N111" s="1014"/>
      <c r="O111" s="1014"/>
      <c r="P111" s="681"/>
      <c r="Q111" s="681"/>
      <c r="R111" s="681"/>
      <c r="S111" s="681"/>
      <c r="T111" s="681"/>
      <c r="U111" s="681"/>
      <c r="V111" s="681"/>
      <c r="W111" s="681"/>
      <c r="X111" s="681"/>
      <c r="Y111" s="681"/>
      <c r="Z111" s="681"/>
      <c r="AA111" s="681"/>
      <c r="AB111" s="681"/>
      <c r="AC111" s="681"/>
      <c r="AD111" s="681"/>
      <c r="AE111" s="681"/>
      <c r="AF111" s="681"/>
    </row>
    <row r="112" spans="1:32" ht="15.75" x14ac:dyDescent="0.25">
      <c r="A112" s="730"/>
      <c r="B112" s="730"/>
      <c r="C112" s="730"/>
      <c r="D112" s="730"/>
      <c r="E112" s="730"/>
      <c r="F112" s="730"/>
      <c r="G112" s="730"/>
      <c r="H112" s="730"/>
      <c r="I112" s="730"/>
      <c r="J112" s="730"/>
      <c r="K112" s="730"/>
      <c r="L112" s="730"/>
      <c r="M112" s="730"/>
      <c r="N112" s="730"/>
      <c r="O112" s="730"/>
      <c r="P112" s="713"/>
      <c r="Q112" s="713"/>
      <c r="R112" s="713"/>
      <c r="S112" s="713"/>
      <c r="T112" s="713"/>
      <c r="U112" s="713"/>
      <c r="V112" s="713"/>
      <c r="W112" s="713"/>
      <c r="X112" s="713"/>
      <c r="Y112" s="713"/>
      <c r="Z112" s="713"/>
      <c r="AA112" s="713"/>
      <c r="AB112" s="713"/>
      <c r="AC112" s="713"/>
      <c r="AD112" s="713"/>
      <c r="AE112" s="713"/>
      <c r="AF112" s="713"/>
    </row>
    <row r="113" spans="1:32" ht="15.75" x14ac:dyDescent="0.25">
      <c r="A113" s="725"/>
      <c r="B113" s="725"/>
      <c r="C113" s="716"/>
      <c r="D113" s="1015" t="s">
        <v>77</v>
      </c>
      <c r="E113" s="1016"/>
      <c r="F113" s="1016"/>
      <c r="G113" s="1016"/>
      <c r="H113" s="1016"/>
      <c r="I113" s="1016"/>
      <c r="J113" s="1016"/>
      <c r="K113" s="1016"/>
      <c r="L113" s="1016"/>
      <c r="M113" s="1016"/>
      <c r="N113" s="1016"/>
      <c r="O113" s="1017"/>
      <c r="P113" s="681"/>
      <c r="Q113" s="681"/>
      <c r="R113" s="681"/>
      <c r="S113" s="681"/>
      <c r="T113" s="681"/>
      <c r="U113" s="681"/>
      <c r="V113" s="681"/>
      <c r="W113" s="681"/>
      <c r="X113" s="681"/>
      <c r="Y113" s="681"/>
      <c r="Z113" s="681"/>
      <c r="AA113" s="681"/>
      <c r="AB113" s="681"/>
      <c r="AC113" s="681"/>
      <c r="AD113" s="681"/>
      <c r="AE113" s="681"/>
      <c r="AF113" s="681"/>
    </row>
    <row r="114" spans="1:32" ht="15.75" x14ac:dyDescent="0.25">
      <c r="A114" s="716"/>
      <c r="B114" s="717"/>
      <c r="C114" s="725"/>
      <c r="D114" s="706" t="s">
        <v>78</v>
      </c>
      <c r="E114" s="706" t="s">
        <v>79</v>
      </c>
      <c r="F114" s="706" t="s">
        <v>80</v>
      </c>
      <c r="G114" s="706" t="s">
        <v>81</v>
      </c>
      <c r="H114" s="706" t="s">
        <v>82</v>
      </c>
      <c r="I114" s="706" t="s">
        <v>83</v>
      </c>
      <c r="J114" s="706" t="s">
        <v>84</v>
      </c>
      <c r="K114" s="706" t="s">
        <v>85</v>
      </c>
      <c r="L114" s="706" t="s">
        <v>86</v>
      </c>
      <c r="M114" s="706" t="s">
        <v>87</v>
      </c>
      <c r="N114" s="706" t="s">
        <v>88</v>
      </c>
      <c r="O114" s="706" t="s">
        <v>89</v>
      </c>
      <c r="P114" s="681"/>
      <c r="Q114" s="681"/>
      <c r="R114" s="681"/>
      <c r="S114" s="681"/>
      <c r="T114" s="681"/>
      <c r="U114" s="681"/>
      <c r="V114" s="681"/>
      <c r="W114" s="681"/>
      <c r="X114" s="681"/>
      <c r="Y114" s="681"/>
      <c r="Z114" s="681"/>
      <c r="AA114" s="681"/>
      <c r="AB114" s="681"/>
      <c r="AC114" s="681"/>
      <c r="AD114" s="681"/>
      <c r="AE114" s="681"/>
      <c r="AF114" s="681"/>
    </row>
    <row r="115" spans="1:32" ht="15.75" x14ac:dyDescent="0.25">
      <c r="A115" s="1050" t="s">
        <v>90</v>
      </c>
      <c r="B115" s="1050"/>
      <c r="C115" s="1050"/>
      <c r="D115" s="685"/>
      <c r="E115" s="688"/>
      <c r="F115" s="688">
        <v>0.25</v>
      </c>
      <c r="G115" s="688"/>
      <c r="H115" s="688"/>
      <c r="I115" s="688">
        <v>0.5</v>
      </c>
      <c r="J115" s="688"/>
      <c r="K115" s="688"/>
      <c r="L115" s="688">
        <v>0.75</v>
      </c>
      <c r="M115" s="688"/>
      <c r="N115" s="688"/>
      <c r="O115" s="688">
        <v>1</v>
      </c>
      <c r="P115" s="681"/>
      <c r="Q115" s="681"/>
      <c r="R115" s="681"/>
      <c r="S115" s="681"/>
      <c r="T115" s="681"/>
      <c r="U115" s="681"/>
      <c r="V115" s="681"/>
      <c r="W115" s="681"/>
      <c r="X115" s="681"/>
      <c r="Y115" s="681"/>
      <c r="Z115" s="681"/>
      <c r="AA115" s="681"/>
      <c r="AB115" s="681"/>
      <c r="AC115" s="681"/>
      <c r="AD115" s="681"/>
      <c r="AE115" s="681"/>
      <c r="AF115" s="681"/>
    </row>
    <row r="116" spans="1:32" ht="15.75" x14ac:dyDescent="0.25">
      <c r="A116" s="1051" t="s">
        <v>91</v>
      </c>
      <c r="B116" s="1051"/>
      <c r="C116" s="1051"/>
      <c r="D116" s="683"/>
      <c r="E116" s="683"/>
      <c r="F116" s="684">
        <v>0.08</v>
      </c>
      <c r="G116" s="683"/>
      <c r="H116" s="683"/>
      <c r="I116" s="731">
        <v>0.35970000000000002</v>
      </c>
      <c r="J116" s="683"/>
      <c r="K116" s="683"/>
      <c r="L116" s="683"/>
      <c r="M116" s="683"/>
      <c r="N116" s="683"/>
      <c r="O116" s="683"/>
      <c r="P116" s="681"/>
      <c r="Q116" s="692" t="s">
        <v>1352</v>
      </c>
      <c r="R116" s="681"/>
      <c r="S116" s="681"/>
      <c r="T116" s="681"/>
      <c r="U116" s="681"/>
      <c r="V116" s="681"/>
      <c r="W116" s="681"/>
      <c r="X116" s="681"/>
      <c r="Y116" s="681"/>
      <c r="Z116" s="681"/>
      <c r="AA116" s="681"/>
      <c r="AB116" s="681"/>
      <c r="AC116" s="681"/>
      <c r="AD116" s="681"/>
      <c r="AE116" s="681"/>
      <c r="AF116" s="681"/>
    </row>
    <row r="117" spans="1:32" ht="15.75" x14ac:dyDescent="0.25">
      <c r="A117" s="730"/>
      <c r="B117" s="730"/>
      <c r="C117" s="730"/>
      <c r="D117" s="730"/>
      <c r="E117" s="730"/>
      <c r="F117" s="730"/>
      <c r="G117" s="730"/>
      <c r="H117" s="730"/>
      <c r="I117" s="730"/>
      <c r="J117" s="730"/>
      <c r="K117" s="730"/>
      <c r="L117" s="730"/>
      <c r="M117" s="730"/>
      <c r="N117" s="730"/>
      <c r="O117" s="730"/>
      <c r="P117" s="713"/>
      <c r="Q117" s="713"/>
      <c r="R117" s="713"/>
      <c r="S117" s="713"/>
      <c r="T117" s="713"/>
      <c r="U117" s="713"/>
      <c r="V117" s="713"/>
      <c r="W117" s="713"/>
      <c r="X117" s="713"/>
      <c r="Y117" s="713"/>
      <c r="Z117" s="713"/>
      <c r="AA117" s="713"/>
      <c r="AB117" s="713"/>
      <c r="AC117" s="713"/>
      <c r="AD117" s="713"/>
      <c r="AE117" s="713"/>
      <c r="AF117" s="713"/>
    </row>
    <row r="118" spans="1:32" ht="15.75" x14ac:dyDescent="0.25">
      <c r="A118" s="723"/>
      <c r="B118" s="723"/>
      <c r="C118" s="723"/>
      <c r="D118" s="723"/>
      <c r="E118" s="723"/>
      <c r="F118" s="723"/>
      <c r="G118" s="723"/>
      <c r="H118" s="723"/>
      <c r="I118" s="723"/>
      <c r="J118" s="723"/>
      <c r="K118" s="723"/>
      <c r="L118" s="723"/>
      <c r="M118" s="723"/>
      <c r="N118" s="723"/>
      <c r="O118" s="723"/>
      <c r="P118" s="713"/>
      <c r="Q118" s="713"/>
      <c r="R118" s="713"/>
      <c r="S118" s="713"/>
      <c r="T118" s="713"/>
      <c r="U118" s="713"/>
      <c r="V118" s="713"/>
      <c r="W118" s="713"/>
      <c r="X118" s="713"/>
      <c r="Y118" s="713"/>
      <c r="Z118" s="713"/>
      <c r="AA118" s="713"/>
      <c r="AB118" s="713"/>
      <c r="AC118" s="713"/>
      <c r="AD118" s="713"/>
      <c r="AE118" s="713"/>
      <c r="AF118" s="713"/>
    </row>
    <row r="119" spans="1:32" ht="15.75" x14ac:dyDescent="0.25">
      <c r="A119" s="713"/>
      <c r="B119" s="713"/>
      <c r="C119" s="713"/>
      <c r="D119" s="713"/>
      <c r="E119" s="713"/>
      <c r="F119" s="713"/>
      <c r="G119" s="713"/>
      <c r="H119" s="713"/>
      <c r="I119" s="713"/>
      <c r="J119" s="713"/>
      <c r="K119" s="713"/>
      <c r="L119" s="713"/>
      <c r="M119" s="713"/>
      <c r="N119" s="713"/>
      <c r="O119" s="713"/>
      <c r="P119" s="713"/>
      <c r="Q119" s="713"/>
      <c r="R119" s="713"/>
      <c r="S119" s="713"/>
      <c r="T119" s="713"/>
      <c r="U119" s="713"/>
      <c r="V119" s="713"/>
      <c r="W119" s="713"/>
      <c r="X119" s="713"/>
      <c r="Y119" s="713"/>
      <c r="Z119" s="713"/>
      <c r="AA119" s="713"/>
      <c r="AB119" s="713"/>
      <c r="AC119" s="713"/>
      <c r="AD119" s="713"/>
      <c r="AE119" s="713"/>
      <c r="AF119" s="713"/>
    </row>
    <row r="120" spans="1:32" ht="15.75" x14ac:dyDescent="0.25">
      <c r="A120" s="723"/>
      <c r="B120" s="723"/>
      <c r="C120" s="723"/>
      <c r="D120" s="723"/>
      <c r="E120" s="723"/>
      <c r="F120" s="723"/>
      <c r="G120" s="723"/>
      <c r="H120" s="723"/>
      <c r="I120" s="723"/>
      <c r="J120" s="723"/>
      <c r="K120" s="723"/>
      <c r="L120" s="723"/>
      <c r="M120" s="723"/>
      <c r="N120" s="723"/>
      <c r="O120" s="723"/>
      <c r="P120" s="713"/>
      <c r="Q120" s="713"/>
      <c r="R120" s="713"/>
      <c r="S120" s="713"/>
      <c r="T120" s="713"/>
      <c r="U120" s="713"/>
      <c r="V120" s="713"/>
      <c r="W120" s="713"/>
      <c r="X120" s="713"/>
      <c r="Y120" s="713"/>
      <c r="Z120" s="713"/>
      <c r="AA120" s="713"/>
      <c r="AB120" s="713"/>
      <c r="AC120" s="713"/>
      <c r="AD120" s="713"/>
      <c r="AE120" s="713"/>
      <c r="AF120" s="713"/>
    </row>
    <row r="121" spans="1:32" ht="15.75" x14ac:dyDescent="0.25">
      <c r="A121" s="716"/>
      <c r="B121" s="717"/>
      <c r="C121" s="725"/>
      <c r="D121" s="725"/>
      <c r="E121" s="725"/>
      <c r="F121" s="725"/>
      <c r="G121" s="725"/>
      <c r="H121" s="725"/>
      <c r="I121" s="725"/>
      <c r="J121" s="725"/>
      <c r="K121" s="725"/>
      <c r="L121" s="725"/>
      <c r="M121" s="725"/>
      <c r="N121" s="725"/>
      <c r="O121" s="716"/>
      <c r="P121" s="713"/>
      <c r="Q121" s="713"/>
      <c r="R121" s="713"/>
      <c r="S121" s="713"/>
      <c r="T121" s="713"/>
      <c r="U121" s="713"/>
      <c r="V121" s="713"/>
      <c r="W121" s="713"/>
      <c r="X121" s="713"/>
      <c r="Y121" s="713"/>
      <c r="Z121" s="713"/>
      <c r="AA121" s="713"/>
      <c r="AB121" s="713"/>
      <c r="AC121" s="713"/>
      <c r="AD121" s="713"/>
      <c r="AE121" s="713"/>
      <c r="AF121" s="713"/>
    </row>
    <row r="122" spans="1:32" ht="31.5" x14ac:dyDescent="0.25">
      <c r="A122" s="695" t="s">
        <v>129</v>
      </c>
      <c r="B122" s="1046" t="s">
        <v>1370</v>
      </c>
      <c r="C122" s="1047"/>
      <c r="D122" s="1047"/>
      <c r="E122" s="1047"/>
      <c r="F122" s="1047"/>
      <c r="G122" s="1047"/>
      <c r="H122" s="1047"/>
      <c r="I122" s="1047"/>
      <c r="J122" s="1048"/>
      <c r="K122" s="1052" t="s">
        <v>11</v>
      </c>
      <c r="L122" s="1052"/>
      <c r="M122" s="1052"/>
      <c r="N122" s="1052"/>
      <c r="O122" s="686">
        <v>0.5</v>
      </c>
      <c r="P122" s="681"/>
      <c r="Q122" s="681"/>
      <c r="R122" s="681"/>
      <c r="S122" s="681"/>
      <c r="T122" s="681"/>
      <c r="U122" s="681"/>
      <c r="V122" s="681"/>
      <c r="W122" s="681"/>
      <c r="X122" s="681"/>
      <c r="Y122" s="681"/>
      <c r="Z122" s="681"/>
      <c r="AA122" s="681"/>
      <c r="AB122" s="681"/>
      <c r="AC122" s="681"/>
      <c r="AD122" s="681"/>
      <c r="AE122" s="681"/>
      <c r="AF122" s="681"/>
    </row>
    <row r="123" spans="1:32" ht="15.75" x14ac:dyDescent="0.25">
      <c r="A123" s="696"/>
      <c r="B123" s="697"/>
      <c r="C123" s="698"/>
      <c r="D123" s="698"/>
      <c r="E123" s="698"/>
      <c r="F123" s="698"/>
      <c r="G123" s="698"/>
      <c r="H123" s="698"/>
      <c r="I123" s="698"/>
      <c r="J123" s="698"/>
      <c r="K123" s="698"/>
      <c r="L123" s="698"/>
      <c r="M123" s="698"/>
      <c r="N123" s="698"/>
      <c r="O123" s="696"/>
      <c r="P123" s="681"/>
      <c r="Q123" s="681"/>
      <c r="R123" s="681"/>
      <c r="S123" s="681"/>
      <c r="T123" s="681"/>
      <c r="U123" s="681"/>
      <c r="V123" s="681"/>
      <c r="W123" s="681"/>
      <c r="X123" s="681"/>
      <c r="Y123" s="681"/>
      <c r="Z123" s="681"/>
      <c r="AA123" s="681"/>
      <c r="AB123" s="681"/>
      <c r="AC123" s="681"/>
      <c r="AD123" s="681"/>
      <c r="AE123" s="681"/>
      <c r="AF123" s="681"/>
    </row>
    <row r="124" spans="1:32" ht="31.5" x14ac:dyDescent="0.25">
      <c r="A124" s="695" t="s">
        <v>202</v>
      </c>
      <c r="B124" s="1046"/>
      <c r="C124" s="1047"/>
      <c r="D124" s="1047"/>
      <c r="E124" s="1047"/>
      <c r="F124" s="1047"/>
      <c r="G124" s="1047"/>
      <c r="H124" s="1047"/>
      <c r="I124" s="1047"/>
      <c r="J124" s="1047"/>
      <c r="K124" s="1047"/>
      <c r="L124" s="1047"/>
      <c r="M124" s="1047"/>
      <c r="N124" s="1047"/>
      <c r="O124" s="1048"/>
      <c r="P124" s="694"/>
      <c r="Q124" s="692"/>
      <c r="R124" s="692"/>
      <c r="S124" s="692"/>
      <c r="T124" s="692"/>
      <c r="U124" s="694"/>
      <c r="V124" s="694"/>
      <c r="W124" s="694"/>
      <c r="X124" s="694"/>
      <c r="Y124" s="694"/>
      <c r="Z124" s="694"/>
      <c r="AA124" s="694"/>
      <c r="AB124" s="694"/>
      <c r="AC124" s="694"/>
      <c r="AD124" s="694"/>
      <c r="AE124" s="694"/>
      <c r="AF124" s="694"/>
    </row>
    <row r="125" spans="1:32" ht="31.5" x14ac:dyDescent="0.25">
      <c r="A125" s="696"/>
      <c r="B125" s="697"/>
      <c r="C125" s="698"/>
      <c r="D125" s="698"/>
      <c r="E125" s="1049" t="s">
        <v>14</v>
      </c>
      <c r="F125" s="1049"/>
      <c r="G125" s="1049"/>
      <c r="H125" s="1049"/>
      <c r="I125" s="700" t="s">
        <v>15</v>
      </c>
      <c r="J125" s="698"/>
      <c r="K125" s="698"/>
      <c r="L125" s="1049" t="s">
        <v>16</v>
      </c>
      <c r="M125" s="1049"/>
      <c r="N125" s="1049"/>
      <c r="O125" s="700" t="s">
        <v>15</v>
      </c>
      <c r="P125" s="693"/>
      <c r="Q125" s="681"/>
      <c r="R125" s="681"/>
      <c r="S125" s="681"/>
      <c r="T125" s="681"/>
      <c r="U125" s="681"/>
      <c r="V125" s="681"/>
      <c r="W125" s="681"/>
      <c r="X125" s="681"/>
      <c r="Y125" s="681"/>
      <c r="Z125" s="681"/>
      <c r="AA125" s="681"/>
      <c r="AB125" s="681"/>
      <c r="AC125" s="681"/>
      <c r="AD125" s="681"/>
      <c r="AE125" s="681"/>
      <c r="AF125" s="681"/>
    </row>
    <row r="126" spans="1:32" ht="15.75" x14ac:dyDescent="0.25">
      <c r="A126" s="1002" t="s">
        <v>17</v>
      </c>
      <c r="B126" s="1008"/>
      <c r="C126" s="1008"/>
      <c r="D126" s="1003"/>
      <c r="E126" s="1045" t="s">
        <v>1343</v>
      </c>
      <c r="F126" s="1045"/>
      <c r="G126" s="1045"/>
      <c r="H126" s="1045"/>
      <c r="I126" s="687">
        <v>0.5</v>
      </c>
      <c r="J126" s="1002" t="s">
        <v>19</v>
      </c>
      <c r="K126" s="1003"/>
      <c r="L126" s="1045" t="s">
        <v>269</v>
      </c>
      <c r="M126" s="1045"/>
      <c r="N126" s="1045"/>
      <c r="O126" s="687">
        <v>1</v>
      </c>
      <c r="P126" s="692"/>
      <c r="Q126" s="693"/>
      <c r="R126" s="692"/>
      <c r="S126" s="692"/>
      <c r="T126" s="692"/>
      <c r="U126" s="692"/>
      <c r="V126" s="694"/>
      <c r="W126" s="694"/>
      <c r="X126" s="694"/>
      <c r="Y126" s="694"/>
      <c r="Z126" s="694"/>
      <c r="AA126" s="694"/>
      <c r="AB126" s="694"/>
      <c r="AC126" s="694"/>
      <c r="AD126" s="694"/>
      <c r="AE126" s="694"/>
      <c r="AF126" s="694"/>
    </row>
    <row r="127" spans="1:32" ht="15.75" x14ac:dyDescent="0.25">
      <c r="A127" s="1004"/>
      <c r="B127" s="1009"/>
      <c r="C127" s="1009"/>
      <c r="D127" s="1005"/>
      <c r="E127" s="1045" t="s">
        <v>1371</v>
      </c>
      <c r="F127" s="1045"/>
      <c r="G127" s="1045"/>
      <c r="H127" s="1045"/>
      <c r="I127" s="687">
        <v>1</v>
      </c>
      <c r="J127" s="1004"/>
      <c r="K127" s="1005"/>
      <c r="L127" s="1045" t="s">
        <v>1344</v>
      </c>
      <c r="M127" s="1045"/>
      <c r="N127" s="1045"/>
      <c r="O127" s="687">
        <v>0.5</v>
      </c>
      <c r="P127" s="694"/>
      <c r="Q127" s="693"/>
      <c r="R127" s="681"/>
      <c r="S127" s="681"/>
      <c r="T127" s="681"/>
      <c r="U127" s="681"/>
      <c r="V127" s="681"/>
      <c r="W127" s="681"/>
      <c r="X127" s="681"/>
      <c r="Y127" s="681"/>
      <c r="Z127" s="681"/>
      <c r="AA127" s="681"/>
      <c r="AB127" s="681"/>
      <c r="AC127" s="681"/>
      <c r="AD127" s="681"/>
      <c r="AE127" s="681"/>
      <c r="AF127" s="681"/>
    </row>
    <row r="128" spans="1:32" ht="15.75" x14ac:dyDescent="0.25">
      <c r="A128" s="1004"/>
      <c r="B128" s="1009"/>
      <c r="C128" s="1009"/>
      <c r="D128" s="1005"/>
      <c r="E128" s="1045"/>
      <c r="F128" s="1045"/>
      <c r="G128" s="1045"/>
      <c r="H128" s="1045"/>
      <c r="I128" s="704"/>
      <c r="J128" s="1004"/>
      <c r="K128" s="1005"/>
      <c r="L128" s="1045"/>
      <c r="M128" s="1045"/>
      <c r="N128" s="1045"/>
      <c r="O128" s="704"/>
      <c r="P128" s="694"/>
      <c r="Q128" s="693"/>
      <c r="R128" s="692"/>
      <c r="S128" s="692"/>
      <c r="T128" s="692"/>
      <c r="U128" s="692"/>
      <c r="V128" s="694"/>
      <c r="W128" s="694"/>
      <c r="X128" s="694"/>
      <c r="Y128" s="694"/>
      <c r="Z128" s="694"/>
      <c r="AA128" s="694"/>
      <c r="AB128" s="694"/>
      <c r="AC128" s="694"/>
      <c r="AD128" s="694"/>
      <c r="AE128" s="694"/>
      <c r="AF128" s="694"/>
    </row>
    <row r="129" spans="1:32" ht="15.75" x14ac:dyDescent="0.25">
      <c r="A129" s="1006"/>
      <c r="B129" s="1010"/>
      <c r="C129" s="1010"/>
      <c r="D129" s="1007"/>
      <c r="E129" s="1045"/>
      <c r="F129" s="1045"/>
      <c r="G129" s="1045"/>
      <c r="H129" s="1045"/>
      <c r="I129" s="704"/>
      <c r="J129" s="1006"/>
      <c r="K129" s="1007"/>
      <c r="L129" s="1045"/>
      <c r="M129" s="1045"/>
      <c r="N129" s="1045"/>
      <c r="O129" s="704"/>
      <c r="P129" s="693"/>
      <c r="Q129" s="692"/>
      <c r="R129" s="692"/>
      <c r="S129" s="692"/>
      <c r="T129" s="692"/>
      <c r="U129" s="694"/>
      <c r="V129" s="694"/>
      <c r="W129" s="694"/>
      <c r="X129" s="694"/>
      <c r="Y129" s="694"/>
      <c r="Z129" s="694"/>
      <c r="AA129" s="694"/>
      <c r="AB129" s="694"/>
      <c r="AC129" s="694"/>
      <c r="AD129" s="694"/>
      <c r="AE129" s="694"/>
      <c r="AF129" s="694"/>
    </row>
    <row r="130" spans="1:32" ht="15.75" x14ac:dyDescent="0.25">
      <c r="A130" s="724"/>
      <c r="B130" s="725"/>
      <c r="C130" s="726"/>
      <c r="D130" s="726"/>
      <c r="E130" s="726"/>
      <c r="F130" s="726"/>
      <c r="G130" s="726"/>
      <c r="H130" s="726"/>
      <c r="I130" s="726"/>
      <c r="J130" s="726"/>
      <c r="K130" s="726"/>
      <c r="L130" s="726"/>
      <c r="M130" s="726"/>
      <c r="N130" s="726"/>
      <c r="O130" s="724"/>
      <c r="P130" s="713"/>
      <c r="Q130" s="713"/>
      <c r="R130" s="713"/>
      <c r="S130" s="713"/>
      <c r="T130" s="713"/>
      <c r="U130" s="713"/>
      <c r="V130" s="713"/>
      <c r="W130" s="713"/>
      <c r="X130" s="713"/>
      <c r="Y130" s="713"/>
      <c r="Z130" s="713"/>
      <c r="AA130" s="713"/>
      <c r="AB130" s="713"/>
      <c r="AC130" s="713"/>
      <c r="AD130" s="713"/>
      <c r="AE130" s="713"/>
      <c r="AF130" s="713"/>
    </row>
    <row r="131" spans="1:32" ht="63" x14ac:dyDescent="0.25">
      <c r="A131" s="705" t="s">
        <v>48</v>
      </c>
      <c r="B131" s="706" t="s">
        <v>49</v>
      </c>
      <c r="C131" s="706" t="s">
        <v>50</v>
      </c>
      <c r="D131" s="706" t="s">
        <v>51</v>
      </c>
      <c r="E131" s="705" t="s">
        <v>52</v>
      </c>
      <c r="F131" s="1041" t="s">
        <v>53</v>
      </c>
      <c r="G131" s="1041"/>
      <c r="H131" s="1041" t="s">
        <v>54</v>
      </c>
      <c r="I131" s="1041"/>
      <c r="J131" s="706" t="s">
        <v>55</v>
      </c>
      <c r="K131" s="1041" t="s">
        <v>56</v>
      </c>
      <c r="L131" s="1041"/>
      <c r="M131" s="1042" t="s">
        <v>57</v>
      </c>
      <c r="N131" s="1043"/>
      <c r="O131" s="1044"/>
      <c r="P131" s="681"/>
      <c r="Q131" s="681"/>
      <c r="R131" s="681"/>
      <c r="S131" s="681"/>
      <c r="T131" s="681"/>
      <c r="U131" s="681"/>
      <c r="V131" s="681"/>
      <c r="W131" s="681"/>
      <c r="X131" s="681"/>
      <c r="Y131" s="681"/>
      <c r="Z131" s="681"/>
      <c r="AA131" s="681"/>
      <c r="AB131" s="681"/>
      <c r="AC131" s="681"/>
      <c r="AD131" s="681"/>
      <c r="AE131" s="681"/>
      <c r="AF131" s="681"/>
    </row>
    <row r="132" spans="1:32" ht="114" x14ac:dyDescent="0.25">
      <c r="A132" s="707" t="s">
        <v>1143</v>
      </c>
      <c r="B132" s="708">
        <v>1</v>
      </c>
      <c r="C132" s="710" t="s">
        <v>1372</v>
      </c>
      <c r="D132" s="710" t="s">
        <v>262</v>
      </c>
      <c r="E132" s="710" t="s">
        <v>601</v>
      </c>
      <c r="F132" s="1027" t="s">
        <v>1373</v>
      </c>
      <c r="G132" s="1027"/>
      <c r="H132" s="1028" t="s">
        <v>290</v>
      </c>
      <c r="I132" s="1029"/>
      <c r="J132" s="711">
        <v>1</v>
      </c>
      <c r="K132" s="1030" t="s">
        <v>433</v>
      </c>
      <c r="L132" s="1030"/>
      <c r="M132" s="1031" t="s">
        <v>258</v>
      </c>
      <c r="N132" s="1031"/>
      <c r="O132" s="1031"/>
      <c r="P132" s="712"/>
      <c r="Q132" s="712"/>
      <c r="R132" s="712"/>
      <c r="S132" s="712"/>
      <c r="T132" s="712"/>
      <c r="U132" s="712"/>
      <c r="V132" s="712"/>
      <c r="W132" s="712"/>
      <c r="X132" s="712"/>
      <c r="Y132" s="712"/>
      <c r="Z132" s="712"/>
      <c r="AA132" s="712"/>
      <c r="AB132" s="712"/>
      <c r="AC132" s="712"/>
      <c r="AD132" s="712"/>
      <c r="AE132" s="712"/>
      <c r="AF132" s="712"/>
    </row>
    <row r="133" spans="1:32" ht="15.75" x14ac:dyDescent="0.25">
      <c r="A133" s="1015" t="s">
        <v>67</v>
      </c>
      <c r="B133" s="1017"/>
      <c r="C133" s="1032" t="s">
        <v>1374</v>
      </c>
      <c r="D133" s="1033"/>
      <c r="E133" s="1033"/>
      <c r="F133" s="1033"/>
      <c r="G133" s="1034"/>
      <c r="H133" s="1035" t="s">
        <v>69</v>
      </c>
      <c r="I133" s="1036"/>
      <c r="J133" s="1037"/>
      <c r="K133" s="1038" t="s">
        <v>1375</v>
      </c>
      <c r="L133" s="1039"/>
      <c r="M133" s="1039"/>
      <c r="N133" s="1039"/>
      <c r="O133" s="1040"/>
      <c r="P133" s="681"/>
      <c r="Q133" s="681"/>
      <c r="R133" s="681"/>
      <c r="S133" s="681"/>
      <c r="T133" s="681"/>
      <c r="U133" s="681"/>
      <c r="V133" s="681"/>
      <c r="W133" s="681"/>
      <c r="X133" s="681"/>
      <c r="Y133" s="681"/>
      <c r="Z133" s="681"/>
      <c r="AA133" s="681"/>
      <c r="AB133" s="681"/>
      <c r="AC133" s="681"/>
      <c r="AD133" s="681"/>
      <c r="AE133" s="681"/>
      <c r="AF133" s="681"/>
    </row>
    <row r="134" spans="1:32" ht="15.75" x14ac:dyDescent="0.25">
      <c r="A134" s="1018" t="s">
        <v>71</v>
      </c>
      <c r="B134" s="1019"/>
      <c r="C134" s="1019"/>
      <c r="D134" s="1019"/>
      <c r="E134" s="1019"/>
      <c r="F134" s="1020"/>
      <c r="G134" s="1021" t="s">
        <v>72</v>
      </c>
      <c r="H134" s="1021"/>
      <c r="I134" s="1021"/>
      <c r="J134" s="1021"/>
      <c r="K134" s="1021"/>
      <c r="L134" s="1021"/>
      <c r="M134" s="1021"/>
      <c r="N134" s="1021"/>
      <c r="O134" s="1021"/>
      <c r="P134" s="681"/>
      <c r="Q134" s="681"/>
      <c r="R134" s="681"/>
      <c r="S134" s="681"/>
      <c r="T134" s="681"/>
      <c r="U134" s="681"/>
      <c r="V134" s="681"/>
      <c r="W134" s="681"/>
      <c r="X134" s="681"/>
      <c r="Y134" s="681"/>
      <c r="Z134" s="681"/>
      <c r="AA134" s="681"/>
      <c r="AB134" s="681"/>
      <c r="AC134" s="681"/>
      <c r="AD134" s="681"/>
      <c r="AE134" s="681"/>
      <c r="AF134" s="681"/>
    </row>
    <row r="135" spans="1:32" x14ac:dyDescent="0.25">
      <c r="A135" s="1022" t="s">
        <v>1376</v>
      </c>
      <c r="B135" s="1023"/>
      <c r="C135" s="1023"/>
      <c r="D135" s="1023"/>
      <c r="E135" s="1023"/>
      <c r="F135" s="1023"/>
      <c r="G135" s="1026" t="s">
        <v>1377</v>
      </c>
      <c r="H135" s="1026"/>
      <c r="I135" s="1026"/>
      <c r="J135" s="1026"/>
      <c r="K135" s="1026"/>
      <c r="L135" s="1026"/>
      <c r="M135" s="1026"/>
      <c r="N135" s="1026"/>
      <c r="O135" s="1026"/>
      <c r="P135" s="681"/>
      <c r="Q135" s="681"/>
      <c r="R135" s="681"/>
      <c r="S135" s="681"/>
      <c r="T135" s="681"/>
      <c r="U135" s="681"/>
      <c r="V135" s="681"/>
      <c r="W135" s="681"/>
      <c r="X135" s="681"/>
      <c r="Y135" s="681"/>
      <c r="Z135" s="681"/>
      <c r="AA135" s="681"/>
      <c r="AB135" s="681"/>
      <c r="AC135" s="681"/>
      <c r="AD135" s="681"/>
      <c r="AE135" s="681"/>
      <c r="AF135" s="681"/>
    </row>
    <row r="136" spans="1:32" x14ac:dyDescent="0.25">
      <c r="A136" s="1024"/>
      <c r="B136" s="1025"/>
      <c r="C136" s="1025"/>
      <c r="D136" s="1025"/>
      <c r="E136" s="1025"/>
      <c r="F136" s="1025"/>
      <c r="G136" s="1026"/>
      <c r="H136" s="1026"/>
      <c r="I136" s="1026"/>
      <c r="J136" s="1026"/>
      <c r="K136" s="1026"/>
      <c r="L136" s="1026"/>
      <c r="M136" s="1026"/>
      <c r="N136" s="1026"/>
      <c r="O136" s="1026"/>
      <c r="P136" s="681"/>
      <c r="Q136" s="681"/>
      <c r="R136" s="681"/>
      <c r="S136" s="681"/>
      <c r="T136" s="681"/>
      <c r="U136" s="681"/>
      <c r="V136" s="681"/>
      <c r="W136" s="681"/>
      <c r="X136" s="681"/>
      <c r="Y136" s="681"/>
      <c r="Z136" s="681"/>
      <c r="AA136" s="681"/>
      <c r="AB136" s="681"/>
      <c r="AC136" s="681"/>
      <c r="AD136" s="681"/>
      <c r="AE136" s="681"/>
      <c r="AF136" s="681"/>
    </row>
    <row r="137" spans="1:32" ht="15.75" x14ac:dyDescent="0.25">
      <c r="A137" s="1018" t="s">
        <v>75</v>
      </c>
      <c r="B137" s="1019"/>
      <c r="C137" s="1019"/>
      <c r="D137" s="1019"/>
      <c r="E137" s="1019"/>
      <c r="F137" s="1019"/>
      <c r="G137" s="1021" t="s">
        <v>76</v>
      </c>
      <c r="H137" s="1021"/>
      <c r="I137" s="1021"/>
      <c r="J137" s="1021"/>
      <c r="K137" s="1021"/>
      <c r="L137" s="1021"/>
      <c r="M137" s="1021"/>
      <c r="N137" s="1021"/>
      <c r="O137" s="1021"/>
      <c r="P137" s="681"/>
      <c r="Q137" s="681"/>
      <c r="R137" s="681"/>
      <c r="S137" s="681"/>
      <c r="T137" s="681"/>
      <c r="U137" s="681"/>
      <c r="V137" s="681"/>
      <c r="W137" s="681"/>
      <c r="X137" s="681"/>
      <c r="Y137" s="681"/>
      <c r="Z137" s="681"/>
      <c r="AA137" s="681"/>
      <c r="AB137" s="681"/>
      <c r="AC137" s="681"/>
      <c r="AD137" s="681"/>
      <c r="AE137" s="681"/>
      <c r="AF137" s="681"/>
    </row>
    <row r="138" spans="1:32" x14ac:dyDescent="0.25">
      <c r="A138" s="1014" t="s">
        <v>1351</v>
      </c>
      <c r="B138" s="1014"/>
      <c r="C138" s="1014"/>
      <c r="D138" s="1014"/>
      <c r="E138" s="1014"/>
      <c r="F138" s="1014"/>
      <c r="G138" s="1014" t="s">
        <v>1351</v>
      </c>
      <c r="H138" s="1014"/>
      <c r="I138" s="1014"/>
      <c r="J138" s="1014"/>
      <c r="K138" s="1014"/>
      <c r="L138" s="1014"/>
      <c r="M138" s="1014"/>
      <c r="N138" s="1014"/>
      <c r="O138" s="1014"/>
      <c r="P138" s="681"/>
      <c r="Q138" s="681"/>
      <c r="R138" s="681"/>
      <c r="S138" s="681"/>
      <c r="T138" s="681"/>
      <c r="U138" s="681"/>
      <c r="V138" s="681"/>
      <c r="W138" s="681"/>
      <c r="X138" s="681"/>
      <c r="Y138" s="681"/>
      <c r="Z138" s="681"/>
      <c r="AA138" s="681"/>
      <c r="AB138" s="681"/>
      <c r="AC138" s="681"/>
      <c r="AD138" s="681"/>
      <c r="AE138" s="681"/>
      <c r="AF138" s="681"/>
    </row>
    <row r="139" spans="1:32" x14ac:dyDescent="0.25">
      <c r="A139" s="1014"/>
      <c r="B139" s="1014"/>
      <c r="C139" s="1014"/>
      <c r="D139" s="1014"/>
      <c r="E139" s="1014"/>
      <c r="F139" s="1014"/>
      <c r="G139" s="1014"/>
      <c r="H139" s="1014"/>
      <c r="I139" s="1014"/>
      <c r="J139" s="1014"/>
      <c r="K139" s="1014"/>
      <c r="L139" s="1014"/>
      <c r="M139" s="1014"/>
      <c r="N139" s="1014"/>
      <c r="O139" s="1014"/>
      <c r="P139" s="681"/>
      <c r="Q139" s="681"/>
      <c r="R139" s="681"/>
      <c r="S139" s="681"/>
      <c r="T139" s="681"/>
      <c r="U139" s="681"/>
      <c r="V139" s="681"/>
      <c r="W139" s="681"/>
      <c r="X139" s="681"/>
      <c r="Y139" s="681"/>
      <c r="Z139" s="681"/>
      <c r="AA139" s="681"/>
      <c r="AB139" s="681"/>
      <c r="AC139" s="681"/>
      <c r="AD139" s="681"/>
      <c r="AE139" s="681"/>
      <c r="AF139" s="681"/>
    </row>
    <row r="140" spans="1:32" ht="15.75" x14ac:dyDescent="0.25">
      <c r="A140" s="716"/>
      <c r="B140" s="717"/>
      <c r="C140" s="725"/>
      <c r="D140" s="725"/>
      <c r="E140" s="725"/>
      <c r="F140" s="725"/>
      <c r="G140" s="725"/>
      <c r="H140" s="725"/>
      <c r="I140" s="725"/>
      <c r="J140" s="725"/>
      <c r="K140" s="725"/>
      <c r="L140" s="725"/>
      <c r="M140" s="725"/>
      <c r="N140" s="725"/>
      <c r="O140" s="716"/>
      <c r="P140" s="713"/>
      <c r="Q140" s="713"/>
      <c r="R140" s="713"/>
      <c r="S140" s="713"/>
      <c r="T140" s="713"/>
      <c r="U140" s="713"/>
      <c r="V140" s="713"/>
      <c r="W140" s="713"/>
      <c r="X140" s="713"/>
      <c r="Y140" s="713"/>
      <c r="Z140" s="713"/>
      <c r="AA140" s="713"/>
      <c r="AB140" s="713"/>
      <c r="AC140" s="713"/>
      <c r="AD140" s="713"/>
      <c r="AE140" s="713"/>
      <c r="AF140" s="713"/>
    </row>
    <row r="141" spans="1:32" ht="15.75" x14ac:dyDescent="0.25">
      <c r="A141" s="725"/>
      <c r="B141" s="725"/>
      <c r="C141" s="716"/>
      <c r="D141" s="1015" t="s">
        <v>77</v>
      </c>
      <c r="E141" s="1016"/>
      <c r="F141" s="1016"/>
      <c r="G141" s="1016"/>
      <c r="H141" s="1016"/>
      <c r="I141" s="1016"/>
      <c r="J141" s="1016"/>
      <c r="K141" s="1016"/>
      <c r="L141" s="1016"/>
      <c r="M141" s="1016"/>
      <c r="N141" s="1016"/>
      <c r="O141" s="1017"/>
      <c r="P141" s="681"/>
      <c r="Q141" s="681"/>
      <c r="R141" s="681"/>
      <c r="S141" s="681"/>
      <c r="T141" s="681"/>
      <c r="U141" s="681"/>
      <c r="V141" s="681"/>
      <c r="W141" s="681"/>
      <c r="X141" s="681"/>
      <c r="Y141" s="681"/>
      <c r="Z141" s="681"/>
      <c r="AA141" s="681"/>
      <c r="AB141" s="681"/>
      <c r="AC141" s="681"/>
      <c r="AD141" s="681"/>
      <c r="AE141" s="681"/>
      <c r="AF141" s="681"/>
    </row>
    <row r="142" spans="1:32" ht="15.75" x14ac:dyDescent="0.25">
      <c r="A142" s="682" t="s">
        <v>101</v>
      </c>
      <c r="B142" s="682" t="s">
        <v>49</v>
      </c>
      <c r="C142" s="682"/>
      <c r="D142" s="706" t="s">
        <v>78</v>
      </c>
      <c r="E142" s="706" t="s">
        <v>79</v>
      </c>
      <c r="F142" s="706" t="s">
        <v>80</v>
      </c>
      <c r="G142" s="706" t="s">
        <v>81</v>
      </c>
      <c r="H142" s="706" t="s">
        <v>82</v>
      </c>
      <c r="I142" s="706" t="s">
        <v>83</v>
      </c>
      <c r="J142" s="706" t="s">
        <v>84</v>
      </c>
      <c r="K142" s="706" t="s">
        <v>85</v>
      </c>
      <c r="L142" s="706" t="s">
        <v>86</v>
      </c>
      <c r="M142" s="706" t="s">
        <v>87</v>
      </c>
      <c r="N142" s="706" t="s">
        <v>88</v>
      </c>
      <c r="O142" s="706" t="s">
        <v>89</v>
      </c>
      <c r="P142" s="681"/>
      <c r="Q142" s="681"/>
      <c r="R142" s="681"/>
      <c r="S142" s="681"/>
      <c r="T142" s="681"/>
      <c r="U142" s="681"/>
      <c r="V142" s="681"/>
      <c r="W142" s="681"/>
      <c r="X142" s="681"/>
      <c r="Y142" s="681"/>
      <c r="Z142" s="681"/>
      <c r="AA142" s="681"/>
      <c r="AB142" s="681"/>
      <c r="AC142" s="681"/>
      <c r="AD142" s="681"/>
      <c r="AE142" s="681"/>
      <c r="AF142" s="681"/>
    </row>
    <row r="143" spans="1:32" ht="31.5" x14ac:dyDescent="0.25">
      <c r="A143" s="999" t="s">
        <v>1378</v>
      </c>
      <c r="B143" s="1001">
        <v>0.33</v>
      </c>
      <c r="C143" s="689" t="s">
        <v>90</v>
      </c>
      <c r="D143" s="690">
        <v>1</v>
      </c>
      <c r="E143" s="690">
        <v>1</v>
      </c>
      <c r="F143" s="690">
        <v>1</v>
      </c>
      <c r="G143" s="690">
        <v>1</v>
      </c>
      <c r="H143" s="690">
        <v>1</v>
      </c>
      <c r="I143" s="690">
        <v>1</v>
      </c>
      <c r="J143" s="690">
        <v>1</v>
      </c>
      <c r="K143" s="690">
        <v>1</v>
      </c>
      <c r="L143" s="690">
        <v>1</v>
      </c>
      <c r="M143" s="690">
        <v>1</v>
      </c>
      <c r="N143" s="690">
        <v>1</v>
      </c>
      <c r="O143" s="690">
        <v>1</v>
      </c>
      <c r="P143" s="681"/>
      <c r="Q143" s="681"/>
      <c r="R143" s="681"/>
      <c r="S143" s="681"/>
      <c r="T143" s="681"/>
      <c r="U143" s="681"/>
      <c r="V143" s="681"/>
      <c r="W143" s="681"/>
      <c r="X143" s="681"/>
      <c r="Y143" s="681"/>
      <c r="Z143" s="681"/>
      <c r="AA143" s="681"/>
      <c r="AB143" s="681"/>
      <c r="AC143" s="681"/>
      <c r="AD143" s="681"/>
      <c r="AE143" s="681"/>
      <c r="AF143" s="681"/>
    </row>
    <row r="144" spans="1:32" ht="31.5" x14ac:dyDescent="0.25">
      <c r="A144" s="1000"/>
      <c r="B144" s="1001"/>
      <c r="C144" s="691" t="s">
        <v>91</v>
      </c>
      <c r="D144" s="683">
        <v>1</v>
      </c>
      <c r="E144" s="683">
        <v>1</v>
      </c>
      <c r="F144" s="683">
        <v>1</v>
      </c>
      <c r="G144" s="683">
        <v>1</v>
      </c>
      <c r="H144" s="683">
        <v>1</v>
      </c>
      <c r="I144" s="683">
        <v>1</v>
      </c>
      <c r="J144" s="683">
        <v>1</v>
      </c>
      <c r="K144" s="683">
        <v>1</v>
      </c>
      <c r="L144" s="683">
        <v>1</v>
      </c>
      <c r="M144" s="683"/>
      <c r="N144" s="683"/>
      <c r="O144" s="683"/>
      <c r="P144" s="681"/>
      <c r="Q144" s="681"/>
      <c r="R144" s="681"/>
      <c r="S144" s="681"/>
      <c r="T144" s="681"/>
      <c r="U144" s="681"/>
      <c r="V144" s="681"/>
      <c r="W144" s="681"/>
      <c r="X144" s="681"/>
      <c r="Y144" s="681"/>
      <c r="Z144" s="681"/>
      <c r="AA144" s="681"/>
      <c r="AB144" s="681"/>
      <c r="AC144" s="681"/>
      <c r="AD144" s="681"/>
      <c r="AE144" s="681"/>
      <c r="AF144" s="681"/>
    </row>
    <row r="145" spans="1:32" ht="31.5" x14ac:dyDescent="0.25">
      <c r="A145" s="999" t="s">
        <v>1379</v>
      </c>
      <c r="B145" s="1001">
        <v>0.33</v>
      </c>
      <c r="C145" s="689" t="s">
        <v>90</v>
      </c>
      <c r="D145" s="690">
        <v>1</v>
      </c>
      <c r="E145" s="690">
        <v>1</v>
      </c>
      <c r="F145" s="690">
        <v>1</v>
      </c>
      <c r="G145" s="690"/>
      <c r="H145" s="690"/>
      <c r="I145" s="690">
        <v>1</v>
      </c>
      <c r="J145" s="690"/>
      <c r="K145" s="690"/>
      <c r="L145" s="690">
        <v>1</v>
      </c>
      <c r="M145" s="690"/>
      <c r="N145" s="690"/>
      <c r="O145" s="690">
        <v>1</v>
      </c>
      <c r="P145" s="681"/>
      <c r="Q145" s="681"/>
      <c r="R145" s="681"/>
      <c r="S145" s="681"/>
      <c r="T145" s="681"/>
      <c r="U145" s="681"/>
      <c r="V145" s="681"/>
      <c r="W145" s="681"/>
      <c r="X145" s="681"/>
      <c r="Y145" s="681"/>
      <c r="Z145" s="681"/>
      <c r="AA145" s="681"/>
      <c r="AB145" s="681"/>
      <c r="AC145" s="681"/>
      <c r="AD145" s="681"/>
      <c r="AE145" s="681"/>
      <c r="AF145" s="681"/>
    </row>
    <row r="146" spans="1:32" ht="31.5" x14ac:dyDescent="0.25">
      <c r="A146" s="1000"/>
      <c r="B146" s="1001"/>
      <c r="C146" s="691" t="s">
        <v>91</v>
      </c>
      <c r="D146" s="683">
        <v>1</v>
      </c>
      <c r="E146" s="683">
        <v>1</v>
      </c>
      <c r="F146" s="683">
        <v>1</v>
      </c>
      <c r="G146" s="683"/>
      <c r="H146" s="683"/>
      <c r="I146" s="683">
        <v>1</v>
      </c>
      <c r="J146" s="683"/>
      <c r="K146" s="683"/>
      <c r="L146" s="683">
        <v>1</v>
      </c>
      <c r="M146" s="683"/>
      <c r="N146" s="683"/>
      <c r="O146" s="683"/>
      <c r="P146" s="681"/>
      <c r="Q146" s="681"/>
      <c r="R146" s="681"/>
      <c r="S146" s="681"/>
      <c r="T146" s="681"/>
      <c r="U146" s="681"/>
      <c r="V146" s="681"/>
      <c r="W146" s="681"/>
      <c r="X146" s="681"/>
      <c r="Y146" s="681"/>
      <c r="Z146" s="681"/>
      <c r="AA146" s="681"/>
      <c r="AB146" s="681"/>
      <c r="AC146" s="681"/>
      <c r="AD146" s="681"/>
      <c r="AE146" s="681"/>
      <c r="AF146" s="681"/>
    </row>
    <row r="147" spans="1:32" ht="31.5" x14ac:dyDescent="0.25">
      <c r="A147" s="999" t="s">
        <v>1380</v>
      </c>
      <c r="B147" s="1001">
        <v>0.34</v>
      </c>
      <c r="C147" s="689" t="s">
        <v>90</v>
      </c>
      <c r="D147" s="690"/>
      <c r="E147" s="690"/>
      <c r="F147" s="690">
        <v>1</v>
      </c>
      <c r="G147" s="690"/>
      <c r="H147" s="690"/>
      <c r="I147" s="690">
        <v>1</v>
      </c>
      <c r="J147" s="690"/>
      <c r="K147" s="690"/>
      <c r="L147" s="690">
        <v>1</v>
      </c>
      <c r="M147" s="690"/>
      <c r="N147" s="690"/>
      <c r="O147" s="690">
        <v>1</v>
      </c>
      <c r="P147" s="681"/>
      <c r="Q147" s="681"/>
      <c r="R147" s="681"/>
      <c r="S147" s="681"/>
      <c r="T147" s="681"/>
      <c r="U147" s="681"/>
      <c r="V147" s="681"/>
      <c r="W147" s="681"/>
      <c r="X147" s="681"/>
      <c r="Y147" s="681"/>
      <c r="Z147" s="681"/>
      <c r="AA147" s="681"/>
      <c r="AB147" s="681"/>
      <c r="AC147" s="681"/>
      <c r="AD147" s="681"/>
      <c r="AE147" s="681"/>
      <c r="AF147" s="681"/>
    </row>
    <row r="148" spans="1:32" ht="31.5" x14ac:dyDescent="0.25">
      <c r="A148" s="1000"/>
      <c r="B148" s="1001"/>
      <c r="C148" s="691" t="s">
        <v>91</v>
      </c>
      <c r="D148" s="683"/>
      <c r="E148" s="683"/>
      <c r="F148" s="683">
        <v>1</v>
      </c>
      <c r="G148" s="683"/>
      <c r="H148" s="683"/>
      <c r="I148" s="683">
        <v>1</v>
      </c>
      <c r="J148" s="683"/>
      <c r="K148" s="683"/>
      <c r="L148" s="683"/>
      <c r="M148" s="683"/>
      <c r="N148" s="683"/>
      <c r="O148" s="683"/>
      <c r="P148" s="681"/>
      <c r="Q148" s="692" t="s">
        <v>1352</v>
      </c>
      <c r="R148" s="681"/>
      <c r="S148" s="681"/>
      <c r="T148" s="681"/>
      <c r="U148" s="681"/>
      <c r="V148" s="681"/>
      <c r="W148" s="681"/>
      <c r="X148" s="681"/>
      <c r="Y148" s="681"/>
      <c r="Z148" s="681"/>
      <c r="AA148" s="681"/>
      <c r="AB148" s="681"/>
      <c r="AC148" s="681"/>
      <c r="AD148" s="681"/>
      <c r="AE148" s="681"/>
      <c r="AF148" s="681"/>
    </row>
  </sheetData>
  <sheetProtection password="E09B" sheet="1" objects="1" scenarios="1" selectLockedCells="1" selectUnlockedCells="1"/>
  <mergeCells count="228">
    <mergeCell ref="E9:H9"/>
    <mergeCell ref="L9:N9"/>
    <mergeCell ref="B1:O1"/>
    <mergeCell ref="B2:O2"/>
    <mergeCell ref="B3:O3"/>
    <mergeCell ref="B6:J6"/>
    <mergeCell ref="K6:N6"/>
    <mergeCell ref="B8:O8"/>
    <mergeCell ref="F16:G16"/>
    <mergeCell ref="H16:I16"/>
    <mergeCell ref="K16:L16"/>
    <mergeCell ref="M16:O16"/>
    <mergeCell ref="L10:N10"/>
    <mergeCell ref="E13:H13"/>
    <mergeCell ref="E12:H12"/>
    <mergeCell ref="E10:H10"/>
    <mergeCell ref="L11:N11"/>
    <mergeCell ref="E11:H11"/>
    <mergeCell ref="A17:B17"/>
    <mergeCell ref="C17:G17"/>
    <mergeCell ref="H17:J17"/>
    <mergeCell ref="K17:O17"/>
    <mergeCell ref="F15:G15"/>
    <mergeCell ref="H15:I15"/>
    <mergeCell ref="K15:L15"/>
    <mergeCell ref="M15:O15"/>
    <mergeCell ref="A22:F23"/>
    <mergeCell ref="G22:O23"/>
    <mergeCell ref="D25:O25"/>
    <mergeCell ref="A27:C27"/>
    <mergeCell ref="A28:C28"/>
    <mergeCell ref="B30:O30"/>
    <mergeCell ref="A18:F18"/>
    <mergeCell ref="G18:O18"/>
    <mergeCell ref="A19:F20"/>
    <mergeCell ref="G19:O20"/>
    <mergeCell ref="A21:F21"/>
    <mergeCell ref="G21:O21"/>
    <mergeCell ref="L34:N34"/>
    <mergeCell ref="E35:H35"/>
    <mergeCell ref="L35:N35"/>
    <mergeCell ref="E31:H31"/>
    <mergeCell ref="J31:K31"/>
    <mergeCell ref="L31:N31"/>
    <mergeCell ref="A32:D35"/>
    <mergeCell ref="E32:H32"/>
    <mergeCell ref="J32:K35"/>
    <mergeCell ref="L32:N32"/>
    <mergeCell ref="E33:H33"/>
    <mergeCell ref="L33:N33"/>
    <mergeCell ref="E34:H34"/>
    <mergeCell ref="F38:G38"/>
    <mergeCell ref="H38:I38"/>
    <mergeCell ref="K38:L38"/>
    <mergeCell ref="M38:O38"/>
    <mergeCell ref="A39:B39"/>
    <mergeCell ref="C39:G39"/>
    <mergeCell ref="H39:J39"/>
    <mergeCell ref="K39:O39"/>
    <mergeCell ref="F37:G37"/>
    <mergeCell ref="H37:I37"/>
    <mergeCell ref="K37:L37"/>
    <mergeCell ref="M37:O37"/>
    <mergeCell ref="A44:F45"/>
    <mergeCell ref="G44:O45"/>
    <mergeCell ref="D47:O47"/>
    <mergeCell ref="A49:C49"/>
    <mergeCell ref="A50:C50"/>
    <mergeCell ref="B52:O52"/>
    <mergeCell ref="A40:F40"/>
    <mergeCell ref="G40:O40"/>
    <mergeCell ref="A41:F42"/>
    <mergeCell ref="G41:O42"/>
    <mergeCell ref="A43:F43"/>
    <mergeCell ref="G43:O43"/>
    <mergeCell ref="E57:H57"/>
    <mergeCell ref="L57:N57"/>
    <mergeCell ref="E53:H53"/>
    <mergeCell ref="L53:N53"/>
    <mergeCell ref="A54:D57"/>
    <mergeCell ref="E54:H54"/>
    <mergeCell ref="J54:K57"/>
    <mergeCell ref="L54:N54"/>
    <mergeCell ref="E55:H55"/>
    <mergeCell ref="L55:N55"/>
    <mergeCell ref="E56:H56"/>
    <mergeCell ref="L56:N56"/>
    <mergeCell ref="F60:G60"/>
    <mergeCell ref="H60:I60"/>
    <mergeCell ref="K60:L60"/>
    <mergeCell ref="M60:O60"/>
    <mergeCell ref="A61:B61"/>
    <mergeCell ref="C61:G61"/>
    <mergeCell ref="H61:J61"/>
    <mergeCell ref="K61:O61"/>
    <mergeCell ref="F59:G59"/>
    <mergeCell ref="H59:I59"/>
    <mergeCell ref="K59:L59"/>
    <mergeCell ref="M59:O59"/>
    <mergeCell ref="A66:F67"/>
    <mergeCell ref="G66:O67"/>
    <mergeCell ref="D69:O69"/>
    <mergeCell ref="A71:C71"/>
    <mergeCell ref="A72:C72"/>
    <mergeCell ref="B74:O74"/>
    <mergeCell ref="A62:F62"/>
    <mergeCell ref="G62:O62"/>
    <mergeCell ref="A63:F64"/>
    <mergeCell ref="G63:O64"/>
    <mergeCell ref="A65:F65"/>
    <mergeCell ref="G65:O65"/>
    <mergeCell ref="E79:H79"/>
    <mergeCell ref="L79:N79"/>
    <mergeCell ref="E75:H75"/>
    <mergeCell ref="L75:N75"/>
    <mergeCell ref="A76:D79"/>
    <mergeCell ref="E76:H76"/>
    <mergeCell ref="J76:K79"/>
    <mergeCell ref="L76:N76"/>
    <mergeCell ref="E77:H77"/>
    <mergeCell ref="L77:N77"/>
    <mergeCell ref="E78:H78"/>
    <mergeCell ref="L78:N78"/>
    <mergeCell ref="F82:G82"/>
    <mergeCell ref="H82:I82"/>
    <mergeCell ref="K82:L82"/>
    <mergeCell ref="M82:O82"/>
    <mergeCell ref="A83:B83"/>
    <mergeCell ref="C83:G83"/>
    <mergeCell ref="H83:J83"/>
    <mergeCell ref="K83:O83"/>
    <mergeCell ref="F81:G81"/>
    <mergeCell ref="H81:I81"/>
    <mergeCell ref="K81:L81"/>
    <mergeCell ref="M81:O81"/>
    <mergeCell ref="A88:F89"/>
    <mergeCell ref="G88:O89"/>
    <mergeCell ref="D91:O91"/>
    <mergeCell ref="A93:C93"/>
    <mergeCell ref="A94:C94"/>
    <mergeCell ref="B96:O96"/>
    <mergeCell ref="A84:F84"/>
    <mergeCell ref="G84:O84"/>
    <mergeCell ref="A85:F86"/>
    <mergeCell ref="G85:O86"/>
    <mergeCell ref="A87:F87"/>
    <mergeCell ref="G87:O87"/>
    <mergeCell ref="E101:H101"/>
    <mergeCell ref="L101:N101"/>
    <mergeCell ref="E97:H97"/>
    <mergeCell ref="L97:N97"/>
    <mergeCell ref="A98:D101"/>
    <mergeCell ref="E98:H98"/>
    <mergeCell ref="J98:K101"/>
    <mergeCell ref="L98:N98"/>
    <mergeCell ref="E99:H99"/>
    <mergeCell ref="L99:N99"/>
    <mergeCell ref="E100:H100"/>
    <mergeCell ref="L100:N100"/>
    <mergeCell ref="F104:G104"/>
    <mergeCell ref="H104:I104"/>
    <mergeCell ref="K104:L104"/>
    <mergeCell ref="M104:O104"/>
    <mergeCell ref="A105:B105"/>
    <mergeCell ref="C105:G105"/>
    <mergeCell ref="H105:J105"/>
    <mergeCell ref="K105:O105"/>
    <mergeCell ref="F103:G103"/>
    <mergeCell ref="H103:I103"/>
    <mergeCell ref="K103:L103"/>
    <mergeCell ref="M103:O103"/>
    <mergeCell ref="A110:F111"/>
    <mergeCell ref="G110:O111"/>
    <mergeCell ref="D113:O113"/>
    <mergeCell ref="A115:C115"/>
    <mergeCell ref="A116:C116"/>
    <mergeCell ref="B122:J122"/>
    <mergeCell ref="K122:N122"/>
    <mergeCell ref="A106:F106"/>
    <mergeCell ref="G106:O106"/>
    <mergeCell ref="A107:F108"/>
    <mergeCell ref="G107:O108"/>
    <mergeCell ref="A109:F109"/>
    <mergeCell ref="G109:O109"/>
    <mergeCell ref="B124:O124"/>
    <mergeCell ref="E125:H125"/>
    <mergeCell ref="L125:N125"/>
    <mergeCell ref="A126:D129"/>
    <mergeCell ref="E126:H126"/>
    <mergeCell ref="J126:K129"/>
    <mergeCell ref="L126:N126"/>
    <mergeCell ref="E127:H127"/>
    <mergeCell ref="L127:N127"/>
    <mergeCell ref="E128:H128"/>
    <mergeCell ref="C133:G133"/>
    <mergeCell ref="H133:J133"/>
    <mergeCell ref="K133:O133"/>
    <mergeCell ref="F131:G131"/>
    <mergeCell ref="H131:I131"/>
    <mergeCell ref="K131:L131"/>
    <mergeCell ref="M131:O131"/>
    <mergeCell ref="L128:N128"/>
    <mergeCell ref="E129:H129"/>
    <mergeCell ref="L129:N129"/>
    <mergeCell ref="A147:A148"/>
    <mergeCell ref="B147:B148"/>
    <mergeCell ref="J10:K13"/>
    <mergeCell ref="A10:D13"/>
    <mergeCell ref="L13:N13"/>
    <mergeCell ref="L12:N12"/>
    <mergeCell ref="A138:F139"/>
    <mergeCell ref="G138:O139"/>
    <mergeCell ref="D141:O141"/>
    <mergeCell ref="A143:A144"/>
    <mergeCell ref="B143:B144"/>
    <mergeCell ref="A145:A146"/>
    <mergeCell ref="B145:B146"/>
    <mergeCell ref="A134:F134"/>
    <mergeCell ref="G134:O134"/>
    <mergeCell ref="A135:F136"/>
    <mergeCell ref="G135:O136"/>
    <mergeCell ref="A137:F137"/>
    <mergeCell ref="G137:O137"/>
    <mergeCell ref="F132:G132"/>
    <mergeCell ref="H132:I132"/>
    <mergeCell ref="K132:L132"/>
    <mergeCell ref="M132:O132"/>
    <mergeCell ref="A133:B13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4"/>
  <sheetViews>
    <sheetView workbookViewId="0">
      <selection activeCell="I20" sqref="I20"/>
    </sheetView>
  </sheetViews>
  <sheetFormatPr baseColWidth="10" defaultRowHeight="15" x14ac:dyDescent="0.25"/>
  <cols>
    <col min="5" max="5" width="13.7109375" customWidth="1"/>
    <col min="9" max="9" width="13.42578125" customWidth="1"/>
    <col min="15" max="15" width="13.85546875" customWidth="1"/>
  </cols>
  <sheetData>
    <row r="1" spans="1:15" ht="15.75" x14ac:dyDescent="0.25">
      <c r="A1" s="248" t="s">
        <v>2</v>
      </c>
      <c r="B1" s="1510" t="s">
        <v>838</v>
      </c>
      <c r="C1" s="1511"/>
      <c r="D1" s="1511"/>
      <c r="E1" s="1511"/>
      <c r="F1" s="1511"/>
      <c r="G1" s="1511"/>
      <c r="H1" s="1511"/>
      <c r="I1" s="1511"/>
      <c r="J1" s="1511"/>
      <c r="K1" s="1511"/>
      <c r="L1" s="1511"/>
      <c r="M1" s="1511"/>
      <c r="N1" s="1511"/>
      <c r="O1" s="1512"/>
    </row>
    <row r="2" spans="1:15" ht="31.5" x14ac:dyDescent="0.25">
      <c r="A2" s="249" t="s">
        <v>199</v>
      </c>
      <c r="B2" s="1510" t="s">
        <v>839</v>
      </c>
      <c r="C2" s="1511"/>
      <c r="D2" s="1511"/>
      <c r="E2" s="1511"/>
      <c r="F2" s="1511"/>
      <c r="G2" s="1511"/>
      <c r="H2" s="1511"/>
      <c r="I2" s="1511"/>
      <c r="J2" s="1511"/>
      <c r="K2" s="1511"/>
      <c r="L2" s="1511"/>
      <c r="M2" s="1511"/>
      <c r="N2" s="1511"/>
      <c r="O2" s="1512"/>
    </row>
    <row r="3" spans="1:15" ht="31.5" x14ac:dyDescent="0.25">
      <c r="A3" s="249" t="s">
        <v>5</v>
      </c>
      <c r="B3" s="1510"/>
      <c r="C3" s="1511"/>
      <c r="D3" s="1511"/>
      <c r="E3" s="1511"/>
      <c r="F3" s="1511"/>
      <c r="G3" s="1511"/>
      <c r="H3" s="1511"/>
      <c r="I3" s="1511"/>
      <c r="J3" s="1511"/>
      <c r="K3" s="1511"/>
      <c r="L3" s="1511"/>
      <c r="M3" s="1511"/>
      <c r="N3" s="1511"/>
      <c r="O3" s="1512"/>
    </row>
    <row r="4" spans="1:15" ht="15.75" x14ac:dyDescent="0.25">
      <c r="A4" s="376"/>
      <c r="B4" s="376"/>
      <c r="C4" s="376"/>
      <c r="D4" s="376"/>
      <c r="E4" s="376"/>
      <c r="F4" s="376"/>
      <c r="G4" s="376"/>
      <c r="H4" s="376"/>
      <c r="I4" s="376"/>
      <c r="J4" s="376"/>
      <c r="K4" s="376"/>
      <c r="L4" s="376"/>
      <c r="M4" s="376"/>
      <c r="N4" s="376"/>
      <c r="O4" s="376"/>
    </row>
    <row r="5" spans="1:15" ht="15.75" x14ac:dyDescent="0.25">
      <c r="A5" s="377"/>
      <c r="B5" s="378"/>
      <c r="C5" s="379"/>
      <c r="D5" s="379"/>
      <c r="E5" s="379"/>
      <c r="F5" s="379"/>
      <c r="G5" s="379"/>
      <c r="H5" s="379"/>
      <c r="I5" s="379"/>
      <c r="J5" s="379"/>
      <c r="K5" s="379"/>
      <c r="L5" s="380"/>
      <c r="M5" s="380"/>
      <c r="N5" s="380"/>
      <c r="O5" s="377"/>
    </row>
    <row r="6" spans="1:15" ht="31.5" x14ac:dyDescent="0.25">
      <c r="A6" s="425" t="s">
        <v>9</v>
      </c>
      <c r="B6" s="1576" t="s">
        <v>840</v>
      </c>
      <c r="C6" s="1577"/>
      <c r="D6" s="1577"/>
      <c r="E6" s="1577"/>
      <c r="F6" s="1577"/>
      <c r="G6" s="1577"/>
      <c r="H6" s="1577"/>
      <c r="I6" s="1577"/>
      <c r="J6" s="1578"/>
      <c r="K6" s="1620" t="s">
        <v>11</v>
      </c>
      <c r="L6" s="1620"/>
      <c r="M6" s="1620"/>
      <c r="N6" s="1620"/>
      <c r="O6" s="255">
        <v>0.51300000000000001</v>
      </c>
    </row>
    <row r="7" spans="1:15" ht="15.75" x14ac:dyDescent="0.25">
      <c r="A7" s="16"/>
      <c r="B7" s="17"/>
      <c r="C7" s="18"/>
      <c r="D7" s="18"/>
      <c r="E7" s="18"/>
      <c r="F7" s="18"/>
      <c r="G7" s="18"/>
      <c r="H7" s="18"/>
      <c r="I7" s="18"/>
      <c r="J7" s="18"/>
      <c r="K7" s="18"/>
      <c r="L7" s="18"/>
      <c r="M7" s="18"/>
      <c r="N7" s="18"/>
      <c r="O7" s="16"/>
    </row>
    <row r="8" spans="1:15" ht="31.5" x14ac:dyDescent="0.25">
      <c r="A8" s="425" t="s">
        <v>202</v>
      </c>
      <c r="B8" s="1576" t="s">
        <v>841</v>
      </c>
      <c r="C8" s="1577"/>
      <c r="D8" s="1577"/>
      <c r="E8" s="1577"/>
      <c r="F8" s="1577"/>
      <c r="G8" s="1577"/>
      <c r="H8" s="1577"/>
      <c r="I8" s="1577"/>
      <c r="J8" s="1577"/>
      <c r="K8" s="1577"/>
      <c r="L8" s="1577"/>
      <c r="M8" s="1577"/>
      <c r="N8" s="1577"/>
      <c r="O8" s="1578"/>
    </row>
    <row r="9" spans="1:15" ht="31.5" x14ac:dyDescent="0.25">
      <c r="A9" s="16"/>
      <c r="B9" s="17"/>
      <c r="C9" s="18"/>
      <c r="D9" s="18"/>
      <c r="E9" s="1579" t="s">
        <v>14</v>
      </c>
      <c r="F9" s="1579"/>
      <c r="G9" s="1579"/>
      <c r="H9" s="1579"/>
      <c r="I9" s="373" t="s">
        <v>15</v>
      </c>
      <c r="J9" s="20"/>
      <c r="K9" s="20"/>
      <c r="L9" s="1579" t="s">
        <v>16</v>
      </c>
      <c r="M9" s="1579"/>
      <c r="N9" s="1579"/>
      <c r="O9" s="373" t="s">
        <v>15</v>
      </c>
    </row>
    <row r="10" spans="1:15" x14ac:dyDescent="0.25">
      <c r="A10" s="1580" t="s">
        <v>17</v>
      </c>
      <c r="B10" s="1581"/>
      <c r="C10" s="1581"/>
      <c r="D10" s="1582"/>
      <c r="E10" s="1272"/>
      <c r="F10" s="1272"/>
      <c r="G10" s="1272"/>
      <c r="H10" s="1272"/>
      <c r="I10" s="482"/>
      <c r="J10" s="1580" t="s">
        <v>19</v>
      </c>
      <c r="K10" s="1582"/>
      <c r="L10" s="1573" t="s">
        <v>842</v>
      </c>
      <c r="M10" s="1574"/>
      <c r="N10" s="1575"/>
      <c r="O10" s="753">
        <v>0.1</v>
      </c>
    </row>
    <row r="11" spans="1:15" x14ac:dyDescent="0.25">
      <c r="A11" s="1583"/>
      <c r="B11" s="1584"/>
      <c r="C11" s="1584"/>
      <c r="D11" s="1585"/>
      <c r="E11" s="1615" t="s">
        <v>843</v>
      </c>
      <c r="F11" s="1616"/>
      <c r="G11" s="1616"/>
      <c r="H11" s="1616"/>
      <c r="I11" s="753">
        <v>0.4</v>
      </c>
      <c r="J11" s="1583"/>
      <c r="K11" s="1585"/>
      <c r="L11" s="1573" t="s">
        <v>844</v>
      </c>
      <c r="M11" s="1574"/>
      <c r="N11" s="1575"/>
      <c r="O11" s="753">
        <v>0.15</v>
      </c>
    </row>
    <row r="12" spans="1:15" x14ac:dyDescent="0.25">
      <c r="A12" s="1583"/>
      <c r="B12" s="1584"/>
      <c r="C12" s="1584"/>
      <c r="D12" s="1585"/>
      <c r="E12" s="1615" t="s">
        <v>845</v>
      </c>
      <c r="F12" s="1616"/>
      <c r="G12" s="1616"/>
      <c r="H12" s="1616"/>
      <c r="I12" s="753">
        <v>1</v>
      </c>
      <c r="J12" s="1583"/>
      <c r="K12" s="1585"/>
      <c r="L12" s="1573" t="s">
        <v>846</v>
      </c>
      <c r="M12" s="1574"/>
      <c r="N12" s="1575"/>
      <c r="O12" s="753">
        <v>0.45</v>
      </c>
    </row>
    <row r="13" spans="1:15" x14ac:dyDescent="0.25">
      <c r="A13" s="1583"/>
      <c r="B13" s="1584"/>
      <c r="C13" s="1584"/>
      <c r="D13" s="1585"/>
      <c r="E13" s="1615" t="s">
        <v>847</v>
      </c>
      <c r="F13" s="1616"/>
      <c r="G13" s="1616"/>
      <c r="H13" s="1616"/>
      <c r="I13" s="753">
        <v>0.2</v>
      </c>
      <c r="J13" s="1583"/>
      <c r="K13" s="1585"/>
      <c r="L13" s="1573" t="s">
        <v>848</v>
      </c>
      <c r="M13" s="1574"/>
      <c r="N13" s="1575"/>
      <c r="O13" s="753">
        <v>0.25</v>
      </c>
    </row>
    <row r="14" spans="1:15" x14ac:dyDescent="0.25">
      <c r="A14" s="1583"/>
      <c r="B14" s="1584"/>
      <c r="C14" s="1584"/>
      <c r="D14" s="1585"/>
      <c r="E14" s="1615"/>
      <c r="F14" s="1616"/>
      <c r="G14" s="1616"/>
      <c r="H14" s="1616"/>
      <c r="I14" s="230"/>
      <c r="J14" s="1583"/>
      <c r="K14" s="1585"/>
      <c r="L14" s="1573" t="s">
        <v>849</v>
      </c>
      <c r="M14" s="1574"/>
      <c r="N14" s="1575"/>
      <c r="O14" s="753">
        <v>0.2</v>
      </c>
    </row>
    <row r="15" spans="1:15" x14ac:dyDescent="0.25">
      <c r="A15" s="1583"/>
      <c r="B15" s="1584"/>
      <c r="C15" s="1584"/>
      <c r="D15" s="1585"/>
      <c r="E15" s="1272"/>
      <c r="F15" s="1272"/>
      <c r="G15" s="1272"/>
      <c r="H15" s="1272"/>
      <c r="I15" s="21"/>
      <c r="J15" s="1583"/>
      <c r="K15" s="1585"/>
      <c r="L15" s="1573" t="s">
        <v>850</v>
      </c>
      <c r="M15" s="1574"/>
      <c r="N15" s="1575"/>
      <c r="O15" s="753">
        <v>0.3</v>
      </c>
    </row>
    <row r="16" spans="1:15" x14ac:dyDescent="0.25">
      <c r="A16" s="1583"/>
      <c r="B16" s="1584"/>
      <c r="C16" s="1584"/>
      <c r="D16" s="1585"/>
      <c r="E16" s="1272"/>
      <c r="F16" s="1272"/>
      <c r="G16" s="1272"/>
      <c r="H16" s="1272"/>
      <c r="I16" s="21"/>
      <c r="J16" s="1583"/>
      <c r="K16" s="1585"/>
      <c r="L16" s="1573" t="s">
        <v>851</v>
      </c>
      <c r="M16" s="1574"/>
      <c r="N16" s="1575"/>
      <c r="O16" s="753">
        <v>0.5</v>
      </c>
    </row>
    <row r="17" spans="1:15" x14ac:dyDescent="0.25">
      <c r="A17" s="1583"/>
      <c r="B17" s="1584"/>
      <c r="C17" s="1584"/>
      <c r="D17" s="1585"/>
      <c r="E17" s="1272"/>
      <c r="F17" s="1272"/>
      <c r="G17" s="1272"/>
      <c r="H17" s="1272"/>
      <c r="I17" s="21"/>
      <c r="J17" s="1583"/>
      <c r="K17" s="1585"/>
      <c r="L17" s="1573" t="s">
        <v>852</v>
      </c>
      <c r="M17" s="1574"/>
      <c r="N17" s="1575"/>
      <c r="O17" s="753">
        <v>0.05</v>
      </c>
    </row>
    <row r="18" spans="1:15" x14ac:dyDescent="0.25">
      <c r="A18" s="1583"/>
      <c r="B18" s="1584"/>
      <c r="C18" s="1584"/>
      <c r="D18" s="1585"/>
      <c r="E18" s="1272"/>
      <c r="F18" s="1272"/>
      <c r="G18" s="1272"/>
      <c r="H18" s="1272"/>
      <c r="I18" s="21"/>
      <c r="J18" s="1583"/>
      <c r="K18" s="1585"/>
      <c r="L18" s="1573" t="s">
        <v>853</v>
      </c>
      <c r="M18" s="1574"/>
      <c r="N18" s="1575"/>
      <c r="O18" s="753">
        <v>0.5</v>
      </c>
    </row>
    <row r="19" spans="1:15" x14ac:dyDescent="0.25">
      <c r="A19" s="1583"/>
      <c r="B19" s="1584"/>
      <c r="C19" s="1584"/>
      <c r="D19" s="1585"/>
      <c r="E19" s="1272"/>
      <c r="F19" s="1272"/>
      <c r="G19" s="1272"/>
      <c r="H19" s="1272"/>
      <c r="I19" s="21"/>
      <c r="J19" s="1583"/>
      <c r="K19" s="1585"/>
      <c r="L19" s="1573" t="s">
        <v>854</v>
      </c>
      <c r="M19" s="1574"/>
      <c r="N19" s="1575"/>
      <c r="O19" s="753">
        <v>0.5</v>
      </c>
    </row>
    <row r="20" spans="1:15" x14ac:dyDescent="0.25">
      <c r="A20" s="1583"/>
      <c r="B20" s="1584"/>
      <c r="C20" s="1584"/>
      <c r="D20" s="1585"/>
      <c r="E20" s="1272"/>
      <c r="F20" s="1272"/>
      <c r="G20" s="1272"/>
      <c r="H20" s="1272"/>
      <c r="I20" s="21"/>
      <c r="J20" s="1583"/>
      <c r="K20" s="1585"/>
      <c r="L20" s="1573" t="s">
        <v>855</v>
      </c>
      <c r="M20" s="1574"/>
      <c r="N20" s="1575"/>
      <c r="O20" s="753">
        <v>0.5</v>
      </c>
    </row>
    <row r="21" spans="1:15" x14ac:dyDescent="0.25">
      <c r="A21" s="1583"/>
      <c r="B21" s="1584"/>
      <c r="C21" s="1584"/>
      <c r="D21" s="1585"/>
      <c r="E21" s="1272"/>
      <c r="F21" s="1272"/>
      <c r="G21" s="1272"/>
      <c r="H21" s="1272"/>
      <c r="I21" s="21"/>
      <c r="J21" s="1583"/>
      <c r="K21" s="1585"/>
      <c r="L21" s="1573" t="s">
        <v>856</v>
      </c>
      <c r="M21" s="1574"/>
      <c r="N21" s="1575"/>
      <c r="O21" s="753">
        <v>0.55000000000000004</v>
      </c>
    </row>
    <row r="22" spans="1:15" x14ac:dyDescent="0.25">
      <c r="A22" s="1583"/>
      <c r="B22" s="1584"/>
      <c r="C22" s="1584"/>
      <c r="D22" s="1585"/>
      <c r="E22" s="1272"/>
      <c r="F22" s="1272"/>
      <c r="G22" s="1272"/>
      <c r="H22" s="1272"/>
      <c r="I22" s="21"/>
      <c r="J22" s="1583"/>
      <c r="K22" s="1585"/>
      <c r="L22" s="1573" t="s">
        <v>857</v>
      </c>
      <c r="M22" s="1574"/>
      <c r="N22" s="1575"/>
      <c r="O22" s="753">
        <v>0.9</v>
      </c>
    </row>
    <row r="23" spans="1:15" x14ac:dyDescent="0.25">
      <c r="A23" s="1583"/>
      <c r="B23" s="1584"/>
      <c r="C23" s="1584"/>
      <c r="D23" s="1585"/>
      <c r="E23" s="1272"/>
      <c r="F23" s="1272"/>
      <c r="G23" s="1272"/>
      <c r="H23" s="1272"/>
      <c r="I23" s="21"/>
      <c r="J23" s="1583"/>
      <c r="K23" s="1585"/>
      <c r="L23" s="1573" t="s">
        <v>858</v>
      </c>
      <c r="M23" s="1574"/>
      <c r="N23" s="1575"/>
      <c r="O23" s="753">
        <v>0.95</v>
      </c>
    </row>
    <row r="24" spans="1:15" x14ac:dyDescent="0.25">
      <c r="A24" s="1583"/>
      <c r="B24" s="1584"/>
      <c r="C24" s="1584"/>
      <c r="D24" s="1585"/>
      <c r="E24" s="1272"/>
      <c r="F24" s="1272"/>
      <c r="G24" s="1272"/>
      <c r="H24" s="1272"/>
      <c r="I24" s="21"/>
      <c r="J24" s="1583"/>
      <c r="K24" s="1585"/>
      <c r="L24" s="1573" t="s">
        <v>859</v>
      </c>
      <c r="M24" s="1574"/>
      <c r="N24" s="1575"/>
      <c r="O24" s="753">
        <v>0.95</v>
      </c>
    </row>
    <row r="25" spans="1:15" x14ac:dyDescent="0.25">
      <c r="A25" s="1583"/>
      <c r="B25" s="1584"/>
      <c r="C25" s="1584"/>
      <c r="D25" s="1585"/>
      <c r="E25" s="1272"/>
      <c r="F25" s="1272"/>
      <c r="G25" s="1272"/>
      <c r="H25" s="1272"/>
      <c r="I25" s="21"/>
      <c r="J25" s="1583"/>
      <c r="K25" s="1585"/>
      <c r="L25" s="1573" t="s">
        <v>860</v>
      </c>
      <c r="M25" s="1574"/>
      <c r="N25" s="1575"/>
      <c r="O25" s="753">
        <v>0.95</v>
      </c>
    </row>
    <row r="26" spans="1:15" x14ac:dyDescent="0.25">
      <c r="A26" s="1583"/>
      <c r="B26" s="1584"/>
      <c r="C26" s="1584"/>
      <c r="D26" s="1585"/>
      <c r="E26" s="1272"/>
      <c r="F26" s="1272"/>
      <c r="G26" s="1272"/>
      <c r="H26" s="1272"/>
      <c r="I26" s="21"/>
      <c r="J26" s="1583"/>
      <c r="K26" s="1585"/>
      <c r="L26" s="1573" t="s">
        <v>861</v>
      </c>
      <c r="M26" s="1574"/>
      <c r="N26" s="1575"/>
      <c r="O26" s="753">
        <v>0.95</v>
      </c>
    </row>
    <row r="27" spans="1:15" x14ac:dyDescent="0.25">
      <c r="A27" s="1583"/>
      <c r="B27" s="1584"/>
      <c r="C27" s="1584"/>
      <c r="D27" s="1585"/>
      <c r="E27" s="1272"/>
      <c r="F27" s="1272"/>
      <c r="G27" s="1272"/>
      <c r="H27" s="1272"/>
      <c r="I27" s="21"/>
      <c r="J27" s="1583"/>
      <c r="K27" s="1585"/>
      <c r="L27" s="1573" t="s">
        <v>862</v>
      </c>
      <c r="M27" s="1574"/>
      <c r="N27" s="1575"/>
      <c r="O27" s="753">
        <v>0.95</v>
      </c>
    </row>
    <row r="28" spans="1:15" x14ac:dyDescent="0.25">
      <c r="A28" s="1583"/>
      <c r="B28" s="1584"/>
      <c r="C28" s="1584"/>
      <c r="D28" s="1585"/>
      <c r="E28" s="1272"/>
      <c r="F28" s="1272"/>
      <c r="G28" s="1272"/>
      <c r="H28" s="1272"/>
      <c r="I28" s="21"/>
      <c r="J28" s="1583"/>
      <c r="K28" s="1585"/>
      <c r="L28" s="1573" t="s">
        <v>863</v>
      </c>
      <c r="M28" s="1574"/>
      <c r="N28" s="1575"/>
      <c r="O28" s="753">
        <v>0.95</v>
      </c>
    </row>
    <row r="29" spans="1:15" x14ac:dyDescent="0.25">
      <c r="A29" s="1583"/>
      <c r="B29" s="1584"/>
      <c r="C29" s="1584"/>
      <c r="D29" s="1585"/>
      <c r="E29" s="1272"/>
      <c r="F29" s="1272"/>
      <c r="G29" s="1272"/>
      <c r="H29" s="1272"/>
      <c r="I29" s="21"/>
      <c r="J29" s="1583"/>
      <c r="K29" s="1585"/>
      <c r="L29" s="1573" t="s">
        <v>864</v>
      </c>
      <c r="M29" s="1574"/>
      <c r="N29" s="1575"/>
      <c r="O29" s="753">
        <v>1</v>
      </c>
    </row>
    <row r="30" spans="1:15" x14ac:dyDescent="0.25">
      <c r="A30" s="1583"/>
      <c r="B30" s="1584"/>
      <c r="C30" s="1584"/>
      <c r="D30" s="1585"/>
      <c r="E30" s="1272"/>
      <c r="F30" s="1272"/>
      <c r="G30" s="1272"/>
      <c r="H30" s="1272"/>
      <c r="I30" s="21"/>
      <c r="J30" s="1583"/>
      <c r="K30" s="1585"/>
      <c r="L30" s="1573" t="s">
        <v>865</v>
      </c>
      <c r="M30" s="1574"/>
      <c r="N30" s="1575"/>
      <c r="O30" s="753">
        <v>1</v>
      </c>
    </row>
    <row r="31" spans="1:15" x14ac:dyDescent="0.25">
      <c r="A31" s="1583"/>
      <c r="B31" s="1584"/>
      <c r="C31" s="1584"/>
      <c r="D31" s="1585"/>
      <c r="E31" s="1272"/>
      <c r="F31" s="1272"/>
      <c r="G31" s="1272"/>
      <c r="H31" s="1272"/>
      <c r="I31" s="21"/>
      <c r="J31" s="1583"/>
      <c r="K31" s="1585"/>
      <c r="L31" s="1573" t="s">
        <v>866</v>
      </c>
      <c r="M31" s="1574"/>
      <c r="N31" s="1575"/>
      <c r="O31" s="753">
        <v>1</v>
      </c>
    </row>
    <row r="32" spans="1:15" x14ac:dyDescent="0.25">
      <c r="A32" s="1583"/>
      <c r="B32" s="1584"/>
      <c r="C32" s="1584"/>
      <c r="D32" s="1585"/>
      <c r="E32" s="1272"/>
      <c r="F32" s="1272"/>
      <c r="G32" s="1272"/>
      <c r="H32" s="1272"/>
      <c r="I32" s="21"/>
      <c r="J32" s="1583"/>
      <c r="K32" s="1585"/>
      <c r="L32" s="1573" t="s">
        <v>867</v>
      </c>
      <c r="M32" s="1574"/>
      <c r="N32" s="1575"/>
      <c r="O32" s="753">
        <v>1</v>
      </c>
    </row>
    <row r="33" spans="1:15" x14ac:dyDescent="0.25">
      <c r="A33" s="1586"/>
      <c r="B33" s="1587"/>
      <c r="C33" s="1587"/>
      <c r="D33" s="1588"/>
      <c r="E33" s="1272"/>
      <c r="F33" s="1272"/>
      <c r="G33" s="1272"/>
      <c r="H33" s="1272"/>
      <c r="I33" s="21"/>
      <c r="J33" s="1586"/>
      <c r="K33" s="1588"/>
      <c r="L33" s="1573" t="s">
        <v>868</v>
      </c>
      <c r="M33" s="1574"/>
      <c r="N33" s="1575"/>
      <c r="O33" s="753">
        <v>1</v>
      </c>
    </row>
    <row r="34" spans="1:15" ht="15.75" x14ac:dyDescent="0.25">
      <c r="A34" s="16"/>
      <c r="B34" s="17"/>
      <c r="C34" s="18"/>
      <c r="D34" s="18"/>
      <c r="E34" s="18"/>
      <c r="F34" s="18"/>
      <c r="G34" s="18"/>
      <c r="H34" s="18"/>
      <c r="I34" s="18"/>
      <c r="J34" s="18"/>
      <c r="K34" s="18"/>
      <c r="L34" s="18"/>
      <c r="M34" s="18"/>
      <c r="N34" s="18"/>
      <c r="O34" s="16"/>
    </row>
    <row r="35" spans="1:15" ht="15.75" x14ac:dyDescent="0.25">
      <c r="A35" s="16"/>
      <c r="B35" s="17"/>
      <c r="C35" s="18"/>
      <c r="D35" s="18"/>
      <c r="E35" s="18"/>
      <c r="F35" s="18"/>
      <c r="G35" s="18"/>
      <c r="H35" s="18"/>
      <c r="I35" s="18"/>
      <c r="J35" s="18"/>
      <c r="K35" s="18"/>
      <c r="L35" s="18"/>
      <c r="M35" s="18"/>
      <c r="N35" s="18"/>
      <c r="O35" s="16"/>
    </row>
    <row r="36" spans="1:15" ht="63" x14ac:dyDescent="0.25">
      <c r="A36" s="426" t="s">
        <v>48</v>
      </c>
      <c r="B36" s="427" t="s">
        <v>49</v>
      </c>
      <c r="C36" s="426" t="s">
        <v>50</v>
      </c>
      <c r="D36" s="426" t="s">
        <v>51</v>
      </c>
      <c r="E36" s="426" t="s">
        <v>52</v>
      </c>
      <c r="F36" s="1572" t="s">
        <v>53</v>
      </c>
      <c r="G36" s="1572"/>
      <c r="H36" s="1572" t="s">
        <v>54</v>
      </c>
      <c r="I36" s="1572"/>
      <c r="J36" s="427" t="s">
        <v>55</v>
      </c>
      <c r="K36" s="1572" t="s">
        <v>56</v>
      </c>
      <c r="L36" s="1572"/>
      <c r="M36" s="1599" t="s">
        <v>57</v>
      </c>
      <c r="N36" s="1600"/>
      <c r="O36" s="1601"/>
    </row>
    <row r="37" spans="1:15" ht="15.75" x14ac:dyDescent="0.25">
      <c r="A37" s="428"/>
      <c r="B37" s="429"/>
      <c r="C37" s="430"/>
      <c r="D37" s="431"/>
      <c r="E37" s="431"/>
      <c r="F37" s="1598"/>
      <c r="G37" s="1598"/>
      <c r="H37" s="1563"/>
      <c r="I37" s="1565"/>
      <c r="J37" s="432"/>
      <c r="K37" s="1608"/>
      <c r="L37" s="1608"/>
      <c r="M37" s="1568"/>
      <c r="N37" s="1568"/>
      <c r="O37" s="1568"/>
    </row>
    <row r="38" spans="1:15" ht="15.75" x14ac:dyDescent="0.25">
      <c r="A38" s="1549" t="s">
        <v>67</v>
      </c>
      <c r="B38" s="1546"/>
      <c r="C38" s="1621" t="s">
        <v>869</v>
      </c>
      <c r="D38" s="1622"/>
      <c r="E38" s="1622"/>
      <c r="F38" s="1622"/>
      <c r="G38" s="1623"/>
      <c r="H38" s="1553" t="s">
        <v>69</v>
      </c>
      <c r="I38" s="1570"/>
      <c r="J38" s="1571"/>
      <c r="K38" s="1564" t="s">
        <v>870</v>
      </c>
      <c r="L38" s="1564"/>
      <c r="M38" s="1564"/>
      <c r="N38" s="1564"/>
      <c r="O38" s="1565"/>
    </row>
    <row r="39" spans="1:15" ht="15.75" x14ac:dyDescent="0.25">
      <c r="A39" s="1096" t="s">
        <v>71</v>
      </c>
      <c r="B39" s="1097"/>
      <c r="C39" s="1097"/>
      <c r="D39" s="1097"/>
      <c r="E39" s="1097"/>
      <c r="F39" s="1098"/>
      <c r="G39" s="1099" t="s">
        <v>72</v>
      </c>
      <c r="H39" s="1099"/>
      <c r="I39" s="1099"/>
      <c r="J39" s="1099"/>
      <c r="K39" s="1099"/>
      <c r="L39" s="1099"/>
      <c r="M39" s="1099"/>
      <c r="N39" s="1099"/>
      <c r="O39" s="1099"/>
    </row>
    <row r="40" spans="1:15" x14ac:dyDescent="0.25">
      <c r="A40" s="1100"/>
      <c r="B40" s="1101"/>
      <c r="C40" s="1101"/>
      <c r="D40" s="1101"/>
      <c r="E40" s="1101"/>
      <c r="F40" s="1101"/>
      <c r="G40" s="1104" t="s">
        <v>871</v>
      </c>
      <c r="H40" s="1104"/>
      <c r="I40" s="1104"/>
      <c r="J40" s="1104"/>
      <c r="K40" s="1104"/>
      <c r="L40" s="1104"/>
      <c r="M40" s="1104"/>
      <c r="N40" s="1104"/>
      <c r="O40" s="1104"/>
    </row>
    <row r="41" spans="1:15" x14ac:dyDescent="0.25">
      <c r="A41" s="1102"/>
      <c r="B41" s="1103"/>
      <c r="C41" s="1103"/>
      <c r="D41" s="1103"/>
      <c r="E41" s="1103"/>
      <c r="F41" s="1103"/>
      <c r="G41" s="1104"/>
      <c r="H41" s="1104"/>
      <c r="I41" s="1104"/>
      <c r="J41" s="1104"/>
      <c r="K41" s="1104"/>
      <c r="L41" s="1104"/>
      <c r="M41" s="1104"/>
      <c r="N41" s="1104"/>
      <c r="O41" s="1104"/>
    </row>
    <row r="42" spans="1:15" ht="15.75" x14ac:dyDescent="0.25">
      <c r="A42" s="1096" t="s">
        <v>75</v>
      </c>
      <c r="B42" s="1097"/>
      <c r="C42" s="1097"/>
      <c r="D42" s="1097"/>
      <c r="E42" s="1097"/>
      <c r="F42" s="1097"/>
      <c r="G42" s="1099" t="s">
        <v>76</v>
      </c>
      <c r="H42" s="1099"/>
      <c r="I42" s="1099"/>
      <c r="J42" s="1099"/>
      <c r="K42" s="1099"/>
      <c r="L42" s="1099"/>
      <c r="M42" s="1099"/>
      <c r="N42" s="1099"/>
      <c r="O42" s="1099"/>
    </row>
    <row r="43" spans="1:15" x14ac:dyDescent="0.25">
      <c r="A43" s="1123" t="s">
        <v>872</v>
      </c>
      <c r="B43" s="1123"/>
      <c r="C43" s="1123"/>
      <c r="D43" s="1123"/>
      <c r="E43" s="1123"/>
      <c r="F43" s="1123"/>
      <c r="G43" s="1123" t="s">
        <v>872</v>
      </c>
      <c r="H43" s="1123"/>
      <c r="I43" s="1123"/>
      <c r="J43" s="1123"/>
      <c r="K43" s="1123"/>
      <c r="L43" s="1123"/>
      <c r="M43" s="1123"/>
      <c r="N43" s="1123"/>
      <c r="O43" s="1123"/>
    </row>
    <row r="44" spans="1:15" x14ac:dyDescent="0.25">
      <c r="A44" s="1123"/>
      <c r="B44" s="1123"/>
      <c r="C44" s="1123"/>
      <c r="D44" s="1123"/>
      <c r="E44" s="1123"/>
      <c r="F44" s="1123"/>
      <c r="G44" s="1123"/>
      <c r="H44" s="1123"/>
      <c r="I44" s="1123"/>
      <c r="J44" s="1123"/>
      <c r="K44" s="1123"/>
      <c r="L44" s="1123"/>
      <c r="M44" s="1123"/>
      <c r="N44" s="1123"/>
      <c r="O44" s="1123"/>
    </row>
    <row r="45" spans="1:15" x14ac:dyDescent="0.25">
      <c r="A45" s="56"/>
      <c r="B45" s="56"/>
      <c r="C45" s="56"/>
      <c r="D45" s="56"/>
      <c r="E45" s="56"/>
      <c r="F45" s="56"/>
      <c r="G45" s="56"/>
      <c r="H45" s="56"/>
      <c r="I45" s="56"/>
      <c r="J45" s="56"/>
      <c r="K45" s="56"/>
      <c r="L45" s="56"/>
      <c r="M45" s="56"/>
      <c r="N45" s="56"/>
      <c r="O45" s="56"/>
    </row>
    <row r="46" spans="1:15" ht="47.25" x14ac:dyDescent="0.25">
      <c r="A46" s="426" t="s">
        <v>48</v>
      </c>
      <c r="B46" s="427" t="s">
        <v>49</v>
      </c>
      <c r="C46" s="1572" t="s">
        <v>50</v>
      </c>
      <c r="D46" s="1572"/>
      <c r="E46" s="1572"/>
      <c r="F46" s="1572" t="s">
        <v>53</v>
      </c>
      <c r="G46" s="1572"/>
      <c r="H46" s="1572" t="s">
        <v>54</v>
      </c>
      <c r="I46" s="1572"/>
      <c r="J46" s="427" t="s">
        <v>55</v>
      </c>
      <c r="K46" s="1572" t="s">
        <v>56</v>
      </c>
      <c r="L46" s="1572"/>
      <c r="M46" s="1544" t="s">
        <v>57</v>
      </c>
      <c r="N46" s="1559"/>
      <c r="O46" s="1560"/>
    </row>
    <row r="47" spans="1:15" ht="63" x14ac:dyDescent="0.25">
      <c r="A47" s="109" t="s">
        <v>92</v>
      </c>
      <c r="B47" s="63"/>
      <c r="C47" s="1112" t="s">
        <v>873</v>
      </c>
      <c r="D47" s="1072"/>
      <c r="E47" s="1073"/>
      <c r="F47" s="1112" t="s">
        <v>874</v>
      </c>
      <c r="G47" s="1073"/>
      <c r="H47" s="1133" t="s">
        <v>227</v>
      </c>
      <c r="I47" s="1117"/>
      <c r="J47" s="408">
        <v>100</v>
      </c>
      <c r="K47" s="1108" t="s">
        <v>291</v>
      </c>
      <c r="L47" s="1108"/>
      <c r="M47" s="1109" t="s">
        <v>875</v>
      </c>
      <c r="N47" s="1109"/>
      <c r="O47" s="1109"/>
    </row>
    <row r="48" spans="1:15" ht="15.75" x14ac:dyDescent="0.25">
      <c r="A48" s="1549" t="s">
        <v>67</v>
      </c>
      <c r="B48" s="1546"/>
      <c r="C48" s="1550"/>
      <c r="D48" s="1551"/>
      <c r="E48" s="1551"/>
      <c r="F48" s="1551"/>
      <c r="G48" s="1552"/>
      <c r="H48" s="1569" t="s">
        <v>98</v>
      </c>
      <c r="I48" s="1570"/>
      <c r="J48" s="1571"/>
      <c r="K48" s="1557"/>
      <c r="L48" s="1557"/>
      <c r="M48" s="1557"/>
      <c r="N48" s="1557"/>
      <c r="O48" s="1558"/>
    </row>
    <row r="49" spans="1:15" ht="15.75" x14ac:dyDescent="0.25">
      <c r="A49" s="1096" t="s">
        <v>71</v>
      </c>
      <c r="B49" s="1097"/>
      <c r="C49" s="1097"/>
      <c r="D49" s="1097"/>
      <c r="E49" s="1097"/>
      <c r="F49" s="1098"/>
      <c r="G49" s="1099" t="s">
        <v>72</v>
      </c>
      <c r="H49" s="1099"/>
      <c r="I49" s="1099"/>
      <c r="J49" s="1099"/>
      <c r="K49" s="1099"/>
      <c r="L49" s="1099"/>
      <c r="M49" s="1099"/>
      <c r="N49" s="1099"/>
      <c r="O49" s="1099"/>
    </row>
    <row r="50" spans="1:15" x14ac:dyDescent="0.25">
      <c r="A50" s="1148" t="s">
        <v>876</v>
      </c>
      <c r="B50" s="1149"/>
      <c r="C50" s="1149"/>
      <c r="D50" s="1149"/>
      <c r="E50" s="1149"/>
      <c r="F50" s="1149"/>
      <c r="G50" s="1152" t="s">
        <v>877</v>
      </c>
      <c r="H50" s="1152"/>
      <c r="I50" s="1152"/>
      <c r="J50" s="1152"/>
      <c r="K50" s="1152"/>
      <c r="L50" s="1152"/>
      <c r="M50" s="1152"/>
      <c r="N50" s="1152"/>
      <c r="O50" s="1152"/>
    </row>
    <row r="51" spans="1:15" x14ac:dyDescent="0.25">
      <c r="A51" s="1150"/>
      <c r="B51" s="1151"/>
      <c r="C51" s="1151"/>
      <c r="D51" s="1151"/>
      <c r="E51" s="1151"/>
      <c r="F51" s="1151"/>
      <c r="G51" s="1152"/>
      <c r="H51" s="1152"/>
      <c r="I51" s="1152"/>
      <c r="J51" s="1152"/>
      <c r="K51" s="1152"/>
      <c r="L51" s="1152"/>
      <c r="M51" s="1152"/>
      <c r="N51" s="1152"/>
      <c r="O51" s="1152"/>
    </row>
    <row r="52" spans="1:15" ht="15.75" x14ac:dyDescent="0.25">
      <c r="A52" s="1096" t="s">
        <v>75</v>
      </c>
      <c r="B52" s="1097"/>
      <c r="C52" s="1097"/>
      <c r="D52" s="1097"/>
      <c r="E52" s="1097"/>
      <c r="F52" s="1097"/>
      <c r="G52" s="1099" t="s">
        <v>76</v>
      </c>
      <c r="H52" s="1099"/>
      <c r="I52" s="1099"/>
      <c r="J52" s="1099"/>
      <c r="K52" s="1099"/>
      <c r="L52" s="1099"/>
      <c r="M52" s="1099"/>
      <c r="N52" s="1099"/>
      <c r="O52" s="1099"/>
    </row>
    <row r="53" spans="1:15" x14ac:dyDescent="0.25">
      <c r="A53" s="1123" t="s">
        <v>878</v>
      </c>
      <c r="B53" s="1123"/>
      <c r="C53" s="1123"/>
      <c r="D53" s="1123"/>
      <c r="E53" s="1123"/>
      <c r="F53" s="1123"/>
      <c r="G53" s="1123" t="s">
        <v>879</v>
      </c>
      <c r="H53" s="1123"/>
      <c r="I53" s="1123"/>
      <c r="J53" s="1123"/>
      <c r="K53" s="1123"/>
      <c r="L53" s="1123"/>
      <c r="M53" s="1123"/>
      <c r="N53" s="1123"/>
      <c r="O53" s="1123"/>
    </row>
    <row r="54" spans="1:15" x14ac:dyDescent="0.25">
      <c r="A54" s="1123"/>
      <c r="B54" s="1123"/>
      <c r="C54" s="1123"/>
      <c r="D54" s="1123"/>
      <c r="E54" s="1123"/>
      <c r="F54" s="1123"/>
      <c r="G54" s="1123"/>
      <c r="H54" s="1123"/>
      <c r="I54" s="1123"/>
      <c r="J54" s="1123"/>
      <c r="K54" s="1123"/>
      <c r="L54" s="1123"/>
      <c r="M54" s="1123"/>
      <c r="N54" s="1123"/>
      <c r="O54" s="1123"/>
    </row>
    <row r="55" spans="1:15" ht="15.75" x14ac:dyDescent="0.25">
      <c r="A55" s="433"/>
      <c r="B55" s="434"/>
      <c r="C55" s="17"/>
      <c r="D55" s="17"/>
      <c r="E55" s="17"/>
      <c r="F55" s="17"/>
      <c r="G55" s="17"/>
      <c r="H55" s="17"/>
      <c r="I55" s="17"/>
      <c r="J55" s="17"/>
      <c r="K55" s="17"/>
      <c r="L55" s="17"/>
      <c r="M55" s="17"/>
      <c r="N55" s="17"/>
      <c r="O55" s="433"/>
    </row>
    <row r="56" spans="1:15" ht="15.75" x14ac:dyDescent="0.25">
      <c r="A56" s="435" t="s">
        <v>101</v>
      </c>
      <c r="B56" s="435" t="s">
        <v>49</v>
      </c>
      <c r="C56" s="436"/>
      <c r="D56" s="427" t="s">
        <v>78</v>
      </c>
      <c r="E56" s="427" t="s">
        <v>79</v>
      </c>
      <c r="F56" s="427" t="s">
        <v>80</v>
      </c>
      <c r="G56" s="427" t="s">
        <v>81</v>
      </c>
      <c r="H56" s="427" t="s">
        <v>82</v>
      </c>
      <c r="I56" s="427" t="s">
        <v>83</v>
      </c>
      <c r="J56" s="427" t="s">
        <v>84</v>
      </c>
      <c r="K56" s="427" t="s">
        <v>85</v>
      </c>
      <c r="L56" s="427" t="s">
        <v>86</v>
      </c>
      <c r="M56" s="427" t="s">
        <v>87</v>
      </c>
      <c r="N56" s="427" t="s">
        <v>88</v>
      </c>
      <c r="O56" s="427" t="s">
        <v>89</v>
      </c>
    </row>
    <row r="57" spans="1:15" ht="31.5" x14ac:dyDescent="0.25">
      <c r="A57" s="1566" t="s">
        <v>880</v>
      </c>
      <c r="B57" s="1568">
        <v>15</v>
      </c>
      <c r="C57" s="437" t="s">
        <v>90</v>
      </c>
      <c r="D57" s="437"/>
      <c r="E57" s="437"/>
      <c r="F57" s="437">
        <v>33</v>
      </c>
      <c r="G57" s="437"/>
      <c r="H57" s="437"/>
      <c r="I57" s="437">
        <v>66</v>
      </c>
      <c r="J57" s="437">
        <v>66</v>
      </c>
      <c r="K57" s="437">
        <v>66</v>
      </c>
      <c r="L57" s="437">
        <v>100</v>
      </c>
      <c r="M57" s="437">
        <v>100</v>
      </c>
      <c r="N57" s="437">
        <v>100</v>
      </c>
      <c r="O57" s="437">
        <v>100</v>
      </c>
    </row>
    <row r="58" spans="1:15" x14ac:dyDescent="0.25">
      <c r="A58" s="1567"/>
      <c r="B58" s="1568"/>
      <c r="C58" s="438" t="s">
        <v>91</v>
      </c>
      <c r="D58" s="438">
        <v>0</v>
      </c>
      <c r="E58" s="438">
        <v>0</v>
      </c>
      <c r="F58" s="438">
        <v>33</v>
      </c>
      <c r="G58" s="438">
        <v>33</v>
      </c>
      <c r="H58" s="438">
        <v>66</v>
      </c>
      <c r="I58" s="438">
        <v>66</v>
      </c>
      <c r="J58" s="438">
        <v>66</v>
      </c>
      <c r="K58" s="438">
        <v>66</v>
      </c>
      <c r="L58" s="438">
        <v>66</v>
      </c>
      <c r="M58" s="438"/>
      <c r="N58" s="438"/>
      <c r="O58" s="438"/>
    </row>
    <row r="59" spans="1:15" ht="31.5" x14ac:dyDescent="0.25">
      <c r="A59" s="1566" t="s">
        <v>881</v>
      </c>
      <c r="B59" s="1568">
        <v>70</v>
      </c>
      <c r="C59" s="437" t="s">
        <v>90</v>
      </c>
      <c r="D59" s="437">
        <v>82</v>
      </c>
      <c r="E59" s="437">
        <v>82</v>
      </c>
      <c r="F59" s="437">
        <v>82</v>
      </c>
      <c r="G59" s="437">
        <v>82</v>
      </c>
      <c r="H59" s="437">
        <v>82</v>
      </c>
      <c r="I59" s="437">
        <v>82</v>
      </c>
      <c r="J59" s="437">
        <v>82</v>
      </c>
      <c r="K59" s="437">
        <v>82</v>
      </c>
      <c r="L59" s="437">
        <v>82</v>
      </c>
      <c r="M59" s="437">
        <v>82</v>
      </c>
      <c r="N59" s="437">
        <v>82</v>
      </c>
      <c r="O59" s="437">
        <v>82</v>
      </c>
    </row>
    <row r="60" spans="1:15" x14ac:dyDescent="0.25">
      <c r="A60" s="1567"/>
      <c r="B60" s="1568"/>
      <c r="C60" s="438" t="s">
        <v>91</v>
      </c>
      <c r="D60" s="438">
        <v>85.1</v>
      </c>
      <c r="E60" s="438">
        <v>81.22</v>
      </c>
      <c r="F60" s="438">
        <v>81.849999999999994</v>
      </c>
      <c r="G60" s="438">
        <v>81.7</v>
      </c>
      <c r="H60" s="438">
        <v>81.099999999999994</v>
      </c>
      <c r="I60" s="438">
        <v>82</v>
      </c>
      <c r="J60" s="438">
        <v>85</v>
      </c>
      <c r="K60" s="438">
        <v>89.5</v>
      </c>
      <c r="L60" s="438">
        <v>89.91</v>
      </c>
      <c r="M60" s="438"/>
      <c r="N60" s="438"/>
      <c r="O60" s="438"/>
    </row>
    <row r="61" spans="1:15" ht="31.5" x14ac:dyDescent="0.25">
      <c r="A61" s="1566" t="s">
        <v>882</v>
      </c>
      <c r="B61" s="1568">
        <v>15</v>
      </c>
      <c r="C61" s="437" t="s">
        <v>90</v>
      </c>
      <c r="D61" s="437"/>
      <c r="E61" s="437"/>
      <c r="F61" s="437"/>
      <c r="G61" s="437"/>
      <c r="H61" s="437"/>
      <c r="I61" s="437">
        <v>50</v>
      </c>
      <c r="J61" s="437">
        <v>50</v>
      </c>
      <c r="K61" s="437">
        <v>50</v>
      </c>
      <c r="L61" s="437">
        <v>50</v>
      </c>
      <c r="M61" s="437">
        <v>50</v>
      </c>
      <c r="N61" s="437">
        <v>50</v>
      </c>
      <c r="O61" s="437">
        <v>100</v>
      </c>
    </row>
    <row r="62" spans="1:15" x14ac:dyDescent="0.25">
      <c r="A62" s="1567"/>
      <c r="B62" s="1568"/>
      <c r="C62" s="438" t="s">
        <v>91</v>
      </c>
      <c r="D62" s="438"/>
      <c r="E62" s="438"/>
      <c r="F62" s="438"/>
      <c r="G62" s="438"/>
      <c r="H62" s="438"/>
      <c r="I62" s="438"/>
      <c r="J62" s="438">
        <v>50</v>
      </c>
      <c r="K62" s="438">
        <v>50</v>
      </c>
      <c r="L62" s="438">
        <v>50</v>
      </c>
      <c r="M62" s="438"/>
      <c r="N62" s="438"/>
      <c r="O62" s="438"/>
    </row>
    <row r="63" spans="1:15" ht="15.75" x14ac:dyDescent="0.25">
      <c r="A63" s="1566"/>
      <c r="B63" s="1568"/>
      <c r="C63" s="437"/>
      <c r="D63" s="437"/>
      <c r="E63" s="437"/>
      <c r="F63" s="437"/>
      <c r="G63" s="437"/>
      <c r="H63" s="437"/>
      <c r="I63" s="437"/>
      <c r="J63" s="437"/>
      <c r="K63" s="437"/>
      <c r="L63" s="437"/>
      <c r="M63" s="437"/>
      <c r="N63" s="437"/>
      <c r="O63" s="437"/>
    </row>
    <row r="64" spans="1:15" x14ac:dyDescent="0.25">
      <c r="A64" s="1567"/>
      <c r="B64" s="1568"/>
      <c r="C64" s="438"/>
      <c r="D64" s="438"/>
      <c r="E64" s="438"/>
      <c r="F64" s="438"/>
      <c r="G64" s="438"/>
      <c r="H64" s="438"/>
      <c r="I64" s="438"/>
      <c r="J64" s="438"/>
      <c r="K64" s="438"/>
      <c r="L64" s="438"/>
      <c r="M64" s="438"/>
      <c r="N64" s="438"/>
      <c r="O64" s="438"/>
    </row>
    <row r="65" spans="1:15" ht="15.75" x14ac:dyDescent="0.25">
      <c r="A65" s="1566"/>
      <c r="B65" s="1568"/>
      <c r="C65" s="437"/>
      <c r="D65" s="437"/>
      <c r="E65" s="437"/>
      <c r="F65" s="437"/>
      <c r="G65" s="437"/>
      <c r="H65" s="437"/>
      <c r="I65" s="437"/>
      <c r="J65" s="437"/>
      <c r="K65" s="437"/>
      <c r="L65" s="437"/>
      <c r="M65" s="437"/>
      <c r="N65" s="437"/>
      <c r="O65" s="437"/>
    </row>
    <row r="66" spans="1:15" x14ac:dyDescent="0.25">
      <c r="A66" s="1567"/>
      <c r="B66" s="1568"/>
      <c r="C66" s="438"/>
      <c r="D66" s="438"/>
      <c r="E66" s="438"/>
      <c r="F66" s="438"/>
      <c r="G66" s="438"/>
      <c r="H66" s="438"/>
      <c r="I66" s="438"/>
      <c r="J66" s="438"/>
      <c r="K66" s="438"/>
      <c r="L66" s="438"/>
      <c r="M66" s="438"/>
      <c r="N66" s="438"/>
      <c r="O66" s="438"/>
    </row>
    <row r="67" spans="1:15" ht="15.75" x14ac:dyDescent="0.25">
      <c r="A67" s="1566"/>
      <c r="B67" s="1568"/>
      <c r="C67" s="437"/>
      <c r="D67" s="437"/>
      <c r="E67" s="437"/>
      <c r="F67" s="437"/>
      <c r="G67" s="437"/>
      <c r="H67" s="437"/>
      <c r="I67" s="437"/>
      <c r="J67" s="437"/>
      <c r="K67" s="437"/>
      <c r="L67" s="437"/>
      <c r="M67" s="437"/>
      <c r="N67" s="437"/>
      <c r="O67" s="437"/>
    </row>
    <row r="68" spans="1:15" x14ac:dyDescent="0.25">
      <c r="A68" s="1567"/>
      <c r="B68" s="1568"/>
      <c r="C68" s="438"/>
      <c r="D68" s="438"/>
      <c r="E68" s="438"/>
      <c r="F68" s="438"/>
      <c r="G68" s="438"/>
      <c r="H68" s="438"/>
      <c r="I68" s="438"/>
      <c r="J68" s="438"/>
      <c r="K68" s="438"/>
      <c r="L68" s="438"/>
      <c r="M68" s="438"/>
      <c r="N68" s="438"/>
      <c r="O68" s="438"/>
    </row>
    <row r="69" spans="1:15" x14ac:dyDescent="0.25">
      <c r="A69" s="56"/>
      <c r="B69" s="56">
        <f>SUM(B57:B68)</f>
        <v>100</v>
      </c>
      <c r="C69" s="56"/>
      <c r="D69" s="56"/>
      <c r="E69" s="56"/>
      <c r="F69" s="56"/>
      <c r="G69" s="56"/>
      <c r="H69" s="56"/>
      <c r="I69" s="56"/>
      <c r="J69" s="56"/>
      <c r="K69" s="56"/>
      <c r="L69" s="56"/>
      <c r="M69" s="56"/>
      <c r="N69" s="56"/>
      <c r="O69" s="56"/>
    </row>
    <row r="70" spans="1:15" x14ac:dyDescent="0.25">
      <c r="A70" s="56"/>
      <c r="B70" s="56"/>
      <c r="C70" s="56"/>
      <c r="D70" s="56"/>
      <c r="E70" s="56"/>
      <c r="F70" s="56"/>
      <c r="G70" s="56"/>
      <c r="H70" s="56"/>
      <c r="I70" s="56"/>
      <c r="J70" s="56"/>
      <c r="K70" s="56"/>
      <c r="L70" s="56"/>
      <c r="M70" s="56"/>
      <c r="N70" s="56"/>
      <c r="O70" s="56"/>
    </row>
    <row r="71" spans="1:15" ht="15.75" x14ac:dyDescent="0.25">
      <c r="A71" s="17"/>
      <c r="B71" s="17"/>
      <c r="C71" s="433"/>
      <c r="D71" s="1549" t="s">
        <v>77</v>
      </c>
      <c r="E71" s="1545"/>
      <c r="F71" s="1545"/>
      <c r="G71" s="1545"/>
      <c r="H71" s="1545"/>
      <c r="I71" s="1545"/>
      <c r="J71" s="1545"/>
      <c r="K71" s="1545"/>
      <c r="L71" s="1545"/>
      <c r="M71" s="1545"/>
      <c r="N71" s="1545"/>
      <c r="O71" s="1546"/>
    </row>
    <row r="72" spans="1:15" ht="15.75" x14ac:dyDescent="0.25">
      <c r="A72" s="433"/>
      <c r="B72" s="434"/>
      <c r="C72" s="17"/>
      <c r="D72" s="427" t="s">
        <v>78</v>
      </c>
      <c r="E72" s="427" t="s">
        <v>79</v>
      </c>
      <c r="F72" s="427" t="s">
        <v>80</v>
      </c>
      <c r="G72" s="427" t="s">
        <v>81</v>
      </c>
      <c r="H72" s="427" t="s">
        <v>82</v>
      </c>
      <c r="I72" s="427" t="s">
        <v>83</v>
      </c>
      <c r="J72" s="427" t="s">
        <v>84</v>
      </c>
      <c r="K72" s="427" t="s">
        <v>85</v>
      </c>
      <c r="L72" s="427" t="s">
        <v>86</v>
      </c>
      <c r="M72" s="427" t="s">
        <v>87</v>
      </c>
      <c r="N72" s="427" t="s">
        <v>88</v>
      </c>
      <c r="O72" s="427" t="s">
        <v>89</v>
      </c>
    </row>
    <row r="73" spans="1:15" ht="15.75" x14ac:dyDescent="0.25">
      <c r="A73" s="1547" t="s">
        <v>90</v>
      </c>
      <c r="B73" s="1547"/>
      <c r="C73" s="1547"/>
      <c r="D73" s="437"/>
      <c r="E73" s="437"/>
      <c r="F73" s="437"/>
      <c r="G73" s="437"/>
      <c r="H73" s="437"/>
      <c r="I73" s="437"/>
      <c r="J73" s="437"/>
      <c r="K73" s="437"/>
      <c r="L73" s="437"/>
      <c r="M73" s="437"/>
      <c r="N73" s="437"/>
      <c r="O73" s="437">
        <v>1</v>
      </c>
    </row>
    <row r="74" spans="1:15" ht="15.75" x14ac:dyDescent="0.25">
      <c r="A74" s="1548" t="s">
        <v>91</v>
      </c>
      <c r="B74" s="1548"/>
      <c r="C74" s="1548"/>
      <c r="D74" s="438"/>
      <c r="E74" s="438"/>
      <c r="F74" s="438"/>
      <c r="G74" s="438"/>
      <c r="H74" s="438"/>
      <c r="I74" s="438"/>
      <c r="J74" s="438"/>
      <c r="K74" s="438"/>
      <c r="L74" s="438"/>
      <c r="M74" s="438"/>
      <c r="N74" s="438"/>
      <c r="O74" s="438"/>
    </row>
    <row r="75" spans="1:15" x14ac:dyDescent="0.25">
      <c r="A75" s="1617" t="s">
        <v>883</v>
      </c>
      <c r="B75" s="1618"/>
      <c r="C75" s="1618"/>
      <c r="D75" s="1618"/>
      <c r="E75" s="1618"/>
      <c r="F75" s="1618"/>
      <c r="G75" s="1618"/>
      <c r="H75" s="1618"/>
      <c r="I75" s="1618"/>
      <c r="J75" s="1618"/>
      <c r="K75" s="1618"/>
      <c r="L75" s="1618"/>
      <c r="M75" s="1618"/>
      <c r="N75" s="1618"/>
      <c r="O75" s="1618"/>
    </row>
    <row r="76" spans="1:15" x14ac:dyDescent="0.25">
      <c r="A76" s="1619"/>
      <c r="B76" s="1619"/>
      <c r="C76" s="1619"/>
      <c r="D76" s="1619"/>
      <c r="E76" s="1619"/>
      <c r="F76" s="1619"/>
      <c r="G76" s="1619"/>
      <c r="H76" s="1619"/>
      <c r="I76" s="1619"/>
      <c r="J76" s="1619"/>
      <c r="K76" s="1619"/>
      <c r="L76" s="1619"/>
      <c r="M76" s="1619"/>
      <c r="N76" s="1619"/>
      <c r="O76" s="1619"/>
    </row>
    <row r="77" spans="1:15" ht="31.5" x14ac:dyDescent="0.25">
      <c r="A77" s="425" t="s">
        <v>9</v>
      </c>
      <c r="B77" s="1576" t="s">
        <v>884</v>
      </c>
      <c r="C77" s="1577"/>
      <c r="D77" s="1577"/>
      <c r="E77" s="1577"/>
      <c r="F77" s="1577"/>
      <c r="G77" s="1577"/>
      <c r="H77" s="1577"/>
      <c r="I77" s="1577"/>
      <c r="J77" s="1578"/>
      <c r="K77" s="1620" t="s">
        <v>11</v>
      </c>
      <c r="L77" s="1620"/>
      <c r="M77" s="1620"/>
      <c r="N77" s="1620"/>
      <c r="O77" s="255">
        <v>0.159</v>
      </c>
    </row>
    <row r="78" spans="1:15" ht="15.75" x14ac:dyDescent="0.25">
      <c r="A78" s="16"/>
      <c r="B78" s="17"/>
      <c r="C78" s="18"/>
      <c r="D78" s="18"/>
      <c r="E78" s="18"/>
      <c r="F78" s="18"/>
      <c r="G78" s="18"/>
      <c r="H78" s="18"/>
      <c r="I78" s="18"/>
      <c r="J78" s="18"/>
      <c r="K78" s="18"/>
      <c r="L78" s="18"/>
      <c r="M78" s="18"/>
      <c r="N78" s="18"/>
      <c r="O78" s="16"/>
    </row>
    <row r="79" spans="1:15" ht="31.5" x14ac:dyDescent="0.25">
      <c r="A79" s="425" t="s">
        <v>202</v>
      </c>
      <c r="B79" s="1576" t="s">
        <v>885</v>
      </c>
      <c r="C79" s="1577"/>
      <c r="D79" s="1577"/>
      <c r="E79" s="1577"/>
      <c r="F79" s="1577"/>
      <c r="G79" s="1577"/>
      <c r="H79" s="1577"/>
      <c r="I79" s="1577"/>
      <c r="J79" s="1577"/>
      <c r="K79" s="1577"/>
      <c r="L79" s="1577"/>
      <c r="M79" s="1577"/>
      <c r="N79" s="1577"/>
      <c r="O79" s="1578"/>
    </row>
    <row r="80" spans="1:15" ht="31.5" x14ac:dyDescent="0.25">
      <c r="A80" s="16"/>
      <c r="B80" s="17"/>
      <c r="C80" s="18"/>
      <c r="D80" s="18"/>
      <c r="E80" s="1579" t="s">
        <v>14</v>
      </c>
      <c r="F80" s="1579"/>
      <c r="G80" s="1579"/>
      <c r="H80" s="1579"/>
      <c r="I80" s="373" t="s">
        <v>15</v>
      </c>
      <c r="J80" s="18"/>
      <c r="K80" s="18"/>
      <c r="L80" s="1579" t="s">
        <v>16</v>
      </c>
      <c r="M80" s="1579"/>
      <c r="N80" s="1579"/>
      <c r="O80" s="373" t="s">
        <v>15</v>
      </c>
    </row>
    <row r="81" spans="1:15" x14ac:dyDescent="0.25">
      <c r="A81" s="1580" t="s">
        <v>17</v>
      </c>
      <c r="B81" s="1581"/>
      <c r="C81" s="1581"/>
      <c r="D81" s="1582"/>
      <c r="E81" s="1615" t="s">
        <v>886</v>
      </c>
      <c r="F81" s="1616"/>
      <c r="G81" s="1616"/>
      <c r="H81" s="1616"/>
      <c r="I81" s="753">
        <v>0.1</v>
      </c>
      <c r="J81" s="1580" t="s">
        <v>19</v>
      </c>
      <c r="K81" s="1582"/>
      <c r="L81" s="1573" t="s">
        <v>844</v>
      </c>
      <c r="M81" s="1574"/>
      <c r="N81" s="1575"/>
      <c r="O81" s="753">
        <v>0.05</v>
      </c>
    </row>
    <row r="82" spans="1:15" x14ac:dyDescent="0.25">
      <c r="A82" s="1583"/>
      <c r="B82" s="1584"/>
      <c r="C82" s="1584"/>
      <c r="D82" s="1585"/>
      <c r="E82" s="1272"/>
      <c r="F82" s="1272"/>
      <c r="G82" s="1272"/>
      <c r="H82" s="1272"/>
      <c r="I82" s="21"/>
      <c r="J82" s="1583"/>
      <c r="K82" s="1585"/>
      <c r="L82" s="1573" t="s">
        <v>858</v>
      </c>
      <c r="M82" s="1574"/>
      <c r="N82" s="1575"/>
      <c r="O82" s="753">
        <v>0.05</v>
      </c>
    </row>
    <row r="83" spans="1:15" x14ac:dyDescent="0.25">
      <c r="A83" s="1583"/>
      <c r="B83" s="1584"/>
      <c r="C83" s="1584"/>
      <c r="D83" s="1585"/>
      <c r="E83" s="1272"/>
      <c r="F83" s="1272"/>
      <c r="G83" s="1272"/>
      <c r="H83" s="1272"/>
      <c r="I83" s="21"/>
      <c r="J83" s="1583"/>
      <c r="K83" s="1585"/>
      <c r="L83" s="1573" t="s">
        <v>859</v>
      </c>
      <c r="M83" s="1574"/>
      <c r="N83" s="1575"/>
      <c r="O83" s="753">
        <v>0.05</v>
      </c>
    </row>
    <row r="84" spans="1:15" x14ac:dyDescent="0.25">
      <c r="A84" s="1583"/>
      <c r="B84" s="1584"/>
      <c r="C84" s="1584"/>
      <c r="D84" s="1585"/>
      <c r="E84" s="1272"/>
      <c r="F84" s="1272"/>
      <c r="G84" s="1272"/>
      <c r="H84" s="1272"/>
      <c r="I84" s="21"/>
      <c r="J84" s="1583"/>
      <c r="K84" s="1585"/>
      <c r="L84" s="1573" t="s">
        <v>860</v>
      </c>
      <c r="M84" s="1574"/>
      <c r="N84" s="1575"/>
      <c r="O84" s="753">
        <v>0.05</v>
      </c>
    </row>
    <row r="85" spans="1:15" x14ac:dyDescent="0.25">
      <c r="A85" s="1583"/>
      <c r="B85" s="1584"/>
      <c r="C85" s="1584"/>
      <c r="D85" s="1585"/>
      <c r="E85" s="1272"/>
      <c r="F85" s="1272"/>
      <c r="G85" s="1272"/>
      <c r="H85" s="1272"/>
      <c r="I85" s="21"/>
      <c r="J85" s="1583"/>
      <c r="K85" s="1585"/>
      <c r="L85" s="1573" t="s">
        <v>861</v>
      </c>
      <c r="M85" s="1574"/>
      <c r="N85" s="1575"/>
      <c r="O85" s="753">
        <v>0.05</v>
      </c>
    </row>
    <row r="86" spans="1:15" x14ac:dyDescent="0.25">
      <c r="A86" s="1583"/>
      <c r="B86" s="1584"/>
      <c r="C86" s="1584"/>
      <c r="D86" s="1585"/>
      <c r="E86" s="1272"/>
      <c r="F86" s="1272"/>
      <c r="G86" s="1272"/>
      <c r="H86" s="1272"/>
      <c r="I86" s="21"/>
      <c r="J86" s="1583"/>
      <c r="K86" s="1585"/>
      <c r="L86" s="1573" t="s">
        <v>862</v>
      </c>
      <c r="M86" s="1574"/>
      <c r="N86" s="1575"/>
      <c r="O86" s="753">
        <v>0.05</v>
      </c>
    </row>
    <row r="87" spans="1:15" x14ac:dyDescent="0.25">
      <c r="A87" s="1583"/>
      <c r="B87" s="1584"/>
      <c r="C87" s="1584"/>
      <c r="D87" s="1585"/>
      <c r="E87" s="1272"/>
      <c r="F87" s="1272"/>
      <c r="G87" s="1272"/>
      <c r="H87" s="1272"/>
      <c r="I87" s="21"/>
      <c r="J87" s="1583"/>
      <c r="K87" s="1585"/>
      <c r="L87" s="1573" t="s">
        <v>863</v>
      </c>
      <c r="M87" s="1574"/>
      <c r="N87" s="1575"/>
      <c r="O87" s="753">
        <v>0.05</v>
      </c>
    </row>
    <row r="88" spans="1:15" x14ac:dyDescent="0.25">
      <c r="A88" s="1583"/>
      <c r="B88" s="1584"/>
      <c r="C88" s="1584"/>
      <c r="D88" s="1585"/>
      <c r="E88" s="1272"/>
      <c r="F88" s="1272"/>
      <c r="G88" s="1272"/>
      <c r="H88" s="1272"/>
      <c r="I88" s="21"/>
      <c r="J88" s="1583"/>
      <c r="K88" s="1585"/>
      <c r="L88" s="1573" t="s">
        <v>850</v>
      </c>
      <c r="M88" s="1574"/>
      <c r="N88" s="1575"/>
      <c r="O88" s="753">
        <v>0.1</v>
      </c>
    </row>
    <row r="89" spans="1:15" x14ac:dyDescent="0.25">
      <c r="A89" s="1583"/>
      <c r="B89" s="1584"/>
      <c r="C89" s="1584"/>
      <c r="D89" s="1585"/>
      <c r="E89" s="1272"/>
      <c r="F89" s="1272"/>
      <c r="G89" s="1272"/>
      <c r="H89" s="1272"/>
      <c r="I89" s="21"/>
      <c r="J89" s="1583"/>
      <c r="K89" s="1585"/>
      <c r="L89" s="1573" t="s">
        <v>857</v>
      </c>
      <c r="M89" s="1574"/>
      <c r="N89" s="1575"/>
      <c r="O89" s="753">
        <v>0.1</v>
      </c>
    </row>
    <row r="90" spans="1:15" x14ac:dyDescent="0.25">
      <c r="A90" s="1583"/>
      <c r="B90" s="1584"/>
      <c r="C90" s="1584"/>
      <c r="D90" s="1585"/>
      <c r="E90" s="1272"/>
      <c r="F90" s="1272"/>
      <c r="G90" s="1272"/>
      <c r="H90" s="1272"/>
      <c r="I90" s="21"/>
      <c r="J90" s="1583"/>
      <c r="K90" s="1585"/>
      <c r="L90" s="1573" t="s">
        <v>856</v>
      </c>
      <c r="M90" s="1574"/>
      <c r="N90" s="1575"/>
      <c r="O90" s="753">
        <v>0.15</v>
      </c>
    </row>
    <row r="91" spans="1:15" x14ac:dyDescent="0.25">
      <c r="A91" s="1583"/>
      <c r="B91" s="1584"/>
      <c r="C91" s="1584"/>
      <c r="D91" s="1585"/>
      <c r="E91" s="1272"/>
      <c r="F91" s="1272"/>
      <c r="G91" s="1272"/>
      <c r="H91" s="1272"/>
      <c r="I91" s="21"/>
      <c r="J91" s="1583"/>
      <c r="K91" s="1585"/>
      <c r="L91" s="1573" t="s">
        <v>851</v>
      </c>
      <c r="M91" s="1574"/>
      <c r="N91" s="1575"/>
      <c r="O91" s="753">
        <v>0.25</v>
      </c>
    </row>
    <row r="92" spans="1:15" x14ac:dyDescent="0.25">
      <c r="A92" s="1583"/>
      <c r="B92" s="1584"/>
      <c r="C92" s="1584"/>
      <c r="D92" s="1585"/>
      <c r="E92" s="1272"/>
      <c r="F92" s="1272"/>
      <c r="G92" s="1272"/>
      <c r="H92" s="1272"/>
      <c r="I92" s="21"/>
      <c r="J92" s="1583"/>
      <c r="K92" s="1585"/>
      <c r="L92" s="1573" t="s">
        <v>887</v>
      </c>
      <c r="M92" s="1574"/>
      <c r="N92" s="1575"/>
      <c r="O92" s="753">
        <v>0.4</v>
      </c>
    </row>
    <row r="93" spans="1:15" x14ac:dyDescent="0.25">
      <c r="A93" s="1583"/>
      <c r="B93" s="1584"/>
      <c r="C93" s="1584"/>
      <c r="D93" s="1585"/>
      <c r="E93" s="1272"/>
      <c r="F93" s="1272"/>
      <c r="G93" s="1272"/>
      <c r="H93" s="1272"/>
      <c r="I93" s="21"/>
      <c r="J93" s="1583"/>
      <c r="K93" s="1585"/>
      <c r="L93" s="1573" t="s">
        <v>888</v>
      </c>
      <c r="M93" s="1574"/>
      <c r="N93" s="1575"/>
      <c r="O93" s="753">
        <v>0.4</v>
      </c>
    </row>
    <row r="94" spans="1:15" x14ac:dyDescent="0.25">
      <c r="A94" s="1583"/>
      <c r="B94" s="1584"/>
      <c r="C94" s="1584"/>
      <c r="D94" s="1585"/>
      <c r="E94" s="1272"/>
      <c r="F94" s="1272"/>
      <c r="G94" s="1272"/>
      <c r="H94" s="1272"/>
      <c r="I94" s="21"/>
      <c r="J94" s="1583"/>
      <c r="K94" s="1585"/>
      <c r="L94" s="1573" t="s">
        <v>853</v>
      </c>
      <c r="M94" s="1574"/>
      <c r="N94" s="1575"/>
      <c r="O94" s="753">
        <v>0.5</v>
      </c>
    </row>
    <row r="95" spans="1:15" x14ac:dyDescent="0.25">
      <c r="A95" s="1583"/>
      <c r="B95" s="1584"/>
      <c r="C95" s="1584"/>
      <c r="D95" s="1585"/>
      <c r="E95" s="1272"/>
      <c r="F95" s="1272"/>
      <c r="G95" s="1272"/>
      <c r="H95" s="1272"/>
      <c r="I95" s="21"/>
      <c r="J95" s="1583"/>
      <c r="K95" s="1585"/>
      <c r="L95" s="1573" t="s">
        <v>854</v>
      </c>
      <c r="M95" s="1574"/>
      <c r="N95" s="1575"/>
      <c r="O95" s="753">
        <v>0.5</v>
      </c>
    </row>
    <row r="96" spans="1:15" x14ac:dyDescent="0.25">
      <c r="A96" s="1583"/>
      <c r="B96" s="1584"/>
      <c r="C96" s="1584"/>
      <c r="D96" s="1585"/>
      <c r="E96" s="1272"/>
      <c r="F96" s="1272"/>
      <c r="G96" s="1272"/>
      <c r="H96" s="1272"/>
      <c r="I96" s="21"/>
      <c r="J96" s="1583"/>
      <c r="K96" s="1585"/>
      <c r="L96" s="1573" t="s">
        <v>889</v>
      </c>
      <c r="M96" s="1574"/>
      <c r="N96" s="1575"/>
      <c r="O96" s="753">
        <v>0.8</v>
      </c>
    </row>
    <row r="97" spans="1:15" x14ac:dyDescent="0.25">
      <c r="A97" s="1583"/>
      <c r="B97" s="1584"/>
      <c r="C97" s="1584"/>
      <c r="D97" s="1585"/>
      <c r="E97" s="1272"/>
      <c r="F97" s="1272"/>
      <c r="G97" s="1272"/>
      <c r="H97" s="1272"/>
      <c r="I97" s="21"/>
      <c r="J97" s="1583"/>
      <c r="K97" s="1585"/>
      <c r="L97" s="1573" t="s">
        <v>890</v>
      </c>
      <c r="M97" s="1574"/>
      <c r="N97" s="1575"/>
      <c r="O97" s="753">
        <v>0.8</v>
      </c>
    </row>
    <row r="98" spans="1:15" x14ac:dyDescent="0.25">
      <c r="A98" s="1586"/>
      <c r="B98" s="1587"/>
      <c r="C98" s="1587"/>
      <c r="D98" s="1588"/>
      <c r="E98" s="1272"/>
      <c r="F98" s="1272"/>
      <c r="G98" s="1272"/>
      <c r="H98" s="1272"/>
      <c r="I98" s="21"/>
      <c r="J98" s="1586"/>
      <c r="K98" s="1588"/>
      <c r="L98" s="1573" t="s">
        <v>842</v>
      </c>
      <c r="M98" s="1574"/>
      <c r="N98" s="1575"/>
      <c r="O98" s="753">
        <v>0.9</v>
      </c>
    </row>
    <row r="99" spans="1:15" ht="15.75" x14ac:dyDescent="0.25">
      <c r="A99" s="16"/>
      <c r="B99" s="17"/>
      <c r="C99" s="18"/>
      <c r="D99" s="18"/>
      <c r="E99" s="18"/>
      <c r="F99" s="18"/>
      <c r="G99" s="18"/>
      <c r="H99" s="18"/>
      <c r="I99" s="18"/>
      <c r="J99" s="18"/>
      <c r="K99" s="18"/>
      <c r="L99" s="18"/>
      <c r="M99" s="18"/>
      <c r="N99" s="18"/>
      <c r="O99" s="16"/>
    </row>
    <row r="100" spans="1:15" ht="15.75" x14ac:dyDescent="0.25">
      <c r="A100" s="16"/>
      <c r="B100" s="17"/>
      <c r="C100" s="18"/>
      <c r="D100" s="18"/>
      <c r="E100" s="18"/>
      <c r="F100" s="18"/>
      <c r="G100" s="18"/>
      <c r="H100" s="18"/>
      <c r="I100" s="18"/>
      <c r="J100" s="18"/>
      <c r="K100" s="18"/>
      <c r="L100" s="18"/>
      <c r="M100" s="18"/>
      <c r="N100" s="18"/>
      <c r="O100" s="16"/>
    </row>
    <row r="101" spans="1:15" ht="63" x14ac:dyDescent="0.25">
      <c r="A101" s="426" t="s">
        <v>48</v>
      </c>
      <c r="B101" s="427" t="s">
        <v>49</v>
      </c>
      <c r="C101" s="483" t="s">
        <v>50</v>
      </c>
      <c r="D101" s="483" t="s">
        <v>51</v>
      </c>
      <c r="E101" s="483" t="s">
        <v>52</v>
      </c>
      <c r="F101" s="1572" t="s">
        <v>53</v>
      </c>
      <c r="G101" s="1572"/>
      <c r="H101" s="1572" t="s">
        <v>54</v>
      </c>
      <c r="I101" s="1572"/>
      <c r="J101" s="427" t="s">
        <v>55</v>
      </c>
      <c r="K101" s="1572" t="s">
        <v>56</v>
      </c>
      <c r="L101" s="1572"/>
      <c r="M101" s="1544" t="s">
        <v>57</v>
      </c>
      <c r="N101" s="1559"/>
      <c r="O101" s="1560"/>
    </row>
    <row r="102" spans="1:15" ht="75" x14ac:dyDescent="0.25">
      <c r="A102" s="428"/>
      <c r="B102" s="63">
        <v>15</v>
      </c>
      <c r="C102" s="396" t="s">
        <v>891</v>
      </c>
      <c r="D102" s="396" t="s">
        <v>262</v>
      </c>
      <c r="E102" s="396" t="s">
        <v>892</v>
      </c>
      <c r="F102" s="1127" t="s">
        <v>893</v>
      </c>
      <c r="G102" s="1127"/>
      <c r="H102" s="1472" t="s">
        <v>894</v>
      </c>
      <c r="I102" s="1473"/>
      <c r="J102" s="408">
        <v>3</v>
      </c>
      <c r="K102" s="1108" t="s">
        <v>375</v>
      </c>
      <c r="L102" s="1108"/>
      <c r="M102" s="1109" t="s">
        <v>887</v>
      </c>
      <c r="N102" s="1109"/>
      <c r="O102" s="1109"/>
    </row>
    <row r="103" spans="1:15" ht="15.75" x14ac:dyDescent="0.25">
      <c r="A103" s="1549" t="s">
        <v>67</v>
      </c>
      <c r="B103" s="1546"/>
      <c r="C103" s="1550"/>
      <c r="D103" s="1551"/>
      <c r="E103" s="1551"/>
      <c r="F103" s="1551"/>
      <c r="G103" s="1552"/>
      <c r="H103" s="1553" t="s">
        <v>69</v>
      </c>
      <c r="I103" s="1570"/>
      <c r="J103" s="1571"/>
      <c r="K103" s="1557"/>
      <c r="L103" s="1557"/>
      <c r="M103" s="1557"/>
      <c r="N103" s="1557"/>
      <c r="O103" s="1558"/>
    </row>
    <row r="104" spans="1:15" ht="15.75" x14ac:dyDescent="0.25">
      <c r="A104" s="1096" t="s">
        <v>71</v>
      </c>
      <c r="B104" s="1097"/>
      <c r="C104" s="1097"/>
      <c r="D104" s="1097"/>
      <c r="E104" s="1097"/>
      <c r="F104" s="1098"/>
      <c r="G104" s="1099" t="s">
        <v>72</v>
      </c>
      <c r="H104" s="1099"/>
      <c r="I104" s="1099"/>
      <c r="J104" s="1099"/>
      <c r="K104" s="1099"/>
      <c r="L104" s="1099"/>
      <c r="M104" s="1099"/>
      <c r="N104" s="1099"/>
      <c r="O104" s="1099"/>
    </row>
    <row r="105" spans="1:15" x14ac:dyDescent="0.25">
      <c r="A105" s="1100" t="s">
        <v>895</v>
      </c>
      <c r="B105" s="1101"/>
      <c r="C105" s="1101"/>
      <c r="D105" s="1101"/>
      <c r="E105" s="1101"/>
      <c r="F105" s="1101"/>
      <c r="G105" s="1104" t="s">
        <v>896</v>
      </c>
      <c r="H105" s="1104"/>
      <c r="I105" s="1104"/>
      <c r="J105" s="1104"/>
      <c r="K105" s="1104"/>
      <c r="L105" s="1104"/>
      <c r="M105" s="1104"/>
      <c r="N105" s="1104"/>
      <c r="O105" s="1104"/>
    </row>
    <row r="106" spans="1:15" x14ac:dyDescent="0.25">
      <c r="A106" s="1102"/>
      <c r="B106" s="1103"/>
      <c r="C106" s="1103"/>
      <c r="D106" s="1103"/>
      <c r="E106" s="1103"/>
      <c r="F106" s="1103"/>
      <c r="G106" s="1104"/>
      <c r="H106" s="1104"/>
      <c r="I106" s="1104"/>
      <c r="J106" s="1104"/>
      <c r="K106" s="1104"/>
      <c r="L106" s="1104"/>
      <c r="M106" s="1104"/>
      <c r="N106" s="1104"/>
      <c r="O106" s="1104"/>
    </row>
    <row r="107" spans="1:15" ht="15.75" x14ac:dyDescent="0.25">
      <c r="A107" s="1096" t="s">
        <v>75</v>
      </c>
      <c r="B107" s="1097"/>
      <c r="C107" s="1097"/>
      <c r="D107" s="1097"/>
      <c r="E107" s="1097"/>
      <c r="F107" s="1097"/>
      <c r="G107" s="1099" t="s">
        <v>76</v>
      </c>
      <c r="H107" s="1099"/>
      <c r="I107" s="1099"/>
      <c r="J107" s="1099"/>
      <c r="K107" s="1099"/>
      <c r="L107" s="1099"/>
      <c r="M107" s="1099"/>
      <c r="N107" s="1099"/>
      <c r="O107" s="1099"/>
    </row>
    <row r="108" spans="1:15" x14ac:dyDescent="0.25">
      <c r="A108" s="1123" t="s">
        <v>897</v>
      </c>
      <c r="B108" s="1123"/>
      <c r="C108" s="1123"/>
      <c r="D108" s="1123"/>
      <c r="E108" s="1123"/>
      <c r="F108" s="1123"/>
      <c r="G108" s="1123" t="s">
        <v>897</v>
      </c>
      <c r="H108" s="1123"/>
      <c r="I108" s="1123"/>
      <c r="J108" s="1123"/>
      <c r="K108" s="1123"/>
      <c r="L108" s="1123"/>
      <c r="M108" s="1123"/>
      <c r="N108" s="1123"/>
      <c r="O108" s="1123"/>
    </row>
    <row r="109" spans="1:15" x14ac:dyDescent="0.25">
      <c r="A109" s="1123"/>
      <c r="B109" s="1123"/>
      <c r="C109" s="1123"/>
      <c r="D109" s="1123"/>
      <c r="E109" s="1123"/>
      <c r="F109" s="1123"/>
      <c r="G109" s="1123"/>
      <c r="H109" s="1123"/>
      <c r="I109" s="1123"/>
      <c r="J109" s="1123"/>
      <c r="K109" s="1123"/>
      <c r="L109" s="1123"/>
      <c r="M109" s="1123"/>
      <c r="N109" s="1123"/>
      <c r="O109" s="1123"/>
    </row>
    <row r="110" spans="1:15" ht="15.75" x14ac:dyDescent="0.25">
      <c r="A110" s="433"/>
      <c r="B110" s="434"/>
      <c r="C110" s="17"/>
      <c r="D110" s="17"/>
      <c r="E110" s="17"/>
      <c r="F110" s="17"/>
      <c r="G110" s="17"/>
      <c r="H110" s="17"/>
      <c r="I110" s="17"/>
      <c r="J110" s="17"/>
      <c r="K110" s="17"/>
      <c r="L110" s="17"/>
      <c r="M110" s="17"/>
      <c r="N110" s="17"/>
      <c r="O110" s="433"/>
    </row>
    <row r="111" spans="1:15" ht="15.75" x14ac:dyDescent="0.25">
      <c r="A111" s="17"/>
      <c r="B111" s="17"/>
      <c r="C111" s="433"/>
      <c r="D111" s="1549" t="s">
        <v>77</v>
      </c>
      <c r="E111" s="1545"/>
      <c r="F111" s="1545"/>
      <c r="G111" s="1545"/>
      <c r="H111" s="1545"/>
      <c r="I111" s="1545"/>
      <c r="J111" s="1545"/>
      <c r="K111" s="1545"/>
      <c r="L111" s="1545"/>
      <c r="M111" s="1545"/>
      <c r="N111" s="1545"/>
      <c r="O111" s="1546"/>
    </row>
    <row r="112" spans="1:15" ht="15.75" x14ac:dyDescent="0.25">
      <c r="A112" s="433"/>
      <c r="B112" s="434"/>
      <c r="C112" s="17"/>
      <c r="D112" s="427" t="s">
        <v>78</v>
      </c>
      <c r="E112" s="427" t="s">
        <v>79</v>
      </c>
      <c r="F112" s="427" t="s">
        <v>80</v>
      </c>
      <c r="G112" s="427" t="s">
        <v>81</v>
      </c>
      <c r="H112" s="427" t="s">
        <v>82</v>
      </c>
      <c r="I112" s="427" t="s">
        <v>83</v>
      </c>
      <c r="J112" s="427" t="s">
        <v>84</v>
      </c>
      <c r="K112" s="427" t="s">
        <v>85</v>
      </c>
      <c r="L112" s="427" t="s">
        <v>86</v>
      </c>
      <c r="M112" s="427" t="s">
        <v>87</v>
      </c>
      <c r="N112" s="427" t="s">
        <v>88</v>
      </c>
      <c r="O112" s="427" t="s">
        <v>89</v>
      </c>
    </row>
    <row r="113" spans="1:15" ht="15.75" x14ac:dyDescent="0.25">
      <c r="A113" s="1547" t="s">
        <v>90</v>
      </c>
      <c r="B113" s="1547"/>
      <c r="C113" s="1547"/>
      <c r="D113" s="437"/>
      <c r="E113" s="439"/>
      <c r="F113" s="439"/>
      <c r="G113" s="439">
        <v>0.3</v>
      </c>
      <c r="H113" s="439"/>
      <c r="I113" s="439"/>
      <c r="J113" s="439">
        <v>0.6</v>
      </c>
      <c r="K113" s="439"/>
      <c r="L113" s="439"/>
      <c r="M113" s="439">
        <v>1</v>
      </c>
      <c r="N113" s="439"/>
      <c r="O113" s="439"/>
    </row>
    <row r="114" spans="1:15" ht="15.75" x14ac:dyDescent="0.25">
      <c r="A114" s="1548" t="s">
        <v>91</v>
      </c>
      <c r="B114" s="1548"/>
      <c r="C114" s="1548"/>
      <c r="D114" s="438"/>
      <c r="E114" s="438"/>
      <c r="F114" s="438"/>
      <c r="G114" s="438"/>
      <c r="H114" s="438"/>
      <c r="I114" s="438"/>
      <c r="J114" s="438"/>
      <c r="K114" s="438"/>
      <c r="L114" s="438"/>
      <c r="M114" s="438"/>
      <c r="N114" s="438"/>
      <c r="O114" s="438"/>
    </row>
    <row r="115" spans="1:15" ht="15.75" x14ac:dyDescent="0.25">
      <c r="A115" s="433"/>
      <c r="B115" s="434"/>
      <c r="C115" s="440"/>
      <c r="D115" s="440"/>
      <c r="E115" s="440"/>
      <c r="F115" s="440"/>
      <c r="G115" s="440"/>
      <c r="H115" s="440"/>
      <c r="I115" s="440"/>
      <c r="J115" s="440"/>
      <c r="K115" s="440"/>
      <c r="L115" s="441"/>
      <c r="M115" s="441"/>
      <c r="N115" s="441"/>
      <c r="O115" s="433"/>
    </row>
    <row r="116" spans="1:15" ht="15.75" x14ac:dyDescent="0.25">
      <c r="A116" s="433"/>
      <c r="B116" s="434"/>
      <c r="C116" s="440"/>
      <c r="D116" s="440"/>
      <c r="E116" s="440"/>
      <c r="F116" s="440"/>
      <c r="G116" s="440"/>
      <c r="H116" s="440"/>
      <c r="I116" s="440"/>
      <c r="J116" s="440"/>
      <c r="K116" s="440"/>
      <c r="L116" s="441"/>
      <c r="M116" s="441"/>
      <c r="N116" s="441"/>
      <c r="O116" s="433"/>
    </row>
    <row r="117" spans="1:15" ht="47.25" x14ac:dyDescent="0.25">
      <c r="A117" s="426" t="s">
        <v>48</v>
      </c>
      <c r="B117" s="427" t="s">
        <v>49</v>
      </c>
      <c r="C117" s="1572" t="s">
        <v>50</v>
      </c>
      <c r="D117" s="1572"/>
      <c r="E117" s="1572"/>
      <c r="F117" s="1572" t="s">
        <v>53</v>
      </c>
      <c r="G117" s="1572"/>
      <c r="H117" s="1572" t="s">
        <v>54</v>
      </c>
      <c r="I117" s="1572"/>
      <c r="J117" s="427" t="s">
        <v>55</v>
      </c>
      <c r="K117" s="1572" t="s">
        <v>56</v>
      </c>
      <c r="L117" s="1572"/>
      <c r="M117" s="1599" t="s">
        <v>57</v>
      </c>
      <c r="N117" s="1600"/>
      <c r="O117" s="1601"/>
    </row>
    <row r="118" spans="1:15" ht="63" x14ac:dyDescent="0.25">
      <c r="A118" s="27" t="s">
        <v>92</v>
      </c>
      <c r="B118" s="63"/>
      <c r="C118" s="1112" t="s">
        <v>873</v>
      </c>
      <c r="D118" s="1072"/>
      <c r="E118" s="1073"/>
      <c r="F118" s="1112" t="s">
        <v>874</v>
      </c>
      <c r="G118" s="1073"/>
      <c r="H118" s="1133" t="s">
        <v>227</v>
      </c>
      <c r="I118" s="1117"/>
      <c r="J118" s="408">
        <v>100</v>
      </c>
      <c r="K118" s="1108" t="s">
        <v>291</v>
      </c>
      <c r="L118" s="1108"/>
      <c r="M118" s="1109" t="s">
        <v>898</v>
      </c>
      <c r="N118" s="1109"/>
      <c r="O118" s="1109"/>
    </row>
    <row r="119" spans="1:15" ht="15.75" x14ac:dyDescent="0.25">
      <c r="A119" s="1549" t="s">
        <v>67</v>
      </c>
      <c r="B119" s="1546"/>
      <c r="C119" s="1550"/>
      <c r="D119" s="1551"/>
      <c r="E119" s="1551"/>
      <c r="F119" s="1551"/>
      <c r="G119" s="1552"/>
      <c r="H119" s="1569" t="s">
        <v>98</v>
      </c>
      <c r="I119" s="1570"/>
      <c r="J119" s="1571"/>
      <c r="K119" s="1557"/>
      <c r="L119" s="1557"/>
      <c r="M119" s="1557"/>
      <c r="N119" s="1557"/>
      <c r="O119" s="1558"/>
    </row>
    <row r="120" spans="1:15" ht="15.75" x14ac:dyDescent="0.25">
      <c r="A120" s="1096" t="s">
        <v>71</v>
      </c>
      <c r="B120" s="1097"/>
      <c r="C120" s="1097"/>
      <c r="D120" s="1097"/>
      <c r="E120" s="1097"/>
      <c r="F120" s="1098"/>
      <c r="G120" s="1099" t="s">
        <v>72</v>
      </c>
      <c r="H120" s="1099"/>
      <c r="I120" s="1099"/>
      <c r="J120" s="1099"/>
      <c r="K120" s="1099"/>
      <c r="L120" s="1099"/>
      <c r="M120" s="1099"/>
      <c r="N120" s="1099"/>
      <c r="O120" s="1099"/>
    </row>
    <row r="121" spans="1:15" x14ac:dyDescent="0.25">
      <c r="A121" s="1148" t="s">
        <v>876</v>
      </c>
      <c r="B121" s="1149"/>
      <c r="C121" s="1149"/>
      <c r="D121" s="1149"/>
      <c r="E121" s="1149"/>
      <c r="F121" s="1149"/>
      <c r="G121" s="1152" t="s">
        <v>877</v>
      </c>
      <c r="H121" s="1152"/>
      <c r="I121" s="1152"/>
      <c r="J121" s="1152"/>
      <c r="K121" s="1152"/>
      <c r="L121" s="1152"/>
      <c r="M121" s="1152"/>
      <c r="N121" s="1152"/>
      <c r="O121" s="1152"/>
    </row>
    <row r="122" spans="1:15" x14ac:dyDescent="0.25">
      <c r="A122" s="1150"/>
      <c r="B122" s="1151"/>
      <c r="C122" s="1151"/>
      <c r="D122" s="1151"/>
      <c r="E122" s="1151"/>
      <c r="F122" s="1151"/>
      <c r="G122" s="1152"/>
      <c r="H122" s="1152"/>
      <c r="I122" s="1152"/>
      <c r="J122" s="1152"/>
      <c r="K122" s="1152"/>
      <c r="L122" s="1152"/>
      <c r="M122" s="1152"/>
      <c r="N122" s="1152"/>
      <c r="O122" s="1152"/>
    </row>
    <row r="123" spans="1:15" ht="15.75" x14ac:dyDescent="0.25">
      <c r="A123" s="1096" t="s">
        <v>75</v>
      </c>
      <c r="B123" s="1097"/>
      <c r="C123" s="1097"/>
      <c r="D123" s="1097"/>
      <c r="E123" s="1097"/>
      <c r="F123" s="1097"/>
      <c r="G123" s="1099" t="s">
        <v>76</v>
      </c>
      <c r="H123" s="1099"/>
      <c r="I123" s="1099"/>
      <c r="J123" s="1099"/>
      <c r="K123" s="1099"/>
      <c r="L123" s="1099"/>
      <c r="M123" s="1099"/>
      <c r="N123" s="1099"/>
      <c r="O123" s="1099"/>
    </row>
    <row r="124" spans="1:15" x14ac:dyDescent="0.25">
      <c r="A124" s="1123" t="s">
        <v>899</v>
      </c>
      <c r="B124" s="1123"/>
      <c r="C124" s="1123"/>
      <c r="D124" s="1123"/>
      <c r="E124" s="1123"/>
      <c r="F124" s="1123"/>
      <c r="G124" s="1123" t="s">
        <v>897</v>
      </c>
      <c r="H124" s="1123"/>
      <c r="I124" s="1123"/>
      <c r="J124" s="1123"/>
      <c r="K124" s="1123"/>
      <c r="L124" s="1123"/>
      <c r="M124" s="1123"/>
      <c r="N124" s="1123"/>
      <c r="O124" s="1123"/>
    </row>
    <row r="125" spans="1:15" x14ac:dyDescent="0.25">
      <c r="A125" s="1123"/>
      <c r="B125" s="1123"/>
      <c r="C125" s="1123"/>
      <c r="D125" s="1123"/>
      <c r="E125" s="1123"/>
      <c r="F125" s="1123"/>
      <c r="G125" s="1123"/>
      <c r="H125" s="1123"/>
      <c r="I125" s="1123"/>
      <c r="J125" s="1123"/>
      <c r="K125" s="1123"/>
      <c r="L125" s="1123"/>
      <c r="M125" s="1123"/>
      <c r="N125" s="1123"/>
      <c r="O125" s="1123"/>
    </row>
    <row r="126" spans="1:15" ht="15.75" x14ac:dyDescent="0.25">
      <c r="A126" s="433"/>
      <c r="B126" s="434"/>
      <c r="C126" s="17"/>
      <c r="D126" s="17"/>
      <c r="E126" s="17"/>
      <c r="F126" s="17"/>
      <c r="G126" s="17"/>
      <c r="H126" s="17"/>
      <c r="I126" s="17"/>
      <c r="J126" s="17"/>
      <c r="K126" s="17"/>
      <c r="L126" s="17"/>
      <c r="M126" s="17"/>
      <c r="N126" s="17"/>
      <c r="O126" s="433"/>
    </row>
    <row r="127" spans="1:15" ht="15.75" x14ac:dyDescent="0.25">
      <c r="A127" s="435" t="s">
        <v>101</v>
      </c>
      <c r="B127" s="435" t="s">
        <v>49</v>
      </c>
      <c r="C127" s="436"/>
      <c r="D127" s="427" t="s">
        <v>78</v>
      </c>
      <c r="E127" s="427" t="s">
        <v>79</v>
      </c>
      <c r="F127" s="427" t="s">
        <v>80</v>
      </c>
      <c r="G127" s="427" t="s">
        <v>81</v>
      </c>
      <c r="H127" s="427" t="s">
        <v>82</v>
      </c>
      <c r="I127" s="427" t="s">
        <v>83</v>
      </c>
      <c r="J127" s="427" t="s">
        <v>84</v>
      </c>
      <c r="K127" s="427" t="s">
        <v>85</v>
      </c>
      <c r="L127" s="427" t="s">
        <v>86</v>
      </c>
      <c r="M127" s="427" t="s">
        <v>87</v>
      </c>
      <c r="N127" s="427" t="s">
        <v>88</v>
      </c>
      <c r="O127" s="427" t="s">
        <v>89</v>
      </c>
    </row>
    <row r="128" spans="1:15" ht="31.5" x14ac:dyDescent="0.25">
      <c r="A128" s="1566" t="s">
        <v>900</v>
      </c>
      <c r="B128" s="1109">
        <v>15</v>
      </c>
      <c r="C128" s="437" t="s">
        <v>90</v>
      </c>
      <c r="D128" s="437"/>
      <c r="E128" s="437"/>
      <c r="F128" s="437"/>
      <c r="G128" s="437">
        <v>30</v>
      </c>
      <c r="H128" s="437">
        <v>30</v>
      </c>
      <c r="I128" s="437">
        <v>30</v>
      </c>
      <c r="J128" s="437">
        <v>60</v>
      </c>
      <c r="K128" s="437">
        <v>60</v>
      </c>
      <c r="L128" s="437">
        <v>60</v>
      </c>
      <c r="M128" s="437">
        <v>100</v>
      </c>
      <c r="N128" s="437">
        <v>100</v>
      </c>
      <c r="O128" s="437">
        <v>100</v>
      </c>
    </row>
    <row r="129" spans="1:15" x14ac:dyDescent="0.25">
      <c r="A129" s="1567"/>
      <c r="B129" s="1109"/>
      <c r="C129" s="438" t="s">
        <v>91</v>
      </c>
      <c r="D129" s="438">
        <v>0</v>
      </c>
      <c r="E129" s="438">
        <v>0</v>
      </c>
      <c r="F129" s="438">
        <v>0</v>
      </c>
      <c r="G129" s="438">
        <v>0</v>
      </c>
      <c r="H129" s="438">
        <v>20</v>
      </c>
      <c r="I129" s="438">
        <v>40</v>
      </c>
      <c r="J129" s="438">
        <v>50</v>
      </c>
      <c r="K129" s="438">
        <v>50</v>
      </c>
      <c r="L129" s="438">
        <v>70</v>
      </c>
      <c r="M129" s="438"/>
      <c r="N129" s="438"/>
      <c r="O129" s="438"/>
    </row>
    <row r="130" spans="1:15" ht="31.5" x14ac:dyDescent="0.25">
      <c r="A130" s="1566" t="s">
        <v>901</v>
      </c>
      <c r="B130" s="1109">
        <v>55</v>
      </c>
      <c r="C130" s="437" t="s">
        <v>90</v>
      </c>
      <c r="D130" s="437"/>
      <c r="E130" s="437">
        <v>9</v>
      </c>
      <c r="F130" s="437">
        <v>18</v>
      </c>
      <c r="G130" s="437">
        <v>27</v>
      </c>
      <c r="H130" s="437">
        <v>36</v>
      </c>
      <c r="I130" s="437">
        <v>45</v>
      </c>
      <c r="J130" s="437">
        <v>54</v>
      </c>
      <c r="K130" s="437">
        <v>63</v>
      </c>
      <c r="L130" s="437">
        <v>72</v>
      </c>
      <c r="M130" s="437">
        <v>81</v>
      </c>
      <c r="N130" s="437">
        <v>90</v>
      </c>
      <c r="O130" s="437">
        <v>100</v>
      </c>
    </row>
    <row r="131" spans="1:15" x14ac:dyDescent="0.25">
      <c r="A131" s="1567"/>
      <c r="B131" s="1109"/>
      <c r="C131" s="438" t="s">
        <v>91</v>
      </c>
      <c r="D131" s="438">
        <v>2</v>
      </c>
      <c r="E131" s="438">
        <v>16</v>
      </c>
      <c r="F131" s="438">
        <v>19</v>
      </c>
      <c r="G131" s="438">
        <v>30</v>
      </c>
      <c r="H131" s="438">
        <v>37</v>
      </c>
      <c r="I131" s="438">
        <v>48</v>
      </c>
      <c r="J131" s="438">
        <v>56</v>
      </c>
      <c r="K131" s="438">
        <v>69</v>
      </c>
      <c r="L131" s="438">
        <v>76</v>
      </c>
      <c r="M131" s="438"/>
      <c r="N131" s="438"/>
      <c r="O131" s="438"/>
    </row>
    <row r="132" spans="1:15" ht="31.5" x14ac:dyDescent="0.25">
      <c r="A132" s="1566" t="s">
        <v>902</v>
      </c>
      <c r="B132" s="1109">
        <v>30</v>
      </c>
      <c r="C132" s="437" t="s">
        <v>90</v>
      </c>
      <c r="D132" s="437">
        <v>2</v>
      </c>
      <c r="E132" s="437">
        <v>3</v>
      </c>
      <c r="F132" s="437">
        <v>8</v>
      </c>
      <c r="G132" s="437">
        <v>15</v>
      </c>
      <c r="H132" s="437">
        <v>18</v>
      </c>
      <c r="I132" s="437">
        <v>25</v>
      </c>
      <c r="J132" s="437">
        <v>30</v>
      </c>
      <c r="K132" s="437">
        <v>35</v>
      </c>
      <c r="L132" s="437">
        <v>40</v>
      </c>
      <c r="M132" s="437">
        <v>50</v>
      </c>
      <c r="N132" s="437">
        <v>70</v>
      </c>
      <c r="O132" s="437">
        <v>100</v>
      </c>
    </row>
    <row r="133" spans="1:15" x14ac:dyDescent="0.25">
      <c r="A133" s="1567"/>
      <c r="B133" s="1109"/>
      <c r="C133" s="438" t="s">
        <v>91</v>
      </c>
      <c r="D133" s="438">
        <v>10</v>
      </c>
      <c r="E133" s="438">
        <v>10</v>
      </c>
      <c r="F133" s="438">
        <v>10</v>
      </c>
      <c r="G133" s="438">
        <v>70</v>
      </c>
      <c r="H133" s="438">
        <v>75</v>
      </c>
      <c r="I133" s="438">
        <v>78</v>
      </c>
      <c r="J133" s="438">
        <v>80</v>
      </c>
      <c r="K133" s="438">
        <v>82</v>
      </c>
      <c r="L133" s="438">
        <v>85</v>
      </c>
      <c r="M133" s="438"/>
      <c r="N133" s="438"/>
      <c r="O133" s="438"/>
    </row>
    <row r="134" spans="1:15" ht="15.75" x14ac:dyDescent="0.25">
      <c r="A134" s="1566"/>
      <c r="B134" s="1109"/>
      <c r="C134" s="437"/>
      <c r="D134" s="437"/>
      <c r="E134" s="437"/>
      <c r="F134" s="437"/>
      <c r="G134" s="437"/>
      <c r="H134" s="437"/>
      <c r="I134" s="437"/>
      <c r="J134" s="437"/>
      <c r="K134" s="437"/>
      <c r="L134" s="437"/>
      <c r="M134" s="437"/>
      <c r="N134" s="437"/>
      <c r="O134" s="437"/>
    </row>
    <row r="135" spans="1:15" x14ac:dyDescent="0.25">
      <c r="A135" s="1567"/>
      <c r="B135" s="1109"/>
      <c r="C135" s="438"/>
      <c r="D135" s="438"/>
      <c r="E135" s="438"/>
      <c r="F135" s="438"/>
      <c r="G135" s="438"/>
      <c r="H135" s="438"/>
      <c r="I135" s="438"/>
      <c r="J135" s="438"/>
      <c r="K135" s="438"/>
      <c r="L135" s="438"/>
      <c r="M135" s="438"/>
      <c r="N135" s="438"/>
      <c r="O135" s="438"/>
    </row>
    <row r="136" spans="1:15" ht="15.75" x14ac:dyDescent="0.25">
      <c r="A136" s="1566"/>
      <c r="B136" s="1109"/>
      <c r="C136" s="437"/>
      <c r="D136" s="437"/>
      <c r="E136" s="437"/>
      <c r="F136" s="437"/>
      <c r="G136" s="437"/>
      <c r="H136" s="437"/>
      <c r="I136" s="437"/>
      <c r="J136" s="437"/>
      <c r="K136" s="437"/>
      <c r="L136" s="437"/>
      <c r="M136" s="437"/>
      <c r="N136" s="437"/>
      <c r="O136" s="437"/>
    </row>
    <row r="137" spans="1:15" x14ac:dyDescent="0.25">
      <c r="A137" s="1567"/>
      <c r="B137" s="1109"/>
      <c r="C137" s="438"/>
      <c r="D137" s="438"/>
      <c r="E137" s="438"/>
      <c r="F137" s="438"/>
      <c r="G137" s="438"/>
      <c r="H137" s="438"/>
      <c r="I137" s="438"/>
      <c r="J137" s="438"/>
      <c r="K137" s="438"/>
      <c r="L137" s="438"/>
      <c r="M137" s="438"/>
      <c r="N137" s="438"/>
      <c r="O137" s="438"/>
    </row>
    <row r="138" spans="1:15" ht="15.75" x14ac:dyDescent="0.25">
      <c r="A138" s="442"/>
      <c r="B138" s="443">
        <f>SUM(B128:B133)</f>
        <v>100</v>
      </c>
      <c r="C138" s="444"/>
      <c r="D138" s="444"/>
      <c r="E138" s="444"/>
      <c r="F138" s="444"/>
      <c r="G138" s="444"/>
      <c r="H138" s="444"/>
      <c r="I138" s="444"/>
      <c r="J138" s="444"/>
      <c r="K138" s="444"/>
      <c r="L138" s="444"/>
      <c r="M138" s="444"/>
      <c r="N138" s="444"/>
      <c r="O138" s="444"/>
    </row>
    <row r="139" spans="1:15" ht="47.25" x14ac:dyDescent="0.25">
      <c r="A139" s="426" t="s">
        <v>48</v>
      </c>
      <c r="B139" s="427" t="s">
        <v>49</v>
      </c>
      <c r="C139" s="1549" t="s">
        <v>50</v>
      </c>
      <c r="D139" s="1545"/>
      <c r="E139" s="1546"/>
      <c r="F139" s="1549" t="s">
        <v>53</v>
      </c>
      <c r="G139" s="1546"/>
      <c r="H139" s="1549" t="s">
        <v>54</v>
      </c>
      <c r="I139" s="1546"/>
      <c r="J139" s="427" t="s">
        <v>55</v>
      </c>
      <c r="K139" s="1549" t="s">
        <v>56</v>
      </c>
      <c r="L139" s="1546"/>
      <c r="M139" s="1544" t="s">
        <v>57</v>
      </c>
      <c r="N139" s="1559"/>
      <c r="O139" s="1560"/>
    </row>
    <row r="140" spans="1:15" ht="15.75" x14ac:dyDescent="0.25">
      <c r="A140" s="428"/>
      <c r="B140" s="445"/>
      <c r="C140" s="1550"/>
      <c r="D140" s="1551"/>
      <c r="E140" s="1552"/>
      <c r="F140" s="1561"/>
      <c r="G140" s="1562"/>
      <c r="H140" s="1556"/>
      <c r="I140" s="1558"/>
      <c r="J140" s="432"/>
      <c r="K140" s="1556"/>
      <c r="L140" s="1558"/>
      <c r="M140" s="1563"/>
      <c r="N140" s="1564"/>
      <c r="O140" s="1565"/>
    </row>
    <row r="141" spans="1:15" ht="15.75" x14ac:dyDescent="0.25">
      <c r="A141" s="1549" t="s">
        <v>67</v>
      </c>
      <c r="B141" s="1546"/>
      <c r="C141" s="1550"/>
      <c r="D141" s="1551"/>
      <c r="E141" s="1551"/>
      <c r="F141" s="1551"/>
      <c r="G141" s="1552"/>
      <c r="H141" s="1553" t="s">
        <v>69</v>
      </c>
      <c r="I141" s="1554"/>
      <c r="J141" s="1555"/>
      <c r="K141" s="1556"/>
      <c r="L141" s="1557"/>
      <c r="M141" s="1557"/>
      <c r="N141" s="1557"/>
      <c r="O141" s="1558"/>
    </row>
    <row r="142" spans="1:15" ht="15.75" x14ac:dyDescent="0.25">
      <c r="A142" s="1096" t="s">
        <v>71</v>
      </c>
      <c r="B142" s="1097"/>
      <c r="C142" s="1097"/>
      <c r="D142" s="1097"/>
      <c r="E142" s="1097"/>
      <c r="F142" s="1098"/>
      <c r="G142" s="1099" t="s">
        <v>72</v>
      </c>
      <c r="H142" s="1099"/>
      <c r="I142" s="1099"/>
      <c r="J142" s="1099"/>
      <c r="K142" s="1099"/>
      <c r="L142" s="1099"/>
      <c r="M142" s="1099"/>
      <c r="N142" s="1099"/>
      <c r="O142" s="1099"/>
    </row>
    <row r="143" spans="1:15" x14ac:dyDescent="0.25">
      <c r="A143" s="1100"/>
      <c r="B143" s="1101"/>
      <c r="C143" s="1101"/>
      <c r="D143" s="1101"/>
      <c r="E143" s="1101"/>
      <c r="F143" s="1101"/>
      <c r="G143" s="1104"/>
      <c r="H143" s="1104"/>
      <c r="I143" s="1104"/>
      <c r="J143" s="1104"/>
      <c r="K143" s="1104"/>
      <c r="L143" s="1104"/>
      <c r="M143" s="1104"/>
      <c r="N143" s="1104"/>
      <c r="O143" s="1104"/>
    </row>
    <row r="144" spans="1:15" x14ac:dyDescent="0.25">
      <c r="A144" s="1102"/>
      <c r="B144" s="1103"/>
      <c r="C144" s="1103"/>
      <c r="D144" s="1103"/>
      <c r="E144" s="1103"/>
      <c r="F144" s="1103"/>
      <c r="G144" s="1104"/>
      <c r="H144" s="1104"/>
      <c r="I144" s="1104"/>
      <c r="J144" s="1104"/>
      <c r="K144" s="1104"/>
      <c r="L144" s="1104"/>
      <c r="M144" s="1104"/>
      <c r="N144" s="1104"/>
      <c r="O144" s="1104"/>
    </row>
    <row r="145" spans="1:15" ht="15.75" x14ac:dyDescent="0.25">
      <c r="A145" s="1096" t="s">
        <v>75</v>
      </c>
      <c r="B145" s="1097"/>
      <c r="C145" s="1097"/>
      <c r="D145" s="1097"/>
      <c r="E145" s="1097"/>
      <c r="F145" s="1097"/>
      <c r="G145" s="1099" t="s">
        <v>76</v>
      </c>
      <c r="H145" s="1099"/>
      <c r="I145" s="1099"/>
      <c r="J145" s="1099"/>
      <c r="K145" s="1099"/>
      <c r="L145" s="1099"/>
      <c r="M145" s="1099"/>
      <c r="N145" s="1099"/>
      <c r="O145" s="1099"/>
    </row>
    <row r="146" spans="1:15" x14ac:dyDescent="0.25">
      <c r="A146" s="1123"/>
      <c r="B146" s="1123"/>
      <c r="C146" s="1123"/>
      <c r="D146" s="1123"/>
      <c r="E146" s="1123"/>
      <c r="F146" s="1123"/>
      <c r="G146" s="1123"/>
      <c r="H146" s="1123"/>
      <c r="I146" s="1123"/>
      <c r="J146" s="1123"/>
      <c r="K146" s="1123"/>
      <c r="L146" s="1123"/>
      <c r="M146" s="1123"/>
      <c r="N146" s="1123"/>
      <c r="O146" s="1123"/>
    </row>
    <row r="147" spans="1:15" x14ac:dyDescent="0.25">
      <c r="A147" s="1123"/>
      <c r="B147" s="1123"/>
      <c r="C147" s="1123"/>
      <c r="D147" s="1123"/>
      <c r="E147" s="1123"/>
      <c r="F147" s="1123"/>
      <c r="G147" s="1123"/>
      <c r="H147" s="1123"/>
      <c r="I147" s="1123"/>
      <c r="J147" s="1123"/>
      <c r="K147" s="1123"/>
      <c r="L147" s="1123"/>
      <c r="M147" s="1123"/>
      <c r="N147" s="1123"/>
      <c r="O147" s="1123"/>
    </row>
    <row r="148" spans="1:15" x14ac:dyDescent="0.25">
      <c r="A148" s="374"/>
      <c r="B148" s="374"/>
      <c r="C148" s="374"/>
      <c r="D148" s="366"/>
      <c r="E148" s="367"/>
      <c r="F148" s="367"/>
      <c r="G148" s="367"/>
      <c r="H148" s="367"/>
      <c r="I148" s="367"/>
      <c r="J148" s="367"/>
      <c r="K148" s="367"/>
      <c r="L148" s="367"/>
      <c r="M148" s="367"/>
      <c r="N148" s="367"/>
      <c r="O148" s="368"/>
    </row>
    <row r="149" spans="1:15" ht="15.75" x14ac:dyDescent="0.25">
      <c r="A149" s="17"/>
      <c r="B149" s="17"/>
      <c r="C149" s="433"/>
      <c r="D149" s="1544" t="s">
        <v>125</v>
      </c>
      <c r="E149" s="1545"/>
      <c r="F149" s="1545"/>
      <c r="G149" s="1545"/>
      <c r="H149" s="1545"/>
      <c r="I149" s="1545"/>
      <c r="J149" s="1545"/>
      <c r="K149" s="1545"/>
      <c r="L149" s="1545"/>
      <c r="M149" s="1545"/>
      <c r="N149" s="1545"/>
      <c r="O149" s="1546"/>
    </row>
    <row r="150" spans="1:15" ht="15.75" x14ac:dyDescent="0.25">
      <c r="A150" s="433"/>
      <c r="B150" s="434"/>
      <c r="C150" s="17"/>
      <c r="D150" s="427" t="s">
        <v>78</v>
      </c>
      <c r="E150" s="427" t="s">
        <v>79</v>
      </c>
      <c r="F150" s="427" t="s">
        <v>80</v>
      </c>
      <c r="G150" s="427" t="s">
        <v>81</v>
      </c>
      <c r="H150" s="427" t="s">
        <v>82</v>
      </c>
      <c r="I150" s="427" t="s">
        <v>83</v>
      </c>
      <c r="J150" s="427" t="s">
        <v>84</v>
      </c>
      <c r="K150" s="427" t="s">
        <v>85</v>
      </c>
      <c r="L150" s="427" t="s">
        <v>86</v>
      </c>
      <c r="M150" s="427" t="s">
        <v>87</v>
      </c>
      <c r="N150" s="427" t="s">
        <v>88</v>
      </c>
      <c r="O150" s="427" t="s">
        <v>89</v>
      </c>
    </row>
    <row r="151" spans="1:15" ht="15.75" x14ac:dyDescent="0.25">
      <c r="A151" s="1547" t="s">
        <v>90</v>
      </c>
      <c r="B151" s="1547"/>
      <c r="C151" s="1547"/>
      <c r="D151" s="437"/>
      <c r="E151" s="437"/>
      <c r="F151" s="437"/>
      <c r="G151" s="437"/>
      <c r="H151" s="437"/>
      <c r="I151" s="437"/>
      <c r="J151" s="437"/>
      <c r="K151" s="437"/>
      <c r="L151" s="437"/>
      <c r="M151" s="437"/>
      <c r="N151" s="437"/>
      <c r="O151" s="437"/>
    </row>
    <row r="152" spans="1:15" ht="16.5" thickBot="1" x14ac:dyDescent="0.3">
      <c r="A152" s="1589" t="s">
        <v>91</v>
      </c>
      <c r="B152" s="1589"/>
      <c r="C152" s="1589"/>
      <c r="D152" s="446"/>
      <c r="E152" s="446"/>
      <c r="F152" s="446"/>
      <c r="G152" s="446"/>
      <c r="H152" s="446"/>
      <c r="I152" s="446"/>
      <c r="J152" s="446"/>
      <c r="K152" s="446"/>
      <c r="L152" s="446"/>
      <c r="M152" s="446"/>
      <c r="N152" s="446"/>
      <c r="O152" s="446"/>
    </row>
    <row r="153" spans="1:15" x14ac:dyDescent="0.25">
      <c r="A153" s="1609" t="s">
        <v>903</v>
      </c>
      <c r="B153" s="1610"/>
      <c r="C153" s="1610"/>
      <c r="D153" s="1610"/>
      <c r="E153" s="1610"/>
      <c r="F153" s="1610"/>
      <c r="G153" s="1610"/>
      <c r="H153" s="1610"/>
      <c r="I153" s="1610"/>
      <c r="J153" s="1610"/>
      <c r="K153" s="1610"/>
      <c r="L153" s="1610"/>
      <c r="M153" s="1610"/>
      <c r="N153" s="1610"/>
      <c r="O153" s="1611"/>
    </row>
    <row r="154" spans="1:15" ht="15.75" thickBot="1" x14ac:dyDescent="0.3">
      <c r="A154" s="1612"/>
      <c r="B154" s="1613"/>
      <c r="C154" s="1613"/>
      <c r="D154" s="1613"/>
      <c r="E154" s="1613"/>
      <c r="F154" s="1613"/>
      <c r="G154" s="1613"/>
      <c r="H154" s="1613"/>
      <c r="I154" s="1613"/>
      <c r="J154" s="1613"/>
      <c r="K154" s="1613"/>
      <c r="L154" s="1613"/>
      <c r="M154" s="1613"/>
      <c r="N154" s="1613"/>
      <c r="O154" s="1614"/>
    </row>
    <row r="155" spans="1:15" ht="31.5" x14ac:dyDescent="0.25">
      <c r="A155" s="447" t="s">
        <v>129</v>
      </c>
      <c r="B155" s="1594" t="s">
        <v>904</v>
      </c>
      <c r="C155" s="1595"/>
      <c r="D155" s="1595"/>
      <c r="E155" s="1595"/>
      <c r="F155" s="1595"/>
      <c r="G155" s="1595"/>
      <c r="H155" s="1595"/>
      <c r="I155" s="1595"/>
      <c r="J155" s="1596"/>
      <c r="K155" s="1597" t="s">
        <v>11</v>
      </c>
      <c r="L155" s="1597"/>
      <c r="M155" s="1597"/>
      <c r="N155" s="1597"/>
      <c r="O155" s="448">
        <v>6.0999999999999999E-2</v>
      </c>
    </row>
    <row r="156" spans="1:15" ht="15.75" x14ac:dyDescent="0.25">
      <c r="A156" s="16"/>
      <c r="B156" s="17"/>
      <c r="C156" s="18"/>
      <c r="D156" s="18"/>
      <c r="E156" s="18"/>
      <c r="F156" s="18"/>
      <c r="G156" s="18"/>
      <c r="H156" s="18"/>
      <c r="I156" s="18"/>
      <c r="J156" s="18"/>
      <c r="K156" s="18"/>
      <c r="L156" s="18"/>
      <c r="M156" s="18"/>
      <c r="N156" s="18"/>
      <c r="O156" s="16"/>
    </row>
    <row r="157" spans="1:15" ht="31.5" x14ac:dyDescent="0.25">
      <c r="A157" s="425" t="s">
        <v>202</v>
      </c>
      <c r="B157" s="1576"/>
      <c r="C157" s="1577"/>
      <c r="D157" s="1577"/>
      <c r="E157" s="1577"/>
      <c r="F157" s="1577"/>
      <c r="G157" s="1577"/>
      <c r="H157" s="1577"/>
      <c r="I157" s="1577"/>
      <c r="J157" s="1577"/>
      <c r="K157" s="1577"/>
      <c r="L157" s="1577"/>
      <c r="M157" s="1577"/>
      <c r="N157" s="1577"/>
      <c r="O157" s="1578"/>
    </row>
    <row r="158" spans="1:15" ht="31.5" x14ac:dyDescent="0.25">
      <c r="A158" s="16"/>
      <c r="B158" s="17"/>
      <c r="C158" s="18"/>
      <c r="D158" s="18"/>
      <c r="E158" s="1579" t="s">
        <v>14</v>
      </c>
      <c r="F158" s="1579"/>
      <c r="G158" s="1579"/>
      <c r="H158" s="1579"/>
      <c r="I158" s="373" t="s">
        <v>15</v>
      </c>
      <c r="J158" s="18"/>
      <c r="K158" s="18"/>
      <c r="L158" s="1579" t="s">
        <v>16</v>
      </c>
      <c r="M158" s="1579"/>
      <c r="N158" s="1579"/>
      <c r="O158" s="373" t="s">
        <v>15</v>
      </c>
    </row>
    <row r="159" spans="1:15" x14ac:dyDescent="0.25">
      <c r="A159" s="1580" t="s">
        <v>17</v>
      </c>
      <c r="B159" s="1581"/>
      <c r="C159" s="1581"/>
      <c r="D159" s="1582"/>
      <c r="E159" s="1205" t="s">
        <v>886</v>
      </c>
      <c r="F159" s="1574"/>
      <c r="G159" s="1574"/>
      <c r="H159" s="1575"/>
      <c r="I159" s="753">
        <v>0.1</v>
      </c>
      <c r="J159" s="1580" t="s">
        <v>19</v>
      </c>
      <c r="K159" s="1582"/>
      <c r="L159" s="1573" t="s">
        <v>856</v>
      </c>
      <c r="M159" s="1574"/>
      <c r="N159" s="1575"/>
      <c r="O159" s="753">
        <v>0.05</v>
      </c>
    </row>
    <row r="160" spans="1:15" x14ac:dyDescent="0.25">
      <c r="A160" s="1583"/>
      <c r="B160" s="1584"/>
      <c r="C160" s="1584"/>
      <c r="D160" s="1585"/>
      <c r="E160" s="1205" t="s">
        <v>847</v>
      </c>
      <c r="F160" s="1574"/>
      <c r="G160" s="1574"/>
      <c r="H160" s="1575"/>
      <c r="I160" s="753">
        <v>0.1</v>
      </c>
      <c r="J160" s="1583"/>
      <c r="K160" s="1585"/>
      <c r="L160" s="1573" t="s">
        <v>887</v>
      </c>
      <c r="M160" s="1574"/>
      <c r="N160" s="1575"/>
      <c r="O160" s="753">
        <v>0.05</v>
      </c>
    </row>
    <row r="161" spans="1:15" x14ac:dyDescent="0.25">
      <c r="A161" s="1583"/>
      <c r="B161" s="1584"/>
      <c r="C161" s="1584"/>
      <c r="D161" s="1585"/>
      <c r="E161" s="1205" t="s">
        <v>905</v>
      </c>
      <c r="F161" s="1574"/>
      <c r="G161" s="1574"/>
      <c r="H161" s="1575"/>
      <c r="I161" s="753">
        <v>0.1</v>
      </c>
      <c r="J161" s="1583"/>
      <c r="K161" s="1585"/>
      <c r="L161" s="1573" t="s">
        <v>851</v>
      </c>
      <c r="M161" s="1574"/>
      <c r="N161" s="1575"/>
      <c r="O161" s="753">
        <v>0.15</v>
      </c>
    </row>
    <row r="162" spans="1:15" x14ac:dyDescent="0.25">
      <c r="A162" s="1583"/>
      <c r="B162" s="1584"/>
      <c r="C162" s="1584"/>
      <c r="D162" s="1585"/>
      <c r="E162" s="1272"/>
      <c r="F162" s="1272"/>
      <c r="G162" s="1272"/>
      <c r="H162" s="1272"/>
      <c r="I162" s="482"/>
      <c r="J162" s="1583"/>
      <c r="K162" s="1585"/>
      <c r="L162" s="1573" t="s">
        <v>850</v>
      </c>
      <c r="M162" s="1574"/>
      <c r="N162" s="1575"/>
      <c r="O162" s="753">
        <v>0.55000000000000004</v>
      </c>
    </row>
    <row r="163" spans="1:15" x14ac:dyDescent="0.25">
      <c r="A163" s="1583"/>
      <c r="B163" s="1584"/>
      <c r="C163" s="1584"/>
      <c r="D163" s="1585"/>
      <c r="E163" s="1272"/>
      <c r="F163" s="1272"/>
      <c r="G163" s="1272"/>
      <c r="H163" s="1272"/>
      <c r="I163" s="21"/>
      <c r="J163" s="1583"/>
      <c r="K163" s="1585"/>
      <c r="L163" s="1573" t="s">
        <v>844</v>
      </c>
      <c r="M163" s="1574"/>
      <c r="N163" s="1575"/>
      <c r="O163" s="753">
        <v>0.8</v>
      </c>
    </row>
    <row r="164" spans="1:15" x14ac:dyDescent="0.25">
      <c r="A164" s="1583"/>
      <c r="B164" s="1584"/>
      <c r="C164" s="1584"/>
      <c r="D164" s="1585"/>
      <c r="E164" s="1272"/>
      <c r="F164" s="1272"/>
      <c r="G164" s="1272"/>
      <c r="H164" s="1272"/>
      <c r="I164" s="21"/>
      <c r="J164" s="1583"/>
      <c r="K164" s="1585"/>
      <c r="L164" s="1573" t="s">
        <v>906</v>
      </c>
      <c r="M164" s="1574"/>
      <c r="N164" s="1575"/>
      <c r="O164" s="753">
        <v>0.05</v>
      </c>
    </row>
    <row r="165" spans="1:15" x14ac:dyDescent="0.25">
      <c r="A165" s="1583"/>
      <c r="B165" s="1584"/>
      <c r="C165" s="1584"/>
      <c r="D165" s="1585"/>
      <c r="E165" s="1272"/>
      <c r="F165" s="1272"/>
      <c r="G165" s="1272"/>
      <c r="H165" s="1272"/>
      <c r="I165" s="21"/>
      <c r="J165" s="1583"/>
      <c r="K165" s="1585"/>
      <c r="L165" s="1573" t="s">
        <v>848</v>
      </c>
      <c r="M165" s="1574"/>
      <c r="N165" s="1575"/>
      <c r="O165" s="753">
        <v>0.05</v>
      </c>
    </row>
    <row r="166" spans="1:15" x14ac:dyDescent="0.25">
      <c r="A166" s="1586"/>
      <c r="B166" s="1587"/>
      <c r="C166" s="1587"/>
      <c r="D166" s="1588"/>
      <c r="E166" s="1272"/>
      <c r="F166" s="1272"/>
      <c r="G166" s="1272"/>
      <c r="H166" s="1272"/>
      <c r="I166" s="21"/>
      <c r="J166" s="1586"/>
      <c r="K166" s="1588"/>
      <c r="L166" s="1573" t="s">
        <v>846</v>
      </c>
      <c r="M166" s="1574"/>
      <c r="N166" s="1575"/>
      <c r="O166" s="753">
        <v>0.05</v>
      </c>
    </row>
    <row r="167" spans="1:15" ht="15.75" x14ac:dyDescent="0.25">
      <c r="A167" s="16"/>
      <c r="B167" s="17"/>
      <c r="C167" s="18"/>
      <c r="D167" s="18"/>
      <c r="E167" s="18"/>
      <c r="F167" s="18"/>
      <c r="G167" s="18"/>
      <c r="H167" s="18"/>
      <c r="I167" s="18"/>
      <c r="J167" s="18"/>
      <c r="K167" s="18"/>
      <c r="L167" s="18"/>
      <c r="M167" s="18"/>
      <c r="N167" s="18"/>
      <c r="O167" s="16"/>
    </row>
    <row r="168" spans="1:15" ht="15.75" x14ac:dyDescent="0.25">
      <c r="A168" s="16"/>
      <c r="B168" s="17"/>
      <c r="C168" s="18"/>
      <c r="D168" s="18"/>
      <c r="E168" s="18"/>
      <c r="F168" s="18"/>
      <c r="G168" s="18"/>
      <c r="H168" s="18"/>
      <c r="I168" s="18"/>
      <c r="J168" s="18"/>
      <c r="K168" s="18"/>
      <c r="L168" s="18"/>
      <c r="M168" s="18"/>
      <c r="N168" s="18"/>
      <c r="O168" s="16"/>
    </row>
    <row r="169" spans="1:15" ht="63" x14ac:dyDescent="0.25">
      <c r="A169" s="426" t="s">
        <v>48</v>
      </c>
      <c r="B169" s="427" t="s">
        <v>49</v>
      </c>
      <c r="C169" s="483" t="s">
        <v>50</v>
      </c>
      <c r="D169" s="483" t="s">
        <v>51</v>
      </c>
      <c r="E169" s="483" t="s">
        <v>52</v>
      </c>
      <c r="F169" s="1572" t="s">
        <v>53</v>
      </c>
      <c r="G169" s="1572"/>
      <c r="H169" s="1572" t="s">
        <v>54</v>
      </c>
      <c r="I169" s="1572"/>
      <c r="J169" s="427" t="s">
        <v>55</v>
      </c>
      <c r="K169" s="1572" t="s">
        <v>56</v>
      </c>
      <c r="L169" s="1572"/>
      <c r="M169" s="1544" t="s">
        <v>57</v>
      </c>
      <c r="N169" s="1559"/>
      <c r="O169" s="1560"/>
    </row>
    <row r="170" spans="1:15" ht="75" x14ac:dyDescent="0.25">
      <c r="A170" s="428" t="s">
        <v>58</v>
      </c>
      <c r="B170" s="429"/>
      <c r="C170" s="431" t="s">
        <v>907</v>
      </c>
      <c r="D170" s="431"/>
      <c r="E170" s="431"/>
      <c r="F170" s="1598"/>
      <c r="G170" s="1598"/>
      <c r="H170" s="1556" t="s">
        <v>908</v>
      </c>
      <c r="I170" s="1558"/>
      <c r="J170" s="432">
        <v>1</v>
      </c>
      <c r="K170" s="1608" t="s">
        <v>139</v>
      </c>
      <c r="L170" s="1608"/>
      <c r="M170" s="1568" t="s">
        <v>909</v>
      </c>
      <c r="N170" s="1568"/>
      <c r="O170" s="1568"/>
    </row>
    <row r="171" spans="1:15" ht="15.75" x14ac:dyDescent="0.25">
      <c r="A171" s="1549" t="s">
        <v>67</v>
      </c>
      <c r="B171" s="1546"/>
      <c r="C171" s="1550" t="s">
        <v>910</v>
      </c>
      <c r="D171" s="1551"/>
      <c r="E171" s="1551"/>
      <c r="F171" s="1551"/>
      <c r="G171" s="1552"/>
      <c r="H171" s="1553" t="s">
        <v>69</v>
      </c>
      <c r="I171" s="1570"/>
      <c r="J171" s="1571"/>
      <c r="K171" s="1557"/>
      <c r="L171" s="1557"/>
      <c r="M171" s="1557"/>
      <c r="N171" s="1557"/>
      <c r="O171" s="1558"/>
    </row>
    <row r="172" spans="1:15" ht="15.75" x14ac:dyDescent="0.25">
      <c r="A172" s="1096" t="s">
        <v>71</v>
      </c>
      <c r="B172" s="1097"/>
      <c r="C172" s="1097"/>
      <c r="D172" s="1097"/>
      <c r="E172" s="1097"/>
      <c r="F172" s="1098"/>
      <c r="G172" s="1099" t="s">
        <v>72</v>
      </c>
      <c r="H172" s="1099"/>
      <c r="I172" s="1099"/>
      <c r="J172" s="1099"/>
      <c r="K172" s="1099"/>
      <c r="L172" s="1099"/>
      <c r="M172" s="1099"/>
      <c r="N172" s="1099"/>
      <c r="O172" s="1099"/>
    </row>
    <row r="173" spans="1:15" x14ac:dyDescent="0.25">
      <c r="A173" s="1123" t="s">
        <v>911</v>
      </c>
      <c r="B173" s="1123"/>
      <c r="C173" s="1123"/>
      <c r="D173" s="1123"/>
      <c r="E173" s="1123"/>
      <c r="F173" s="1123"/>
      <c r="G173" s="1123" t="s">
        <v>912</v>
      </c>
      <c r="H173" s="1123"/>
      <c r="I173" s="1123"/>
      <c r="J173" s="1123"/>
      <c r="K173" s="1123"/>
      <c r="L173" s="1123"/>
      <c r="M173" s="1123"/>
      <c r="N173" s="1123"/>
      <c r="O173" s="1123"/>
    </row>
    <row r="174" spans="1:15" x14ac:dyDescent="0.25">
      <c r="A174" s="1123"/>
      <c r="B174" s="1123"/>
      <c r="C174" s="1123"/>
      <c r="D174" s="1123"/>
      <c r="E174" s="1123"/>
      <c r="F174" s="1123"/>
      <c r="G174" s="1123"/>
      <c r="H174" s="1123"/>
      <c r="I174" s="1123"/>
      <c r="J174" s="1123"/>
      <c r="K174" s="1123"/>
      <c r="L174" s="1123"/>
      <c r="M174" s="1123"/>
      <c r="N174" s="1123"/>
      <c r="O174" s="1123"/>
    </row>
    <row r="175" spans="1:15" ht="15.75" x14ac:dyDescent="0.25">
      <c r="A175" s="1096" t="s">
        <v>75</v>
      </c>
      <c r="B175" s="1097"/>
      <c r="C175" s="1097"/>
      <c r="D175" s="1097"/>
      <c r="E175" s="1097"/>
      <c r="F175" s="1097"/>
      <c r="G175" s="1099" t="s">
        <v>76</v>
      </c>
      <c r="H175" s="1099"/>
      <c r="I175" s="1099"/>
      <c r="J175" s="1099"/>
      <c r="K175" s="1099"/>
      <c r="L175" s="1099"/>
      <c r="M175" s="1099"/>
      <c r="N175" s="1099"/>
      <c r="O175" s="1099"/>
    </row>
    <row r="176" spans="1:15" x14ac:dyDescent="0.25">
      <c r="A176" s="1123" t="s">
        <v>913</v>
      </c>
      <c r="B176" s="1123"/>
      <c r="C176" s="1123"/>
      <c r="D176" s="1123"/>
      <c r="E176" s="1123"/>
      <c r="F176" s="1123"/>
      <c r="G176" s="1123" t="s">
        <v>914</v>
      </c>
      <c r="H176" s="1123"/>
      <c r="I176" s="1123"/>
      <c r="J176" s="1123"/>
      <c r="K176" s="1123"/>
      <c r="L176" s="1123"/>
      <c r="M176" s="1123"/>
      <c r="N176" s="1123"/>
      <c r="O176" s="1123"/>
    </row>
    <row r="177" spans="1:15" x14ac:dyDescent="0.25">
      <c r="A177" s="1123"/>
      <c r="B177" s="1123"/>
      <c r="C177" s="1123"/>
      <c r="D177" s="1123"/>
      <c r="E177" s="1123"/>
      <c r="F177" s="1123"/>
      <c r="G177" s="1123"/>
      <c r="H177" s="1123"/>
      <c r="I177" s="1123"/>
      <c r="J177" s="1123"/>
      <c r="K177" s="1123"/>
      <c r="L177" s="1123"/>
      <c r="M177" s="1123"/>
      <c r="N177" s="1123"/>
      <c r="O177" s="1123"/>
    </row>
    <row r="178" spans="1:15" ht="15.75" x14ac:dyDescent="0.25">
      <c r="A178" s="433"/>
      <c r="B178" s="434"/>
      <c r="C178" s="17"/>
      <c r="D178" s="17"/>
      <c r="E178" s="17"/>
      <c r="F178" s="17"/>
      <c r="G178" s="17"/>
      <c r="H178" s="17"/>
      <c r="I178" s="17"/>
      <c r="J178" s="17"/>
      <c r="K178" s="17"/>
      <c r="L178" s="17"/>
      <c r="M178" s="17"/>
      <c r="N178" s="17"/>
      <c r="O178" s="433"/>
    </row>
    <row r="179" spans="1:15" ht="15.75" x14ac:dyDescent="0.25">
      <c r="A179" s="17"/>
      <c r="B179" s="17"/>
      <c r="C179" s="433"/>
      <c r="D179" s="1549" t="s">
        <v>77</v>
      </c>
      <c r="E179" s="1545"/>
      <c r="F179" s="1545"/>
      <c r="G179" s="1545"/>
      <c r="H179" s="1545"/>
      <c r="I179" s="1545"/>
      <c r="J179" s="1545"/>
      <c r="K179" s="1545"/>
      <c r="L179" s="1545"/>
      <c r="M179" s="1545"/>
      <c r="N179" s="1545"/>
      <c r="O179" s="1546"/>
    </row>
    <row r="180" spans="1:15" ht="15.75" x14ac:dyDescent="0.25">
      <c r="A180" s="433"/>
      <c r="B180" s="434"/>
      <c r="C180" s="17"/>
      <c r="D180" s="427" t="s">
        <v>78</v>
      </c>
      <c r="E180" s="427" t="s">
        <v>79</v>
      </c>
      <c r="F180" s="427" t="s">
        <v>80</v>
      </c>
      <c r="G180" s="427" t="s">
        <v>81</v>
      </c>
      <c r="H180" s="427" t="s">
        <v>82</v>
      </c>
      <c r="I180" s="427" t="s">
        <v>83</v>
      </c>
      <c r="J180" s="427" t="s">
        <v>84</v>
      </c>
      <c r="K180" s="427" t="s">
        <v>85</v>
      </c>
      <c r="L180" s="427" t="s">
        <v>86</v>
      </c>
      <c r="M180" s="427" t="s">
        <v>87</v>
      </c>
      <c r="N180" s="427" t="s">
        <v>88</v>
      </c>
      <c r="O180" s="427" t="s">
        <v>89</v>
      </c>
    </row>
    <row r="181" spans="1:15" ht="15.75" x14ac:dyDescent="0.25">
      <c r="A181" s="1547" t="s">
        <v>90</v>
      </c>
      <c r="B181" s="1547"/>
      <c r="C181" s="1547"/>
      <c r="D181" s="449"/>
      <c r="E181" s="449"/>
      <c r="F181" s="449"/>
      <c r="G181" s="449"/>
      <c r="H181" s="449"/>
      <c r="I181" s="449"/>
      <c r="J181" s="449"/>
      <c r="K181" s="449"/>
      <c r="L181" s="449"/>
      <c r="M181" s="449"/>
      <c r="N181" s="449"/>
      <c r="O181" s="449">
        <v>1</v>
      </c>
    </row>
    <row r="182" spans="1:15" ht="15.75" x14ac:dyDescent="0.25">
      <c r="A182" s="1548" t="s">
        <v>91</v>
      </c>
      <c r="B182" s="1548"/>
      <c r="C182" s="1548"/>
      <c r="D182" s="438"/>
      <c r="E182" s="438"/>
      <c r="F182" s="438"/>
      <c r="G182" s="438"/>
      <c r="H182" s="438"/>
      <c r="I182" s="438"/>
      <c r="J182" s="438"/>
      <c r="K182" s="438"/>
      <c r="L182" s="438"/>
      <c r="M182" s="438"/>
      <c r="N182" s="438"/>
      <c r="O182" s="438"/>
    </row>
    <row r="183" spans="1:15" ht="15.75" x14ac:dyDescent="0.25">
      <c r="A183" s="433"/>
      <c r="B183" s="434"/>
      <c r="C183" s="440"/>
      <c r="D183" s="440"/>
      <c r="E183" s="440"/>
      <c r="F183" s="440"/>
      <c r="G183" s="440"/>
      <c r="H183" s="440"/>
      <c r="I183" s="440"/>
      <c r="J183" s="440"/>
      <c r="K183" s="440"/>
      <c r="L183" s="441"/>
      <c r="M183" s="441"/>
      <c r="N183" s="441"/>
      <c r="O183" s="433"/>
    </row>
    <row r="184" spans="1:15" ht="15.75" x14ac:dyDescent="0.25">
      <c r="A184" s="433"/>
      <c r="B184" s="434"/>
      <c r="C184" s="440"/>
      <c r="D184" s="440"/>
      <c r="E184" s="440"/>
      <c r="F184" s="440"/>
      <c r="G184" s="440"/>
      <c r="H184" s="440"/>
      <c r="I184" s="440"/>
      <c r="J184" s="440"/>
      <c r="K184" s="440"/>
      <c r="L184" s="441"/>
      <c r="M184" s="441"/>
      <c r="N184" s="441"/>
      <c r="O184" s="433"/>
    </row>
    <row r="185" spans="1:15" ht="47.25" x14ac:dyDescent="0.25">
      <c r="A185" s="426" t="s">
        <v>48</v>
      </c>
      <c r="B185" s="427" t="s">
        <v>49</v>
      </c>
      <c r="C185" s="1572" t="s">
        <v>50</v>
      </c>
      <c r="D185" s="1572"/>
      <c r="E185" s="1572"/>
      <c r="F185" s="1572" t="s">
        <v>53</v>
      </c>
      <c r="G185" s="1572"/>
      <c r="H185" s="1572" t="s">
        <v>54</v>
      </c>
      <c r="I185" s="1572"/>
      <c r="J185" s="427" t="s">
        <v>55</v>
      </c>
      <c r="K185" s="1572" t="s">
        <v>56</v>
      </c>
      <c r="L185" s="1572"/>
      <c r="M185" s="1544" t="s">
        <v>57</v>
      </c>
      <c r="N185" s="1559"/>
      <c r="O185" s="1560"/>
    </row>
    <row r="186" spans="1:15" ht="63" x14ac:dyDescent="0.25">
      <c r="A186" s="27" t="s">
        <v>92</v>
      </c>
      <c r="B186" s="63"/>
      <c r="C186" s="1112" t="s">
        <v>873</v>
      </c>
      <c r="D186" s="1072"/>
      <c r="E186" s="1073"/>
      <c r="F186" s="1112" t="s">
        <v>874</v>
      </c>
      <c r="G186" s="1073"/>
      <c r="H186" s="1133" t="s">
        <v>227</v>
      </c>
      <c r="I186" s="1117"/>
      <c r="J186" s="408">
        <v>100</v>
      </c>
      <c r="K186" s="1108" t="s">
        <v>291</v>
      </c>
      <c r="L186" s="1108"/>
      <c r="M186" s="1109" t="s">
        <v>875</v>
      </c>
      <c r="N186" s="1109"/>
      <c r="O186" s="1109"/>
    </row>
    <row r="187" spans="1:15" ht="15.75" x14ac:dyDescent="0.25">
      <c r="A187" s="1549" t="s">
        <v>67</v>
      </c>
      <c r="B187" s="1546"/>
      <c r="C187" s="1550"/>
      <c r="D187" s="1551"/>
      <c r="E187" s="1551"/>
      <c r="F187" s="1551"/>
      <c r="G187" s="1552"/>
      <c r="H187" s="1569" t="s">
        <v>98</v>
      </c>
      <c r="I187" s="1570"/>
      <c r="J187" s="1571"/>
      <c r="K187" s="1557"/>
      <c r="L187" s="1557"/>
      <c r="M187" s="1557"/>
      <c r="N187" s="1557"/>
      <c r="O187" s="1558"/>
    </row>
    <row r="188" spans="1:15" ht="15.75" x14ac:dyDescent="0.25">
      <c r="A188" s="1096" t="s">
        <v>71</v>
      </c>
      <c r="B188" s="1097"/>
      <c r="C188" s="1097"/>
      <c r="D188" s="1097"/>
      <c r="E188" s="1097"/>
      <c r="F188" s="1098"/>
      <c r="G188" s="1099" t="s">
        <v>72</v>
      </c>
      <c r="H188" s="1099"/>
      <c r="I188" s="1099"/>
      <c r="J188" s="1099"/>
      <c r="K188" s="1099"/>
      <c r="L188" s="1099"/>
      <c r="M188" s="1099"/>
      <c r="N188" s="1099"/>
      <c r="O188" s="1099"/>
    </row>
    <row r="189" spans="1:15" x14ac:dyDescent="0.25">
      <c r="A189" s="1123" t="s">
        <v>876</v>
      </c>
      <c r="B189" s="1123"/>
      <c r="C189" s="1123"/>
      <c r="D189" s="1123"/>
      <c r="E189" s="1123"/>
      <c r="F189" s="1123"/>
      <c r="G189" s="1123" t="s">
        <v>915</v>
      </c>
      <c r="H189" s="1123"/>
      <c r="I189" s="1123"/>
      <c r="J189" s="1123"/>
      <c r="K189" s="1123"/>
      <c r="L189" s="1123"/>
      <c r="M189" s="1123"/>
      <c r="N189" s="1123"/>
      <c r="O189" s="1123"/>
    </row>
    <row r="190" spans="1:15" x14ac:dyDescent="0.25">
      <c r="A190" s="1123"/>
      <c r="B190" s="1123"/>
      <c r="C190" s="1123"/>
      <c r="D190" s="1123"/>
      <c r="E190" s="1123"/>
      <c r="F190" s="1123"/>
      <c r="G190" s="1123"/>
      <c r="H190" s="1123"/>
      <c r="I190" s="1123"/>
      <c r="J190" s="1123"/>
      <c r="K190" s="1123"/>
      <c r="L190" s="1123"/>
      <c r="M190" s="1123"/>
      <c r="N190" s="1123"/>
      <c r="O190" s="1123"/>
    </row>
    <row r="191" spans="1:15" ht="15.75" x14ac:dyDescent="0.25">
      <c r="A191" s="1096" t="s">
        <v>75</v>
      </c>
      <c r="B191" s="1097"/>
      <c r="C191" s="1097"/>
      <c r="D191" s="1097"/>
      <c r="E191" s="1097"/>
      <c r="F191" s="1097"/>
      <c r="G191" s="1099" t="s">
        <v>76</v>
      </c>
      <c r="H191" s="1099"/>
      <c r="I191" s="1099"/>
      <c r="J191" s="1099"/>
      <c r="K191" s="1099"/>
      <c r="L191" s="1099"/>
      <c r="M191" s="1099"/>
      <c r="N191" s="1099"/>
      <c r="O191" s="1099"/>
    </row>
    <row r="192" spans="1:15" x14ac:dyDescent="0.25">
      <c r="A192" s="1123" t="s">
        <v>913</v>
      </c>
      <c r="B192" s="1123"/>
      <c r="C192" s="1123"/>
      <c r="D192" s="1123"/>
      <c r="E192" s="1123"/>
      <c r="F192" s="1123"/>
      <c r="G192" s="1123" t="s">
        <v>914</v>
      </c>
      <c r="H192" s="1123"/>
      <c r="I192" s="1123"/>
      <c r="J192" s="1123"/>
      <c r="K192" s="1123"/>
      <c r="L192" s="1123"/>
      <c r="M192" s="1123"/>
      <c r="N192" s="1123"/>
      <c r="O192" s="1123"/>
    </row>
    <row r="193" spans="1:15" x14ac:dyDescent="0.25">
      <c r="A193" s="1123"/>
      <c r="B193" s="1123"/>
      <c r="C193" s="1123"/>
      <c r="D193" s="1123"/>
      <c r="E193" s="1123"/>
      <c r="F193" s="1123"/>
      <c r="G193" s="1123"/>
      <c r="H193" s="1123"/>
      <c r="I193" s="1123"/>
      <c r="J193" s="1123"/>
      <c r="K193" s="1123"/>
      <c r="L193" s="1123"/>
      <c r="M193" s="1123"/>
      <c r="N193" s="1123"/>
      <c r="O193" s="1123"/>
    </row>
    <row r="194" spans="1:15" ht="15.75" x14ac:dyDescent="0.25">
      <c r="A194" s="433"/>
      <c r="B194" s="434"/>
      <c r="C194" s="17"/>
      <c r="D194" s="17"/>
      <c r="E194" s="17"/>
      <c r="F194" s="17"/>
      <c r="G194" s="17"/>
      <c r="H194" s="17"/>
      <c r="I194" s="17"/>
      <c r="J194" s="17"/>
      <c r="K194" s="17"/>
      <c r="L194" s="17"/>
      <c r="M194" s="17"/>
      <c r="N194" s="17"/>
      <c r="O194" s="433"/>
    </row>
    <row r="195" spans="1:15" ht="15.75" x14ac:dyDescent="0.25">
      <c r="A195" s="435" t="s">
        <v>101</v>
      </c>
      <c r="B195" s="435" t="s">
        <v>49</v>
      </c>
      <c r="C195" s="436"/>
      <c r="D195" s="427" t="s">
        <v>78</v>
      </c>
      <c r="E195" s="427" t="s">
        <v>79</v>
      </c>
      <c r="F195" s="427" t="s">
        <v>80</v>
      </c>
      <c r="G195" s="427" t="s">
        <v>81</v>
      </c>
      <c r="H195" s="427" t="s">
        <v>82</v>
      </c>
      <c r="I195" s="427" t="s">
        <v>83</v>
      </c>
      <c r="J195" s="427" t="s">
        <v>84</v>
      </c>
      <c r="K195" s="427" t="s">
        <v>85</v>
      </c>
      <c r="L195" s="427" t="s">
        <v>86</v>
      </c>
      <c r="M195" s="427" t="s">
        <v>87</v>
      </c>
      <c r="N195" s="427" t="s">
        <v>88</v>
      </c>
      <c r="O195" s="427" t="s">
        <v>89</v>
      </c>
    </row>
    <row r="196" spans="1:15" ht="31.5" x14ac:dyDescent="0.25">
      <c r="A196" s="1566" t="s">
        <v>916</v>
      </c>
      <c r="B196" s="1568">
        <v>70</v>
      </c>
      <c r="C196" s="437" t="s">
        <v>90</v>
      </c>
      <c r="D196" s="437"/>
      <c r="E196" s="437">
        <v>5</v>
      </c>
      <c r="F196" s="437">
        <v>10</v>
      </c>
      <c r="G196" s="437">
        <v>20</v>
      </c>
      <c r="H196" s="437">
        <v>30</v>
      </c>
      <c r="I196" s="437">
        <v>40</v>
      </c>
      <c r="J196" s="437">
        <v>45</v>
      </c>
      <c r="K196" s="437">
        <v>55</v>
      </c>
      <c r="L196" s="437">
        <v>65</v>
      </c>
      <c r="M196" s="437">
        <v>80</v>
      </c>
      <c r="N196" s="437">
        <v>90</v>
      </c>
      <c r="O196" s="437">
        <v>100</v>
      </c>
    </row>
    <row r="197" spans="1:15" x14ac:dyDescent="0.25">
      <c r="A197" s="1567"/>
      <c r="B197" s="1568"/>
      <c r="C197" s="438" t="s">
        <v>91</v>
      </c>
      <c r="D197" s="438"/>
      <c r="E197" s="438"/>
      <c r="F197" s="438">
        <v>10</v>
      </c>
      <c r="G197" s="438">
        <v>10</v>
      </c>
      <c r="H197" s="438">
        <v>15</v>
      </c>
      <c r="I197" s="438">
        <v>18</v>
      </c>
      <c r="J197" s="438">
        <v>20</v>
      </c>
      <c r="K197" s="438">
        <v>20</v>
      </c>
      <c r="L197" s="438">
        <v>22</v>
      </c>
      <c r="M197" s="438"/>
      <c r="N197" s="438"/>
      <c r="O197" s="438"/>
    </row>
    <row r="198" spans="1:15" ht="31.5" x14ac:dyDescent="0.25">
      <c r="A198" s="1566" t="s">
        <v>917</v>
      </c>
      <c r="B198" s="1568">
        <v>30</v>
      </c>
      <c r="C198" s="437" t="s">
        <v>90</v>
      </c>
      <c r="D198" s="437">
        <v>10</v>
      </c>
      <c r="E198" s="437">
        <v>15</v>
      </c>
      <c r="F198" s="437">
        <v>20</v>
      </c>
      <c r="G198" s="437">
        <v>30</v>
      </c>
      <c r="H198" s="437">
        <v>40</v>
      </c>
      <c r="I198" s="437">
        <v>55</v>
      </c>
      <c r="J198" s="437">
        <v>65</v>
      </c>
      <c r="K198" s="437">
        <v>70</v>
      </c>
      <c r="L198" s="437">
        <v>75</v>
      </c>
      <c r="M198" s="437">
        <v>85</v>
      </c>
      <c r="N198" s="437">
        <v>100</v>
      </c>
      <c r="O198" s="437">
        <v>100</v>
      </c>
    </row>
    <row r="199" spans="1:15" x14ac:dyDescent="0.25">
      <c r="A199" s="1567"/>
      <c r="B199" s="1568"/>
      <c r="C199" s="438" t="s">
        <v>91</v>
      </c>
      <c r="D199" s="438"/>
      <c r="E199" s="438"/>
      <c r="F199" s="438">
        <v>15</v>
      </c>
      <c r="G199" s="438">
        <v>20</v>
      </c>
      <c r="H199" s="438">
        <v>20</v>
      </c>
      <c r="I199" s="438">
        <v>20</v>
      </c>
      <c r="J199" s="438">
        <v>20</v>
      </c>
      <c r="K199" s="438">
        <v>30</v>
      </c>
      <c r="L199" s="438">
        <v>30</v>
      </c>
      <c r="M199" s="438"/>
      <c r="N199" s="438"/>
      <c r="O199" s="438"/>
    </row>
    <row r="200" spans="1:15" ht="15.75" x14ac:dyDescent="0.25">
      <c r="A200" s="1566"/>
      <c r="B200" s="1568"/>
      <c r="C200" s="437"/>
      <c r="D200" s="437"/>
      <c r="E200" s="437"/>
      <c r="F200" s="437"/>
      <c r="G200" s="437"/>
      <c r="H200" s="437"/>
      <c r="I200" s="437"/>
      <c r="J200" s="437"/>
      <c r="K200" s="437"/>
      <c r="L200" s="437"/>
      <c r="M200" s="437"/>
      <c r="N200" s="437"/>
      <c r="O200" s="437"/>
    </row>
    <row r="201" spans="1:15" x14ac:dyDescent="0.25">
      <c r="A201" s="1567"/>
      <c r="B201" s="1568"/>
      <c r="C201" s="438"/>
      <c r="D201" s="438"/>
      <c r="E201" s="438"/>
      <c r="F201" s="438"/>
      <c r="G201" s="438"/>
      <c r="H201" s="438"/>
      <c r="I201" s="438"/>
      <c r="J201" s="438"/>
      <c r="K201" s="438"/>
      <c r="L201" s="438"/>
      <c r="M201" s="438"/>
      <c r="N201" s="438"/>
      <c r="O201" s="438"/>
    </row>
    <row r="202" spans="1:15" ht="15.75" x14ac:dyDescent="0.25">
      <c r="A202" s="1566"/>
      <c r="B202" s="1568"/>
      <c r="C202" s="437"/>
      <c r="D202" s="437"/>
      <c r="E202" s="437"/>
      <c r="F202" s="437"/>
      <c r="G202" s="437"/>
      <c r="H202" s="437"/>
      <c r="I202" s="437"/>
      <c r="J202" s="437"/>
      <c r="K202" s="437"/>
      <c r="L202" s="437"/>
      <c r="M202" s="437"/>
      <c r="N202" s="437"/>
      <c r="O202" s="437"/>
    </row>
    <row r="203" spans="1:15" x14ac:dyDescent="0.25">
      <c r="A203" s="1567"/>
      <c r="B203" s="1568"/>
      <c r="C203" s="438"/>
      <c r="D203" s="438"/>
      <c r="E203" s="438"/>
      <c r="F203" s="438"/>
      <c r="G203" s="438"/>
      <c r="H203" s="438"/>
      <c r="I203" s="438"/>
      <c r="J203" s="438"/>
      <c r="K203" s="438"/>
      <c r="L203" s="438"/>
      <c r="M203" s="438"/>
      <c r="N203" s="438"/>
      <c r="O203" s="438"/>
    </row>
    <row r="204" spans="1:15" ht="15.75" x14ac:dyDescent="0.25">
      <c r="A204" s="442"/>
      <c r="B204" s="443">
        <f>SUM(B196:B201)</f>
        <v>100</v>
      </c>
      <c r="C204" s="444"/>
      <c r="D204" s="444"/>
      <c r="E204" s="444"/>
      <c r="F204" s="444"/>
      <c r="G204" s="444"/>
      <c r="H204" s="444"/>
      <c r="I204" s="444"/>
      <c r="J204" s="444"/>
      <c r="K204" s="444"/>
      <c r="L204" s="444"/>
      <c r="M204" s="444"/>
      <c r="N204" s="444"/>
      <c r="O204" s="444"/>
    </row>
    <row r="205" spans="1:15" ht="47.25" x14ac:dyDescent="0.25">
      <c r="A205" s="426" t="s">
        <v>48</v>
      </c>
      <c r="B205" s="427" t="s">
        <v>49</v>
      </c>
      <c r="C205" s="1549" t="s">
        <v>50</v>
      </c>
      <c r="D205" s="1545"/>
      <c r="E205" s="1546"/>
      <c r="F205" s="1549" t="s">
        <v>53</v>
      </c>
      <c r="G205" s="1546"/>
      <c r="H205" s="1549" t="s">
        <v>54</v>
      </c>
      <c r="I205" s="1546"/>
      <c r="J205" s="427" t="s">
        <v>55</v>
      </c>
      <c r="K205" s="1549" t="s">
        <v>56</v>
      </c>
      <c r="L205" s="1546"/>
      <c r="M205" s="1544" t="s">
        <v>57</v>
      </c>
      <c r="N205" s="1559"/>
      <c r="O205" s="1560"/>
    </row>
    <row r="206" spans="1:15" ht="15.75" x14ac:dyDescent="0.25">
      <c r="A206" s="428"/>
      <c r="B206" s="445"/>
      <c r="C206" s="1550"/>
      <c r="D206" s="1551"/>
      <c r="E206" s="1552"/>
      <c r="F206" s="1561"/>
      <c r="G206" s="1562"/>
      <c r="H206" s="1556"/>
      <c r="I206" s="1558"/>
      <c r="J206" s="432"/>
      <c r="K206" s="1556"/>
      <c r="L206" s="1558"/>
      <c r="M206" s="1563"/>
      <c r="N206" s="1564"/>
      <c r="O206" s="1565"/>
    </row>
    <row r="207" spans="1:15" ht="15.75" x14ac:dyDescent="0.25">
      <c r="A207" s="1549" t="s">
        <v>67</v>
      </c>
      <c r="B207" s="1546"/>
      <c r="C207" s="1550"/>
      <c r="D207" s="1551"/>
      <c r="E207" s="1551"/>
      <c r="F207" s="1551"/>
      <c r="G207" s="1552"/>
      <c r="H207" s="1553" t="s">
        <v>69</v>
      </c>
      <c r="I207" s="1554"/>
      <c r="J207" s="1555"/>
      <c r="K207" s="1556"/>
      <c r="L207" s="1557"/>
      <c r="M207" s="1557"/>
      <c r="N207" s="1557"/>
      <c r="O207" s="1558"/>
    </row>
    <row r="208" spans="1:15" ht="15.75" x14ac:dyDescent="0.25">
      <c r="A208" s="1096" t="s">
        <v>71</v>
      </c>
      <c r="B208" s="1097"/>
      <c r="C208" s="1097"/>
      <c r="D208" s="1097"/>
      <c r="E208" s="1097"/>
      <c r="F208" s="1098"/>
      <c r="G208" s="1099" t="s">
        <v>72</v>
      </c>
      <c r="H208" s="1099"/>
      <c r="I208" s="1099"/>
      <c r="J208" s="1099"/>
      <c r="K208" s="1099"/>
      <c r="L208" s="1099"/>
      <c r="M208" s="1099"/>
      <c r="N208" s="1099"/>
      <c r="O208" s="1099"/>
    </row>
    <row r="209" spans="1:15" x14ac:dyDescent="0.25">
      <c r="A209" s="1100"/>
      <c r="B209" s="1101"/>
      <c r="C209" s="1101"/>
      <c r="D209" s="1101"/>
      <c r="E209" s="1101"/>
      <c r="F209" s="1101"/>
      <c r="G209" s="1104"/>
      <c r="H209" s="1104"/>
      <c r="I209" s="1104"/>
      <c r="J209" s="1104"/>
      <c r="K209" s="1104"/>
      <c r="L209" s="1104"/>
      <c r="M209" s="1104"/>
      <c r="N209" s="1104"/>
      <c r="O209" s="1104"/>
    </row>
    <row r="210" spans="1:15" x14ac:dyDescent="0.25">
      <c r="A210" s="1102"/>
      <c r="B210" s="1103"/>
      <c r="C210" s="1103"/>
      <c r="D210" s="1103"/>
      <c r="E210" s="1103"/>
      <c r="F210" s="1103"/>
      <c r="G210" s="1104"/>
      <c r="H210" s="1104"/>
      <c r="I210" s="1104"/>
      <c r="J210" s="1104"/>
      <c r="K210" s="1104"/>
      <c r="L210" s="1104"/>
      <c r="M210" s="1104"/>
      <c r="N210" s="1104"/>
      <c r="O210" s="1104"/>
    </row>
    <row r="211" spans="1:15" ht="15.75" x14ac:dyDescent="0.25">
      <c r="A211" s="1096" t="s">
        <v>75</v>
      </c>
      <c r="B211" s="1097"/>
      <c r="C211" s="1097"/>
      <c r="D211" s="1097"/>
      <c r="E211" s="1097"/>
      <c r="F211" s="1097"/>
      <c r="G211" s="1099" t="s">
        <v>76</v>
      </c>
      <c r="H211" s="1099"/>
      <c r="I211" s="1099"/>
      <c r="J211" s="1099"/>
      <c r="K211" s="1099"/>
      <c r="L211" s="1099"/>
      <c r="M211" s="1099"/>
      <c r="N211" s="1099"/>
      <c r="O211" s="1099"/>
    </row>
    <row r="212" spans="1:15" x14ac:dyDescent="0.25">
      <c r="A212" s="1123"/>
      <c r="B212" s="1123"/>
      <c r="C212" s="1123"/>
      <c r="D212" s="1123"/>
      <c r="E212" s="1123"/>
      <c r="F212" s="1123"/>
      <c r="G212" s="1123"/>
      <c r="H212" s="1123"/>
      <c r="I212" s="1123"/>
      <c r="J212" s="1123"/>
      <c r="K212" s="1123"/>
      <c r="L212" s="1123"/>
      <c r="M212" s="1123"/>
      <c r="N212" s="1123"/>
      <c r="O212" s="1123"/>
    </row>
    <row r="213" spans="1:15" x14ac:dyDescent="0.25">
      <c r="A213" s="1123"/>
      <c r="B213" s="1123"/>
      <c r="C213" s="1123"/>
      <c r="D213" s="1123"/>
      <c r="E213" s="1123"/>
      <c r="F213" s="1123"/>
      <c r="G213" s="1123"/>
      <c r="H213" s="1123"/>
      <c r="I213" s="1123"/>
      <c r="J213" s="1123"/>
      <c r="K213" s="1123"/>
      <c r="L213" s="1123"/>
      <c r="M213" s="1123"/>
      <c r="N213" s="1123"/>
      <c r="O213" s="1123"/>
    </row>
    <row r="214" spans="1:15" x14ac:dyDescent="0.25">
      <c r="A214" s="374"/>
      <c r="B214" s="374"/>
      <c r="C214" s="374"/>
      <c r="D214" s="366"/>
      <c r="E214" s="367"/>
      <c r="F214" s="367"/>
      <c r="G214" s="367"/>
      <c r="H214" s="367"/>
      <c r="I214" s="367"/>
      <c r="J214" s="367"/>
      <c r="K214" s="367"/>
      <c r="L214" s="367"/>
      <c r="M214" s="367"/>
      <c r="N214" s="367"/>
      <c r="O214" s="368"/>
    </row>
    <row r="215" spans="1:15" ht="15.75" x14ac:dyDescent="0.25">
      <c r="A215" s="17"/>
      <c r="B215" s="17"/>
      <c r="C215" s="433"/>
      <c r="D215" s="1544" t="s">
        <v>125</v>
      </c>
      <c r="E215" s="1545"/>
      <c r="F215" s="1545"/>
      <c r="G215" s="1545"/>
      <c r="H215" s="1545"/>
      <c r="I215" s="1545"/>
      <c r="J215" s="1545"/>
      <c r="K215" s="1545"/>
      <c r="L215" s="1545"/>
      <c r="M215" s="1545"/>
      <c r="N215" s="1545"/>
      <c r="O215" s="1546"/>
    </row>
    <row r="216" spans="1:15" ht="15.75" x14ac:dyDescent="0.25">
      <c r="A216" s="433"/>
      <c r="B216" s="434"/>
      <c r="C216" s="17"/>
      <c r="D216" s="427" t="s">
        <v>78</v>
      </c>
      <c r="E216" s="427" t="s">
        <v>79</v>
      </c>
      <c r="F216" s="427" t="s">
        <v>80</v>
      </c>
      <c r="G216" s="427" t="s">
        <v>81</v>
      </c>
      <c r="H216" s="427" t="s">
        <v>82</v>
      </c>
      <c r="I216" s="427" t="s">
        <v>83</v>
      </c>
      <c r="J216" s="427" t="s">
        <v>84</v>
      </c>
      <c r="K216" s="427" t="s">
        <v>85</v>
      </c>
      <c r="L216" s="427" t="s">
        <v>86</v>
      </c>
      <c r="M216" s="427" t="s">
        <v>87</v>
      </c>
      <c r="N216" s="427" t="s">
        <v>88</v>
      </c>
      <c r="O216" s="427" t="s">
        <v>89</v>
      </c>
    </row>
    <row r="217" spans="1:15" ht="15.75" x14ac:dyDescent="0.25">
      <c r="A217" s="1547" t="s">
        <v>90</v>
      </c>
      <c r="B217" s="1547"/>
      <c r="C217" s="1547"/>
      <c r="D217" s="437"/>
      <c r="E217" s="437"/>
      <c r="F217" s="437"/>
      <c r="G217" s="437"/>
      <c r="H217" s="437"/>
      <c r="I217" s="437"/>
      <c r="J217" s="437"/>
      <c r="K217" s="437"/>
      <c r="L217" s="437"/>
      <c r="M217" s="437"/>
      <c r="N217" s="437"/>
      <c r="O217" s="437"/>
    </row>
    <row r="218" spans="1:15" ht="16.5" thickBot="1" x14ac:dyDescent="0.3">
      <c r="A218" s="1589" t="s">
        <v>91</v>
      </c>
      <c r="B218" s="1589"/>
      <c r="C218" s="1589"/>
      <c r="D218" s="446"/>
      <c r="E218" s="446"/>
      <c r="F218" s="446"/>
      <c r="G218" s="446"/>
      <c r="H218" s="446"/>
      <c r="I218" s="446"/>
      <c r="J218" s="446"/>
      <c r="K218" s="446"/>
      <c r="L218" s="446"/>
      <c r="M218" s="446"/>
      <c r="N218" s="446"/>
      <c r="O218" s="446"/>
    </row>
    <row r="219" spans="1:15" x14ac:dyDescent="0.25">
      <c r="A219" s="1602" t="s">
        <v>918</v>
      </c>
      <c r="B219" s="1603"/>
      <c r="C219" s="1603"/>
      <c r="D219" s="1603"/>
      <c r="E219" s="1603"/>
      <c r="F219" s="1603"/>
      <c r="G219" s="1603"/>
      <c r="H219" s="1603"/>
      <c r="I219" s="1603"/>
      <c r="J219" s="1603"/>
      <c r="K219" s="1603"/>
      <c r="L219" s="1603"/>
      <c r="M219" s="1603"/>
      <c r="N219" s="1603"/>
      <c r="O219" s="1604"/>
    </row>
    <row r="220" spans="1:15" ht="15.75" thickBot="1" x14ac:dyDescent="0.3">
      <c r="A220" s="1605"/>
      <c r="B220" s="1606"/>
      <c r="C220" s="1606"/>
      <c r="D220" s="1606"/>
      <c r="E220" s="1606"/>
      <c r="F220" s="1606"/>
      <c r="G220" s="1606"/>
      <c r="H220" s="1606"/>
      <c r="I220" s="1606"/>
      <c r="J220" s="1606"/>
      <c r="K220" s="1606"/>
      <c r="L220" s="1606"/>
      <c r="M220" s="1606"/>
      <c r="N220" s="1606"/>
      <c r="O220" s="1607"/>
    </row>
    <row r="221" spans="1:15" ht="31.5" x14ac:dyDescent="0.25">
      <c r="A221" s="450" t="s">
        <v>178</v>
      </c>
      <c r="B221" s="1594" t="s">
        <v>919</v>
      </c>
      <c r="C221" s="1595"/>
      <c r="D221" s="1595"/>
      <c r="E221" s="1595"/>
      <c r="F221" s="1595"/>
      <c r="G221" s="1595"/>
      <c r="H221" s="1595"/>
      <c r="I221" s="1595"/>
      <c r="J221" s="1596"/>
      <c r="K221" s="1597" t="s">
        <v>11</v>
      </c>
      <c r="L221" s="1597"/>
      <c r="M221" s="1597"/>
      <c r="N221" s="1597"/>
      <c r="O221" s="448">
        <v>0.2</v>
      </c>
    </row>
    <row r="222" spans="1:15" ht="15.75" x14ac:dyDescent="0.25">
      <c r="A222" s="16"/>
      <c r="B222" s="17"/>
      <c r="C222" s="18"/>
      <c r="D222" s="18"/>
      <c r="E222" s="18"/>
      <c r="F222" s="18"/>
      <c r="G222" s="18"/>
      <c r="H222" s="18"/>
      <c r="I222" s="18"/>
      <c r="J222" s="18"/>
      <c r="K222" s="18"/>
      <c r="L222" s="18"/>
      <c r="M222" s="18"/>
      <c r="N222" s="18"/>
      <c r="O222" s="16"/>
    </row>
    <row r="223" spans="1:15" ht="31.5" x14ac:dyDescent="0.25">
      <c r="A223" s="425" t="s">
        <v>202</v>
      </c>
      <c r="B223" s="1576"/>
      <c r="C223" s="1577"/>
      <c r="D223" s="1577"/>
      <c r="E223" s="1577"/>
      <c r="F223" s="1577"/>
      <c r="G223" s="1577"/>
      <c r="H223" s="1577"/>
      <c r="I223" s="1577"/>
      <c r="J223" s="1577"/>
      <c r="K223" s="1577"/>
      <c r="L223" s="1577"/>
      <c r="M223" s="1577"/>
      <c r="N223" s="1577"/>
      <c r="O223" s="1578"/>
    </row>
    <row r="224" spans="1:15" ht="31.5" x14ac:dyDescent="0.25">
      <c r="A224" s="16"/>
      <c r="B224" s="17"/>
      <c r="C224" s="18"/>
      <c r="D224" s="18"/>
      <c r="E224" s="1579" t="s">
        <v>14</v>
      </c>
      <c r="F224" s="1579"/>
      <c r="G224" s="1579"/>
      <c r="H224" s="1579"/>
      <c r="I224" s="373" t="s">
        <v>15</v>
      </c>
      <c r="J224" s="18"/>
      <c r="K224" s="18"/>
      <c r="L224" s="1579" t="s">
        <v>16</v>
      </c>
      <c r="M224" s="1579"/>
      <c r="N224" s="1579"/>
      <c r="O224" s="373" t="s">
        <v>15</v>
      </c>
    </row>
    <row r="225" spans="1:15" x14ac:dyDescent="0.25">
      <c r="A225" s="1580" t="s">
        <v>17</v>
      </c>
      <c r="B225" s="1581"/>
      <c r="C225" s="1581"/>
      <c r="D225" s="1582"/>
      <c r="E225" s="1408" t="s">
        <v>886</v>
      </c>
      <c r="F225" s="1574"/>
      <c r="G225" s="1574"/>
      <c r="H225" s="1575"/>
      <c r="I225" s="753">
        <v>0.2</v>
      </c>
      <c r="J225" s="1580" t="s">
        <v>19</v>
      </c>
      <c r="K225" s="1582"/>
      <c r="L225" s="1573" t="s">
        <v>850</v>
      </c>
      <c r="M225" s="1574"/>
      <c r="N225" s="1575"/>
      <c r="O225" s="753">
        <v>0.05</v>
      </c>
    </row>
    <row r="226" spans="1:15" x14ac:dyDescent="0.25">
      <c r="A226" s="1583"/>
      <c r="B226" s="1584"/>
      <c r="C226" s="1584"/>
      <c r="D226" s="1585"/>
      <c r="E226" s="1408" t="s">
        <v>847</v>
      </c>
      <c r="F226" s="1574"/>
      <c r="G226" s="1574"/>
      <c r="H226" s="1575"/>
      <c r="I226" s="753">
        <v>0.7</v>
      </c>
      <c r="J226" s="1583"/>
      <c r="K226" s="1585"/>
      <c r="L226" s="1573" t="s">
        <v>889</v>
      </c>
      <c r="M226" s="1574"/>
      <c r="N226" s="1575"/>
      <c r="O226" s="753">
        <v>0.1</v>
      </c>
    </row>
    <row r="227" spans="1:15" x14ac:dyDescent="0.25">
      <c r="A227" s="1583"/>
      <c r="B227" s="1584"/>
      <c r="C227" s="1584"/>
      <c r="D227" s="1585"/>
      <c r="E227" s="1408" t="s">
        <v>920</v>
      </c>
      <c r="F227" s="1574"/>
      <c r="G227" s="1574"/>
      <c r="H227" s="1575"/>
      <c r="I227" s="753">
        <v>1</v>
      </c>
      <c r="J227" s="1583"/>
      <c r="K227" s="1585"/>
      <c r="L227" s="1573" t="s">
        <v>890</v>
      </c>
      <c r="M227" s="1574"/>
      <c r="N227" s="1575"/>
      <c r="O227" s="753">
        <v>0.1</v>
      </c>
    </row>
    <row r="228" spans="1:15" x14ac:dyDescent="0.25">
      <c r="A228" s="1583"/>
      <c r="B228" s="1584"/>
      <c r="C228" s="1584"/>
      <c r="D228" s="1585"/>
      <c r="E228" s="1408" t="s">
        <v>905</v>
      </c>
      <c r="F228" s="1574"/>
      <c r="G228" s="1574"/>
      <c r="H228" s="1575"/>
      <c r="I228" s="753">
        <v>0.3</v>
      </c>
      <c r="J228" s="1583"/>
      <c r="K228" s="1585"/>
      <c r="L228" s="1573" t="s">
        <v>856</v>
      </c>
      <c r="M228" s="1574"/>
      <c r="N228" s="1575"/>
      <c r="O228" s="753">
        <v>0.15</v>
      </c>
    </row>
    <row r="229" spans="1:15" x14ac:dyDescent="0.25">
      <c r="A229" s="1583"/>
      <c r="B229" s="1584"/>
      <c r="C229" s="1584"/>
      <c r="D229" s="1585"/>
      <c r="E229" s="1272"/>
      <c r="F229" s="1272"/>
      <c r="G229" s="1272"/>
      <c r="H229" s="1272"/>
      <c r="I229" s="753"/>
      <c r="J229" s="1583"/>
      <c r="K229" s="1585"/>
      <c r="L229" s="1573" t="s">
        <v>855</v>
      </c>
      <c r="M229" s="1574"/>
      <c r="N229" s="1575"/>
      <c r="O229" s="753">
        <v>0.15</v>
      </c>
    </row>
    <row r="230" spans="1:15" x14ac:dyDescent="0.25">
      <c r="A230" s="1583"/>
      <c r="B230" s="1584"/>
      <c r="C230" s="1584"/>
      <c r="D230" s="1585"/>
      <c r="E230" s="1272"/>
      <c r="F230" s="1272"/>
      <c r="G230" s="1272"/>
      <c r="H230" s="1272"/>
      <c r="I230" s="230"/>
      <c r="J230" s="1583"/>
      <c r="K230" s="1585"/>
      <c r="L230" s="1573" t="s">
        <v>887</v>
      </c>
      <c r="M230" s="1574"/>
      <c r="N230" s="1575"/>
      <c r="O230" s="753">
        <v>0.25</v>
      </c>
    </row>
    <row r="231" spans="1:15" x14ac:dyDescent="0.25">
      <c r="A231" s="1583"/>
      <c r="B231" s="1584"/>
      <c r="C231" s="1584"/>
      <c r="D231" s="1585"/>
      <c r="E231" s="1272"/>
      <c r="F231" s="1272"/>
      <c r="G231" s="1272"/>
      <c r="H231" s="1272"/>
      <c r="I231" s="230"/>
      <c r="J231" s="1583"/>
      <c r="K231" s="1585"/>
      <c r="L231" s="1573" t="s">
        <v>888</v>
      </c>
      <c r="M231" s="1574"/>
      <c r="N231" s="1575"/>
      <c r="O231" s="753">
        <v>0.3</v>
      </c>
    </row>
    <row r="232" spans="1:15" x14ac:dyDescent="0.25">
      <c r="A232" s="1583"/>
      <c r="B232" s="1584"/>
      <c r="C232" s="1584"/>
      <c r="D232" s="1585"/>
      <c r="E232" s="1272"/>
      <c r="F232" s="1272"/>
      <c r="G232" s="1272"/>
      <c r="H232" s="1272"/>
      <c r="I232" s="230"/>
      <c r="J232" s="1583"/>
      <c r="K232" s="1585"/>
      <c r="L232" s="1573" t="s">
        <v>921</v>
      </c>
      <c r="M232" s="1574"/>
      <c r="N232" s="1575"/>
      <c r="O232" s="753">
        <v>0.25</v>
      </c>
    </row>
    <row r="233" spans="1:15" x14ac:dyDescent="0.25">
      <c r="A233" s="1583"/>
      <c r="B233" s="1584"/>
      <c r="C233" s="1584"/>
      <c r="D233" s="1585"/>
      <c r="E233" s="1272"/>
      <c r="F233" s="1272"/>
      <c r="G233" s="1272"/>
      <c r="H233" s="1272"/>
      <c r="I233" s="21"/>
      <c r="J233" s="1583"/>
      <c r="K233" s="1585"/>
      <c r="L233" s="1573" t="s">
        <v>848</v>
      </c>
      <c r="M233" s="1574"/>
      <c r="N233" s="1575"/>
      <c r="O233" s="753">
        <v>0.5</v>
      </c>
    </row>
    <row r="234" spans="1:15" x14ac:dyDescent="0.25">
      <c r="A234" s="1583"/>
      <c r="B234" s="1584"/>
      <c r="C234" s="1584"/>
      <c r="D234" s="1585"/>
      <c r="E234" s="1272"/>
      <c r="F234" s="1272"/>
      <c r="G234" s="1272"/>
      <c r="H234" s="1272"/>
      <c r="I234" s="21"/>
      <c r="J234" s="1583"/>
      <c r="K234" s="1585"/>
      <c r="L234" s="1573" t="s">
        <v>846</v>
      </c>
      <c r="M234" s="1574"/>
      <c r="N234" s="1575"/>
      <c r="O234" s="753">
        <v>0.5</v>
      </c>
    </row>
    <row r="235" spans="1:15" x14ac:dyDescent="0.25">
      <c r="A235" s="1586"/>
      <c r="B235" s="1587"/>
      <c r="C235" s="1587"/>
      <c r="D235" s="1588"/>
      <c r="E235" s="1272"/>
      <c r="F235" s="1272"/>
      <c r="G235" s="1272"/>
      <c r="H235" s="1272"/>
      <c r="I235" s="21"/>
      <c r="J235" s="1586"/>
      <c r="K235" s="1588"/>
      <c r="L235" s="1573" t="s">
        <v>849</v>
      </c>
      <c r="M235" s="1574"/>
      <c r="N235" s="1575"/>
      <c r="O235" s="230">
        <v>0.75</v>
      </c>
    </row>
    <row r="236" spans="1:15" ht="15.75" x14ac:dyDescent="0.25">
      <c r="A236" s="16"/>
      <c r="B236" s="17"/>
      <c r="C236" s="18"/>
      <c r="D236" s="18"/>
      <c r="E236" s="18"/>
      <c r="F236" s="18"/>
      <c r="G236" s="18"/>
      <c r="H236" s="18"/>
      <c r="I236" s="18"/>
      <c r="J236" s="18"/>
      <c r="K236" s="18"/>
      <c r="L236" s="18"/>
      <c r="M236" s="18"/>
      <c r="N236" s="18"/>
      <c r="O236" s="16"/>
    </row>
    <row r="237" spans="1:15" ht="15.75" x14ac:dyDescent="0.25">
      <c r="A237" s="16"/>
      <c r="B237" s="17"/>
      <c r="C237" s="18"/>
      <c r="D237" s="18"/>
      <c r="E237" s="18"/>
      <c r="F237" s="18"/>
      <c r="G237" s="18"/>
      <c r="H237" s="18"/>
      <c r="I237" s="18"/>
      <c r="J237" s="18"/>
      <c r="K237" s="18"/>
      <c r="L237" s="18"/>
      <c r="M237" s="18"/>
      <c r="N237" s="18"/>
      <c r="O237" s="16"/>
    </row>
    <row r="238" spans="1:15" ht="63" x14ac:dyDescent="0.25">
      <c r="A238" s="426" t="s">
        <v>48</v>
      </c>
      <c r="B238" s="427" t="s">
        <v>49</v>
      </c>
      <c r="C238" s="426" t="s">
        <v>50</v>
      </c>
      <c r="D238" s="426" t="s">
        <v>51</v>
      </c>
      <c r="E238" s="426" t="s">
        <v>52</v>
      </c>
      <c r="F238" s="1572" t="s">
        <v>53</v>
      </c>
      <c r="G238" s="1572"/>
      <c r="H238" s="1572" t="s">
        <v>54</v>
      </c>
      <c r="I238" s="1572"/>
      <c r="J238" s="427" t="s">
        <v>55</v>
      </c>
      <c r="K238" s="1572" t="s">
        <v>56</v>
      </c>
      <c r="L238" s="1572"/>
      <c r="M238" s="1599" t="s">
        <v>57</v>
      </c>
      <c r="N238" s="1600"/>
      <c r="O238" s="1601"/>
    </row>
    <row r="239" spans="1:15" ht="47.25" x14ac:dyDescent="0.25">
      <c r="A239" s="27" t="s">
        <v>58</v>
      </c>
      <c r="B239" s="63"/>
      <c r="C239" s="451" t="s">
        <v>922</v>
      </c>
      <c r="D239" s="396" t="s">
        <v>262</v>
      </c>
      <c r="E239" s="396" t="s">
        <v>61</v>
      </c>
      <c r="F239" s="1127"/>
      <c r="G239" s="1127"/>
      <c r="H239" s="1472" t="s">
        <v>162</v>
      </c>
      <c r="I239" s="1473"/>
      <c r="J239" s="408">
        <v>7</v>
      </c>
      <c r="K239" s="1108" t="s">
        <v>139</v>
      </c>
      <c r="L239" s="1108"/>
      <c r="M239" s="1109" t="s">
        <v>843</v>
      </c>
      <c r="N239" s="1109"/>
      <c r="O239" s="1109"/>
    </row>
    <row r="240" spans="1:15" ht="15.75" x14ac:dyDescent="0.25">
      <c r="A240" s="1549" t="s">
        <v>67</v>
      </c>
      <c r="B240" s="1546"/>
      <c r="C240" s="1112" t="s">
        <v>923</v>
      </c>
      <c r="D240" s="1072"/>
      <c r="E240" s="1072"/>
      <c r="F240" s="1072"/>
      <c r="G240" s="1073"/>
      <c r="H240" s="1553" t="s">
        <v>69</v>
      </c>
      <c r="I240" s="1570"/>
      <c r="J240" s="1571"/>
      <c r="K240" s="1557"/>
      <c r="L240" s="1557"/>
      <c r="M240" s="1557"/>
      <c r="N240" s="1557"/>
      <c r="O240" s="1558"/>
    </row>
    <row r="241" spans="1:15" ht="15.75" x14ac:dyDescent="0.25">
      <c r="A241" s="1096" t="s">
        <v>71</v>
      </c>
      <c r="B241" s="1097"/>
      <c r="C241" s="1097"/>
      <c r="D241" s="1097"/>
      <c r="E241" s="1097"/>
      <c r="F241" s="1098"/>
      <c r="G241" s="1099" t="s">
        <v>72</v>
      </c>
      <c r="H241" s="1099"/>
      <c r="I241" s="1099"/>
      <c r="J241" s="1099"/>
      <c r="K241" s="1099"/>
      <c r="L241" s="1099"/>
      <c r="M241" s="1099"/>
      <c r="N241" s="1099"/>
      <c r="O241" s="1099"/>
    </row>
    <row r="242" spans="1:15" x14ac:dyDescent="0.25">
      <c r="A242" s="1100"/>
      <c r="B242" s="1101"/>
      <c r="C242" s="1101"/>
      <c r="D242" s="1101"/>
      <c r="E242" s="1101"/>
      <c r="F242" s="1101"/>
      <c r="G242" s="1104"/>
      <c r="H242" s="1104"/>
      <c r="I242" s="1104"/>
      <c r="J242" s="1104"/>
      <c r="K242" s="1104"/>
      <c r="L242" s="1104"/>
      <c r="M242" s="1104"/>
      <c r="N242" s="1104"/>
      <c r="O242" s="1104"/>
    </row>
    <row r="243" spans="1:15" x14ac:dyDescent="0.25">
      <c r="A243" s="1102"/>
      <c r="B243" s="1103"/>
      <c r="C243" s="1103"/>
      <c r="D243" s="1103"/>
      <c r="E243" s="1103"/>
      <c r="F243" s="1103"/>
      <c r="G243" s="1104"/>
      <c r="H243" s="1104"/>
      <c r="I243" s="1104"/>
      <c r="J243" s="1104"/>
      <c r="K243" s="1104"/>
      <c r="L243" s="1104"/>
      <c r="M243" s="1104"/>
      <c r="N243" s="1104"/>
      <c r="O243" s="1104"/>
    </row>
    <row r="244" spans="1:15" ht="15.75" x14ac:dyDescent="0.25">
      <c r="A244" s="1096" t="s">
        <v>75</v>
      </c>
      <c r="B244" s="1097"/>
      <c r="C244" s="1097"/>
      <c r="D244" s="1097"/>
      <c r="E244" s="1097"/>
      <c r="F244" s="1097"/>
      <c r="G244" s="1099" t="s">
        <v>76</v>
      </c>
      <c r="H244" s="1099"/>
      <c r="I244" s="1099"/>
      <c r="J244" s="1099"/>
      <c r="K244" s="1099"/>
      <c r="L244" s="1099"/>
      <c r="M244" s="1099"/>
      <c r="N244" s="1099"/>
      <c r="O244" s="1099"/>
    </row>
    <row r="245" spans="1:15" x14ac:dyDescent="0.25">
      <c r="A245" s="1123"/>
      <c r="B245" s="1123"/>
      <c r="C245" s="1123"/>
      <c r="D245" s="1123"/>
      <c r="E245" s="1123"/>
      <c r="F245" s="1123"/>
      <c r="G245" s="1123"/>
      <c r="H245" s="1123"/>
      <c r="I245" s="1123"/>
      <c r="J245" s="1123"/>
      <c r="K245" s="1123"/>
      <c r="L245" s="1123"/>
      <c r="M245" s="1123"/>
      <c r="N245" s="1123"/>
      <c r="O245" s="1123"/>
    </row>
    <row r="246" spans="1:15" x14ac:dyDescent="0.25">
      <c r="A246" s="1123"/>
      <c r="B246" s="1123"/>
      <c r="C246" s="1123"/>
      <c r="D246" s="1123"/>
      <c r="E246" s="1123"/>
      <c r="F246" s="1123"/>
      <c r="G246" s="1123"/>
      <c r="H246" s="1123"/>
      <c r="I246" s="1123"/>
      <c r="J246" s="1123"/>
      <c r="K246" s="1123"/>
      <c r="L246" s="1123"/>
      <c r="M246" s="1123"/>
      <c r="N246" s="1123"/>
      <c r="O246" s="1123"/>
    </row>
    <row r="247" spans="1:15" ht="15.75" x14ac:dyDescent="0.25">
      <c r="A247" s="433"/>
      <c r="B247" s="434"/>
      <c r="C247" s="17"/>
      <c r="D247" s="17"/>
      <c r="E247" s="17"/>
      <c r="F247" s="17"/>
      <c r="G247" s="17"/>
      <c r="H247" s="17"/>
      <c r="I247" s="17"/>
      <c r="J247" s="17"/>
      <c r="K247" s="17"/>
      <c r="L247" s="17"/>
      <c r="M247" s="17"/>
      <c r="N247" s="17"/>
      <c r="O247" s="433"/>
    </row>
    <row r="248" spans="1:15" ht="15.75" x14ac:dyDescent="0.25">
      <c r="A248" s="17"/>
      <c r="B248" s="17"/>
      <c r="C248" s="433"/>
      <c r="D248" s="1549" t="s">
        <v>77</v>
      </c>
      <c r="E248" s="1545"/>
      <c r="F248" s="1545"/>
      <c r="G248" s="1545"/>
      <c r="H248" s="1545"/>
      <c r="I248" s="1545"/>
      <c r="J248" s="1545"/>
      <c r="K248" s="1545"/>
      <c r="L248" s="1545"/>
      <c r="M248" s="1545"/>
      <c r="N248" s="1545"/>
      <c r="O248" s="1546"/>
    </row>
    <row r="249" spans="1:15" ht="15.75" x14ac:dyDescent="0.25">
      <c r="A249" s="433"/>
      <c r="B249" s="434"/>
      <c r="C249" s="17"/>
      <c r="D249" s="427" t="s">
        <v>78</v>
      </c>
      <c r="E249" s="427" t="s">
        <v>79</v>
      </c>
      <c r="F249" s="427" t="s">
        <v>80</v>
      </c>
      <c r="G249" s="427" t="s">
        <v>81</v>
      </c>
      <c r="H249" s="427" t="s">
        <v>82</v>
      </c>
      <c r="I249" s="427" t="s">
        <v>83</v>
      </c>
      <c r="J249" s="427" t="s">
        <v>84</v>
      </c>
      <c r="K249" s="427" t="s">
        <v>85</v>
      </c>
      <c r="L249" s="427" t="s">
        <v>86</v>
      </c>
      <c r="M249" s="427" t="s">
        <v>87</v>
      </c>
      <c r="N249" s="427" t="s">
        <v>88</v>
      </c>
      <c r="O249" s="427" t="s">
        <v>89</v>
      </c>
    </row>
    <row r="250" spans="1:15" ht="15.75" x14ac:dyDescent="0.25">
      <c r="A250" s="1547" t="s">
        <v>90</v>
      </c>
      <c r="B250" s="1547"/>
      <c r="C250" s="1547"/>
      <c r="D250" s="437"/>
      <c r="E250" s="439"/>
      <c r="F250" s="439"/>
      <c r="G250" s="439"/>
      <c r="H250" s="439"/>
      <c r="I250" s="439"/>
      <c r="J250" s="439"/>
      <c r="K250" s="439"/>
      <c r="L250" s="439"/>
      <c r="M250" s="439"/>
      <c r="N250" s="439"/>
      <c r="O250" s="449">
        <v>7</v>
      </c>
    </row>
    <row r="251" spans="1:15" ht="15.75" x14ac:dyDescent="0.25">
      <c r="A251" s="1548" t="s">
        <v>91</v>
      </c>
      <c r="B251" s="1548"/>
      <c r="C251" s="1548"/>
      <c r="D251" s="438"/>
      <c r="E251" s="438"/>
      <c r="F251" s="438"/>
      <c r="G251" s="438"/>
      <c r="H251" s="438"/>
      <c r="I251" s="438"/>
      <c r="J251" s="438"/>
      <c r="K251" s="438"/>
      <c r="L251" s="438"/>
      <c r="M251" s="438"/>
      <c r="N251" s="438"/>
      <c r="O251" s="438"/>
    </row>
    <row r="252" spans="1:15" ht="15.75" x14ac:dyDescent="0.25">
      <c r="A252" s="433"/>
      <c r="B252" s="434"/>
      <c r="C252" s="440"/>
      <c r="D252" s="440"/>
      <c r="E252" s="440"/>
      <c r="F252" s="440"/>
      <c r="G252" s="440"/>
      <c r="H252" s="440"/>
      <c r="I252" s="440"/>
      <c r="J252" s="440"/>
      <c r="K252" s="440"/>
      <c r="L252" s="441"/>
      <c r="M252" s="441"/>
      <c r="N252" s="441"/>
      <c r="O252" s="433"/>
    </row>
    <row r="253" spans="1:15" ht="15.75" x14ac:dyDescent="0.25">
      <c r="A253" s="433"/>
      <c r="B253" s="434"/>
      <c r="C253" s="440"/>
      <c r="D253" s="440"/>
      <c r="E253" s="440"/>
      <c r="F253" s="440"/>
      <c r="G253" s="440"/>
      <c r="H253" s="440"/>
      <c r="I253" s="440"/>
      <c r="J253" s="440"/>
      <c r="K253" s="440"/>
      <c r="L253" s="441"/>
      <c r="M253" s="441"/>
      <c r="N253" s="441"/>
      <c r="O253" s="433"/>
    </row>
    <row r="254" spans="1:15" ht="47.25" x14ac:dyDescent="0.25">
      <c r="A254" s="426" t="s">
        <v>48</v>
      </c>
      <c r="B254" s="427" t="s">
        <v>49</v>
      </c>
      <c r="C254" s="1572" t="s">
        <v>50</v>
      </c>
      <c r="D254" s="1572"/>
      <c r="E254" s="1572"/>
      <c r="F254" s="1572" t="s">
        <v>53</v>
      </c>
      <c r="G254" s="1572"/>
      <c r="H254" s="1572" t="s">
        <v>54</v>
      </c>
      <c r="I254" s="1572"/>
      <c r="J254" s="427" t="s">
        <v>55</v>
      </c>
      <c r="K254" s="1572" t="s">
        <v>56</v>
      </c>
      <c r="L254" s="1572"/>
      <c r="M254" s="1544" t="s">
        <v>57</v>
      </c>
      <c r="N254" s="1559"/>
      <c r="O254" s="1560"/>
    </row>
    <row r="255" spans="1:15" ht="63" x14ac:dyDescent="0.25">
      <c r="A255" s="27" t="s">
        <v>92</v>
      </c>
      <c r="B255" s="63"/>
      <c r="C255" s="1112" t="s">
        <v>873</v>
      </c>
      <c r="D255" s="1072"/>
      <c r="E255" s="1073"/>
      <c r="F255" s="1112" t="s">
        <v>874</v>
      </c>
      <c r="G255" s="1073"/>
      <c r="H255" s="1133" t="s">
        <v>227</v>
      </c>
      <c r="I255" s="1117"/>
      <c r="J255" s="408">
        <v>100</v>
      </c>
      <c r="K255" s="1108" t="s">
        <v>291</v>
      </c>
      <c r="L255" s="1108"/>
      <c r="M255" s="1109" t="s">
        <v>924</v>
      </c>
      <c r="N255" s="1109"/>
      <c r="O255" s="1109"/>
    </row>
    <row r="256" spans="1:15" ht="15.75" x14ac:dyDescent="0.25">
      <c r="A256" s="1549" t="s">
        <v>67</v>
      </c>
      <c r="B256" s="1546"/>
      <c r="C256" s="1550"/>
      <c r="D256" s="1551"/>
      <c r="E256" s="1551"/>
      <c r="F256" s="1551"/>
      <c r="G256" s="1552"/>
      <c r="H256" s="1569" t="s">
        <v>98</v>
      </c>
      <c r="I256" s="1570"/>
      <c r="J256" s="1571"/>
      <c r="K256" s="1557"/>
      <c r="L256" s="1557"/>
      <c r="M256" s="1557"/>
      <c r="N256" s="1557"/>
      <c r="O256" s="1558"/>
    </row>
    <row r="257" spans="1:15" ht="15.75" x14ac:dyDescent="0.25">
      <c r="A257" s="1096" t="s">
        <v>71</v>
      </c>
      <c r="B257" s="1097"/>
      <c r="C257" s="1097"/>
      <c r="D257" s="1097"/>
      <c r="E257" s="1097"/>
      <c r="F257" s="1098"/>
      <c r="G257" s="1099" t="s">
        <v>72</v>
      </c>
      <c r="H257" s="1099"/>
      <c r="I257" s="1099"/>
      <c r="J257" s="1099"/>
      <c r="K257" s="1099"/>
      <c r="L257" s="1099"/>
      <c r="M257" s="1099"/>
      <c r="N257" s="1099"/>
      <c r="O257" s="1099"/>
    </row>
    <row r="258" spans="1:15" x14ac:dyDescent="0.25">
      <c r="A258" s="1148" t="s">
        <v>876</v>
      </c>
      <c r="B258" s="1149"/>
      <c r="C258" s="1149"/>
      <c r="D258" s="1149"/>
      <c r="E258" s="1149"/>
      <c r="F258" s="1149"/>
      <c r="G258" s="1152" t="s">
        <v>877</v>
      </c>
      <c r="H258" s="1152"/>
      <c r="I258" s="1152"/>
      <c r="J258" s="1152"/>
      <c r="K258" s="1152"/>
      <c r="L258" s="1152"/>
      <c r="M258" s="1152"/>
      <c r="N258" s="1152"/>
      <c r="O258" s="1152"/>
    </row>
    <row r="259" spans="1:15" x14ac:dyDescent="0.25">
      <c r="A259" s="1150"/>
      <c r="B259" s="1151"/>
      <c r="C259" s="1151"/>
      <c r="D259" s="1151"/>
      <c r="E259" s="1151"/>
      <c r="F259" s="1151"/>
      <c r="G259" s="1152"/>
      <c r="H259" s="1152"/>
      <c r="I259" s="1152"/>
      <c r="J259" s="1152"/>
      <c r="K259" s="1152"/>
      <c r="L259" s="1152"/>
      <c r="M259" s="1152"/>
      <c r="N259" s="1152"/>
      <c r="O259" s="1152"/>
    </row>
    <row r="260" spans="1:15" ht="15.75" x14ac:dyDescent="0.25">
      <c r="A260" s="1096" t="s">
        <v>75</v>
      </c>
      <c r="B260" s="1097"/>
      <c r="C260" s="1097"/>
      <c r="D260" s="1097"/>
      <c r="E260" s="1097"/>
      <c r="F260" s="1097"/>
      <c r="G260" s="1099" t="s">
        <v>76</v>
      </c>
      <c r="H260" s="1099"/>
      <c r="I260" s="1099"/>
      <c r="J260" s="1099"/>
      <c r="K260" s="1099"/>
      <c r="L260" s="1099"/>
      <c r="M260" s="1099"/>
      <c r="N260" s="1099"/>
      <c r="O260" s="1099"/>
    </row>
    <row r="261" spans="1:15" x14ac:dyDescent="0.25">
      <c r="A261" s="1123"/>
      <c r="B261" s="1123"/>
      <c r="C261" s="1123"/>
      <c r="D261" s="1123"/>
      <c r="E261" s="1123"/>
      <c r="F261" s="1123"/>
      <c r="G261" s="1123"/>
      <c r="H261" s="1123"/>
      <c r="I261" s="1123"/>
      <c r="J261" s="1123"/>
      <c r="K261" s="1123"/>
      <c r="L261" s="1123"/>
      <c r="M261" s="1123"/>
      <c r="N261" s="1123"/>
      <c r="O261" s="1123"/>
    </row>
    <row r="262" spans="1:15" x14ac:dyDescent="0.25">
      <c r="A262" s="1123"/>
      <c r="B262" s="1123"/>
      <c r="C262" s="1123"/>
      <c r="D262" s="1123"/>
      <c r="E262" s="1123"/>
      <c r="F262" s="1123"/>
      <c r="G262" s="1123"/>
      <c r="H262" s="1123"/>
      <c r="I262" s="1123"/>
      <c r="J262" s="1123"/>
      <c r="K262" s="1123"/>
      <c r="L262" s="1123"/>
      <c r="M262" s="1123"/>
      <c r="N262" s="1123"/>
      <c r="O262" s="1123"/>
    </row>
    <row r="263" spans="1:15" ht="15.75" x14ac:dyDescent="0.25">
      <c r="A263" s="433"/>
      <c r="B263" s="434"/>
      <c r="C263" s="17"/>
      <c r="D263" s="17"/>
      <c r="E263" s="17"/>
      <c r="F263" s="17"/>
      <c r="G263" s="17"/>
      <c r="H263" s="17"/>
      <c r="I263" s="17"/>
      <c r="J263" s="17"/>
      <c r="K263" s="17"/>
      <c r="L263" s="17"/>
      <c r="M263" s="17"/>
      <c r="N263" s="17"/>
      <c r="O263" s="433"/>
    </row>
    <row r="264" spans="1:15" ht="15.75" x14ac:dyDescent="0.25">
      <c r="A264" s="435" t="s">
        <v>101</v>
      </c>
      <c r="B264" s="435" t="s">
        <v>49</v>
      </c>
      <c r="C264" s="436"/>
      <c r="D264" s="427" t="s">
        <v>78</v>
      </c>
      <c r="E264" s="427" t="s">
        <v>79</v>
      </c>
      <c r="F264" s="427" t="s">
        <v>80</v>
      </c>
      <c r="G264" s="427" t="s">
        <v>81</v>
      </c>
      <c r="H264" s="427" t="s">
        <v>82</v>
      </c>
      <c r="I264" s="427" t="s">
        <v>83</v>
      </c>
      <c r="J264" s="427" t="s">
        <v>84</v>
      </c>
      <c r="K264" s="427" t="s">
        <v>85</v>
      </c>
      <c r="L264" s="427" t="s">
        <v>86</v>
      </c>
      <c r="M264" s="427" t="s">
        <v>87</v>
      </c>
      <c r="N264" s="427" t="s">
        <v>88</v>
      </c>
      <c r="O264" s="427" t="s">
        <v>89</v>
      </c>
    </row>
    <row r="265" spans="1:15" ht="31.5" x14ac:dyDescent="0.25">
      <c r="A265" s="1566" t="s">
        <v>925</v>
      </c>
      <c r="B265" s="1598">
        <v>15</v>
      </c>
      <c r="C265" s="437" t="s">
        <v>90</v>
      </c>
      <c r="D265" s="437">
        <v>8</v>
      </c>
      <c r="E265" s="437">
        <v>16</v>
      </c>
      <c r="F265" s="437">
        <v>24</v>
      </c>
      <c r="G265" s="437">
        <v>32</v>
      </c>
      <c r="H265" s="437">
        <v>40</v>
      </c>
      <c r="I265" s="437">
        <v>50</v>
      </c>
      <c r="J265" s="437">
        <v>58</v>
      </c>
      <c r="K265" s="437">
        <v>66</v>
      </c>
      <c r="L265" s="437">
        <v>74</v>
      </c>
      <c r="M265" s="437">
        <v>82</v>
      </c>
      <c r="N265" s="437">
        <v>92</v>
      </c>
      <c r="O265" s="437">
        <v>100</v>
      </c>
    </row>
    <row r="266" spans="1:15" x14ac:dyDescent="0.25">
      <c r="A266" s="1567"/>
      <c r="B266" s="1598"/>
      <c r="C266" s="438" t="s">
        <v>91</v>
      </c>
      <c r="D266" s="438">
        <v>8</v>
      </c>
      <c r="E266" s="438">
        <v>16</v>
      </c>
      <c r="F266" s="438">
        <v>24</v>
      </c>
      <c r="G266" s="438">
        <v>32</v>
      </c>
      <c r="H266" s="438">
        <v>40</v>
      </c>
      <c r="I266" s="438">
        <v>50</v>
      </c>
      <c r="J266" s="438">
        <v>58</v>
      </c>
      <c r="K266" s="438">
        <v>66</v>
      </c>
      <c r="L266" s="438">
        <v>74</v>
      </c>
      <c r="M266" s="438"/>
      <c r="N266" s="438"/>
      <c r="O266" s="438"/>
    </row>
    <row r="267" spans="1:15" ht="31.5" x14ac:dyDescent="0.25">
      <c r="A267" s="1566" t="s">
        <v>926</v>
      </c>
      <c r="B267" s="1598">
        <v>15</v>
      </c>
      <c r="C267" s="437" t="s">
        <v>90</v>
      </c>
      <c r="D267" s="437">
        <v>2</v>
      </c>
      <c r="E267" s="437">
        <v>3</v>
      </c>
      <c r="F267" s="437">
        <v>8</v>
      </c>
      <c r="G267" s="437">
        <v>15</v>
      </c>
      <c r="H267" s="437">
        <v>18</v>
      </c>
      <c r="I267" s="437">
        <v>25</v>
      </c>
      <c r="J267" s="437">
        <v>30</v>
      </c>
      <c r="K267" s="437">
        <v>35</v>
      </c>
      <c r="L267" s="437">
        <v>40</v>
      </c>
      <c r="M267" s="437">
        <v>50</v>
      </c>
      <c r="N267" s="437">
        <v>70</v>
      </c>
      <c r="O267" s="437">
        <v>100</v>
      </c>
    </row>
    <row r="268" spans="1:15" x14ac:dyDescent="0.25">
      <c r="A268" s="1567"/>
      <c r="B268" s="1598"/>
      <c r="C268" s="438" t="s">
        <v>91</v>
      </c>
      <c r="D268" s="438">
        <v>7</v>
      </c>
      <c r="E268" s="438">
        <v>15</v>
      </c>
      <c r="F268" s="438">
        <v>22</v>
      </c>
      <c r="G268" s="438">
        <v>40</v>
      </c>
      <c r="H268" s="438">
        <v>50</v>
      </c>
      <c r="I268" s="438">
        <v>60</v>
      </c>
      <c r="J268" s="438">
        <v>70</v>
      </c>
      <c r="K268" s="438">
        <v>75</v>
      </c>
      <c r="L268" s="438">
        <v>80</v>
      </c>
      <c r="M268" s="438"/>
      <c r="N268" s="438"/>
      <c r="O268" s="438"/>
    </row>
    <row r="269" spans="1:15" ht="31.5" x14ac:dyDescent="0.25">
      <c r="A269" s="1566" t="s">
        <v>927</v>
      </c>
      <c r="B269" s="1598">
        <v>15</v>
      </c>
      <c r="C269" s="437" t="s">
        <v>90</v>
      </c>
      <c r="D269" s="437">
        <v>2</v>
      </c>
      <c r="E269" s="437">
        <v>3</v>
      </c>
      <c r="F269" s="437">
        <v>8</v>
      </c>
      <c r="G269" s="437">
        <v>15</v>
      </c>
      <c r="H269" s="437">
        <v>18</v>
      </c>
      <c r="I269" s="437">
        <v>25</v>
      </c>
      <c r="J269" s="437">
        <v>30</v>
      </c>
      <c r="K269" s="437">
        <v>35</v>
      </c>
      <c r="L269" s="437">
        <v>40</v>
      </c>
      <c r="M269" s="437">
        <v>50</v>
      </c>
      <c r="N269" s="437">
        <v>70</v>
      </c>
      <c r="O269" s="437">
        <v>100</v>
      </c>
    </row>
    <row r="270" spans="1:15" x14ac:dyDescent="0.25">
      <c r="A270" s="1567"/>
      <c r="B270" s="1598"/>
      <c r="C270" s="438" t="s">
        <v>91</v>
      </c>
      <c r="D270" s="438">
        <v>1</v>
      </c>
      <c r="E270" s="438">
        <v>3</v>
      </c>
      <c r="F270" s="438">
        <v>5</v>
      </c>
      <c r="G270" s="438">
        <v>10</v>
      </c>
      <c r="H270" s="438">
        <v>10</v>
      </c>
      <c r="I270" s="438">
        <v>10</v>
      </c>
      <c r="J270" s="438">
        <v>10</v>
      </c>
      <c r="K270" s="438">
        <v>10</v>
      </c>
      <c r="L270" s="438">
        <v>10</v>
      </c>
      <c r="M270" s="438"/>
      <c r="N270" s="438"/>
      <c r="O270" s="438"/>
    </row>
    <row r="271" spans="1:15" ht="31.5" x14ac:dyDescent="0.25">
      <c r="A271" s="1566" t="s">
        <v>928</v>
      </c>
      <c r="B271" s="1598">
        <v>15</v>
      </c>
      <c r="C271" s="437" t="s">
        <v>90</v>
      </c>
      <c r="D271" s="437">
        <v>2</v>
      </c>
      <c r="E271" s="437">
        <v>3</v>
      </c>
      <c r="F271" s="437">
        <v>8</v>
      </c>
      <c r="G271" s="437">
        <v>15</v>
      </c>
      <c r="H271" s="437">
        <v>18</v>
      </c>
      <c r="I271" s="437">
        <v>25</v>
      </c>
      <c r="J271" s="437">
        <v>30</v>
      </c>
      <c r="K271" s="437">
        <v>35</v>
      </c>
      <c r="L271" s="437">
        <v>40</v>
      </c>
      <c r="M271" s="437">
        <v>50</v>
      </c>
      <c r="N271" s="437">
        <v>70</v>
      </c>
      <c r="O271" s="437">
        <v>100</v>
      </c>
    </row>
    <row r="272" spans="1:15" x14ac:dyDescent="0.25">
      <c r="A272" s="1567"/>
      <c r="B272" s="1598"/>
      <c r="C272" s="438" t="s">
        <v>91</v>
      </c>
      <c r="D272" s="438">
        <v>1</v>
      </c>
      <c r="E272" s="438">
        <v>3</v>
      </c>
      <c r="F272" s="438">
        <v>5</v>
      </c>
      <c r="G272" s="438">
        <v>10</v>
      </c>
      <c r="H272" s="438">
        <v>10</v>
      </c>
      <c r="I272" s="438">
        <v>20</v>
      </c>
      <c r="J272" s="438">
        <v>30</v>
      </c>
      <c r="K272" s="438">
        <v>35</v>
      </c>
      <c r="L272" s="438">
        <v>40</v>
      </c>
      <c r="M272" s="438"/>
      <c r="N272" s="438"/>
      <c r="O272" s="438"/>
    </row>
    <row r="273" spans="1:15" ht="31.5" x14ac:dyDescent="0.25">
      <c r="A273" s="1566" t="s">
        <v>929</v>
      </c>
      <c r="B273" s="1598">
        <v>15</v>
      </c>
      <c r="C273" s="437" t="s">
        <v>90</v>
      </c>
      <c r="D273" s="437">
        <v>10</v>
      </c>
      <c r="E273" s="437">
        <v>20</v>
      </c>
      <c r="F273" s="437">
        <v>35</v>
      </c>
      <c r="G273" s="437">
        <v>50</v>
      </c>
      <c r="H273" s="437">
        <v>65</v>
      </c>
      <c r="I273" s="437">
        <v>80</v>
      </c>
      <c r="J273" s="437">
        <v>90</v>
      </c>
      <c r="K273" s="437">
        <v>100</v>
      </c>
      <c r="L273" s="437">
        <v>100</v>
      </c>
      <c r="M273" s="437">
        <v>100</v>
      </c>
      <c r="N273" s="437">
        <v>100</v>
      </c>
      <c r="O273" s="437">
        <v>100</v>
      </c>
    </row>
    <row r="274" spans="1:15" x14ac:dyDescent="0.25">
      <c r="A274" s="1567"/>
      <c r="B274" s="1598"/>
      <c r="C274" s="438" t="s">
        <v>91</v>
      </c>
      <c r="D274" s="438"/>
      <c r="E274" s="438"/>
      <c r="F274" s="438">
        <v>22</v>
      </c>
      <c r="G274" s="438">
        <v>47</v>
      </c>
      <c r="H274" s="438">
        <v>67</v>
      </c>
      <c r="I274" s="438">
        <v>75</v>
      </c>
      <c r="J274" s="438">
        <v>93</v>
      </c>
      <c r="K274" s="438">
        <v>95</v>
      </c>
      <c r="L274" s="438">
        <v>95</v>
      </c>
      <c r="M274" s="438"/>
      <c r="N274" s="438"/>
      <c r="O274" s="438"/>
    </row>
    <row r="275" spans="1:15" ht="31.5" x14ac:dyDescent="0.25">
      <c r="A275" s="1566" t="s">
        <v>930</v>
      </c>
      <c r="B275" s="1598">
        <v>15</v>
      </c>
      <c r="C275" s="437" t="s">
        <v>90</v>
      </c>
      <c r="D275" s="437">
        <v>8</v>
      </c>
      <c r="E275" s="437">
        <v>16</v>
      </c>
      <c r="F275" s="437">
        <v>24</v>
      </c>
      <c r="G275" s="437">
        <v>32</v>
      </c>
      <c r="H275" s="437">
        <v>40</v>
      </c>
      <c r="I275" s="437">
        <v>50</v>
      </c>
      <c r="J275" s="437">
        <v>58</v>
      </c>
      <c r="K275" s="437">
        <v>66</v>
      </c>
      <c r="L275" s="437">
        <v>74</v>
      </c>
      <c r="M275" s="437">
        <v>82</v>
      </c>
      <c r="N275" s="437">
        <v>92</v>
      </c>
      <c r="O275" s="437">
        <v>100</v>
      </c>
    </row>
    <row r="276" spans="1:15" x14ac:dyDescent="0.25">
      <c r="A276" s="1567"/>
      <c r="B276" s="1598"/>
      <c r="C276" s="438" t="s">
        <v>91</v>
      </c>
      <c r="D276" s="438">
        <v>10</v>
      </c>
      <c r="E276" s="438">
        <v>20</v>
      </c>
      <c r="F276" s="438">
        <v>30</v>
      </c>
      <c r="G276" s="438">
        <v>30</v>
      </c>
      <c r="H276" s="438">
        <v>35</v>
      </c>
      <c r="I276" s="438">
        <v>50</v>
      </c>
      <c r="J276" s="438">
        <v>58</v>
      </c>
      <c r="K276" s="438">
        <v>66</v>
      </c>
      <c r="L276" s="438">
        <v>70</v>
      </c>
      <c r="M276" s="438"/>
      <c r="N276" s="438"/>
      <c r="O276" s="438"/>
    </row>
    <row r="277" spans="1:15" ht="31.5" x14ac:dyDescent="0.25">
      <c r="A277" s="1566" t="s">
        <v>931</v>
      </c>
      <c r="B277" s="1598">
        <v>10</v>
      </c>
      <c r="C277" s="437" t="s">
        <v>90</v>
      </c>
      <c r="D277" s="437">
        <v>8</v>
      </c>
      <c r="E277" s="437">
        <v>16</v>
      </c>
      <c r="F277" s="437">
        <v>24</v>
      </c>
      <c r="G277" s="437">
        <v>32</v>
      </c>
      <c r="H277" s="437">
        <v>40</v>
      </c>
      <c r="I277" s="437">
        <v>50</v>
      </c>
      <c r="J277" s="437">
        <v>58</v>
      </c>
      <c r="K277" s="437">
        <v>66</v>
      </c>
      <c r="L277" s="437">
        <v>74</v>
      </c>
      <c r="M277" s="437">
        <v>82</v>
      </c>
      <c r="N277" s="437">
        <v>92</v>
      </c>
      <c r="O277" s="437">
        <v>100</v>
      </c>
    </row>
    <row r="278" spans="1:15" x14ac:dyDescent="0.25">
      <c r="A278" s="1567"/>
      <c r="B278" s="1598"/>
      <c r="C278" s="438" t="s">
        <v>91</v>
      </c>
      <c r="D278" s="438">
        <v>0</v>
      </c>
      <c r="E278" s="438">
        <v>0</v>
      </c>
      <c r="F278" s="438">
        <v>0</v>
      </c>
      <c r="G278" s="438">
        <v>25</v>
      </c>
      <c r="H278" s="438">
        <v>35</v>
      </c>
      <c r="I278" s="438">
        <v>45</v>
      </c>
      <c r="J278" s="438">
        <v>58</v>
      </c>
      <c r="K278" s="438">
        <v>66</v>
      </c>
      <c r="L278" s="438">
        <v>66</v>
      </c>
      <c r="M278" s="438"/>
      <c r="N278" s="438"/>
      <c r="O278" s="438"/>
    </row>
    <row r="279" spans="1:15" ht="15.75" x14ac:dyDescent="0.25">
      <c r="A279" s="1566"/>
      <c r="B279" s="1598"/>
      <c r="C279" s="437"/>
      <c r="D279" s="437"/>
      <c r="E279" s="437"/>
      <c r="F279" s="437"/>
      <c r="G279" s="437"/>
      <c r="H279" s="437"/>
      <c r="I279" s="437"/>
      <c r="J279" s="437"/>
      <c r="K279" s="437"/>
      <c r="L279" s="437"/>
      <c r="M279" s="437"/>
      <c r="N279" s="437"/>
      <c r="O279" s="437"/>
    </row>
    <row r="280" spans="1:15" x14ac:dyDescent="0.25">
      <c r="A280" s="1567"/>
      <c r="B280" s="1598"/>
      <c r="C280" s="438"/>
      <c r="D280" s="438"/>
      <c r="E280" s="438"/>
      <c r="F280" s="438"/>
      <c r="G280" s="438"/>
      <c r="H280" s="438"/>
      <c r="I280" s="438"/>
      <c r="J280" s="438"/>
      <c r="K280" s="438"/>
      <c r="L280" s="438"/>
      <c r="M280" s="438"/>
      <c r="N280" s="438"/>
      <c r="O280" s="438"/>
    </row>
    <row r="281" spans="1:15" ht="15.75" x14ac:dyDescent="0.25">
      <c r="A281" s="442"/>
      <c r="B281" s="443">
        <f>SUM(B265:B278)</f>
        <v>100</v>
      </c>
      <c r="C281" s="444"/>
      <c r="D281" s="444"/>
      <c r="E281" s="444"/>
      <c r="F281" s="444"/>
      <c r="G281" s="444"/>
      <c r="H281" s="444"/>
      <c r="I281" s="444"/>
      <c r="J281" s="444"/>
      <c r="K281" s="444"/>
      <c r="L281" s="444"/>
      <c r="M281" s="444"/>
      <c r="N281" s="444"/>
      <c r="O281" s="444"/>
    </row>
    <row r="282" spans="1:15" ht="47.25" x14ac:dyDescent="0.25">
      <c r="A282" s="426" t="s">
        <v>48</v>
      </c>
      <c r="B282" s="427" t="s">
        <v>49</v>
      </c>
      <c r="C282" s="1549" t="s">
        <v>50</v>
      </c>
      <c r="D282" s="1545"/>
      <c r="E282" s="1546"/>
      <c r="F282" s="1549" t="s">
        <v>53</v>
      </c>
      <c r="G282" s="1546"/>
      <c r="H282" s="1549" t="s">
        <v>54</v>
      </c>
      <c r="I282" s="1546"/>
      <c r="J282" s="427" t="s">
        <v>55</v>
      </c>
      <c r="K282" s="1549" t="s">
        <v>56</v>
      </c>
      <c r="L282" s="1546"/>
      <c r="M282" s="1544" t="s">
        <v>57</v>
      </c>
      <c r="N282" s="1559"/>
      <c r="O282" s="1560"/>
    </row>
    <row r="283" spans="1:15" ht="15.75" x14ac:dyDescent="0.25">
      <c r="A283" s="428"/>
      <c r="B283" s="445"/>
      <c r="C283" s="1550"/>
      <c r="D283" s="1551"/>
      <c r="E283" s="1552"/>
      <c r="F283" s="1561"/>
      <c r="G283" s="1562"/>
      <c r="H283" s="1556"/>
      <c r="I283" s="1558"/>
      <c r="J283" s="432"/>
      <c r="K283" s="1556"/>
      <c r="L283" s="1558"/>
      <c r="M283" s="1563"/>
      <c r="N283" s="1564"/>
      <c r="O283" s="1565"/>
    </row>
    <row r="284" spans="1:15" ht="15.75" x14ac:dyDescent="0.25">
      <c r="A284" s="1549" t="s">
        <v>67</v>
      </c>
      <c r="B284" s="1546"/>
      <c r="C284" s="1550"/>
      <c r="D284" s="1551"/>
      <c r="E284" s="1551"/>
      <c r="F284" s="1551"/>
      <c r="G284" s="1552"/>
      <c r="H284" s="1553" t="s">
        <v>69</v>
      </c>
      <c r="I284" s="1554"/>
      <c r="J284" s="1555"/>
      <c r="K284" s="1556"/>
      <c r="L284" s="1557"/>
      <c r="M284" s="1557"/>
      <c r="N284" s="1557"/>
      <c r="O284" s="1558"/>
    </row>
    <row r="285" spans="1:15" ht="15.75" x14ac:dyDescent="0.25">
      <c r="A285" s="1096" t="s">
        <v>71</v>
      </c>
      <c r="B285" s="1097"/>
      <c r="C285" s="1097"/>
      <c r="D285" s="1097"/>
      <c r="E285" s="1097"/>
      <c r="F285" s="1098"/>
      <c r="G285" s="1099" t="s">
        <v>72</v>
      </c>
      <c r="H285" s="1099"/>
      <c r="I285" s="1099"/>
      <c r="J285" s="1099"/>
      <c r="K285" s="1099"/>
      <c r="L285" s="1099"/>
      <c r="M285" s="1099"/>
      <c r="N285" s="1099"/>
      <c r="O285" s="1099"/>
    </row>
    <row r="286" spans="1:15" x14ac:dyDescent="0.25">
      <c r="A286" s="1100"/>
      <c r="B286" s="1101"/>
      <c r="C286" s="1101"/>
      <c r="D286" s="1101"/>
      <c r="E286" s="1101"/>
      <c r="F286" s="1101"/>
      <c r="G286" s="1104"/>
      <c r="H286" s="1104"/>
      <c r="I286" s="1104"/>
      <c r="J286" s="1104"/>
      <c r="K286" s="1104"/>
      <c r="L286" s="1104"/>
      <c r="M286" s="1104"/>
      <c r="N286" s="1104"/>
      <c r="O286" s="1104"/>
    </row>
    <row r="287" spans="1:15" x14ac:dyDescent="0.25">
      <c r="A287" s="1102"/>
      <c r="B287" s="1103"/>
      <c r="C287" s="1103"/>
      <c r="D287" s="1103"/>
      <c r="E287" s="1103"/>
      <c r="F287" s="1103"/>
      <c r="G287" s="1104"/>
      <c r="H287" s="1104"/>
      <c r="I287" s="1104"/>
      <c r="J287" s="1104"/>
      <c r="K287" s="1104"/>
      <c r="L287" s="1104"/>
      <c r="M287" s="1104"/>
      <c r="N287" s="1104"/>
      <c r="O287" s="1104"/>
    </row>
    <row r="288" spans="1:15" ht="15.75" x14ac:dyDescent="0.25">
      <c r="A288" s="1096" t="s">
        <v>75</v>
      </c>
      <c r="B288" s="1097"/>
      <c r="C288" s="1097"/>
      <c r="D288" s="1097"/>
      <c r="E288" s="1097"/>
      <c r="F288" s="1097"/>
      <c r="G288" s="1099" t="s">
        <v>76</v>
      </c>
      <c r="H288" s="1099"/>
      <c r="I288" s="1099"/>
      <c r="J288" s="1099"/>
      <c r="K288" s="1099"/>
      <c r="L288" s="1099"/>
      <c r="M288" s="1099"/>
      <c r="N288" s="1099"/>
      <c r="O288" s="1099"/>
    </row>
    <row r="289" spans="1:15" x14ac:dyDescent="0.25">
      <c r="A289" s="1123"/>
      <c r="B289" s="1123"/>
      <c r="C289" s="1123"/>
      <c r="D289" s="1123"/>
      <c r="E289" s="1123"/>
      <c r="F289" s="1123"/>
      <c r="G289" s="1123"/>
      <c r="H289" s="1123"/>
      <c r="I289" s="1123"/>
      <c r="J289" s="1123"/>
      <c r="K289" s="1123"/>
      <c r="L289" s="1123"/>
      <c r="M289" s="1123"/>
      <c r="N289" s="1123"/>
      <c r="O289" s="1123"/>
    </row>
    <row r="290" spans="1:15" x14ac:dyDescent="0.25">
      <c r="A290" s="1123"/>
      <c r="B290" s="1123"/>
      <c r="C290" s="1123"/>
      <c r="D290" s="1123"/>
      <c r="E290" s="1123"/>
      <c r="F290" s="1123"/>
      <c r="G290" s="1123"/>
      <c r="H290" s="1123"/>
      <c r="I290" s="1123"/>
      <c r="J290" s="1123"/>
      <c r="K290" s="1123"/>
      <c r="L290" s="1123"/>
      <c r="M290" s="1123"/>
      <c r="N290" s="1123"/>
      <c r="O290" s="1123"/>
    </row>
    <row r="291" spans="1:15" x14ac:dyDescent="0.25">
      <c r="A291" s="374"/>
      <c r="B291" s="374"/>
      <c r="C291" s="374"/>
      <c r="D291" s="366"/>
      <c r="E291" s="367"/>
      <c r="F291" s="367"/>
      <c r="G291" s="367"/>
      <c r="H291" s="367"/>
      <c r="I291" s="367"/>
      <c r="J291" s="367"/>
      <c r="K291" s="367"/>
      <c r="L291" s="367"/>
      <c r="M291" s="367"/>
      <c r="N291" s="367"/>
      <c r="O291" s="368"/>
    </row>
    <row r="292" spans="1:15" ht="15.75" x14ac:dyDescent="0.25">
      <c r="A292" s="17"/>
      <c r="B292" s="17"/>
      <c r="C292" s="433"/>
      <c r="D292" s="1544" t="s">
        <v>125</v>
      </c>
      <c r="E292" s="1545"/>
      <c r="F292" s="1545"/>
      <c r="G292" s="1545"/>
      <c r="H292" s="1545"/>
      <c r="I292" s="1545"/>
      <c r="J292" s="1545"/>
      <c r="K292" s="1545"/>
      <c r="L292" s="1545"/>
      <c r="M292" s="1545"/>
      <c r="N292" s="1545"/>
      <c r="O292" s="1546"/>
    </row>
    <row r="293" spans="1:15" ht="15.75" x14ac:dyDescent="0.25">
      <c r="A293" s="433"/>
      <c r="B293" s="434"/>
      <c r="C293" s="17"/>
      <c r="D293" s="427" t="s">
        <v>78</v>
      </c>
      <c r="E293" s="427" t="s">
        <v>79</v>
      </c>
      <c r="F293" s="427" t="s">
        <v>80</v>
      </c>
      <c r="G293" s="427" t="s">
        <v>81</v>
      </c>
      <c r="H293" s="427" t="s">
        <v>82</v>
      </c>
      <c r="I293" s="427" t="s">
        <v>83</v>
      </c>
      <c r="J293" s="427" t="s">
        <v>84</v>
      </c>
      <c r="K293" s="427" t="s">
        <v>85</v>
      </c>
      <c r="L293" s="427" t="s">
        <v>86</v>
      </c>
      <c r="M293" s="427" t="s">
        <v>87</v>
      </c>
      <c r="N293" s="427" t="s">
        <v>88</v>
      </c>
      <c r="O293" s="427" t="s">
        <v>89</v>
      </c>
    </row>
    <row r="294" spans="1:15" ht="15.75" x14ac:dyDescent="0.25">
      <c r="A294" s="1547" t="s">
        <v>90</v>
      </c>
      <c r="B294" s="1547"/>
      <c r="C294" s="1547"/>
      <c r="D294" s="437"/>
      <c r="E294" s="437"/>
      <c r="F294" s="437"/>
      <c r="G294" s="437"/>
      <c r="H294" s="437"/>
      <c r="I294" s="437"/>
      <c r="J294" s="437"/>
      <c r="K294" s="437"/>
      <c r="L294" s="437"/>
      <c r="M294" s="437"/>
      <c r="N294" s="437"/>
      <c r="O294" s="437"/>
    </row>
    <row r="295" spans="1:15" ht="15.75" x14ac:dyDescent="0.25">
      <c r="A295" s="1589" t="s">
        <v>91</v>
      </c>
      <c r="B295" s="1589"/>
      <c r="C295" s="1589"/>
      <c r="D295" s="446"/>
      <c r="E295" s="446"/>
      <c r="F295" s="446"/>
      <c r="G295" s="446"/>
      <c r="H295" s="446"/>
      <c r="I295" s="446"/>
      <c r="J295" s="446"/>
      <c r="K295" s="446"/>
      <c r="L295" s="446"/>
      <c r="M295" s="446"/>
      <c r="N295" s="446"/>
      <c r="O295" s="446"/>
    </row>
    <row r="296" spans="1:15" x14ac:dyDescent="0.25">
      <c r="A296" s="1590" t="s">
        <v>932</v>
      </c>
      <c r="B296" s="1590"/>
      <c r="C296" s="1590"/>
      <c r="D296" s="1590"/>
      <c r="E296" s="1590"/>
      <c r="F296" s="1590"/>
      <c r="G296" s="1590"/>
      <c r="H296" s="1590"/>
      <c r="I296" s="1590"/>
      <c r="J296" s="1590"/>
      <c r="K296" s="1590"/>
      <c r="L296" s="1590"/>
      <c r="M296" s="1590"/>
      <c r="N296" s="1590"/>
      <c r="O296" s="1591"/>
    </row>
    <row r="297" spans="1:15" x14ac:dyDescent="0.25">
      <c r="A297" s="1592"/>
      <c r="B297" s="1592"/>
      <c r="C297" s="1592"/>
      <c r="D297" s="1592"/>
      <c r="E297" s="1592"/>
      <c r="F297" s="1592"/>
      <c r="G297" s="1592"/>
      <c r="H297" s="1592"/>
      <c r="I297" s="1592"/>
      <c r="J297" s="1592"/>
      <c r="K297" s="1592"/>
      <c r="L297" s="1592"/>
      <c r="M297" s="1592"/>
      <c r="N297" s="1592"/>
      <c r="O297" s="1593"/>
    </row>
    <row r="298" spans="1:15" ht="31.5" x14ac:dyDescent="0.25">
      <c r="A298" s="450" t="s">
        <v>484</v>
      </c>
      <c r="B298" s="1594" t="s">
        <v>933</v>
      </c>
      <c r="C298" s="1595"/>
      <c r="D298" s="1595"/>
      <c r="E298" s="1595"/>
      <c r="F298" s="1595"/>
      <c r="G298" s="1595"/>
      <c r="H298" s="1595"/>
      <c r="I298" s="1595"/>
      <c r="J298" s="1596"/>
      <c r="K298" s="1597" t="s">
        <v>11</v>
      </c>
      <c r="L298" s="1597"/>
      <c r="M298" s="1597"/>
      <c r="N298" s="1597"/>
      <c r="O298" s="448">
        <v>7.0000000000000007E-2</v>
      </c>
    </row>
    <row r="299" spans="1:15" ht="15.75" x14ac:dyDescent="0.25">
      <c r="A299" s="16"/>
      <c r="B299" s="17"/>
      <c r="C299" s="18"/>
      <c r="D299" s="18"/>
      <c r="E299" s="18"/>
      <c r="F299" s="18"/>
      <c r="G299" s="18"/>
      <c r="H299" s="18"/>
      <c r="I299" s="18"/>
      <c r="J299" s="18"/>
      <c r="K299" s="18"/>
      <c r="L299" s="18"/>
      <c r="M299" s="18"/>
      <c r="N299" s="18"/>
      <c r="O299" s="16"/>
    </row>
    <row r="300" spans="1:15" ht="31.5" x14ac:dyDescent="0.25">
      <c r="A300" s="425" t="s">
        <v>202</v>
      </c>
      <c r="B300" s="1576"/>
      <c r="C300" s="1577"/>
      <c r="D300" s="1577"/>
      <c r="E300" s="1577"/>
      <c r="F300" s="1577"/>
      <c r="G300" s="1577"/>
      <c r="H300" s="1577"/>
      <c r="I300" s="1577"/>
      <c r="J300" s="1577"/>
      <c r="K300" s="1577"/>
      <c r="L300" s="1577"/>
      <c r="M300" s="1577"/>
      <c r="N300" s="1577"/>
      <c r="O300" s="1578"/>
    </row>
    <row r="301" spans="1:15" ht="31.5" x14ac:dyDescent="0.25">
      <c r="A301" s="16"/>
      <c r="B301" s="17"/>
      <c r="C301" s="18"/>
      <c r="D301" s="18"/>
      <c r="E301" s="1579" t="s">
        <v>14</v>
      </c>
      <c r="F301" s="1579"/>
      <c r="G301" s="1579"/>
      <c r="H301" s="1579"/>
      <c r="I301" s="373" t="s">
        <v>15</v>
      </c>
      <c r="J301" s="18"/>
      <c r="K301" s="18"/>
      <c r="L301" s="1579" t="s">
        <v>16</v>
      </c>
      <c r="M301" s="1579"/>
      <c r="N301" s="1579"/>
      <c r="O301" s="373" t="s">
        <v>15</v>
      </c>
    </row>
    <row r="302" spans="1:15" x14ac:dyDescent="0.25">
      <c r="A302" s="1580" t="s">
        <v>17</v>
      </c>
      <c r="B302" s="1581"/>
      <c r="C302" s="1581"/>
      <c r="D302" s="1582"/>
      <c r="E302" s="1205" t="s">
        <v>886</v>
      </c>
      <c r="F302" s="1574"/>
      <c r="G302" s="1574"/>
      <c r="H302" s="1575"/>
      <c r="I302" s="753">
        <v>0.2</v>
      </c>
      <c r="J302" s="1580" t="s">
        <v>19</v>
      </c>
      <c r="K302" s="1582"/>
      <c r="L302" s="1573" t="s">
        <v>889</v>
      </c>
      <c r="M302" s="1574"/>
      <c r="N302" s="1575"/>
      <c r="O302" s="753">
        <v>0.1</v>
      </c>
    </row>
    <row r="303" spans="1:15" x14ac:dyDescent="0.25">
      <c r="A303" s="1583"/>
      <c r="B303" s="1584"/>
      <c r="C303" s="1584"/>
      <c r="D303" s="1585"/>
      <c r="E303" s="1205" t="s">
        <v>905</v>
      </c>
      <c r="F303" s="1574"/>
      <c r="G303" s="1574"/>
      <c r="H303" s="1575"/>
      <c r="I303" s="753">
        <v>0.2</v>
      </c>
      <c r="J303" s="1583"/>
      <c r="K303" s="1585"/>
      <c r="L303" s="1573" t="s">
        <v>890</v>
      </c>
      <c r="M303" s="1574"/>
      <c r="N303" s="1575"/>
      <c r="O303" s="753">
        <v>0.1</v>
      </c>
    </row>
    <row r="304" spans="1:15" x14ac:dyDescent="0.25">
      <c r="A304" s="1583"/>
      <c r="B304" s="1584"/>
      <c r="C304" s="1584"/>
      <c r="D304" s="1585"/>
      <c r="E304" s="1408"/>
      <c r="F304" s="1574"/>
      <c r="G304" s="1574"/>
      <c r="H304" s="1575"/>
      <c r="I304" s="230"/>
      <c r="J304" s="1583"/>
      <c r="K304" s="1585"/>
      <c r="L304" s="1573" t="s">
        <v>856</v>
      </c>
      <c r="M304" s="1574"/>
      <c r="N304" s="1575"/>
      <c r="O304" s="753">
        <v>0.1</v>
      </c>
    </row>
    <row r="305" spans="1:15" x14ac:dyDescent="0.25">
      <c r="A305" s="1583"/>
      <c r="B305" s="1584"/>
      <c r="C305" s="1584"/>
      <c r="D305" s="1585"/>
      <c r="E305" s="1408"/>
      <c r="F305" s="1574"/>
      <c r="G305" s="1574"/>
      <c r="H305" s="1575"/>
      <c r="I305" s="230"/>
      <c r="J305" s="1583"/>
      <c r="K305" s="1585"/>
      <c r="L305" s="1573" t="s">
        <v>851</v>
      </c>
      <c r="M305" s="1574"/>
      <c r="N305" s="1575"/>
      <c r="O305" s="753">
        <v>0.1</v>
      </c>
    </row>
    <row r="306" spans="1:15" x14ac:dyDescent="0.25">
      <c r="A306" s="1583"/>
      <c r="B306" s="1584"/>
      <c r="C306" s="1584"/>
      <c r="D306" s="1585"/>
      <c r="E306" s="1272"/>
      <c r="F306" s="1272"/>
      <c r="G306" s="1272"/>
      <c r="H306" s="1272"/>
      <c r="I306" s="230"/>
      <c r="J306" s="1583"/>
      <c r="K306" s="1585"/>
      <c r="L306" s="1573" t="s">
        <v>848</v>
      </c>
      <c r="M306" s="1574"/>
      <c r="N306" s="1575"/>
      <c r="O306" s="753">
        <v>0.2</v>
      </c>
    </row>
    <row r="307" spans="1:15" x14ac:dyDescent="0.25">
      <c r="A307" s="1583"/>
      <c r="B307" s="1584"/>
      <c r="C307" s="1584"/>
      <c r="D307" s="1585"/>
      <c r="E307" s="1272"/>
      <c r="F307" s="1272"/>
      <c r="G307" s="1272"/>
      <c r="H307" s="1272"/>
      <c r="I307" s="230"/>
      <c r="J307" s="1583"/>
      <c r="K307" s="1585"/>
      <c r="L307" s="1573" t="s">
        <v>887</v>
      </c>
      <c r="M307" s="1574"/>
      <c r="N307" s="1575"/>
      <c r="O307" s="753">
        <v>0.3</v>
      </c>
    </row>
    <row r="308" spans="1:15" x14ac:dyDescent="0.25">
      <c r="A308" s="1583"/>
      <c r="B308" s="1584"/>
      <c r="C308" s="1584"/>
      <c r="D308" s="1585"/>
      <c r="E308" s="1272"/>
      <c r="F308" s="1272"/>
      <c r="G308" s="1272"/>
      <c r="H308" s="1272"/>
      <c r="I308" s="230"/>
      <c r="J308" s="1583"/>
      <c r="K308" s="1585"/>
      <c r="L308" s="1573" t="s">
        <v>888</v>
      </c>
      <c r="M308" s="1574"/>
      <c r="N308" s="1575"/>
      <c r="O308" s="753">
        <v>0.3</v>
      </c>
    </row>
    <row r="309" spans="1:15" x14ac:dyDescent="0.25">
      <c r="A309" s="1583"/>
      <c r="B309" s="1584"/>
      <c r="C309" s="1584"/>
      <c r="D309" s="1585"/>
      <c r="E309" s="1272"/>
      <c r="F309" s="1272"/>
      <c r="G309" s="1272"/>
      <c r="H309" s="1272"/>
      <c r="I309" s="230"/>
      <c r="J309" s="1583"/>
      <c r="K309" s="1585"/>
      <c r="L309" s="1573" t="s">
        <v>855</v>
      </c>
      <c r="M309" s="1574"/>
      <c r="N309" s="1575"/>
      <c r="O309" s="753">
        <v>0.35</v>
      </c>
    </row>
    <row r="310" spans="1:15" x14ac:dyDescent="0.25">
      <c r="A310" s="1583"/>
      <c r="B310" s="1584"/>
      <c r="C310" s="1584"/>
      <c r="D310" s="1585"/>
      <c r="E310" s="1272"/>
      <c r="F310" s="1272"/>
      <c r="G310" s="1272"/>
      <c r="H310" s="1272"/>
      <c r="I310" s="21"/>
      <c r="J310" s="1583"/>
      <c r="K310" s="1585"/>
      <c r="L310" s="1573" t="s">
        <v>921</v>
      </c>
      <c r="M310" s="1574"/>
      <c r="N310" s="1575"/>
      <c r="O310" s="753">
        <v>0.25</v>
      </c>
    </row>
    <row r="311" spans="1:15" x14ac:dyDescent="0.25">
      <c r="A311" s="1583"/>
      <c r="B311" s="1584"/>
      <c r="C311" s="1584"/>
      <c r="D311" s="1585"/>
      <c r="E311" s="1272"/>
      <c r="F311" s="1272"/>
      <c r="G311" s="1272"/>
      <c r="H311" s="1272"/>
      <c r="I311" s="21"/>
      <c r="J311" s="1583"/>
      <c r="K311" s="1585"/>
      <c r="L311" s="1573" t="s">
        <v>934</v>
      </c>
      <c r="M311" s="1574"/>
      <c r="N311" s="1575"/>
      <c r="O311" s="753">
        <v>0.5</v>
      </c>
    </row>
    <row r="312" spans="1:15" x14ac:dyDescent="0.25">
      <c r="A312" s="1586"/>
      <c r="B312" s="1587"/>
      <c r="C312" s="1587"/>
      <c r="D312" s="1588"/>
      <c r="E312" s="1272"/>
      <c r="F312" s="1272"/>
      <c r="G312" s="1272"/>
      <c r="H312" s="1272"/>
      <c r="I312" s="21"/>
      <c r="J312" s="1586"/>
      <c r="K312" s="1588"/>
      <c r="L312" s="1573"/>
      <c r="M312" s="1574"/>
      <c r="N312" s="1575"/>
      <c r="O312" s="230"/>
    </row>
    <row r="313" spans="1:15" ht="15.75" x14ac:dyDescent="0.25">
      <c r="A313" s="16"/>
      <c r="B313" s="17"/>
      <c r="C313" s="18"/>
      <c r="D313" s="18"/>
      <c r="E313" s="18"/>
      <c r="F313" s="18"/>
      <c r="G313" s="18"/>
      <c r="H313" s="18"/>
      <c r="I313" s="18"/>
      <c r="J313" s="18"/>
      <c r="K313" s="18"/>
      <c r="L313" s="18"/>
      <c r="M313" s="18"/>
      <c r="N313" s="18"/>
      <c r="O313" s="16"/>
    </row>
    <row r="314" spans="1:15" ht="15.75" x14ac:dyDescent="0.25">
      <c r="A314" s="16"/>
      <c r="B314" s="17"/>
      <c r="C314" s="18"/>
      <c r="D314" s="18"/>
      <c r="E314" s="18"/>
      <c r="F314" s="18"/>
      <c r="G314" s="18"/>
      <c r="H314" s="18"/>
      <c r="I314" s="18"/>
      <c r="J314" s="18"/>
      <c r="K314" s="18"/>
      <c r="L314" s="18"/>
      <c r="M314" s="18"/>
      <c r="N314" s="18"/>
      <c r="O314" s="16"/>
    </row>
    <row r="315" spans="1:15" ht="63" x14ac:dyDescent="0.25">
      <c r="A315" s="426" t="s">
        <v>48</v>
      </c>
      <c r="B315" s="427" t="s">
        <v>49</v>
      </c>
      <c r="C315" s="483" t="s">
        <v>50</v>
      </c>
      <c r="D315" s="483" t="s">
        <v>51</v>
      </c>
      <c r="E315" s="426" t="s">
        <v>52</v>
      </c>
      <c r="F315" s="1572" t="s">
        <v>53</v>
      </c>
      <c r="G315" s="1572"/>
      <c r="H315" s="1572" t="s">
        <v>54</v>
      </c>
      <c r="I315" s="1572"/>
      <c r="J315" s="427" t="s">
        <v>55</v>
      </c>
      <c r="K315" s="1572" t="s">
        <v>56</v>
      </c>
      <c r="L315" s="1572"/>
      <c r="M315" s="1544" t="s">
        <v>57</v>
      </c>
      <c r="N315" s="1559"/>
      <c r="O315" s="1560"/>
    </row>
    <row r="316" spans="1:15" ht="47.25" x14ac:dyDescent="0.25">
      <c r="A316" s="109" t="s">
        <v>58</v>
      </c>
      <c r="B316" s="63"/>
      <c r="C316" s="451" t="s">
        <v>922</v>
      </c>
      <c r="D316" s="396" t="s">
        <v>262</v>
      </c>
      <c r="E316" s="396" t="s">
        <v>61</v>
      </c>
      <c r="F316" s="1127"/>
      <c r="G316" s="1127"/>
      <c r="H316" s="1472" t="s">
        <v>162</v>
      </c>
      <c r="I316" s="1473"/>
      <c r="J316" s="408">
        <v>2</v>
      </c>
      <c r="K316" s="1108" t="s">
        <v>139</v>
      </c>
      <c r="L316" s="1108"/>
      <c r="M316" s="1109" t="s">
        <v>843</v>
      </c>
      <c r="N316" s="1109"/>
      <c r="O316" s="1109"/>
    </row>
    <row r="317" spans="1:15" ht="15.75" x14ac:dyDescent="0.25">
      <c r="A317" s="1549" t="s">
        <v>67</v>
      </c>
      <c r="B317" s="1546"/>
      <c r="C317" s="1112" t="s">
        <v>935</v>
      </c>
      <c r="D317" s="1072"/>
      <c r="E317" s="1072"/>
      <c r="F317" s="1072"/>
      <c r="G317" s="1073"/>
      <c r="H317" s="1553" t="s">
        <v>69</v>
      </c>
      <c r="I317" s="1570"/>
      <c r="J317" s="1571"/>
      <c r="K317" s="1557"/>
      <c r="L317" s="1557"/>
      <c r="M317" s="1557"/>
      <c r="N317" s="1557"/>
      <c r="O317" s="1558"/>
    </row>
    <row r="318" spans="1:15" ht="15.75" x14ac:dyDescent="0.25">
      <c r="A318" s="1096" t="s">
        <v>71</v>
      </c>
      <c r="B318" s="1097"/>
      <c r="C318" s="1097"/>
      <c r="D318" s="1097"/>
      <c r="E318" s="1097"/>
      <c r="F318" s="1098"/>
      <c r="G318" s="1099" t="s">
        <v>72</v>
      </c>
      <c r="H318" s="1099"/>
      <c r="I318" s="1099"/>
      <c r="J318" s="1099"/>
      <c r="K318" s="1099"/>
      <c r="L318" s="1099"/>
      <c r="M318" s="1099"/>
      <c r="N318" s="1099"/>
      <c r="O318" s="1099"/>
    </row>
    <row r="319" spans="1:15" x14ac:dyDescent="0.25">
      <c r="A319" s="1100"/>
      <c r="B319" s="1101"/>
      <c r="C319" s="1101"/>
      <c r="D319" s="1101"/>
      <c r="E319" s="1101"/>
      <c r="F319" s="1101"/>
      <c r="G319" s="1104"/>
      <c r="H319" s="1104"/>
      <c r="I319" s="1104"/>
      <c r="J319" s="1104"/>
      <c r="K319" s="1104"/>
      <c r="L319" s="1104"/>
      <c r="M319" s="1104"/>
      <c r="N319" s="1104"/>
      <c r="O319" s="1104"/>
    </row>
    <row r="320" spans="1:15" x14ac:dyDescent="0.25">
      <c r="A320" s="1102"/>
      <c r="B320" s="1103"/>
      <c r="C320" s="1103"/>
      <c r="D320" s="1103"/>
      <c r="E320" s="1103"/>
      <c r="F320" s="1103"/>
      <c r="G320" s="1104"/>
      <c r="H320" s="1104"/>
      <c r="I320" s="1104"/>
      <c r="J320" s="1104"/>
      <c r="K320" s="1104"/>
      <c r="L320" s="1104"/>
      <c r="M320" s="1104"/>
      <c r="N320" s="1104"/>
      <c r="O320" s="1104"/>
    </row>
    <row r="321" spans="1:15" ht="15.75" x14ac:dyDescent="0.25">
      <c r="A321" s="1096" t="s">
        <v>75</v>
      </c>
      <c r="B321" s="1097"/>
      <c r="C321" s="1097"/>
      <c r="D321" s="1097"/>
      <c r="E321" s="1097"/>
      <c r="F321" s="1097"/>
      <c r="G321" s="1099" t="s">
        <v>76</v>
      </c>
      <c r="H321" s="1099"/>
      <c r="I321" s="1099"/>
      <c r="J321" s="1099"/>
      <c r="K321" s="1099"/>
      <c r="L321" s="1099"/>
      <c r="M321" s="1099"/>
      <c r="N321" s="1099"/>
      <c r="O321" s="1099"/>
    </row>
    <row r="322" spans="1:15" x14ac:dyDescent="0.25">
      <c r="A322" s="1123"/>
      <c r="B322" s="1123"/>
      <c r="C322" s="1123"/>
      <c r="D322" s="1123"/>
      <c r="E322" s="1123"/>
      <c r="F322" s="1123"/>
      <c r="G322" s="1123"/>
      <c r="H322" s="1123"/>
      <c r="I322" s="1123"/>
      <c r="J322" s="1123"/>
      <c r="K322" s="1123"/>
      <c r="L322" s="1123"/>
      <c r="M322" s="1123"/>
      <c r="N322" s="1123"/>
      <c r="O322" s="1123"/>
    </row>
    <row r="323" spans="1:15" x14ac:dyDescent="0.25">
      <c r="A323" s="1123"/>
      <c r="B323" s="1123"/>
      <c r="C323" s="1123"/>
      <c r="D323" s="1123"/>
      <c r="E323" s="1123"/>
      <c r="F323" s="1123"/>
      <c r="G323" s="1123"/>
      <c r="H323" s="1123"/>
      <c r="I323" s="1123"/>
      <c r="J323" s="1123"/>
      <c r="K323" s="1123"/>
      <c r="L323" s="1123"/>
      <c r="M323" s="1123"/>
      <c r="N323" s="1123"/>
      <c r="O323" s="1123"/>
    </row>
    <row r="324" spans="1:15" ht="15.75" x14ac:dyDescent="0.25">
      <c r="A324" s="433"/>
      <c r="B324" s="434"/>
      <c r="C324" s="17"/>
      <c r="D324" s="17"/>
      <c r="E324" s="17"/>
      <c r="F324" s="17"/>
      <c r="G324" s="17"/>
      <c r="H324" s="17"/>
      <c r="I324" s="17"/>
      <c r="J324" s="17"/>
      <c r="K324" s="17"/>
      <c r="L324" s="17"/>
      <c r="M324" s="17"/>
      <c r="N324" s="17"/>
      <c r="O324" s="433"/>
    </row>
    <row r="325" spans="1:15" ht="15.75" x14ac:dyDescent="0.25">
      <c r="A325" s="17"/>
      <c r="B325" s="17"/>
      <c r="C325" s="433"/>
      <c r="D325" s="1549" t="s">
        <v>77</v>
      </c>
      <c r="E325" s="1545"/>
      <c r="F325" s="1545"/>
      <c r="G325" s="1545"/>
      <c r="H325" s="1545"/>
      <c r="I325" s="1545"/>
      <c r="J325" s="1545"/>
      <c r="K325" s="1545"/>
      <c r="L325" s="1545"/>
      <c r="M325" s="1545"/>
      <c r="N325" s="1545"/>
      <c r="O325" s="1546"/>
    </row>
    <row r="326" spans="1:15" ht="15.75" x14ac:dyDescent="0.25">
      <c r="A326" s="433"/>
      <c r="B326" s="434"/>
      <c r="C326" s="17"/>
      <c r="D326" s="427" t="s">
        <v>78</v>
      </c>
      <c r="E326" s="427" t="s">
        <v>79</v>
      </c>
      <c r="F326" s="427" t="s">
        <v>80</v>
      </c>
      <c r="G326" s="427" t="s">
        <v>81</v>
      </c>
      <c r="H326" s="427" t="s">
        <v>82</v>
      </c>
      <c r="I326" s="427" t="s">
        <v>83</v>
      </c>
      <c r="J326" s="427" t="s">
        <v>84</v>
      </c>
      <c r="K326" s="427" t="s">
        <v>85</v>
      </c>
      <c r="L326" s="427" t="s">
        <v>86</v>
      </c>
      <c r="M326" s="427" t="s">
        <v>87</v>
      </c>
      <c r="N326" s="427" t="s">
        <v>88</v>
      </c>
      <c r="O326" s="427" t="s">
        <v>89</v>
      </c>
    </row>
    <row r="327" spans="1:15" ht="15.75" x14ac:dyDescent="0.25">
      <c r="A327" s="1547" t="s">
        <v>90</v>
      </c>
      <c r="B327" s="1547"/>
      <c r="C327" s="1547"/>
      <c r="D327" s="437"/>
      <c r="E327" s="439"/>
      <c r="F327" s="439"/>
      <c r="G327" s="439"/>
      <c r="H327" s="439"/>
      <c r="I327" s="439"/>
      <c r="J327" s="439"/>
      <c r="K327" s="439"/>
      <c r="L327" s="439"/>
      <c r="M327" s="439"/>
      <c r="N327" s="439"/>
      <c r="O327" s="449">
        <v>2</v>
      </c>
    </row>
    <row r="328" spans="1:15" ht="15.75" x14ac:dyDescent="0.25">
      <c r="A328" s="1548" t="s">
        <v>91</v>
      </c>
      <c r="B328" s="1548"/>
      <c r="C328" s="1548"/>
      <c r="D328" s="438"/>
      <c r="E328" s="438"/>
      <c r="F328" s="438"/>
      <c r="G328" s="438"/>
      <c r="H328" s="438"/>
      <c r="I328" s="438"/>
      <c r="J328" s="438"/>
      <c r="K328" s="438"/>
      <c r="L328" s="438"/>
      <c r="M328" s="438"/>
      <c r="N328" s="438"/>
      <c r="O328" s="438"/>
    </row>
    <row r="329" spans="1:15" ht="15.75" x14ac:dyDescent="0.25">
      <c r="A329" s="433"/>
      <c r="B329" s="434"/>
      <c r="C329" s="440"/>
      <c r="D329" s="440"/>
      <c r="E329" s="440"/>
      <c r="F329" s="440"/>
      <c r="G329" s="440"/>
      <c r="H329" s="440"/>
      <c r="I329" s="440"/>
      <c r="J329" s="440"/>
      <c r="K329" s="440"/>
      <c r="L329" s="441"/>
      <c r="M329" s="441"/>
      <c r="N329" s="441"/>
      <c r="O329" s="433"/>
    </row>
    <row r="330" spans="1:15" ht="15.75" x14ac:dyDescent="0.25">
      <c r="A330" s="433"/>
      <c r="B330" s="434"/>
      <c r="C330" s="440"/>
      <c r="D330" s="440"/>
      <c r="E330" s="440"/>
      <c r="F330" s="440"/>
      <c r="G330" s="440"/>
      <c r="H330" s="440"/>
      <c r="I330" s="440"/>
      <c r="J330" s="440"/>
      <c r="K330" s="440"/>
      <c r="L330" s="441"/>
      <c r="M330" s="441"/>
      <c r="N330" s="441"/>
      <c r="O330" s="433"/>
    </row>
    <row r="331" spans="1:15" ht="47.25" x14ac:dyDescent="0.25">
      <c r="A331" s="426" t="s">
        <v>48</v>
      </c>
      <c r="B331" s="427" t="s">
        <v>49</v>
      </c>
      <c r="C331" s="1572" t="s">
        <v>50</v>
      </c>
      <c r="D331" s="1572"/>
      <c r="E331" s="1572"/>
      <c r="F331" s="1572" t="s">
        <v>53</v>
      </c>
      <c r="G331" s="1572"/>
      <c r="H331" s="1572" t="s">
        <v>54</v>
      </c>
      <c r="I331" s="1572"/>
      <c r="J331" s="427" t="s">
        <v>55</v>
      </c>
      <c r="K331" s="1572" t="s">
        <v>56</v>
      </c>
      <c r="L331" s="1572"/>
      <c r="M331" s="1544" t="s">
        <v>57</v>
      </c>
      <c r="N331" s="1559"/>
      <c r="O331" s="1560"/>
    </row>
    <row r="332" spans="1:15" ht="63" x14ac:dyDescent="0.25">
      <c r="A332" s="109" t="s">
        <v>92</v>
      </c>
      <c r="B332" s="63"/>
      <c r="C332" s="1112" t="s">
        <v>873</v>
      </c>
      <c r="D332" s="1072"/>
      <c r="E332" s="1073"/>
      <c r="F332" s="1112" t="s">
        <v>874</v>
      </c>
      <c r="G332" s="1073"/>
      <c r="H332" s="1133" t="s">
        <v>227</v>
      </c>
      <c r="I332" s="1117"/>
      <c r="J332" s="408">
        <v>100</v>
      </c>
      <c r="K332" s="1108" t="s">
        <v>291</v>
      </c>
      <c r="L332" s="1108"/>
      <c r="M332" s="1109" t="s">
        <v>936</v>
      </c>
      <c r="N332" s="1109"/>
      <c r="O332" s="1109"/>
    </row>
    <row r="333" spans="1:15" ht="15.75" x14ac:dyDescent="0.25">
      <c r="A333" s="1549" t="s">
        <v>67</v>
      </c>
      <c r="B333" s="1546"/>
      <c r="C333" s="1550"/>
      <c r="D333" s="1551"/>
      <c r="E333" s="1551"/>
      <c r="F333" s="1551"/>
      <c r="G333" s="1552"/>
      <c r="H333" s="1569" t="s">
        <v>98</v>
      </c>
      <c r="I333" s="1570"/>
      <c r="J333" s="1571"/>
      <c r="K333" s="1557"/>
      <c r="L333" s="1557"/>
      <c r="M333" s="1557"/>
      <c r="N333" s="1557"/>
      <c r="O333" s="1558"/>
    </row>
    <row r="334" spans="1:15" ht="15.75" x14ac:dyDescent="0.25">
      <c r="A334" s="1096" t="s">
        <v>71</v>
      </c>
      <c r="B334" s="1097"/>
      <c r="C334" s="1097"/>
      <c r="D334" s="1097"/>
      <c r="E334" s="1097"/>
      <c r="F334" s="1098"/>
      <c r="G334" s="1099" t="s">
        <v>72</v>
      </c>
      <c r="H334" s="1099"/>
      <c r="I334" s="1099"/>
      <c r="J334" s="1099"/>
      <c r="K334" s="1099"/>
      <c r="L334" s="1099"/>
      <c r="M334" s="1099"/>
      <c r="N334" s="1099"/>
      <c r="O334" s="1099"/>
    </row>
    <row r="335" spans="1:15" x14ac:dyDescent="0.25">
      <c r="A335" s="1148" t="s">
        <v>876</v>
      </c>
      <c r="B335" s="1149"/>
      <c r="C335" s="1149"/>
      <c r="D335" s="1149"/>
      <c r="E335" s="1149"/>
      <c r="F335" s="1149"/>
      <c r="G335" s="1152" t="s">
        <v>877</v>
      </c>
      <c r="H335" s="1152"/>
      <c r="I335" s="1152"/>
      <c r="J335" s="1152"/>
      <c r="K335" s="1152"/>
      <c r="L335" s="1152"/>
      <c r="M335" s="1152"/>
      <c r="N335" s="1152"/>
      <c r="O335" s="1152"/>
    </row>
    <row r="336" spans="1:15" x14ac:dyDescent="0.25">
      <c r="A336" s="1150"/>
      <c r="B336" s="1151"/>
      <c r="C336" s="1151"/>
      <c r="D336" s="1151"/>
      <c r="E336" s="1151"/>
      <c r="F336" s="1151"/>
      <c r="G336" s="1152"/>
      <c r="H336" s="1152"/>
      <c r="I336" s="1152"/>
      <c r="J336" s="1152"/>
      <c r="K336" s="1152"/>
      <c r="L336" s="1152"/>
      <c r="M336" s="1152"/>
      <c r="N336" s="1152"/>
      <c r="O336" s="1152"/>
    </row>
    <row r="337" spans="1:15" ht="15.75" x14ac:dyDescent="0.25">
      <c r="A337" s="1096" t="s">
        <v>75</v>
      </c>
      <c r="B337" s="1097"/>
      <c r="C337" s="1097"/>
      <c r="D337" s="1097"/>
      <c r="E337" s="1097"/>
      <c r="F337" s="1097"/>
      <c r="G337" s="1099" t="s">
        <v>76</v>
      </c>
      <c r="H337" s="1099"/>
      <c r="I337" s="1099"/>
      <c r="J337" s="1099"/>
      <c r="K337" s="1099"/>
      <c r="L337" s="1099"/>
      <c r="M337" s="1099"/>
      <c r="N337" s="1099"/>
      <c r="O337" s="1099"/>
    </row>
    <row r="338" spans="1:15" x14ac:dyDescent="0.25">
      <c r="A338" s="1123"/>
      <c r="B338" s="1123"/>
      <c r="C338" s="1123"/>
      <c r="D338" s="1123"/>
      <c r="E338" s="1123"/>
      <c r="F338" s="1123"/>
      <c r="G338" s="1123"/>
      <c r="H338" s="1123"/>
      <c r="I338" s="1123"/>
      <c r="J338" s="1123"/>
      <c r="K338" s="1123"/>
      <c r="L338" s="1123"/>
      <c r="M338" s="1123"/>
      <c r="N338" s="1123"/>
      <c r="O338" s="1123"/>
    </row>
    <row r="339" spans="1:15" x14ac:dyDescent="0.25">
      <c r="A339" s="1123"/>
      <c r="B339" s="1123"/>
      <c r="C339" s="1123"/>
      <c r="D339" s="1123"/>
      <c r="E339" s="1123"/>
      <c r="F339" s="1123"/>
      <c r="G339" s="1123"/>
      <c r="H339" s="1123"/>
      <c r="I339" s="1123"/>
      <c r="J339" s="1123"/>
      <c r="K339" s="1123"/>
      <c r="L339" s="1123"/>
      <c r="M339" s="1123"/>
      <c r="N339" s="1123"/>
      <c r="O339" s="1123"/>
    </row>
    <row r="340" spans="1:15" ht="15.75" x14ac:dyDescent="0.25">
      <c r="A340" s="433"/>
      <c r="B340" s="434"/>
      <c r="C340" s="17"/>
      <c r="D340" s="17"/>
      <c r="E340" s="17"/>
      <c r="F340" s="17"/>
      <c r="G340" s="17"/>
      <c r="H340" s="17"/>
      <c r="I340" s="17"/>
      <c r="J340" s="17"/>
      <c r="K340" s="17"/>
      <c r="L340" s="17"/>
      <c r="M340" s="17"/>
      <c r="N340" s="17"/>
      <c r="O340" s="433"/>
    </row>
    <row r="341" spans="1:15" ht="15.75" x14ac:dyDescent="0.25">
      <c r="A341" s="435" t="s">
        <v>101</v>
      </c>
      <c r="B341" s="435" t="s">
        <v>49</v>
      </c>
      <c r="C341" s="436"/>
      <c r="D341" s="427" t="s">
        <v>78</v>
      </c>
      <c r="E341" s="427" t="s">
        <v>79</v>
      </c>
      <c r="F341" s="427" t="s">
        <v>80</v>
      </c>
      <c r="G341" s="427" t="s">
        <v>81</v>
      </c>
      <c r="H341" s="427" t="s">
        <v>82</v>
      </c>
      <c r="I341" s="427" t="s">
        <v>83</v>
      </c>
      <c r="J341" s="427" t="s">
        <v>84</v>
      </c>
      <c r="K341" s="427" t="s">
        <v>85</v>
      </c>
      <c r="L341" s="427" t="s">
        <v>86</v>
      </c>
      <c r="M341" s="427" t="s">
        <v>87</v>
      </c>
      <c r="N341" s="427" t="s">
        <v>88</v>
      </c>
      <c r="O341" s="427" t="s">
        <v>89</v>
      </c>
    </row>
    <row r="342" spans="1:15" ht="31.5" x14ac:dyDescent="0.25">
      <c r="A342" s="1566" t="s">
        <v>937</v>
      </c>
      <c r="B342" s="1568">
        <v>50</v>
      </c>
      <c r="C342" s="437" t="s">
        <v>90</v>
      </c>
      <c r="D342" s="437"/>
      <c r="E342" s="437"/>
      <c r="F342" s="437">
        <v>3</v>
      </c>
      <c r="G342" s="437">
        <v>5</v>
      </c>
      <c r="H342" s="437">
        <v>10</v>
      </c>
      <c r="I342" s="437">
        <v>15</v>
      </c>
      <c r="J342" s="437">
        <v>20</v>
      </c>
      <c r="K342" s="437">
        <v>25</v>
      </c>
      <c r="L342" s="437">
        <v>30</v>
      </c>
      <c r="M342" s="437">
        <v>50</v>
      </c>
      <c r="N342" s="437">
        <v>70</v>
      </c>
      <c r="O342" s="437">
        <v>100</v>
      </c>
    </row>
    <row r="343" spans="1:15" x14ac:dyDescent="0.25">
      <c r="A343" s="1567"/>
      <c r="B343" s="1568"/>
      <c r="C343" s="438" t="s">
        <v>91</v>
      </c>
      <c r="D343" s="438"/>
      <c r="E343" s="438"/>
      <c r="F343" s="438"/>
      <c r="G343" s="438"/>
      <c r="H343" s="438"/>
      <c r="I343" s="438"/>
      <c r="J343" s="438"/>
      <c r="K343" s="438"/>
      <c r="L343" s="438"/>
      <c r="M343" s="438"/>
      <c r="N343" s="438"/>
      <c r="O343" s="438"/>
    </row>
    <row r="344" spans="1:15" ht="31.5" x14ac:dyDescent="0.25">
      <c r="A344" s="1566" t="s">
        <v>938</v>
      </c>
      <c r="B344" s="1568">
        <v>50</v>
      </c>
      <c r="C344" s="437" t="s">
        <v>90</v>
      </c>
      <c r="D344" s="437"/>
      <c r="E344" s="437">
        <v>9</v>
      </c>
      <c r="F344" s="437">
        <v>18</v>
      </c>
      <c r="G344" s="437">
        <v>27</v>
      </c>
      <c r="H344" s="437">
        <v>36</v>
      </c>
      <c r="I344" s="437">
        <v>45</v>
      </c>
      <c r="J344" s="437">
        <v>54</v>
      </c>
      <c r="K344" s="437">
        <v>63</v>
      </c>
      <c r="L344" s="437">
        <v>72</v>
      </c>
      <c r="M344" s="437">
        <v>81</v>
      </c>
      <c r="N344" s="437">
        <v>90</v>
      </c>
      <c r="O344" s="437">
        <v>100</v>
      </c>
    </row>
    <row r="345" spans="1:15" x14ac:dyDescent="0.25">
      <c r="A345" s="1567"/>
      <c r="B345" s="1568"/>
      <c r="C345" s="438" t="s">
        <v>91</v>
      </c>
      <c r="D345" s="438"/>
      <c r="E345" s="438"/>
      <c r="F345" s="438"/>
      <c r="G345" s="438"/>
      <c r="H345" s="438"/>
      <c r="I345" s="438"/>
      <c r="J345" s="438"/>
      <c r="K345" s="438"/>
      <c r="L345" s="438"/>
      <c r="M345" s="438"/>
      <c r="N345" s="438"/>
      <c r="O345" s="438"/>
    </row>
    <row r="346" spans="1:15" ht="15.75" x14ac:dyDescent="0.25">
      <c r="A346" s="1566"/>
      <c r="B346" s="1568"/>
      <c r="C346" s="437"/>
      <c r="D346" s="437"/>
      <c r="E346" s="437"/>
      <c r="F346" s="437"/>
      <c r="G346" s="437"/>
      <c r="H346" s="437"/>
      <c r="I346" s="437"/>
      <c r="J346" s="437"/>
      <c r="K346" s="437"/>
      <c r="L346" s="437"/>
      <c r="M346" s="437"/>
      <c r="N346" s="437"/>
      <c r="O346" s="437"/>
    </row>
    <row r="347" spans="1:15" x14ac:dyDescent="0.25">
      <c r="A347" s="1567"/>
      <c r="B347" s="1568"/>
      <c r="C347" s="438"/>
      <c r="D347" s="438"/>
      <c r="E347" s="438"/>
      <c r="F347" s="438"/>
      <c r="G347" s="438"/>
      <c r="H347" s="438"/>
      <c r="I347" s="438"/>
      <c r="J347" s="438"/>
      <c r="K347" s="438"/>
      <c r="L347" s="438"/>
      <c r="M347" s="438"/>
      <c r="N347" s="438"/>
      <c r="O347" s="438"/>
    </row>
    <row r="348" spans="1:15" ht="15.75" x14ac:dyDescent="0.25">
      <c r="A348" s="1566"/>
      <c r="B348" s="1568"/>
      <c r="C348" s="437"/>
      <c r="D348" s="437"/>
      <c r="E348" s="437"/>
      <c r="F348" s="437"/>
      <c r="G348" s="437"/>
      <c r="H348" s="437"/>
      <c r="I348" s="437"/>
      <c r="J348" s="437"/>
      <c r="K348" s="437"/>
      <c r="L348" s="437"/>
      <c r="M348" s="437"/>
      <c r="N348" s="437"/>
      <c r="O348" s="437"/>
    </row>
    <row r="349" spans="1:15" x14ac:dyDescent="0.25">
      <c r="A349" s="1567"/>
      <c r="B349" s="1568"/>
      <c r="C349" s="438"/>
      <c r="D349" s="438"/>
      <c r="E349" s="438"/>
      <c r="F349" s="438"/>
      <c r="G349" s="438"/>
      <c r="H349" s="438"/>
      <c r="I349" s="438"/>
      <c r="J349" s="438"/>
      <c r="K349" s="438"/>
      <c r="L349" s="438"/>
      <c r="M349" s="438"/>
      <c r="N349" s="438"/>
      <c r="O349" s="438"/>
    </row>
    <row r="350" spans="1:15" ht="15.75" x14ac:dyDescent="0.25">
      <c r="A350" s="442"/>
      <c r="B350" s="443">
        <f>SUM(B342:B349)</f>
        <v>100</v>
      </c>
      <c r="C350" s="444"/>
      <c r="D350" s="444"/>
      <c r="E350" s="444"/>
      <c r="F350" s="444"/>
      <c r="G350" s="444"/>
      <c r="H350" s="444"/>
      <c r="I350" s="444"/>
      <c r="J350" s="444"/>
      <c r="K350" s="444"/>
      <c r="L350" s="444"/>
      <c r="M350" s="444"/>
      <c r="N350" s="444"/>
      <c r="O350" s="444"/>
    </row>
    <row r="351" spans="1:15" ht="47.25" x14ac:dyDescent="0.25">
      <c r="A351" s="426" t="s">
        <v>48</v>
      </c>
      <c r="B351" s="427" t="s">
        <v>49</v>
      </c>
      <c r="C351" s="1549" t="s">
        <v>50</v>
      </c>
      <c r="D351" s="1545"/>
      <c r="E351" s="1546"/>
      <c r="F351" s="1549" t="s">
        <v>53</v>
      </c>
      <c r="G351" s="1546"/>
      <c r="H351" s="1549" t="s">
        <v>54</v>
      </c>
      <c r="I351" s="1546"/>
      <c r="J351" s="427" t="s">
        <v>55</v>
      </c>
      <c r="K351" s="1549" t="s">
        <v>56</v>
      </c>
      <c r="L351" s="1546"/>
      <c r="M351" s="1544" t="s">
        <v>57</v>
      </c>
      <c r="N351" s="1559"/>
      <c r="O351" s="1560"/>
    </row>
    <row r="352" spans="1:15" ht="15.75" x14ac:dyDescent="0.25">
      <c r="A352" s="428"/>
      <c r="B352" s="445"/>
      <c r="C352" s="1550"/>
      <c r="D352" s="1551"/>
      <c r="E352" s="1552"/>
      <c r="F352" s="1561"/>
      <c r="G352" s="1562"/>
      <c r="H352" s="1556"/>
      <c r="I352" s="1558"/>
      <c r="J352" s="432"/>
      <c r="K352" s="1556"/>
      <c r="L352" s="1558"/>
      <c r="M352" s="1563"/>
      <c r="N352" s="1564"/>
      <c r="O352" s="1565"/>
    </row>
    <row r="353" spans="1:15" ht="15.75" x14ac:dyDescent="0.25">
      <c r="A353" s="1549" t="s">
        <v>67</v>
      </c>
      <c r="B353" s="1546"/>
      <c r="C353" s="1550"/>
      <c r="D353" s="1551"/>
      <c r="E353" s="1551"/>
      <c r="F353" s="1551"/>
      <c r="G353" s="1552"/>
      <c r="H353" s="1553" t="s">
        <v>69</v>
      </c>
      <c r="I353" s="1554"/>
      <c r="J353" s="1555"/>
      <c r="K353" s="1556"/>
      <c r="L353" s="1557"/>
      <c r="M353" s="1557"/>
      <c r="N353" s="1557"/>
      <c r="O353" s="1558"/>
    </row>
    <row r="354" spans="1:15" ht="15.75" x14ac:dyDescent="0.25">
      <c r="A354" s="1096" t="s">
        <v>71</v>
      </c>
      <c r="B354" s="1097"/>
      <c r="C354" s="1097"/>
      <c r="D354" s="1097"/>
      <c r="E354" s="1097"/>
      <c r="F354" s="1098"/>
      <c r="G354" s="1099" t="s">
        <v>72</v>
      </c>
      <c r="H354" s="1099"/>
      <c r="I354" s="1099"/>
      <c r="J354" s="1099"/>
      <c r="K354" s="1099"/>
      <c r="L354" s="1099"/>
      <c r="M354" s="1099"/>
      <c r="N354" s="1099"/>
      <c r="O354" s="1099"/>
    </row>
    <row r="355" spans="1:15" x14ac:dyDescent="0.25">
      <c r="A355" s="1100"/>
      <c r="B355" s="1101"/>
      <c r="C355" s="1101"/>
      <c r="D355" s="1101"/>
      <c r="E355" s="1101"/>
      <c r="F355" s="1101"/>
      <c r="G355" s="1104"/>
      <c r="H355" s="1104"/>
      <c r="I355" s="1104"/>
      <c r="J355" s="1104"/>
      <c r="K355" s="1104"/>
      <c r="L355" s="1104"/>
      <c r="M355" s="1104"/>
      <c r="N355" s="1104"/>
      <c r="O355" s="1104"/>
    </row>
    <row r="356" spans="1:15" x14ac:dyDescent="0.25">
      <c r="A356" s="1102"/>
      <c r="B356" s="1103"/>
      <c r="C356" s="1103"/>
      <c r="D356" s="1103"/>
      <c r="E356" s="1103"/>
      <c r="F356" s="1103"/>
      <c r="G356" s="1104"/>
      <c r="H356" s="1104"/>
      <c r="I356" s="1104"/>
      <c r="J356" s="1104"/>
      <c r="K356" s="1104"/>
      <c r="L356" s="1104"/>
      <c r="M356" s="1104"/>
      <c r="N356" s="1104"/>
      <c r="O356" s="1104"/>
    </row>
    <row r="357" spans="1:15" ht="15.75" x14ac:dyDescent="0.25">
      <c r="A357" s="1096" t="s">
        <v>75</v>
      </c>
      <c r="B357" s="1097"/>
      <c r="C357" s="1097"/>
      <c r="D357" s="1097"/>
      <c r="E357" s="1097"/>
      <c r="F357" s="1097"/>
      <c r="G357" s="1099" t="s">
        <v>76</v>
      </c>
      <c r="H357" s="1099"/>
      <c r="I357" s="1099"/>
      <c r="J357" s="1099"/>
      <c r="K357" s="1099"/>
      <c r="L357" s="1099"/>
      <c r="M357" s="1099"/>
      <c r="N357" s="1099"/>
      <c r="O357" s="1099"/>
    </row>
    <row r="358" spans="1:15" x14ac:dyDescent="0.25">
      <c r="A358" s="1123"/>
      <c r="B358" s="1123"/>
      <c r="C358" s="1123"/>
      <c r="D358" s="1123"/>
      <c r="E358" s="1123"/>
      <c r="F358" s="1123"/>
      <c r="G358" s="1123"/>
      <c r="H358" s="1123"/>
      <c r="I358" s="1123"/>
      <c r="J358" s="1123"/>
      <c r="K358" s="1123"/>
      <c r="L358" s="1123"/>
      <c r="M358" s="1123"/>
      <c r="N358" s="1123"/>
      <c r="O358" s="1123"/>
    </row>
    <row r="359" spans="1:15" x14ac:dyDescent="0.25">
      <c r="A359" s="1123"/>
      <c r="B359" s="1123"/>
      <c r="C359" s="1123"/>
      <c r="D359" s="1123"/>
      <c r="E359" s="1123"/>
      <c r="F359" s="1123"/>
      <c r="G359" s="1123"/>
      <c r="H359" s="1123"/>
      <c r="I359" s="1123"/>
      <c r="J359" s="1123"/>
      <c r="K359" s="1123"/>
      <c r="L359" s="1123"/>
      <c r="M359" s="1123"/>
      <c r="N359" s="1123"/>
      <c r="O359" s="1123"/>
    </row>
    <row r="360" spans="1:15" x14ac:dyDescent="0.25">
      <c r="A360" s="374"/>
      <c r="B360" s="374"/>
      <c r="C360" s="374"/>
      <c r="D360" s="366"/>
      <c r="E360" s="367"/>
      <c r="F360" s="367"/>
      <c r="G360" s="367"/>
      <c r="H360" s="367"/>
      <c r="I360" s="367"/>
      <c r="J360" s="367"/>
      <c r="K360" s="367"/>
      <c r="L360" s="367"/>
      <c r="M360" s="367"/>
      <c r="N360" s="367"/>
      <c r="O360" s="368"/>
    </row>
    <row r="361" spans="1:15" ht="15.75" x14ac:dyDescent="0.25">
      <c r="A361" s="17"/>
      <c r="B361" s="17"/>
      <c r="C361" s="433"/>
      <c r="D361" s="1544" t="s">
        <v>125</v>
      </c>
      <c r="E361" s="1545"/>
      <c r="F361" s="1545"/>
      <c r="G361" s="1545"/>
      <c r="H361" s="1545"/>
      <c r="I361" s="1545"/>
      <c r="J361" s="1545"/>
      <c r="K361" s="1545"/>
      <c r="L361" s="1545"/>
      <c r="M361" s="1545"/>
      <c r="N361" s="1545"/>
      <c r="O361" s="1546"/>
    </row>
    <row r="362" spans="1:15" ht="15.75" x14ac:dyDescent="0.25">
      <c r="A362" s="433"/>
      <c r="B362" s="434"/>
      <c r="C362" s="17"/>
      <c r="D362" s="427" t="s">
        <v>78</v>
      </c>
      <c r="E362" s="427" t="s">
        <v>79</v>
      </c>
      <c r="F362" s="427" t="s">
        <v>80</v>
      </c>
      <c r="G362" s="427" t="s">
        <v>81</v>
      </c>
      <c r="H362" s="427" t="s">
        <v>82</v>
      </c>
      <c r="I362" s="427" t="s">
        <v>83</v>
      </c>
      <c r="J362" s="427" t="s">
        <v>84</v>
      </c>
      <c r="K362" s="427" t="s">
        <v>85</v>
      </c>
      <c r="L362" s="427" t="s">
        <v>86</v>
      </c>
      <c r="M362" s="427" t="s">
        <v>87</v>
      </c>
      <c r="N362" s="427" t="s">
        <v>88</v>
      </c>
      <c r="O362" s="427" t="s">
        <v>89</v>
      </c>
    </row>
    <row r="363" spans="1:15" ht="15.75" x14ac:dyDescent="0.25">
      <c r="A363" s="1547" t="s">
        <v>90</v>
      </c>
      <c r="B363" s="1547"/>
      <c r="C363" s="1547"/>
      <c r="D363" s="437"/>
      <c r="E363" s="437"/>
      <c r="F363" s="437"/>
      <c r="G363" s="437"/>
      <c r="H363" s="437"/>
      <c r="I363" s="437"/>
      <c r="J363" s="437"/>
      <c r="K363" s="437"/>
      <c r="L363" s="437"/>
      <c r="M363" s="437"/>
      <c r="N363" s="437"/>
      <c r="O363" s="437"/>
    </row>
    <row r="364" spans="1:15" ht="15.75" x14ac:dyDescent="0.25">
      <c r="A364" s="1548" t="s">
        <v>91</v>
      </c>
      <c r="B364" s="1548"/>
      <c r="C364" s="1548"/>
      <c r="D364" s="438"/>
      <c r="E364" s="438"/>
      <c r="F364" s="438"/>
      <c r="G364" s="438"/>
      <c r="H364" s="438"/>
      <c r="I364" s="438"/>
      <c r="J364" s="438"/>
      <c r="K364" s="438"/>
      <c r="L364" s="438"/>
      <c r="M364" s="438"/>
      <c r="N364" s="438"/>
      <c r="O364" s="438"/>
    </row>
  </sheetData>
  <sheetProtection password="E09B" sheet="1" objects="1" scenarios="1" selectLockedCells="1" selectUnlockedCells="1"/>
  <mergeCells count="565">
    <mergeCell ref="B1:O1"/>
    <mergeCell ref="B2:O2"/>
    <mergeCell ref="B3:O3"/>
    <mergeCell ref="B6:J6"/>
    <mergeCell ref="K6:N6"/>
    <mergeCell ref="B8:O8"/>
    <mergeCell ref="E9:H9"/>
    <mergeCell ref="L9:N9"/>
    <mergeCell ref="A10:D33"/>
    <mergeCell ref="E10:H10"/>
    <mergeCell ref="J10:K33"/>
    <mergeCell ref="L10:N10"/>
    <mergeCell ref="E11:H11"/>
    <mergeCell ref="L11:N11"/>
    <mergeCell ref="E12:H12"/>
    <mergeCell ref="L12:N12"/>
    <mergeCell ref="E16:H16"/>
    <mergeCell ref="L16:N16"/>
    <mergeCell ref="E17:H17"/>
    <mergeCell ref="L17:N17"/>
    <mergeCell ref="E18:H18"/>
    <mergeCell ref="L18:N18"/>
    <mergeCell ref="E13:H13"/>
    <mergeCell ref="L13:N13"/>
    <mergeCell ref="E14:H14"/>
    <mergeCell ref="L14:N14"/>
    <mergeCell ref="E15:H15"/>
    <mergeCell ref="L15:N15"/>
    <mergeCell ref="E22:H22"/>
    <mergeCell ref="L22:N22"/>
    <mergeCell ref="E23:H23"/>
    <mergeCell ref="L23:N23"/>
    <mergeCell ref="E24:H24"/>
    <mergeCell ref="L24:N24"/>
    <mergeCell ref="E19:H19"/>
    <mergeCell ref="L19:N19"/>
    <mergeCell ref="E20:H20"/>
    <mergeCell ref="L20:N20"/>
    <mergeCell ref="E21:H21"/>
    <mergeCell ref="L21:N21"/>
    <mergeCell ref="E28:H28"/>
    <mergeCell ref="L28:N28"/>
    <mergeCell ref="E29:H29"/>
    <mergeCell ref="L29:N29"/>
    <mergeCell ref="E30:H30"/>
    <mergeCell ref="L30:N30"/>
    <mergeCell ref="E25:H25"/>
    <mergeCell ref="L25:N25"/>
    <mergeCell ref="E26:H26"/>
    <mergeCell ref="L26:N26"/>
    <mergeCell ref="E27:H27"/>
    <mergeCell ref="L27:N27"/>
    <mergeCell ref="F36:G36"/>
    <mergeCell ref="H36:I36"/>
    <mergeCell ref="K36:L36"/>
    <mergeCell ref="M36:O36"/>
    <mergeCell ref="F37:G37"/>
    <mergeCell ref="H37:I37"/>
    <mergeCell ref="K37:L37"/>
    <mergeCell ref="M37:O37"/>
    <mergeCell ref="E31:H31"/>
    <mergeCell ref="L31:N31"/>
    <mergeCell ref="E32:H32"/>
    <mergeCell ref="L32:N32"/>
    <mergeCell ref="E33:H33"/>
    <mergeCell ref="L33:N33"/>
    <mergeCell ref="A40:F41"/>
    <mergeCell ref="G40:O41"/>
    <mergeCell ref="A42:F42"/>
    <mergeCell ref="G42:O42"/>
    <mergeCell ref="A43:F44"/>
    <mergeCell ref="G43:O44"/>
    <mergeCell ref="A38:B38"/>
    <mergeCell ref="C38:G38"/>
    <mergeCell ref="H38:J38"/>
    <mergeCell ref="K38:O38"/>
    <mergeCell ref="A39:F39"/>
    <mergeCell ref="G39:O39"/>
    <mergeCell ref="A48:B48"/>
    <mergeCell ref="C48:G48"/>
    <mergeCell ref="H48:J48"/>
    <mergeCell ref="K48:O48"/>
    <mergeCell ref="A49:F49"/>
    <mergeCell ref="G49:O49"/>
    <mergeCell ref="C46:E46"/>
    <mergeCell ref="F46:G46"/>
    <mergeCell ref="H46:I46"/>
    <mergeCell ref="K46:L46"/>
    <mergeCell ref="M46:O46"/>
    <mergeCell ref="C47:E47"/>
    <mergeCell ref="F47:G47"/>
    <mergeCell ref="H47:I47"/>
    <mergeCell ref="K47:L47"/>
    <mergeCell ref="M47:O47"/>
    <mergeCell ref="A57:A58"/>
    <mergeCell ref="B57:B58"/>
    <mergeCell ref="A59:A60"/>
    <mergeCell ref="B59:B60"/>
    <mergeCell ref="A61:A62"/>
    <mergeCell ref="B61:B62"/>
    <mergeCell ref="A50:F51"/>
    <mergeCell ref="G50:O51"/>
    <mergeCell ref="A52:F52"/>
    <mergeCell ref="G52:O52"/>
    <mergeCell ref="A53:F54"/>
    <mergeCell ref="G53:O54"/>
    <mergeCell ref="D71:O71"/>
    <mergeCell ref="A73:C73"/>
    <mergeCell ref="A74:C74"/>
    <mergeCell ref="A75:O76"/>
    <mergeCell ref="B77:J77"/>
    <mergeCell ref="K77:N77"/>
    <mergeCell ref="A63:A64"/>
    <mergeCell ref="B63:B64"/>
    <mergeCell ref="A65:A66"/>
    <mergeCell ref="B65:B66"/>
    <mergeCell ref="A67:A68"/>
    <mergeCell ref="B67:B68"/>
    <mergeCell ref="L83:N83"/>
    <mergeCell ref="E84:H84"/>
    <mergeCell ref="L84:N84"/>
    <mergeCell ref="E85:H85"/>
    <mergeCell ref="L85:N85"/>
    <mergeCell ref="E86:H86"/>
    <mergeCell ref="L86:N86"/>
    <mergeCell ref="B79:O79"/>
    <mergeCell ref="E80:H80"/>
    <mergeCell ref="L80:N80"/>
    <mergeCell ref="A81:D98"/>
    <mergeCell ref="E81:H81"/>
    <mergeCell ref="J81:K98"/>
    <mergeCell ref="L81:N81"/>
    <mergeCell ref="E82:H82"/>
    <mergeCell ref="L82:N82"/>
    <mergeCell ref="E83:H83"/>
    <mergeCell ref="E90:H90"/>
    <mergeCell ref="L90:N90"/>
    <mergeCell ref="E91:H91"/>
    <mergeCell ref="L91:N91"/>
    <mergeCell ref="E92:H92"/>
    <mergeCell ref="L92:N92"/>
    <mergeCell ref="E87:H87"/>
    <mergeCell ref="L87:N87"/>
    <mergeCell ref="E88:H88"/>
    <mergeCell ref="L88:N88"/>
    <mergeCell ref="E89:H89"/>
    <mergeCell ref="L89:N89"/>
    <mergeCell ref="E96:H96"/>
    <mergeCell ref="L96:N96"/>
    <mergeCell ref="E97:H97"/>
    <mergeCell ref="L97:N97"/>
    <mergeCell ref="E98:H98"/>
    <mergeCell ref="L98:N98"/>
    <mergeCell ref="E93:H93"/>
    <mergeCell ref="L93:N93"/>
    <mergeCell ref="E94:H94"/>
    <mergeCell ref="L94:N94"/>
    <mergeCell ref="E95:H95"/>
    <mergeCell ref="L95:N95"/>
    <mergeCell ref="A103:B103"/>
    <mergeCell ref="C103:G103"/>
    <mergeCell ref="H103:J103"/>
    <mergeCell ref="K103:O103"/>
    <mergeCell ref="A104:F104"/>
    <mergeCell ref="G104:O104"/>
    <mergeCell ref="F101:G101"/>
    <mergeCell ref="H101:I101"/>
    <mergeCell ref="K101:L101"/>
    <mergeCell ref="M101:O101"/>
    <mergeCell ref="F102:G102"/>
    <mergeCell ref="H102:I102"/>
    <mergeCell ref="K102:L102"/>
    <mergeCell ref="M102:O102"/>
    <mergeCell ref="D111:O111"/>
    <mergeCell ref="A113:C113"/>
    <mergeCell ref="A114:C114"/>
    <mergeCell ref="C117:E117"/>
    <mergeCell ref="F117:G117"/>
    <mergeCell ref="H117:I117"/>
    <mergeCell ref="K117:L117"/>
    <mergeCell ref="M117:O117"/>
    <mergeCell ref="A105:F106"/>
    <mergeCell ref="G105:O106"/>
    <mergeCell ref="A107:F107"/>
    <mergeCell ref="G107:O107"/>
    <mergeCell ref="A108:F109"/>
    <mergeCell ref="G108:O109"/>
    <mergeCell ref="A120:F120"/>
    <mergeCell ref="G120:O120"/>
    <mergeCell ref="A121:F122"/>
    <mergeCell ref="G121:O122"/>
    <mergeCell ref="A123:F123"/>
    <mergeCell ref="G123:O123"/>
    <mergeCell ref="C118:E118"/>
    <mergeCell ref="F118:G118"/>
    <mergeCell ref="H118:I118"/>
    <mergeCell ref="K118:L118"/>
    <mergeCell ref="M118:O118"/>
    <mergeCell ref="A119:B119"/>
    <mergeCell ref="C119:G119"/>
    <mergeCell ref="H119:J119"/>
    <mergeCell ref="K119:O119"/>
    <mergeCell ref="A132:A133"/>
    <mergeCell ref="B132:B133"/>
    <mergeCell ref="A134:A135"/>
    <mergeCell ref="B134:B135"/>
    <mergeCell ref="A136:A137"/>
    <mergeCell ref="B136:B137"/>
    <mergeCell ref="A124:F125"/>
    <mergeCell ref="G124:O125"/>
    <mergeCell ref="A128:A129"/>
    <mergeCell ref="B128:B129"/>
    <mergeCell ref="A130:A131"/>
    <mergeCell ref="B130:B131"/>
    <mergeCell ref="A141:B141"/>
    <mergeCell ref="C141:G141"/>
    <mergeCell ref="H141:J141"/>
    <mergeCell ref="K141:O141"/>
    <mergeCell ref="A142:F142"/>
    <mergeCell ref="G142:O142"/>
    <mergeCell ref="C139:E139"/>
    <mergeCell ref="F139:G139"/>
    <mergeCell ref="H139:I139"/>
    <mergeCell ref="K139:L139"/>
    <mergeCell ref="M139:O139"/>
    <mergeCell ref="C140:E140"/>
    <mergeCell ref="F140:G140"/>
    <mergeCell ref="H140:I140"/>
    <mergeCell ref="K140:L140"/>
    <mergeCell ref="M140:O140"/>
    <mergeCell ref="D149:O149"/>
    <mergeCell ref="A151:C151"/>
    <mergeCell ref="A152:C152"/>
    <mergeCell ref="A153:O154"/>
    <mergeCell ref="B155:J155"/>
    <mergeCell ref="K155:N155"/>
    <mergeCell ref="A143:F144"/>
    <mergeCell ref="G143:O144"/>
    <mergeCell ref="A145:F145"/>
    <mergeCell ref="G145:O145"/>
    <mergeCell ref="A146:F147"/>
    <mergeCell ref="G146:O147"/>
    <mergeCell ref="B157:O157"/>
    <mergeCell ref="E158:H158"/>
    <mergeCell ref="L158:N158"/>
    <mergeCell ref="A159:D166"/>
    <mergeCell ref="E159:H159"/>
    <mergeCell ref="J159:K166"/>
    <mergeCell ref="L159:N159"/>
    <mergeCell ref="E160:H160"/>
    <mergeCell ref="L160:N160"/>
    <mergeCell ref="E161:H161"/>
    <mergeCell ref="E165:H165"/>
    <mergeCell ref="L165:N165"/>
    <mergeCell ref="E166:H166"/>
    <mergeCell ref="L166:N166"/>
    <mergeCell ref="F169:G169"/>
    <mergeCell ref="H169:I169"/>
    <mergeCell ref="K169:L169"/>
    <mergeCell ref="M169:O169"/>
    <mergeCell ref="L161:N161"/>
    <mergeCell ref="E162:H162"/>
    <mergeCell ref="L162:N162"/>
    <mergeCell ref="E163:H163"/>
    <mergeCell ref="L163:N163"/>
    <mergeCell ref="E164:H164"/>
    <mergeCell ref="L164:N164"/>
    <mergeCell ref="A172:F172"/>
    <mergeCell ref="G172:O172"/>
    <mergeCell ref="A173:F174"/>
    <mergeCell ref="G173:O174"/>
    <mergeCell ref="A175:F175"/>
    <mergeCell ref="G175:O175"/>
    <mergeCell ref="F170:G170"/>
    <mergeCell ref="H170:I170"/>
    <mergeCell ref="K170:L170"/>
    <mergeCell ref="M170:O170"/>
    <mergeCell ref="A171:B171"/>
    <mergeCell ref="C171:G171"/>
    <mergeCell ref="H171:J171"/>
    <mergeCell ref="K171:O171"/>
    <mergeCell ref="A176:F177"/>
    <mergeCell ref="G176:O177"/>
    <mergeCell ref="D179:O179"/>
    <mergeCell ref="A181:C181"/>
    <mergeCell ref="A182:C182"/>
    <mergeCell ref="C185:E185"/>
    <mergeCell ref="F185:G185"/>
    <mergeCell ref="H185:I185"/>
    <mergeCell ref="K185:L185"/>
    <mergeCell ref="M185:O185"/>
    <mergeCell ref="A188:F188"/>
    <mergeCell ref="G188:O188"/>
    <mergeCell ref="A189:F190"/>
    <mergeCell ref="G189:O190"/>
    <mergeCell ref="A191:F191"/>
    <mergeCell ref="G191:O191"/>
    <mergeCell ref="C186:E186"/>
    <mergeCell ref="F186:G186"/>
    <mergeCell ref="H186:I186"/>
    <mergeCell ref="K186:L186"/>
    <mergeCell ref="M186:O186"/>
    <mergeCell ref="A187:B187"/>
    <mergeCell ref="C187:G187"/>
    <mergeCell ref="H187:J187"/>
    <mergeCell ref="K187:O187"/>
    <mergeCell ref="A200:A201"/>
    <mergeCell ref="B200:B201"/>
    <mergeCell ref="A202:A203"/>
    <mergeCell ref="B202:B203"/>
    <mergeCell ref="C205:E205"/>
    <mergeCell ref="F205:G205"/>
    <mergeCell ref="A192:F193"/>
    <mergeCell ref="G192:O193"/>
    <mergeCell ref="A196:A197"/>
    <mergeCell ref="B196:B197"/>
    <mergeCell ref="A198:A199"/>
    <mergeCell ref="B198:B199"/>
    <mergeCell ref="A207:B207"/>
    <mergeCell ref="C207:G207"/>
    <mergeCell ref="H207:J207"/>
    <mergeCell ref="K207:O207"/>
    <mergeCell ref="A208:F208"/>
    <mergeCell ref="G208:O208"/>
    <mergeCell ref="H205:I205"/>
    <mergeCell ref="K205:L205"/>
    <mergeCell ref="M205:O205"/>
    <mergeCell ref="C206:E206"/>
    <mergeCell ref="F206:G206"/>
    <mergeCell ref="H206:I206"/>
    <mergeCell ref="K206:L206"/>
    <mergeCell ref="M206:O206"/>
    <mergeCell ref="D215:O215"/>
    <mergeCell ref="A217:C217"/>
    <mergeCell ref="A218:C218"/>
    <mergeCell ref="A219:O220"/>
    <mergeCell ref="B221:J221"/>
    <mergeCell ref="K221:N221"/>
    <mergeCell ref="A209:F210"/>
    <mergeCell ref="G209:O210"/>
    <mergeCell ref="A211:F211"/>
    <mergeCell ref="G211:O211"/>
    <mergeCell ref="A212:F213"/>
    <mergeCell ref="G212:O213"/>
    <mergeCell ref="L227:N227"/>
    <mergeCell ref="E228:H228"/>
    <mergeCell ref="L228:N228"/>
    <mergeCell ref="E229:H229"/>
    <mergeCell ref="L229:N229"/>
    <mergeCell ref="E230:H230"/>
    <mergeCell ref="L230:N230"/>
    <mergeCell ref="B223:O223"/>
    <mergeCell ref="E224:H224"/>
    <mergeCell ref="L224:N224"/>
    <mergeCell ref="A225:D235"/>
    <mergeCell ref="E225:H225"/>
    <mergeCell ref="J225:K235"/>
    <mergeCell ref="L225:N225"/>
    <mergeCell ref="E226:H226"/>
    <mergeCell ref="L226:N226"/>
    <mergeCell ref="E227:H227"/>
    <mergeCell ref="E234:H234"/>
    <mergeCell ref="L234:N234"/>
    <mergeCell ref="E235:H235"/>
    <mergeCell ref="L235:N235"/>
    <mergeCell ref="F238:G238"/>
    <mergeCell ref="H238:I238"/>
    <mergeCell ref="K238:L238"/>
    <mergeCell ref="M238:O238"/>
    <mergeCell ref="E231:H231"/>
    <mergeCell ref="L231:N231"/>
    <mergeCell ref="E232:H232"/>
    <mergeCell ref="L232:N232"/>
    <mergeCell ref="E233:H233"/>
    <mergeCell ref="L233:N233"/>
    <mergeCell ref="A241:F241"/>
    <mergeCell ref="G241:O241"/>
    <mergeCell ref="A242:F243"/>
    <mergeCell ref="G242:O243"/>
    <mergeCell ref="A244:F244"/>
    <mergeCell ref="G244:O244"/>
    <mergeCell ref="F239:G239"/>
    <mergeCell ref="H239:I239"/>
    <mergeCell ref="K239:L239"/>
    <mergeCell ref="M239:O239"/>
    <mergeCell ref="A240:B240"/>
    <mergeCell ref="C240:G240"/>
    <mergeCell ref="H240:J240"/>
    <mergeCell ref="K240:O240"/>
    <mergeCell ref="A245:F246"/>
    <mergeCell ref="G245:O246"/>
    <mergeCell ref="D248:O248"/>
    <mergeCell ref="A250:C250"/>
    <mergeCell ref="A251:C251"/>
    <mergeCell ref="C254:E254"/>
    <mergeCell ref="F254:G254"/>
    <mergeCell ref="H254:I254"/>
    <mergeCell ref="K254:L254"/>
    <mergeCell ref="M254:O254"/>
    <mergeCell ref="C255:E255"/>
    <mergeCell ref="F255:G255"/>
    <mergeCell ref="H255:I255"/>
    <mergeCell ref="K255:L255"/>
    <mergeCell ref="M255:O255"/>
    <mergeCell ref="A256:B256"/>
    <mergeCell ref="C256:G256"/>
    <mergeCell ref="H256:J256"/>
    <mergeCell ref="K256:O256"/>
    <mergeCell ref="A261:F262"/>
    <mergeCell ref="G261:O262"/>
    <mergeCell ref="A265:A266"/>
    <mergeCell ref="B265:B266"/>
    <mergeCell ref="A267:A268"/>
    <mergeCell ref="B267:B268"/>
    <mergeCell ref="A257:F257"/>
    <mergeCell ref="G257:O257"/>
    <mergeCell ref="A258:F259"/>
    <mergeCell ref="G258:O259"/>
    <mergeCell ref="A260:F260"/>
    <mergeCell ref="G260:O260"/>
    <mergeCell ref="A275:A276"/>
    <mergeCell ref="B275:B276"/>
    <mergeCell ref="A277:A278"/>
    <mergeCell ref="B277:B278"/>
    <mergeCell ref="A279:A280"/>
    <mergeCell ref="B279:B280"/>
    <mergeCell ref="A269:A270"/>
    <mergeCell ref="B269:B270"/>
    <mergeCell ref="A271:A272"/>
    <mergeCell ref="B271:B272"/>
    <mergeCell ref="A273:A274"/>
    <mergeCell ref="B273:B274"/>
    <mergeCell ref="A284:B284"/>
    <mergeCell ref="C284:G284"/>
    <mergeCell ref="H284:J284"/>
    <mergeCell ref="K284:O284"/>
    <mergeCell ref="A285:F285"/>
    <mergeCell ref="G285:O285"/>
    <mergeCell ref="C282:E282"/>
    <mergeCell ref="F282:G282"/>
    <mergeCell ref="H282:I282"/>
    <mergeCell ref="K282:L282"/>
    <mergeCell ref="M282:O282"/>
    <mergeCell ref="C283:E283"/>
    <mergeCell ref="F283:G283"/>
    <mergeCell ref="H283:I283"/>
    <mergeCell ref="K283:L283"/>
    <mergeCell ref="M283:O283"/>
    <mergeCell ref="D292:O292"/>
    <mergeCell ref="A294:C294"/>
    <mergeCell ref="A295:C295"/>
    <mergeCell ref="A296:O297"/>
    <mergeCell ref="B298:J298"/>
    <mergeCell ref="K298:N298"/>
    <mergeCell ref="A286:F287"/>
    <mergeCell ref="G286:O287"/>
    <mergeCell ref="A288:F288"/>
    <mergeCell ref="G288:O288"/>
    <mergeCell ref="A289:F290"/>
    <mergeCell ref="G289:O290"/>
    <mergeCell ref="L304:N304"/>
    <mergeCell ref="E305:H305"/>
    <mergeCell ref="L305:N305"/>
    <mergeCell ref="E306:H306"/>
    <mergeCell ref="L306:N306"/>
    <mergeCell ref="E307:H307"/>
    <mergeCell ref="L307:N307"/>
    <mergeCell ref="B300:O300"/>
    <mergeCell ref="E301:H301"/>
    <mergeCell ref="L301:N301"/>
    <mergeCell ref="A302:D312"/>
    <mergeCell ref="E302:H302"/>
    <mergeCell ref="J302:K312"/>
    <mergeCell ref="L302:N302"/>
    <mergeCell ref="E303:H303"/>
    <mergeCell ref="L303:N303"/>
    <mergeCell ref="E304:H304"/>
    <mergeCell ref="E311:H311"/>
    <mergeCell ref="L311:N311"/>
    <mergeCell ref="E312:H312"/>
    <mergeCell ref="L312:N312"/>
    <mergeCell ref="F315:G315"/>
    <mergeCell ref="H315:I315"/>
    <mergeCell ref="K315:L315"/>
    <mergeCell ref="M315:O315"/>
    <mergeCell ref="E308:H308"/>
    <mergeCell ref="L308:N308"/>
    <mergeCell ref="E309:H309"/>
    <mergeCell ref="L309:N309"/>
    <mergeCell ref="E310:H310"/>
    <mergeCell ref="L310:N310"/>
    <mergeCell ref="A318:F318"/>
    <mergeCell ref="G318:O318"/>
    <mergeCell ref="A319:F320"/>
    <mergeCell ref="G319:O320"/>
    <mergeCell ref="A321:F321"/>
    <mergeCell ref="G321:O321"/>
    <mergeCell ref="F316:G316"/>
    <mergeCell ref="H316:I316"/>
    <mergeCell ref="K316:L316"/>
    <mergeCell ref="M316:O316"/>
    <mergeCell ref="A317:B317"/>
    <mergeCell ref="C317:G317"/>
    <mergeCell ref="H317:J317"/>
    <mergeCell ref="K317:O317"/>
    <mergeCell ref="A322:F323"/>
    <mergeCell ref="G322:O323"/>
    <mergeCell ref="D325:O325"/>
    <mergeCell ref="A327:C327"/>
    <mergeCell ref="A328:C328"/>
    <mergeCell ref="C331:E331"/>
    <mergeCell ref="F331:G331"/>
    <mergeCell ref="H331:I331"/>
    <mergeCell ref="K331:L331"/>
    <mergeCell ref="M331:O331"/>
    <mergeCell ref="A334:F334"/>
    <mergeCell ref="G334:O334"/>
    <mergeCell ref="A335:F336"/>
    <mergeCell ref="G335:O336"/>
    <mergeCell ref="A337:F337"/>
    <mergeCell ref="G337:O337"/>
    <mergeCell ref="C332:E332"/>
    <mergeCell ref="F332:G332"/>
    <mergeCell ref="H332:I332"/>
    <mergeCell ref="K332:L332"/>
    <mergeCell ref="M332:O332"/>
    <mergeCell ref="A333:B333"/>
    <mergeCell ref="C333:G333"/>
    <mergeCell ref="H333:J333"/>
    <mergeCell ref="K333:O333"/>
    <mergeCell ref="A346:A347"/>
    <mergeCell ref="B346:B347"/>
    <mergeCell ref="A348:A349"/>
    <mergeCell ref="B348:B349"/>
    <mergeCell ref="C351:E351"/>
    <mergeCell ref="F351:G351"/>
    <mergeCell ref="A338:F339"/>
    <mergeCell ref="G338:O339"/>
    <mergeCell ref="A342:A343"/>
    <mergeCell ref="B342:B343"/>
    <mergeCell ref="A344:A345"/>
    <mergeCell ref="B344:B345"/>
    <mergeCell ref="A353:B353"/>
    <mergeCell ref="C353:G353"/>
    <mergeCell ref="H353:J353"/>
    <mergeCell ref="K353:O353"/>
    <mergeCell ref="A354:F354"/>
    <mergeCell ref="G354:O354"/>
    <mergeCell ref="H351:I351"/>
    <mergeCell ref="K351:L351"/>
    <mergeCell ref="M351:O351"/>
    <mergeCell ref="C352:E352"/>
    <mergeCell ref="F352:G352"/>
    <mergeCell ref="H352:I352"/>
    <mergeCell ref="K352:L352"/>
    <mergeCell ref="M352:O352"/>
    <mergeCell ref="D361:O361"/>
    <mergeCell ref="A363:C363"/>
    <mergeCell ref="A364:C364"/>
    <mergeCell ref="A355:F356"/>
    <mergeCell ref="G355:O356"/>
    <mergeCell ref="A357:F357"/>
    <mergeCell ref="G357:O357"/>
    <mergeCell ref="A358:F359"/>
    <mergeCell ref="G358:O35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4"/>
  <sheetViews>
    <sheetView workbookViewId="0">
      <selection activeCell="I13" sqref="I13"/>
    </sheetView>
  </sheetViews>
  <sheetFormatPr baseColWidth="10" defaultRowHeight="15" x14ac:dyDescent="0.25"/>
  <cols>
    <col min="5" max="5" width="12.85546875" customWidth="1"/>
    <col min="9" max="9" width="13.140625" customWidth="1"/>
    <col min="15" max="15" width="13.7109375" customWidth="1"/>
  </cols>
  <sheetData>
    <row r="1" spans="1:15" ht="15.75" x14ac:dyDescent="0.25">
      <c r="A1" s="248" t="s">
        <v>2</v>
      </c>
      <c r="B1" s="1510" t="s">
        <v>1381</v>
      </c>
      <c r="C1" s="1511"/>
      <c r="D1" s="1511"/>
      <c r="E1" s="1511"/>
      <c r="F1" s="1511"/>
      <c r="G1" s="1511"/>
      <c r="H1" s="1511"/>
      <c r="I1" s="1511"/>
      <c r="J1" s="1511"/>
      <c r="K1" s="1511"/>
      <c r="L1" s="1511"/>
      <c r="M1" s="1511"/>
      <c r="N1" s="1511"/>
      <c r="O1" s="1512"/>
    </row>
    <row r="2" spans="1:15" ht="31.5" x14ac:dyDescent="0.25">
      <c r="A2" s="249" t="s">
        <v>1382</v>
      </c>
      <c r="B2" s="1510" t="s">
        <v>1383</v>
      </c>
      <c r="C2" s="1511"/>
      <c r="D2" s="1511"/>
      <c r="E2" s="1511"/>
      <c r="F2" s="1511"/>
      <c r="G2" s="1511"/>
      <c r="H2" s="1511"/>
      <c r="I2" s="1511"/>
      <c r="J2" s="1511"/>
      <c r="K2" s="1511"/>
      <c r="L2" s="1511"/>
      <c r="M2" s="1511"/>
      <c r="N2" s="1511"/>
      <c r="O2" s="1512"/>
    </row>
    <row r="3" spans="1:15" ht="31.5" x14ac:dyDescent="0.25">
      <c r="A3" s="249" t="s">
        <v>5</v>
      </c>
      <c r="B3" s="1510" t="s">
        <v>1384</v>
      </c>
      <c r="C3" s="1511"/>
      <c r="D3" s="1511"/>
      <c r="E3" s="1511"/>
      <c r="F3" s="1511"/>
      <c r="G3" s="1511"/>
      <c r="H3" s="1511"/>
      <c r="I3" s="1511"/>
      <c r="J3" s="1511"/>
      <c r="K3" s="1511"/>
      <c r="L3" s="1511"/>
      <c r="M3" s="1511"/>
      <c r="N3" s="1511"/>
      <c r="O3" s="1512"/>
    </row>
    <row r="4" spans="1:15" ht="15.75" x14ac:dyDescent="0.25">
      <c r="A4" s="377"/>
      <c r="B4" s="378"/>
      <c r="C4" s="379"/>
      <c r="D4" s="379"/>
      <c r="E4" s="379"/>
      <c r="F4" s="379"/>
      <c r="G4" s="379"/>
      <c r="H4" s="379"/>
      <c r="I4" s="379"/>
      <c r="J4" s="379"/>
      <c r="K4" s="379"/>
      <c r="L4" s="380"/>
      <c r="M4" s="380"/>
      <c r="N4" s="380"/>
      <c r="O4" s="377"/>
    </row>
    <row r="5" spans="1:15" ht="47.25" x14ac:dyDescent="0.25">
      <c r="A5" s="764" t="s">
        <v>1385</v>
      </c>
      <c r="B5" s="2039" t="s">
        <v>1386</v>
      </c>
      <c r="C5" s="2040"/>
      <c r="D5" s="2040"/>
      <c r="E5" s="2040"/>
      <c r="F5" s="2040"/>
      <c r="G5" s="2040"/>
      <c r="H5" s="2040"/>
      <c r="I5" s="2040"/>
      <c r="J5" s="2041"/>
      <c r="K5" s="2039" t="s">
        <v>1387</v>
      </c>
      <c r="L5" s="2042"/>
      <c r="M5" s="2042"/>
      <c r="N5" s="2043"/>
      <c r="O5" s="765">
        <v>0.25</v>
      </c>
    </row>
    <row r="6" spans="1:15" ht="15.75" x14ac:dyDescent="0.25">
      <c r="A6" s="696"/>
      <c r="B6" s="697"/>
      <c r="C6" s="766"/>
      <c r="D6" s="766"/>
      <c r="E6" s="766"/>
      <c r="F6" s="766"/>
      <c r="G6" s="766"/>
      <c r="H6" s="766"/>
      <c r="I6" s="766"/>
      <c r="J6" s="766"/>
      <c r="K6" s="766"/>
      <c r="L6" s="766"/>
      <c r="M6" s="766"/>
      <c r="N6" s="766"/>
      <c r="O6" s="696"/>
    </row>
    <row r="7" spans="1:15" ht="31.5" x14ac:dyDescent="0.25">
      <c r="A7" s="767" t="s">
        <v>9</v>
      </c>
      <c r="B7" s="1995" t="s">
        <v>1388</v>
      </c>
      <c r="C7" s="1996"/>
      <c r="D7" s="1996"/>
      <c r="E7" s="1996"/>
      <c r="F7" s="1996"/>
      <c r="G7" s="1996"/>
      <c r="H7" s="1996"/>
      <c r="I7" s="1996"/>
      <c r="J7" s="1996"/>
      <c r="K7" s="1995" t="s">
        <v>1389</v>
      </c>
      <c r="L7" s="1996"/>
      <c r="M7" s="1996"/>
      <c r="N7" s="1997"/>
      <c r="O7" s="768">
        <v>0.2</v>
      </c>
    </row>
    <row r="8" spans="1:15" ht="43.5" customHeight="1" x14ac:dyDescent="0.25">
      <c r="A8" s="696"/>
      <c r="B8" s="697"/>
      <c r="C8" s="766"/>
      <c r="D8" s="766"/>
      <c r="E8" s="1983" t="s">
        <v>14</v>
      </c>
      <c r="F8" s="1983"/>
      <c r="G8" s="1983"/>
      <c r="H8" s="1983"/>
      <c r="I8" s="769" t="s">
        <v>15</v>
      </c>
      <c r="J8" s="770"/>
      <c r="K8" s="770"/>
      <c r="L8" s="1983" t="s">
        <v>16</v>
      </c>
      <c r="M8" s="1983"/>
      <c r="N8" s="1983"/>
      <c r="O8" s="769" t="s">
        <v>15</v>
      </c>
    </row>
    <row r="9" spans="1:15" x14ac:dyDescent="0.25">
      <c r="A9" s="1984" t="s">
        <v>17</v>
      </c>
      <c r="B9" s="1985"/>
      <c r="C9" s="1985"/>
      <c r="D9" s="1986"/>
      <c r="E9" s="1975" t="s">
        <v>1390</v>
      </c>
      <c r="F9" s="1975"/>
      <c r="G9" s="1975"/>
      <c r="H9" s="1975"/>
      <c r="I9" s="772">
        <v>0.3</v>
      </c>
      <c r="J9" s="1984" t="s">
        <v>19</v>
      </c>
      <c r="K9" s="1986"/>
      <c r="L9" s="1975" t="s">
        <v>1391</v>
      </c>
      <c r="M9" s="1975"/>
      <c r="N9" s="1975"/>
      <c r="O9" s="772">
        <v>0.6</v>
      </c>
    </row>
    <row r="10" spans="1:15" x14ac:dyDescent="0.25">
      <c r="A10" s="1987"/>
      <c r="B10" s="1988"/>
      <c r="C10" s="1988"/>
      <c r="D10" s="1989"/>
      <c r="E10" s="1975" t="s">
        <v>1392</v>
      </c>
      <c r="F10" s="1975"/>
      <c r="G10" s="1975"/>
      <c r="H10" s="1975"/>
      <c r="I10" s="772">
        <v>0.7</v>
      </c>
      <c r="J10" s="1987"/>
      <c r="K10" s="1989"/>
      <c r="L10" s="1975" t="s">
        <v>1393</v>
      </c>
      <c r="M10" s="1975"/>
      <c r="N10" s="1975"/>
      <c r="O10" s="772">
        <v>1</v>
      </c>
    </row>
    <row r="11" spans="1:15" x14ac:dyDescent="0.25">
      <c r="A11" s="1987"/>
      <c r="B11" s="1988"/>
      <c r="C11" s="1988"/>
      <c r="D11" s="1989"/>
      <c r="E11" s="1975"/>
      <c r="F11" s="1975"/>
      <c r="G11" s="1975"/>
      <c r="H11" s="1975"/>
      <c r="I11" s="771"/>
      <c r="J11" s="1987"/>
      <c r="K11" s="1989"/>
      <c r="L11" s="1975" t="s">
        <v>1394</v>
      </c>
      <c r="M11" s="1975"/>
      <c r="N11" s="1975"/>
      <c r="O11" s="772">
        <v>1</v>
      </c>
    </row>
    <row r="12" spans="1:15" x14ac:dyDescent="0.25">
      <c r="A12" s="1987"/>
      <c r="B12" s="1988"/>
      <c r="C12" s="1988"/>
      <c r="D12" s="1989"/>
      <c r="E12" s="2038"/>
      <c r="F12" s="2038"/>
      <c r="G12" s="2038"/>
      <c r="H12" s="2038"/>
      <c r="I12" s="771"/>
      <c r="J12" s="1987"/>
      <c r="K12" s="1989"/>
      <c r="L12" s="1975" t="s">
        <v>1395</v>
      </c>
      <c r="M12" s="1975"/>
      <c r="N12" s="1975"/>
      <c r="O12" s="772">
        <v>1</v>
      </c>
    </row>
    <row r="13" spans="1:15" x14ac:dyDescent="0.25">
      <c r="A13" s="1987"/>
      <c r="B13" s="1988"/>
      <c r="C13" s="1988"/>
      <c r="D13" s="1989"/>
      <c r="E13" s="1975"/>
      <c r="F13" s="1975"/>
      <c r="G13" s="1975"/>
      <c r="H13" s="1975"/>
      <c r="I13" s="773"/>
      <c r="J13" s="1987"/>
      <c r="K13" s="1989"/>
      <c r="L13" s="1975" t="s">
        <v>1396</v>
      </c>
      <c r="M13" s="1975"/>
      <c r="N13" s="1975"/>
      <c r="O13" s="772">
        <v>1</v>
      </c>
    </row>
    <row r="14" spans="1:15" x14ac:dyDescent="0.25">
      <c r="A14" s="1987"/>
      <c r="B14" s="1988"/>
      <c r="C14" s="1988"/>
      <c r="D14" s="1989"/>
      <c r="E14" s="1975"/>
      <c r="F14" s="1975"/>
      <c r="G14" s="1975"/>
      <c r="H14" s="1975"/>
      <c r="I14" s="773"/>
      <c r="J14" s="1987"/>
      <c r="K14" s="1989"/>
      <c r="L14" s="1975" t="s">
        <v>1397</v>
      </c>
      <c r="M14" s="1975"/>
      <c r="N14" s="1975"/>
      <c r="O14" s="772">
        <v>0.2</v>
      </c>
    </row>
    <row r="15" spans="1:15" x14ac:dyDescent="0.25">
      <c r="A15" s="1987"/>
      <c r="B15" s="1988"/>
      <c r="C15" s="1988"/>
      <c r="D15" s="1989"/>
      <c r="E15" s="1975"/>
      <c r="F15" s="1975"/>
      <c r="G15" s="1975"/>
      <c r="H15" s="1975"/>
      <c r="I15" s="773"/>
      <c r="J15" s="1987"/>
      <c r="K15" s="1989"/>
      <c r="L15" s="1975"/>
      <c r="M15" s="1975"/>
      <c r="N15" s="1975"/>
      <c r="O15" s="772"/>
    </row>
    <row r="16" spans="1:15" x14ac:dyDescent="0.25">
      <c r="A16" s="1990"/>
      <c r="B16" s="1991"/>
      <c r="C16" s="1991"/>
      <c r="D16" s="1992"/>
      <c r="E16" s="1975"/>
      <c r="F16" s="1975"/>
      <c r="G16" s="1975"/>
      <c r="H16" s="1975"/>
      <c r="I16" s="773"/>
      <c r="J16" s="1990"/>
      <c r="K16" s="1992"/>
      <c r="L16" s="1975"/>
      <c r="M16" s="1975"/>
      <c r="N16" s="1975"/>
      <c r="O16" s="773"/>
    </row>
    <row r="17" spans="1:15" ht="15.75" x14ac:dyDescent="0.25">
      <c r="A17" s="696"/>
      <c r="B17" s="697"/>
      <c r="C17" s="766"/>
      <c r="D17" s="766"/>
      <c r="E17" s="766"/>
      <c r="F17" s="766"/>
      <c r="G17" s="766"/>
      <c r="H17" s="766"/>
      <c r="I17" s="766"/>
      <c r="J17" s="766"/>
      <c r="K17" s="766"/>
      <c r="L17" s="766"/>
      <c r="M17" s="766"/>
      <c r="N17" s="766"/>
      <c r="O17" s="696"/>
    </row>
    <row r="18" spans="1:15" ht="15.75" x14ac:dyDescent="0.25">
      <c r="A18" s="696"/>
      <c r="B18" s="697"/>
      <c r="C18" s="766"/>
      <c r="D18" s="766"/>
      <c r="E18" s="766"/>
      <c r="F18" s="766"/>
      <c r="G18" s="766"/>
      <c r="H18" s="766"/>
      <c r="I18" s="766"/>
      <c r="J18" s="766"/>
      <c r="K18" s="766"/>
      <c r="L18" s="766"/>
      <c r="M18" s="766"/>
      <c r="N18" s="766"/>
      <c r="O18" s="696"/>
    </row>
    <row r="19" spans="1:15" ht="63" x14ac:dyDescent="0.25">
      <c r="A19" s="774" t="s">
        <v>48</v>
      </c>
      <c r="B19" s="775" t="s">
        <v>49</v>
      </c>
      <c r="C19" s="776" t="s">
        <v>50</v>
      </c>
      <c r="D19" s="776" t="s">
        <v>51</v>
      </c>
      <c r="E19" s="776" t="s">
        <v>52</v>
      </c>
      <c r="F19" s="1976" t="s">
        <v>53</v>
      </c>
      <c r="G19" s="1976"/>
      <c r="H19" s="1976" t="s">
        <v>54</v>
      </c>
      <c r="I19" s="1976"/>
      <c r="J19" s="775" t="s">
        <v>55</v>
      </c>
      <c r="K19" s="1976" t="s">
        <v>56</v>
      </c>
      <c r="L19" s="1976"/>
      <c r="M19" s="1977" t="s">
        <v>57</v>
      </c>
      <c r="N19" s="1978"/>
      <c r="O19" s="1979"/>
    </row>
    <row r="20" spans="1:15" ht="204.75" x14ac:dyDescent="0.25">
      <c r="A20" s="777" t="s">
        <v>58</v>
      </c>
      <c r="B20" s="778">
        <v>20</v>
      </c>
      <c r="C20" s="779" t="s">
        <v>1398</v>
      </c>
      <c r="D20" s="780" t="s">
        <v>262</v>
      </c>
      <c r="E20" s="780" t="s">
        <v>61</v>
      </c>
      <c r="F20" s="2018" t="s">
        <v>1399</v>
      </c>
      <c r="G20" s="1931"/>
      <c r="H20" s="2019" t="s">
        <v>63</v>
      </c>
      <c r="I20" s="2020"/>
      <c r="J20" s="781">
        <v>4200</v>
      </c>
      <c r="K20" s="2021" t="s">
        <v>139</v>
      </c>
      <c r="L20" s="2021"/>
      <c r="M20" s="2022" t="s">
        <v>1400</v>
      </c>
      <c r="N20" s="2022"/>
      <c r="O20" s="2022"/>
    </row>
    <row r="21" spans="1:15" ht="15.75" x14ac:dyDescent="0.25">
      <c r="A21" s="2023" t="s">
        <v>67</v>
      </c>
      <c r="B21" s="2024"/>
      <c r="C21" s="2025" t="s">
        <v>1401</v>
      </c>
      <c r="D21" s="1918"/>
      <c r="E21" s="1918"/>
      <c r="F21" s="1918"/>
      <c r="G21" s="2026"/>
      <c r="H21" s="2027" t="s">
        <v>69</v>
      </c>
      <c r="I21" s="2028"/>
      <c r="J21" s="2029"/>
      <c r="K21" s="2025" t="s">
        <v>1402</v>
      </c>
      <c r="L21" s="2035"/>
      <c r="M21" s="2035"/>
      <c r="N21" s="2035"/>
      <c r="O21" s="2036"/>
    </row>
    <row r="22" spans="1:15" ht="15.75" x14ac:dyDescent="0.25">
      <c r="A22" s="2009" t="s">
        <v>71</v>
      </c>
      <c r="B22" s="2010"/>
      <c r="C22" s="2010"/>
      <c r="D22" s="2010"/>
      <c r="E22" s="2010"/>
      <c r="F22" s="2011"/>
      <c r="G22" s="2012" t="s">
        <v>72</v>
      </c>
      <c r="H22" s="2012"/>
      <c r="I22" s="2012"/>
      <c r="J22" s="2012"/>
      <c r="K22" s="2012"/>
      <c r="L22" s="2012"/>
      <c r="M22" s="2012"/>
      <c r="N22" s="2012"/>
      <c r="O22" s="2012"/>
    </row>
    <row r="23" spans="1:15" x14ac:dyDescent="0.25">
      <c r="A23" s="2013" t="s">
        <v>1403</v>
      </c>
      <c r="B23" s="2014"/>
      <c r="C23" s="2014"/>
      <c r="D23" s="2014"/>
      <c r="E23" s="2014"/>
      <c r="F23" s="2014"/>
      <c r="G23" s="2017" t="s">
        <v>1404</v>
      </c>
      <c r="H23" s="2017"/>
      <c r="I23" s="2017"/>
      <c r="J23" s="2017"/>
      <c r="K23" s="2017"/>
      <c r="L23" s="2017"/>
      <c r="M23" s="2017"/>
      <c r="N23" s="2017"/>
      <c r="O23" s="2017"/>
    </row>
    <row r="24" spans="1:15" x14ac:dyDescent="0.25">
      <c r="A24" s="2015"/>
      <c r="B24" s="2016"/>
      <c r="C24" s="2016"/>
      <c r="D24" s="2016"/>
      <c r="E24" s="2016"/>
      <c r="F24" s="2016"/>
      <c r="G24" s="2017"/>
      <c r="H24" s="2017"/>
      <c r="I24" s="2017"/>
      <c r="J24" s="2017"/>
      <c r="K24" s="2017"/>
      <c r="L24" s="2017"/>
      <c r="M24" s="2017"/>
      <c r="N24" s="2017"/>
      <c r="O24" s="2017"/>
    </row>
    <row r="25" spans="1:15" ht="15.75" x14ac:dyDescent="0.25">
      <c r="A25" s="2009" t="s">
        <v>75</v>
      </c>
      <c r="B25" s="2010"/>
      <c r="C25" s="2010"/>
      <c r="D25" s="2010"/>
      <c r="E25" s="2010"/>
      <c r="F25" s="2010"/>
      <c r="G25" s="2012" t="s">
        <v>76</v>
      </c>
      <c r="H25" s="2012"/>
      <c r="I25" s="2012"/>
      <c r="J25" s="2012"/>
      <c r="K25" s="2012"/>
      <c r="L25" s="2012"/>
      <c r="M25" s="2012"/>
      <c r="N25" s="2012"/>
      <c r="O25" s="2012"/>
    </row>
    <row r="26" spans="1:15" x14ac:dyDescent="0.25">
      <c r="A26" s="2008" t="s">
        <v>1405</v>
      </c>
      <c r="B26" s="2008"/>
      <c r="C26" s="2008"/>
      <c r="D26" s="2008"/>
      <c r="E26" s="2008"/>
      <c r="F26" s="2008"/>
      <c r="G26" s="2008" t="s">
        <v>1406</v>
      </c>
      <c r="H26" s="2008"/>
      <c r="I26" s="2008"/>
      <c r="J26" s="2008"/>
      <c r="K26" s="2008"/>
      <c r="L26" s="2008"/>
      <c r="M26" s="2008"/>
      <c r="N26" s="2008"/>
      <c r="O26" s="2008"/>
    </row>
    <row r="27" spans="1:15" x14ac:dyDescent="0.25">
      <c r="A27" s="2008"/>
      <c r="B27" s="2008"/>
      <c r="C27" s="2008"/>
      <c r="D27" s="2008"/>
      <c r="E27" s="2008"/>
      <c r="F27" s="2008"/>
      <c r="G27" s="2008"/>
      <c r="H27" s="2008"/>
      <c r="I27" s="2008"/>
      <c r="J27" s="2008"/>
      <c r="K27" s="2008"/>
      <c r="L27" s="2008"/>
      <c r="M27" s="2008"/>
      <c r="N27" s="2008"/>
      <c r="O27" s="2008"/>
    </row>
    <row r="28" spans="1:15" ht="15.75" x14ac:dyDescent="0.25">
      <c r="A28" s="377"/>
      <c r="B28" s="378"/>
      <c r="C28" s="697"/>
      <c r="D28" s="697"/>
      <c r="E28" s="697"/>
      <c r="F28" s="697"/>
      <c r="G28" s="697"/>
      <c r="H28" s="697"/>
      <c r="I28" s="697"/>
      <c r="J28" s="697"/>
      <c r="K28" s="697"/>
      <c r="L28" s="697"/>
      <c r="M28" s="697"/>
      <c r="N28" s="697"/>
      <c r="O28" s="377"/>
    </row>
    <row r="29" spans="1:15" ht="15.75" x14ac:dyDescent="0.25">
      <c r="A29" s="697"/>
      <c r="B29" s="697"/>
      <c r="C29" s="377"/>
      <c r="D29" s="1948" t="s">
        <v>77</v>
      </c>
      <c r="E29" s="1949"/>
      <c r="F29" s="1949"/>
      <c r="G29" s="1949"/>
      <c r="H29" s="1949"/>
      <c r="I29" s="1949"/>
      <c r="J29" s="1949"/>
      <c r="K29" s="1949"/>
      <c r="L29" s="1949"/>
      <c r="M29" s="1949"/>
      <c r="N29" s="1949"/>
      <c r="O29" s="1950"/>
    </row>
    <row r="30" spans="1:15" ht="15.75" x14ac:dyDescent="0.25">
      <c r="A30" s="377"/>
      <c r="B30" s="378"/>
      <c r="C30" s="697"/>
      <c r="D30" s="775" t="s">
        <v>78</v>
      </c>
      <c r="E30" s="775" t="s">
        <v>79</v>
      </c>
      <c r="F30" s="775" t="s">
        <v>80</v>
      </c>
      <c r="G30" s="775" t="s">
        <v>81</v>
      </c>
      <c r="H30" s="775" t="s">
        <v>82</v>
      </c>
      <c r="I30" s="775" t="s">
        <v>83</v>
      </c>
      <c r="J30" s="775" t="s">
        <v>84</v>
      </c>
      <c r="K30" s="775" t="s">
        <v>85</v>
      </c>
      <c r="L30" s="775" t="s">
        <v>86</v>
      </c>
      <c r="M30" s="775" t="s">
        <v>87</v>
      </c>
      <c r="N30" s="775" t="s">
        <v>88</v>
      </c>
      <c r="O30" s="775" t="s">
        <v>89</v>
      </c>
    </row>
    <row r="31" spans="1:15" ht="15.75" x14ac:dyDescent="0.25">
      <c r="A31" s="1951" t="s">
        <v>90</v>
      </c>
      <c r="B31" s="1951"/>
      <c r="C31" s="1951"/>
      <c r="D31" s="782"/>
      <c r="E31" s="782"/>
      <c r="F31" s="782"/>
      <c r="G31" s="782"/>
      <c r="H31" s="782"/>
      <c r="I31" s="782"/>
      <c r="J31" s="782"/>
      <c r="K31" s="782"/>
      <c r="L31" s="782"/>
      <c r="M31" s="782"/>
      <c r="N31" s="782"/>
      <c r="O31" s="782"/>
    </row>
    <row r="32" spans="1:15" ht="15.75" x14ac:dyDescent="0.25">
      <c r="A32" s="1952" t="s">
        <v>91</v>
      </c>
      <c r="B32" s="1952"/>
      <c r="C32" s="1952"/>
      <c r="D32" s="783"/>
      <c r="E32" s="783"/>
      <c r="F32" s="783"/>
      <c r="G32" s="783"/>
      <c r="H32" s="783"/>
      <c r="I32" s="783"/>
      <c r="J32" s="783"/>
      <c r="K32" s="783"/>
      <c r="L32" s="783"/>
      <c r="M32" s="783"/>
      <c r="N32" s="783"/>
      <c r="O32" s="783"/>
    </row>
    <row r="33" spans="1:15" ht="15.75" x14ac:dyDescent="0.25">
      <c r="A33" s="377"/>
      <c r="B33" s="378"/>
      <c r="C33" s="379"/>
      <c r="D33" s="379"/>
      <c r="E33" s="379"/>
      <c r="F33" s="379"/>
      <c r="G33" s="379"/>
      <c r="H33" s="379"/>
      <c r="I33" s="379"/>
      <c r="J33" s="379"/>
      <c r="K33" s="379"/>
      <c r="L33" s="380"/>
      <c r="M33" s="380"/>
      <c r="N33" s="380"/>
      <c r="O33" s="377"/>
    </row>
    <row r="34" spans="1:15" ht="15.75" x14ac:dyDescent="0.25">
      <c r="A34" s="784" t="s">
        <v>101</v>
      </c>
      <c r="B34" s="784" t="s">
        <v>49</v>
      </c>
      <c r="C34" s="785"/>
      <c r="D34" s="786" t="s">
        <v>78</v>
      </c>
      <c r="E34" s="786" t="s">
        <v>79</v>
      </c>
      <c r="F34" s="786" t="s">
        <v>80</v>
      </c>
      <c r="G34" s="786" t="s">
        <v>81</v>
      </c>
      <c r="H34" s="786" t="s">
        <v>82</v>
      </c>
      <c r="I34" s="786" t="s">
        <v>83</v>
      </c>
      <c r="J34" s="786" t="s">
        <v>84</v>
      </c>
      <c r="K34" s="786" t="s">
        <v>85</v>
      </c>
      <c r="L34" s="786" t="s">
        <v>86</v>
      </c>
      <c r="M34" s="786" t="s">
        <v>87</v>
      </c>
      <c r="N34" s="786" t="s">
        <v>88</v>
      </c>
      <c r="O34" s="786" t="s">
        <v>89</v>
      </c>
    </row>
    <row r="35" spans="1:15" ht="31.5" x14ac:dyDescent="0.25">
      <c r="A35" s="2004" t="s">
        <v>148</v>
      </c>
      <c r="B35" s="2001">
        <v>0.1</v>
      </c>
      <c r="C35" s="787" t="s">
        <v>90</v>
      </c>
      <c r="D35" s="787">
        <v>5</v>
      </c>
      <c r="E35" s="787">
        <v>20</v>
      </c>
      <c r="F35" s="787">
        <v>50</v>
      </c>
      <c r="G35" s="787">
        <v>60</v>
      </c>
      <c r="H35" s="787">
        <v>70</v>
      </c>
      <c r="I35" s="787">
        <v>80</v>
      </c>
      <c r="J35" s="787">
        <v>100</v>
      </c>
      <c r="K35" s="787"/>
      <c r="L35" s="787"/>
      <c r="M35" s="787"/>
      <c r="N35" s="787"/>
      <c r="O35" s="787"/>
    </row>
    <row r="36" spans="1:15" ht="15.75" x14ac:dyDescent="0.25">
      <c r="A36" s="2005"/>
      <c r="B36" s="2001"/>
      <c r="C36" s="788" t="s">
        <v>91</v>
      </c>
      <c r="D36" s="788">
        <v>5</v>
      </c>
      <c r="E36" s="789">
        <v>20</v>
      </c>
      <c r="F36" s="789">
        <v>50</v>
      </c>
      <c r="G36" s="789">
        <v>60</v>
      </c>
      <c r="H36" s="789">
        <v>70</v>
      </c>
      <c r="I36" s="789">
        <v>80</v>
      </c>
      <c r="J36" s="790">
        <v>100</v>
      </c>
      <c r="K36" s="789"/>
      <c r="L36" s="789"/>
      <c r="M36" s="788"/>
      <c r="N36" s="788"/>
      <c r="O36" s="788"/>
    </row>
    <row r="37" spans="1:15" ht="31.5" x14ac:dyDescent="0.25">
      <c r="A37" s="2004" t="s">
        <v>103</v>
      </c>
      <c r="B37" s="2001">
        <v>0.1</v>
      </c>
      <c r="C37" s="787" t="s">
        <v>90</v>
      </c>
      <c r="D37" s="787"/>
      <c r="E37" s="787">
        <v>5</v>
      </c>
      <c r="F37" s="787">
        <v>10</v>
      </c>
      <c r="G37" s="787">
        <v>20</v>
      </c>
      <c r="H37" s="787">
        <v>30</v>
      </c>
      <c r="I37" s="787">
        <v>40</v>
      </c>
      <c r="J37" s="791">
        <v>50</v>
      </c>
      <c r="K37" s="787">
        <v>60</v>
      </c>
      <c r="L37" s="787">
        <v>70</v>
      </c>
      <c r="M37" s="787">
        <v>80</v>
      </c>
      <c r="N37" s="787">
        <v>90</v>
      </c>
      <c r="O37" s="787">
        <v>100</v>
      </c>
    </row>
    <row r="38" spans="1:15" ht="15.75" x14ac:dyDescent="0.25">
      <c r="A38" s="2005"/>
      <c r="B38" s="2001"/>
      <c r="C38" s="788" t="s">
        <v>91</v>
      </c>
      <c r="D38" s="788"/>
      <c r="E38" s="788">
        <v>5</v>
      </c>
      <c r="F38" s="789">
        <v>10</v>
      </c>
      <c r="G38" s="789">
        <v>20</v>
      </c>
      <c r="H38" s="789">
        <v>30</v>
      </c>
      <c r="I38" s="789">
        <v>40</v>
      </c>
      <c r="J38" s="790">
        <v>50</v>
      </c>
      <c r="K38" s="789">
        <v>60</v>
      </c>
      <c r="L38" s="789">
        <v>70</v>
      </c>
      <c r="M38" s="788"/>
      <c r="N38" s="788"/>
      <c r="O38" s="788"/>
    </row>
    <row r="39" spans="1:15" ht="31.5" x14ac:dyDescent="0.25">
      <c r="A39" s="2004" t="s">
        <v>104</v>
      </c>
      <c r="B39" s="2001">
        <v>0.15</v>
      </c>
      <c r="C39" s="787" t="s">
        <v>90</v>
      </c>
      <c r="D39" s="787"/>
      <c r="E39" s="787">
        <v>5</v>
      </c>
      <c r="F39" s="787">
        <v>10</v>
      </c>
      <c r="G39" s="787">
        <v>30</v>
      </c>
      <c r="H39" s="787">
        <v>40</v>
      </c>
      <c r="I39" s="787">
        <v>50</v>
      </c>
      <c r="J39" s="787">
        <v>60</v>
      </c>
      <c r="K39" s="787">
        <v>70</v>
      </c>
      <c r="L39" s="787">
        <v>80</v>
      </c>
      <c r="M39" s="787">
        <v>100</v>
      </c>
      <c r="N39" s="787"/>
      <c r="O39" s="787"/>
    </row>
    <row r="40" spans="1:15" ht="15.75" x14ac:dyDescent="0.25">
      <c r="A40" s="2005"/>
      <c r="B40" s="2001"/>
      <c r="C40" s="788" t="s">
        <v>91</v>
      </c>
      <c r="D40" s="788"/>
      <c r="E40" s="788">
        <v>5</v>
      </c>
      <c r="F40" s="788">
        <v>10</v>
      </c>
      <c r="G40" s="789">
        <v>30</v>
      </c>
      <c r="H40" s="789">
        <v>40</v>
      </c>
      <c r="I40" s="789">
        <v>50</v>
      </c>
      <c r="J40" s="790">
        <v>60</v>
      </c>
      <c r="K40" s="789">
        <v>70</v>
      </c>
      <c r="L40" s="789">
        <v>80</v>
      </c>
      <c r="M40" s="788"/>
      <c r="N40" s="788"/>
      <c r="O40" s="788"/>
    </row>
    <row r="41" spans="1:15" ht="31.5" x14ac:dyDescent="0.25">
      <c r="A41" s="2004" t="s">
        <v>105</v>
      </c>
      <c r="B41" s="2001">
        <v>0.3</v>
      </c>
      <c r="C41" s="787" t="s">
        <v>90</v>
      </c>
      <c r="D41" s="787"/>
      <c r="E41" s="787"/>
      <c r="F41" s="787">
        <v>10</v>
      </c>
      <c r="G41" s="787">
        <v>20</v>
      </c>
      <c r="H41" s="787">
        <v>30</v>
      </c>
      <c r="I41" s="787">
        <v>40</v>
      </c>
      <c r="J41" s="787">
        <v>50</v>
      </c>
      <c r="K41" s="787">
        <v>60</v>
      </c>
      <c r="L41" s="787">
        <v>70</v>
      </c>
      <c r="M41" s="787">
        <v>80</v>
      </c>
      <c r="N41" s="787">
        <v>90</v>
      </c>
      <c r="O41" s="787">
        <v>100</v>
      </c>
    </row>
    <row r="42" spans="1:15" ht="15.75" x14ac:dyDescent="0.25">
      <c r="A42" s="2005"/>
      <c r="B42" s="2001"/>
      <c r="C42" s="788" t="s">
        <v>91</v>
      </c>
      <c r="D42" s="788"/>
      <c r="E42" s="788"/>
      <c r="F42" s="788">
        <v>10</v>
      </c>
      <c r="G42" s="788">
        <v>20</v>
      </c>
      <c r="H42" s="789">
        <v>30</v>
      </c>
      <c r="I42" s="789">
        <v>40</v>
      </c>
      <c r="J42" s="790">
        <v>50</v>
      </c>
      <c r="K42" s="789">
        <v>60</v>
      </c>
      <c r="L42" s="789">
        <v>70</v>
      </c>
      <c r="M42" s="788"/>
      <c r="N42" s="788"/>
      <c r="O42" s="788"/>
    </row>
    <row r="43" spans="1:15" ht="31.5" x14ac:dyDescent="0.25">
      <c r="A43" s="2004" t="s">
        <v>106</v>
      </c>
      <c r="B43" s="2001">
        <v>0.2</v>
      </c>
      <c r="C43" s="787" t="s">
        <v>90</v>
      </c>
      <c r="D43" s="787"/>
      <c r="E43" s="787"/>
      <c r="F43" s="787"/>
      <c r="G43" s="787"/>
      <c r="H43" s="787">
        <v>10</v>
      </c>
      <c r="I43" s="787">
        <v>20</v>
      </c>
      <c r="J43" s="787">
        <v>30</v>
      </c>
      <c r="K43" s="787">
        <v>40</v>
      </c>
      <c r="L43" s="787">
        <v>50</v>
      </c>
      <c r="M43" s="787">
        <v>70</v>
      </c>
      <c r="N43" s="787">
        <v>90</v>
      </c>
      <c r="O43" s="787">
        <v>100</v>
      </c>
    </row>
    <row r="44" spans="1:15" ht="15.75" x14ac:dyDescent="0.25">
      <c r="A44" s="2005"/>
      <c r="B44" s="2001"/>
      <c r="C44" s="788" t="s">
        <v>91</v>
      </c>
      <c r="D44" s="788"/>
      <c r="E44" s="788"/>
      <c r="F44" s="788"/>
      <c r="G44" s="788"/>
      <c r="H44" s="788">
        <v>10</v>
      </c>
      <c r="I44" s="788">
        <v>20</v>
      </c>
      <c r="J44" s="792">
        <v>30</v>
      </c>
      <c r="K44" s="788">
        <v>40</v>
      </c>
      <c r="L44" s="789">
        <v>50</v>
      </c>
      <c r="M44" s="788"/>
      <c r="N44" s="788"/>
      <c r="O44" s="788"/>
    </row>
    <row r="45" spans="1:15" ht="31.5" x14ac:dyDescent="0.25">
      <c r="A45" s="2004" t="s">
        <v>107</v>
      </c>
      <c r="B45" s="2002">
        <v>0.15</v>
      </c>
      <c r="C45" s="787" t="s">
        <v>90</v>
      </c>
      <c r="D45" s="787"/>
      <c r="E45" s="787"/>
      <c r="F45" s="787"/>
      <c r="G45" s="787"/>
      <c r="H45" s="787"/>
      <c r="I45" s="787">
        <v>10</v>
      </c>
      <c r="J45" s="787">
        <v>30</v>
      </c>
      <c r="K45" s="787">
        <v>40</v>
      </c>
      <c r="L45" s="787">
        <v>50</v>
      </c>
      <c r="M45" s="787">
        <v>70</v>
      </c>
      <c r="N45" s="787">
        <v>90</v>
      </c>
      <c r="O45" s="787">
        <v>100</v>
      </c>
    </row>
    <row r="46" spans="1:15" ht="15.75" x14ac:dyDescent="0.25">
      <c r="A46" s="2005"/>
      <c r="B46" s="2003"/>
      <c r="C46" s="788" t="s">
        <v>91</v>
      </c>
      <c r="D46" s="788"/>
      <c r="E46" s="788"/>
      <c r="F46" s="789"/>
      <c r="G46" s="789"/>
      <c r="H46" s="789"/>
      <c r="I46" s="789">
        <v>10</v>
      </c>
      <c r="J46" s="790">
        <v>30</v>
      </c>
      <c r="K46" s="789">
        <v>40</v>
      </c>
      <c r="L46" s="789">
        <v>50</v>
      </c>
      <c r="M46" s="788"/>
      <c r="N46" s="788"/>
      <c r="O46" s="788"/>
    </row>
    <row r="47" spans="1:15" ht="31.5" x14ac:dyDescent="0.25">
      <c r="A47" s="2004"/>
      <c r="B47" s="2001"/>
      <c r="C47" s="787" t="s">
        <v>90</v>
      </c>
      <c r="D47" s="787"/>
      <c r="E47" s="787"/>
      <c r="F47" s="787"/>
      <c r="G47" s="787"/>
      <c r="H47" s="787"/>
      <c r="I47" s="787"/>
      <c r="J47" s="787"/>
      <c r="K47" s="787"/>
      <c r="L47" s="787"/>
      <c r="M47" s="787"/>
      <c r="N47" s="787"/>
      <c r="O47" s="787"/>
    </row>
    <row r="48" spans="1:15" ht="15.75" x14ac:dyDescent="0.25">
      <c r="A48" s="2005"/>
      <c r="B48" s="2001"/>
      <c r="C48" s="788" t="s">
        <v>91</v>
      </c>
      <c r="D48" s="788"/>
      <c r="E48" s="788"/>
      <c r="F48" s="789"/>
      <c r="G48" s="789"/>
      <c r="H48" s="789"/>
      <c r="I48" s="789"/>
      <c r="J48" s="789"/>
      <c r="K48" s="789"/>
      <c r="L48" s="789"/>
      <c r="M48" s="788"/>
      <c r="N48" s="788"/>
      <c r="O48" s="788"/>
    </row>
    <row r="49" spans="1:15" ht="31.5" x14ac:dyDescent="0.25">
      <c r="A49" s="2004"/>
      <c r="B49" s="2001"/>
      <c r="C49" s="787" t="s">
        <v>90</v>
      </c>
      <c r="D49" s="787"/>
      <c r="E49" s="787"/>
      <c r="F49" s="787"/>
      <c r="G49" s="787"/>
      <c r="H49" s="787"/>
      <c r="I49" s="787"/>
      <c r="J49" s="787"/>
      <c r="K49" s="787"/>
      <c r="L49" s="787"/>
      <c r="M49" s="787"/>
      <c r="N49" s="787"/>
      <c r="O49" s="787"/>
    </row>
    <row r="50" spans="1:15" ht="15.75" x14ac:dyDescent="0.25">
      <c r="A50" s="2005"/>
      <c r="B50" s="2001"/>
      <c r="C50" s="788" t="s">
        <v>91</v>
      </c>
      <c r="D50" s="788"/>
      <c r="E50" s="788"/>
      <c r="F50" s="789"/>
      <c r="G50" s="789"/>
      <c r="H50" s="789"/>
      <c r="I50" s="789"/>
      <c r="J50" s="789"/>
      <c r="K50" s="789"/>
      <c r="L50" s="789"/>
      <c r="M50" s="788"/>
      <c r="N50" s="788"/>
      <c r="O50" s="788"/>
    </row>
    <row r="51" spans="1:15" ht="31.5" x14ac:dyDescent="0.25">
      <c r="A51" s="2004"/>
      <c r="B51" s="2033">
        <f>SUM(B35:B46)</f>
        <v>0.99999999999999989</v>
      </c>
      <c r="C51" s="787" t="s">
        <v>90</v>
      </c>
      <c r="D51" s="787"/>
      <c r="E51" s="787"/>
      <c r="F51" s="787"/>
      <c r="G51" s="787"/>
      <c r="H51" s="787"/>
      <c r="I51" s="787"/>
      <c r="J51" s="787"/>
      <c r="K51" s="787"/>
      <c r="L51" s="787"/>
      <c r="M51" s="787"/>
      <c r="N51" s="787"/>
      <c r="O51" s="787"/>
    </row>
    <row r="52" spans="1:15" ht="15.75" x14ac:dyDescent="0.25">
      <c r="A52" s="2005"/>
      <c r="B52" s="2034"/>
      <c r="C52" s="788" t="s">
        <v>91</v>
      </c>
      <c r="D52" s="788"/>
      <c r="E52" s="788"/>
      <c r="F52" s="788"/>
      <c r="G52" s="788"/>
      <c r="H52" s="789"/>
      <c r="I52" s="789"/>
      <c r="J52" s="789"/>
      <c r="K52" s="789"/>
      <c r="L52" s="789"/>
      <c r="M52" s="788"/>
      <c r="N52" s="788"/>
      <c r="O52" s="788"/>
    </row>
    <row r="53" spans="1:15" ht="15.75" x14ac:dyDescent="0.25">
      <c r="A53" s="2004"/>
      <c r="B53" s="378"/>
      <c r="C53" s="697"/>
      <c r="D53" s="697"/>
      <c r="E53" s="697"/>
      <c r="F53" s="697"/>
      <c r="G53" s="697"/>
      <c r="H53" s="697"/>
      <c r="I53" s="697"/>
      <c r="J53" s="697"/>
      <c r="K53" s="697"/>
      <c r="L53" s="697"/>
      <c r="M53" s="697"/>
      <c r="N53" s="697"/>
      <c r="O53" s="377"/>
    </row>
    <row r="54" spans="1:15" ht="16.5" thickBot="1" x14ac:dyDescent="0.3">
      <c r="A54" s="2005"/>
      <c r="B54" s="378"/>
      <c r="C54" s="697"/>
      <c r="D54" s="697"/>
      <c r="E54" s="697"/>
      <c r="F54" s="697"/>
      <c r="G54" s="697"/>
      <c r="H54" s="697"/>
      <c r="I54" s="697"/>
      <c r="J54" s="697"/>
      <c r="K54" s="697"/>
      <c r="L54" s="697"/>
      <c r="M54" s="697"/>
      <c r="N54" s="697"/>
      <c r="O54" s="377"/>
    </row>
    <row r="55" spans="1:15" ht="16.5" thickBot="1" x14ac:dyDescent="0.3">
      <c r="A55" s="1934" t="s">
        <v>1407</v>
      </c>
      <c r="B55" s="1935"/>
      <c r="C55" s="1935"/>
      <c r="D55" s="1935"/>
      <c r="E55" s="1935"/>
      <c r="F55" s="1935"/>
      <c r="G55" s="1935"/>
      <c r="H55" s="1935"/>
      <c r="I55" s="1935"/>
      <c r="J55" s="1935"/>
      <c r="K55" s="1935"/>
      <c r="L55" s="1935"/>
      <c r="M55" s="1935"/>
      <c r="N55" s="1935"/>
      <c r="O55" s="1936"/>
    </row>
    <row r="56" spans="1:15" x14ac:dyDescent="0.25">
      <c r="A56" s="1937" t="s">
        <v>1408</v>
      </c>
      <c r="B56" s="1938"/>
      <c r="C56" s="1938"/>
      <c r="D56" s="1938"/>
      <c r="E56" s="1938"/>
      <c r="F56" s="1938"/>
      <c r="G56" s="1938"/>
      <c r="H56" s="1938"/>
      <c r="I56" s="1938"/>
      <c r="J56" s="1938"/>
      <c r="K56" s="1938"/>
      <c r="L56" s="1938"/>
      <c r="M56" s="1938"/>
      <c r="N56" s="1938"/>
      <c r="O56" s="1939"/>
    </row>
    <row r="57" spans="1:15" ht="15.75" x14ac:dyDescent="0.25">
      <c r="A57" s="1914" t="s">
        <v>1409</v>
      </c>
      <c r="B57" s="1915"/>
      <c r="C57" s="1915"/>
      <c r="D57" s="1915"/>
      <c r="E57" s="1915"/>
      <c r="F57" s="1915"/>
      <c r="G57" s="1915"/>
      <c r="H57" s="1915"/>
      <c r="I57" s="1915"/>
      <c r="J57" s="1915"/>
      <c r="K57" s="1915"/>
      <c r="L57" s="1915"/>
      <c r="M57" s="1915"/>
      <c r="N57" s="1915"/>
      <c r="O57" s="1916"/>
    </row>
    <row r="58" spans="1:15" ht="15.75" x14ac:dyDescent="0.25">
      <c r="A58" s="1914" t="s">
        <v>1410</v>
      </c>
      <c r="B58" s="1915"/>
      <c r="C58" s="1915"/>
      <c r="D58" s="1915"/>
      <c r="E58" s="1915"/>
      <c r="F58" s="1915"/>
      <c r="G58" s="1915"/>
      <c r="H58" s="1915"/>
      <c r="I58" s="1915"/>
      <c r="J58" s="1915"/>
      <c r="K58" s="1915"/>
      <c r="L58" s="1915"/>
      <c r="M58" s="1915"/>
      <c r="N58" s="1915"/>
      <c r="O58" s="1916"/>
    </row>
    <row r="59" spans="1:15" x14ac:dyDescent="0.25">
      <c r="A59" s="1917" t="s">
        <v>1411</v>
      </c>
      <c r="B59" s="1918"/>
      <c r="C59" s="1918"/>
      <c r="D59" s="1918"/>
      <c r="E59" s="1918"/>
      <c r="F59" s="1918"/>
      <c r="G59" s="1918"/>
      <c r="H59" s="1918"/>
      <c r="I59" s="1918"/>
      <c r="J59" s="1918"/>
      <c r="K59" s="1918"/>
      <c r="L59" s="1918"/>
      <c r="M59" s="1918"/>
      <c r="N59" s="1918"/>
      <c r="O59" s="1919"/>
    </row>
    <row r="60" spans="1:15" x14ac:dyDescent="0.25">
      <c r="A60" s="1920" t="s">
        <v>1412</v>
      </c>
      <c r="B60" s="1921"/>
      <c r="C60" s="1921"/>
      <c r="D60" s="1921"/>
      <c r="E60" s="1921"/>
      <c r="F60" s="1921"/>
      <c r="G60" s="1921"/>
      <c r="H60" s="1921"/>
      <c r="I60" s="1921"/>
      <c r="J60" s="1921"/>
      <c r="K60" s="1921"/>
      <c r="L60" s="1921"/>
      <c r="M60" s="1921"/>
      <c r="N60" s="1921"/>
      <c r="O60" s="1922"/>
    </row>
    <row r="61" spans="1:15" ht="15.75" x14ac:dyDescent="0.25">
      <c r="A61" s="1923" t="s">
        <v>1413</v>
      </c>
      <c r="B61" s="1924"/>
      <c r="C61" s="1924"/>
      <c r="D61" s="1924"/>
      <c r="E61" s="1924"/>
      <c r="F61" s="1924"/>
      <c r="G61" s="1924"/>
      <c r="H61" s="1924"/>
      <c r="I61" s="1924"/>
      <c r="J61" s="1924"/>
      <c r="K61" s="1924"/>
      <c r="L61" s="1924"/>
      <c r="M61" s="1924"/>
      <c r="N61" s="1924"/>
      <c r="O61" s="1925"/>
    </row>
    <row r="62" spans="1:15" ht="16.5" thickBot="1" x14ac:dyDescent="0.3">
      <c r="A62" s="1998" t="s">
        <v>1414</v>
      </c>
      <c r="B62" s="1927"/>
      <c r="C62" s="1927"/>
      <c r="D62" s="1927"/>
      <c r="E62" s="1927"/>
      <c r="F62" s="1927"/>
      <c r="G62" s="1927"/>
      <c r="H62" s="1927"/>
      <c r="I62" s="1927"/>
      <c r="J62" s="1927"/>
      <c r="K62" s="1927"/>
      <c r="L62" s="1927"/>
      <c r="M62" s="1927"/>
      <c r="N62" s="1927"/>
      <c r="O62" s="1928"/>
    </row>
    <row r="63" spans="1:15" ht="16.5" thickBot="1" x14ac:dyDescent="0.3">
      <c r="A63" s="1905" t="s">
        <v>1415</v>
      </c>
      <c r="B63" s="1906"/>
      <c r="C63" s="1906"/>
      <c r="D63" s="1906"/>
      <c r="E63" s="1906"/>
      <c r="F63" s="1906"/>
      <c r="G63" s="1906"/>
      <c r="H63" s="1906"/>
      <c r="I63" s="1906"/>
      <c r="J63" s="1906"/>
      <c r="K63" s="1906"/>
      <c r="L63" s="1906"/>
      <c r="M63" s="1906"/>
      <c r="N63" s="1906"/>
      <c r="O63" s="1907"/>
    </row>
    <row r="64" spans="1:15" ht="16.5" thickBot="1" x14ac:dyDescent="0.3">
      <c r="A64" s="1905" t="s">
        <v>1416</v>
      </c>
      <c r="B64" s="1906"/>
      <c r="C64" s="1906"/>
      <c r="D64" s="1906"/>
      <c r="E64" s="1906"/>
      <c r="F64" s="1906"/>
      <c r="G64" s="1906"/>
      <c r="H64" s="1906"/>
      <c r="I64" s="1906"/>
      <c r="J64" s="1906"/>
      <c r="K64" s="1906"/>
      <c r="L64" s="1906"/>
      <c r="M64" s="1906"/>
      <c r="N64" s="1906"/>
      <c r="O64" s="1907"/>
    </row>
    <row r="65" spans="1:15" ht="16.5" thickBot="1" x14ac:dyDescent="0.3">
      <c r="A65" s="1911" t="s">
        <v>1417</v>
      </c>
      <c r="B65" s="1912"/>
      <c r="C65" s="1912"/>
      <c r="D65" s="1912"/>
      <c r="E65" s="1912"/>
      <c r="F65" s="1912"/>
      <c r="G65" s="1912"/>
      <c r="H65" s="1912"/>
      <c r="I65" s="1912"/>
      <c r="J65" s="1912"/>
      <c r="K65" s="1912"/>
      <c r="L65" s="1912"/>
      <c r="M65" s="1912"/>
      <c r="N65" s="1912"/>
      <c r="O65" s="1913"/>
    </row>
    <row r="66" spans="1:15" ht="16.5" thickBot="1" x14ac:dyDescent="0.3">
      <c r="A66" s="1911" t="s">
        <v>1418</v>
      </c>
      <c r="B66" s="1912"/>
      <c r="C66" s="1912"/>
      <c r="D66" s="1912"/>
      <c r="E66" s="1912"/>
      <c r="F66" s="1912"/>
      <c r="G66" s="1912"/>
      <c r="H66" s="1912"/>
      <c r="I66" s="1912"/>
      <c r="J66" s="1912"/>
      <c r="K66" s="1912"/>
      <c r="L66" s="1912"/>
      <c r="M66" s="1912"/>
      <c r="N66" s="1912"/>
      <c r="O66" s="1913"/>
    </row>
    <row r="67" spans="1:15" ht="16.5" thickBot="1" x14ac:dyDescent="0.3">
      <c r="A67" s="1911" t="s">
        <v>1419</v>
      </c>
      <c r="B67" s="1912"/>
      <c r="C67" s="1912"/>
      <c r="D67" s="1912"/>
      <c r="E67" s="1912"/>
      <c r="F67" s="1912"/>
      <c r="G67" s="1912"/>
      <c r="H67" s="1912"/>
      <c r="I67" s="1912"/>
      <c r="J67" s="1912"/>
      <c r="K67" s="1912"/>
      <c r="L67" s="1912"/>
      <c r="M67" s="1912"/>
      <c r="N67" s="1912"/>
      <c r="O67" s="1913"/>
    </row>
    <row r="68" spans="1:15" ht="15.75" x14ac:dyDescent="0.25">
      <c r="A68" s="377"/>
      <c r="B68" s="378"/>
      <c r="C68" s="697"/>
      <c r="D68" s="697"/>
      <c r="E68" s="697"/>
      <c r="F68" s="697"/>
      <c r="G68" s="697"/>
      <c r="H68" s="697"/>
      <c r="I68" s="697"/>
      <c r="J68" s="697"/>
      <c r="K68" s="697"/>
      <c r="L68" s="697"/>
      <c r="M68" s="697"/>
      <c r="N68" s="697"/>
      <c r="O68" s="377"/>
    </row>
    <row r="69" spans="1:15" ht="15.75" x14ac:dyDescent="0.25">
      <c r="A69" s="377"/>
      <c r="B69" s="378"/>
      <c r="C69" s="697"/>
      <c r="D69" s="697"/>
      <c r="E69" s="697"/>
      <c r="F69" s="697"/>
      <c r="G69" s="697"/>
      <c r="H69" s="697"/>
      <c r="I69" s="697"/>
      <c r="J69" s="697"/>
      <c r="K69" s="697"/>
      <c r="L69" s="697"/>
      <c r="M69" s="697"/>
      <c r="N69" s="697"/>
      <c r="O69" s="377"/>
    </row>
    <row r="70" spans="1:15" ht="15.75" x14ac:dyDescent="0.25">
      <c r="A70" s="377"/>
      <c r="B70" s="378"/>
      <c r="C70" s="697"/>
      <c r="D70" s="697"/>
      <c r="E70" s="697"/>
      <c r="F70" s="697"/>
      <c r="G70" s="697"/>
      <c r="H70" s="697"/>
      <c r="I70" s="697"/>
      <c r="J70" s="697"/>
      <c r="K70" s="697"/>
      <c r="L70" s="697"/>
      <c r="M70" s="697"/>
      <c r="N70" s="697"/>
      <c r="O70" s="377"/>
    </row>
    <row r="71" spans="1:15" ht="15.75" x14ac:dyDescent="0.25">
      <c r="A71" s="377"/>
      <c r="B71" s="378"/>
      <c r="C71" s="697"/>
      <c r="D71" s="697"/>
      <c r="E71" s="697"/>
      <c r="F71" s="697"/>
      <c r="G71" s="697"/>
      <c r="H71" s="697"/>
      <c r="I71" s="697"/>
      <c r="J71" s="697"/>
      <c r="K71" s="697"/>
      <c r="L71" s="697"/>
      <c r="M71" s="697"/>
      <c r="N71" s="697"/>
      <c r="O71" s="377"/>
    </row>
    <row r="72" spans="1:15" ht="31.5" x14ac:dyDescent="0.25">
      <c r="A72" s="767" t="s">
        <v>129</v>
      </c>
      <c r="B72" s="1993" t="s">
        <v>1420</v>
      </c>
      <c r="C72" s="1994"/>
      <c r="D72" s="1994"/>
      <c r="E72" s="1994"/>
      <c r="F72" s="1994"/>
      <c r="G72" s="1994"/>
      <c r="H72" s="1994"/>
      <c r="I72" s="1994"/>
      <c r="J72" s="1994"/>
      <c r="K72" s="2037"/>
      <c r="L72" s="2037"/>
      <c r="M72" s="2037"/>
      <c r="N72" s="2037"/>
      <c r="O72" s="768">
        <v>0.2</v>
      </c>
    </row>
    <row r="73" spans="1:15" ht="31.5" x14ac:dyDescent="0.25">
      <c r="A73" s="696"/>
      <c r="B73" s="697"/>
      <c r="C73" s="766"/>
      <c r="D73" s="766"/>
      <c r="E73" s="1983" t="s">
        <v>14</v>
      </c>
      <c r="F73" s="1983"/>
      <c r="G73" s="1983"/>
      <c r="H73" s="1983"/>
      <c r="I73" s="769" t="s">
        <v>15</v>
      </c>
      <c r="J73" s="770"/>
      <c r="K73" s="770"/>
      <c r="L73" s="1983" t="s">
        <v>16</v>
      </c>
      <c r="M73" s="1983"/>
      <c r="N73" s="1983"/>
      <c r="O73" s="769" t="s">
        <v>15</v>
      </c>
    </row>
    <row r="74" spans="1:15" x14ac:dyDescent="0.25">
      <c r="A74" s="1984" t="s">
        <v>17</v>
      </c>
      <c r="B74" s="1985"/>
      <c r="C74" s="1985"/>
      <c r="D74" s="1986"/>
      <c r="E74" s="1975" t="s">
        <v>1400</v>
      </c>
      <c r="F74" s="1975"/>
      <c r="G74" s="1975"/>
      <c r="H74" s="1975"/>
      <c r="I74" s="772">
        <v>0.2</v>
      </c>
      <c r="J74" s="1984" t="s">
        <v>19</v>
      </c>
      <c r="K74" s="1986"/>
      <c r="L74" s="1975" t="s">
        <v>1421</v>
      </c>
      <c r="M74" s="1975"/>
      <c r="N74" s="1975"/>
      <c r="O74" s="772">
        <v>1</v>
      </c>
    </row>
    <row r="75" spans="1:15" x14ac:dyDescent="0.25">
      <c r="A75" s="1987"/>
      <c r="B75" s="1988"/>
      <c r="C75" s="1988"/>
      <c r="D75" s="1989"/>
      <c r="E75" s="1975" t="s">
        <v>1422</v>
      </c>
      <c r="F75" s="1975"/>
      <c r="G75" s="1975"/>
      <c r="H75" s="1975"/>
      <c r="I75" s="772">
        <v>1</v>
      </c>
      <c r="J75" s="1987"/>
      <c r="K75" s="1989"/>
      <c r="L75" s="1975" t="s">
        <v>1423</v>
      </c>
      <c r="M75" s="1975"/>
      <c r="N75" s="1975"/>
      <c r="O75" s="772">
        <v>1</v>
      </c>
    </row>
    <row r="76" spans="1:15" x14ac:dyDescent="0.25">
      <c r="A76" s="1987"/>
      <c r="B76" s="1988"/>
      <c r="C76" s="1988"/>
      <c r="D76" s="1989"/>
      <c r="E76" s="1975" t="s">
        <v>1424</v>
      </c>
      <c r="F76" s="1975"/>
      <c r="G76" s="1975"/>
      <c r="H76" s="1975"/>
      <c r="I76" s="772">
        <v>1</v>
      </c>
      <c r="J76" s="1987"/>
      <c r="K76" s="1989"/>
      <c r="L76" s="1975" t="s">
        <v>1425</v>
      </c>
      <c r="M76" s="1975"/>
      <c r="N76" s="1975"/>
      <c r="O76" s="772">
        <v>1</v>
      </c>
    </row>
    <row r="77" spans="1:15" x14ac:dyDescent="0.25">
      <c r="A77" s="1987"/>
      <c r="B77" s="1988"/>
      <c r="C77" s="1988"/>
      <c r="D77" s="1989"/>
      <c r="E77" s="1975"/>
      <c r="F77" s="1975"/>
      <c r="G77" s="1975"/>
      <c r="H77" s="1975"/>
      <c r="I77" s="772"/>
      <c r="J77" s="1987"/>
      <c r="K77" s="1989"/>
      <c r="L77" s="1975" t="s">
        <v>1426</v>
      </c>
      <c r="M77" s="1975"/>
      <c r="N77" s="1975"/>
      <c r="O77" s="772">
        <v>1</v>
      </c>
    </row>
    <row r="78" spans="1:15" x14ac:dyDescent="0.25">
      <c r="A78" s="1987"/>
      <c r="B78" s="1988"/>
      <c r="C78" s="1988"/>
      <c r="D78" s="1989"/>
      <c r="E78" s="1975"/>
      <c r="F78" s="1975"/>
      <c r="G78" s="1975"/>
      <c r="H78" s="1975"/>
      <c r="I78" s="772"/>
      <c r="J78" s="1987"/>
      <c r="K78" s="1989"/>
      <c r="L78" s="1975" t="s">
        <v>1397</v>
      </c>
      <c r="M78" s="1975"/>
      <c r="N78" s="1975"/>
      <c r="O78" s="772">
        <v>0.2</v>
      </c>
    </row>
    <row r="79" spans="1:15" x14ac:dyDescent="0.25">
      <c r="A79" s="1987"/>
      <c r="B79" s="1988"/>
      <c r="C79" s="1988"/>
      <c r="D79" s="1989"/>
      <c r="E79" s="1975"/>
      <c r="F79" s="1975"/>
      <c r="G79" s="1975"/>
      <c r="H79" s="1975"/>
      <c r="I79" s="772"/>
      <c r="J79" s="1987"/>
      <c r="K79" s="1989"/>
      <c r="L79" s="1975"/>
      <c r="M79" s="1975"/>
      <c r="N79" s="1975"/>
      <c r="O79" s="772"/>
    </row>
    <row r="80" spans="1:15" x14ac:dyDescent="0.25">
      <c r="A80" s="1987"/>
      <c r="B80" s="1988"/>
      <c r="C80" s="1988"/>
      <c r="D80" s="1989"/>
      <c r="E80" s="1975"/>
      <c r="F80" s="1975"/>
      <c r="G80" s="1975"/>
      <c r="H80" s="1975"/>
      <c r="I80" s="772"/>
      <c r="J80" s="1987"/>
      <c r="K80" s="1989"/>
      <c r="L80" s="1975"/>
      <c r="M80" s="1975"/>
      <c r="N80" s="1975"/>
      <c r="O80" s="773"/>
    </row>
    <row r="81" spans="1:15" x14ac:dyDescent="0.25">
      <c r="A81" s="1990"/>
      <c r="B81" s="1991"/>
      <c r="C81" s="1991"/>
      <c r="D81" s="1992"/>
      <c r="E81" s="1975"/>
      <c r="F81" s="1975"/>
      <c r="G81" s="1975"/>
      <c r="H81" s="1975"/>
      <c r="I81" s="773"/>
      <c r="J81" s="1990"/>
      <c r="K81" s="1992"/>
      <c r="L81" s="1975"/>
      <c r="M81" s="1975"/>
      <c r="N81" s="1975"/>
      <c r="O81" s="773"/>
    </row>
    <row r="82" spans="1:15" ht="15.75" x14ac:dyDescent="0.25">
      <c r="A82" s="696"/>
      <c r="B82" s="697"/>
      <c r="C82" s="766"/>
      <c r="D82" s="766"/>
      <c r="E82" s="766"/>
      <c r="F82" s="766"/>
      <c r="G82" s="766"/>
      <c r="H82" s="766"/>
      <c r="I82" s="766"/>
      <c r="J82" s="766"/>
      <c r="K82" s="766"/>
      <c r="L82" s="766"/>
      <c r="M82" s="766"/>
      <c r="N82" s="766"/>
      <c r="O82" s="696"/>
    </row>
    <row r="83" spans="1:15" ht="15.75" x14ac:dyDescent="0.25">
      <c r="A83" s="696"/>
      <c r="B83" s="697"/>
      <c r="C83" s="766"/>
      <c r="D83" s="766"/>
      <c r="E83" s="766"/>
      <c r="F83" s="766"/>
      <c r="G83" s="766"/>
      <c r="H83" s="766"/>
      <c r="I83" s="766"/>
      <c r="J83" s="766"/>
      <c r="K83" s="766"/>
      <c r="L83" s="766"/>
      <c r="M83" s="766"/>
      <c r="N83" s="766"/>
      <c r="O83" s="696"/>
    </row>
    <row r="84" spans="1:15" ht="63" x14ac:dyDescent="0.25">
      <c r="A84" s="774" t="s">
        <v>48</v>
      </c>
      <c r="B84" s="775" t="s">
        <v>49</v>
      </c>
      <c r="C84" s="776" t="s">
        <v>50</v>
      </c>
      <c r="D84" s="776" t="s">
        <v>51</v>
      </c>
      <c r="E84" s="774" t="s">
        <v>52</v>
      </c>
      <c r="F84" s="1976" t="s">
        <v>53</v>
      </c>
      <c r="G84" s="1976"/>
      <c r="H84" s="1976" t="s">
        <v>54</v>
      </c>
      <c r="I84" s="1976"/>
      <c r="J84" s="775" t="s">
        <v>55</v>
      </c>
      <c r="K84" s="1976" t="s">
        <v>56</v>
      </c>
      <c r="L84" s="1976"/>
      <c r="M84" s="1977" t="s">
        <v>57</v>
      </c>
      <c r="N84" s="1978"/>
      <c r="O84" s="1979"/>
    </row>
    <row r="85" spans="1:15" ht="189" x14ac:dyDescent="0.25">
      <c r="A85" s="777" t="s">
        <v>58</v>
      </c>
      <c r="B85" s="778">
        <v>20</v>
      </c>
      <c r="C85" s="779" t="s">
        <v>1427</v>
      </c>
      <c r="D85" s="780" t="s">
        <v>262</v>
      </c>
      <c r="E85" s="780" t="s">
        <v>61</v>
      </c>
      <c r="F85" s="2018" t="s">
        <v>1428</v>
      </c>
      <c r="G85" s="1931"/>
      <c r="H85" s="2019" t="s">
        <v>162</v>
      </c>
      <c r="I85" s="2020"/>
      <c r="J85" s="781">
        <v>1</v>
      </c>
      <c r="K85" s="2021" t="s">
        <v>139</v>
      </c>
      <c r="L85" s="2021"/>
      <c r="M85" s="2022" t="s">
        <v>1429</v>
      </c>
      <c r="N85" s="2022"/>
      <c r="O85" s="2022"/>
    </row>
    <row r="86" spans="1:15" ht="16.5" x14ac:dyDescent="0.25">
      <c r="A86" s="2023" t="s">
        <v>67</v>
      </c>
      <c r="B86" s="2024"/>
      <c r="C86" s="2025" t="s">
        <v>1430</v>
      </c>
      <c r="D86" s="1918"/>
      <c r="E86" s="1918"/>
      <c r="F86" s="1918"/>
      <c r="G86" s="2026"/>
      <c r="H86" s="2027" t="s">
        <v>69</v>
      </c>
      <c r="I86" s="2028"/>
      <c r="J86" s="2029"/>
      <c r="K86" s="2030" t="s">
        <v>1431</v>
      </c>
      <c r="L86" s="2031"/>
      <c r="M86" s="2031"/>
      <c r="N86" s="2031"/>
      <c r="O86" s="2032"/>
    </row>
    <row r="87" spans="1:15" ht="15.75" x14ac:dyDescent="0.25">
      <c r="A87" s="2009" t="s">
        <v>71</v>
      </c>
      <c r="B87" s="2010"/>
      <c r="C87" s="2010"/>
      <c r="D87" s="2010"/>
      <c r="E87" s="2010"/>
      <c r="F87" s="2011"/>
      <c r="G87" s="2012" t="s">
        <v>72</v>
      </c>
      <c r="H87" s="2012"/>
      <c r="I87" s="2012"/>
      <c r="J87" s="2012"/>
      <c r="K87" s="2012"/>
      <c r="L87" s="2012"/>
      <c r="M87" s="2012"/>
      <c r="N87" s="2012"/>
      <c r="O87" s="2012"/>
    </row>
    <row r="88" spans="1:15" x14ac:dyDescent="0.25">
      <c r="A88" s="2013" t="s">
        <v>1403</v>
      </c>
      <c r="B88" s="2014"/>
      <c r="C88" s="2014"/>
      <c r="D88" s="2014"/>
      <c r="E88" s="2014"/>
      <c r="F88" s="2014"/>
      <c r="G88" s="2017" t="s">
        <v>1404</v>
      </c>
      <c r="H88" s="2017"/>
      <c r="I88" s="2017"/>
      <c r="J88" s="2017"/>
      <c r="K88" s="2017"/>
      <c r="L88" s="2017"/>
      <c r="M88" s="2017"/>
      <c r="N88" s="2017"/>
      <c r="O88" s="2017"/>
    </row>
    <row r="89" spans="1:15" x14ac:dyDescent="0.25">
      <c r="A89" s="2015"/>
      <c r="B89" s="2016"/>
      <c r="C89" s="2016"/>
      <c r="D89" s="2016"/>
      <c r="E89" s="2016"/>
      <c r="F89" s="2016"/>
      <c r="G89" s="2017"/>
      <c r="H89" s="2017"/>
      <c r="I89" s="2017"/>
      <c r="J89" s="2017"/>
      <c r="K89" s="2017"/>
      <c r="L89" s="2017"/>
      <c r="M89" s="2017"/>
      <c r="N89" s="2017"/>
      <c r="O89" s="2017"/>
    </row>
    <row r="90" spans="1:15" ht="15.75" x14ac:dyDescent="0.25">
      <c r="A90" s="2009" t="s">
        <v>75</v>
      </c>
      <c r="B90" s="2010"/>
      <c r="C90" s="2010"/>
      <c r="D90" s="2010"/>
      <c r="E90" s="2010"/>
      <c r="F90" s="2010"/>
      <c r="G90" s="2012" t="s">
        <v>76</v>
      </c>
      <c r="H90" s="2012"/>
      <c r="I90" s="2012"/>
      <c r="J90" s="2012"/>
      <c r="K90" s="2012"/>
      <c r="L90" s="2012"/>
      <c r="M90" s="2012"/>
      <c r="N90" s="2012"/>
      <c r="O90" s="2012"/>
    </row>
    <row r="91" spans="1:15" x14ac:dyDescent="0.25">
      <c r="A91" s="2008" t="s">
        <v>1405</v>
      </c>
      <c r="B91" s="2008"/>
      <c r="C91" s="2008"/>
      <c r="D91" s="2008"/>
      <c r="E91" s="2008"/>
      <c r="F91" s="2008"/>
      <c r="G91" s="2008" t="s">
        <v>1422</v>
      </c>
      <c r="H91" s="2008"/>
      <c r="I91" s="2008"/>
      <c r="J91" s="2008"/>
      <c r="K91" s="2008"/>
      <c r="L91" s="2008"/>
      <c r="M91" s="2008"/>
      <c r="N91" s="2008"/>
      <c r="O91" s="2008"/>
    </row>
    <row r="92" spans="1:15" x14ac:dyDescent="0.25">
      <c r="A92" s="2008"/>
      <c r="B92" s="2008"/>
      <c r="C92" s="2008"/>
      <c r="D92" s="2008"/>
      <c r="E92" s="2008"/>
      <c r="F92" s="2008"/>
      <c r="G92" s="2008"/>
      <c r="H92" s="2008"/>
      <c r="I92" s="2008"/>
      <c r="J92" s="2008"/>
      <c r="K92" s="2008"/>
      <c r="L92" s="2008"/>
      <c r="M92" s="2008"/>
      <c r="N92" s="2008"/>
      <c r="O92" s="2008"/>
    </row>
    <row r="93" spans="1:15" ht="15.75" x14ac:dyDescent="0.25">
      <c r="A93" s="377"/>
      <c r="B93" s="378"/>
      <c r="C93" s="697"/>
      <c r="D93" s="697"/>
      <c r="E93" s="697"/>
      <c r="F93" s="697"/>
      <c r="G93" s="697"/>
      <c r="H93" s="697"/>
      <c r="I93" s="697"/>
      <c r="J93" s="697"/>
      <c r="K93" s="697"/>
      <c r="L93" s="697"/>
      <c r="M93" s="697"/>
      <c r="N93" s="697"/>
      <c r="O93" s="377"/>
    </row>
    <row r="94" spans="1:15" ht="15.75" x14ac:dyDescent="0.25">
      <c r="A94" s="697"/>
      <c r="B94" s="697"/>
      <c r="C94" s="377"/>
      <c r="D94" s="1948" t="s">
        <v>77</v>
      </c>
      <c r="E94" s="1949"/>
      <c r="F94" s="1949"/>
      <c r="G94" s="1949"/>
      <c r="H94" s="1949"/>
      <c r="I94" s="1949"/>
      <c r="J94" s="1949"/>
      <c r="K94" s="1949"/>
      <c r="L94" s="1949"/>
      <c r="M94" s="1949"/>
      <c r="N94" s="1949"/>
      <c r="O94" s="1950"/>
    </row>
    <row r="95" spans="1:15" ht="15.75" x14ac:dyDescent="0.25">
      <c r="A95" s="377"/>
      <c r="B95" s="378"/>
      <c r="C95" s="697"/>
      <c r="D95" s="775" t="s">
        <v>78</v>
      </c>
      <c r="E95" s="775" t="s">
        <v>79</v>
      </c>
      <c r="F95" s="775" t="s">
        <v>80</v>
      </c>
      <c r="G95" s="775" t="s">
        <v>81</v>
      </c>
      <c r="H95" s="775" t="s">
        <v>82</v>
      </c>
      <c r="I95" s="775" t="s">
        <v>83</v>
      </c>
      <c r="J95" s="775" t="s">
        <v>84</v>
      </c>
      <c r="K95" s="775" t="s">
        <v>85</v>
      </c>
      <c r="L95" s="775" t="s">
        <v>86</v>
      </c>
      <c r="M95" s="775" t="s">
        <v>87</v>
      </c>
      <c r="N95" s="775" t="s">
        <v>88</v>
      </c>
      <c r="O95" s="775" t="s">
        <v>89</v>
      </c>
    </row>
    <row r="96" spans="1:15" ht="15.75" x14ac:dyDescent="0.25">
      <c r="A96" s="1951" t="s">
        <v>90</v>
      </c>
      <c r="B96" s="1951"/>
      <c r="C96" s="1951"/>
      <c r="D96" s="782"/>
      <c r="E96" s="782"/>
      <c r="F96" s="782"/>
      <c r="G96" s="782"/>
      <c r="H96" s="782"/>
      <c r="I96" s="782"/>
      <c r="J96" s="782"/>
      <c r="K96" s="782"/>
      <c r="L96" s="782"/>
      <c r="M96" s="782"/>
      <c r="N96" s="782"/>
      <c r="O96" s="782"/>
    </row>
    <row r="97" spans="1:15" ht="15.75" x14ac:dyDescent="0.25">
      <c r="A97" s="1952" t="s">
        <v>91</v>
      </c>
      <c r="B97" s="1952"/>
      <c r="C97" s="1952"/>
      <c r="D97" s="783"/>
      <c r="E97" s="783"/>
      <c r="F97" s="783"/>
      <c r="G97" s="783"/>
      <c r="H97" s="783"/>
      <c r="I97" s="783"/>
      <c r="J97" s="783"/>
      <c r="K97" s="783"/>
      <c r="L97" s="783"/>
      <c r="M97" s="783"/>
      <c r="N97" s="783"/>
      <c r="O97" s="783"/>
    </row>
    <row r="98" spans="1:15" ht="15.75" x14ac:dyDescent="0.25">
      <c r="A98" s="377"/>
      <c r="B98" s="378"/>
      <c r="C98" s="379"/>
      <c r="D98" s="379"/>
      <c r="E98" s="379"/>
      <c r="F98" s="379"/>
      <c r="G98" s="379"/>
      <c r="H98" s="379"/>
      <c r="I98" s="379"/>
      <c r="J98" s="379"/>
      <c r="K98" s="379"/>
      <c r="L98" s="380"/>
      <c r="M98" s="380"/>
      <c r="N98" s="380"/>
      <c r="O98" s="377"/>
    </row>
    <row r="99" spans="1:15" ht="15.75" x14ac:dyDescent="0.25">
      <c r="A99" s="784" t="s">
        <v>101</v>
      </c>
      <c r="B99" s="784" t="s">
        <v>49</v>
      </c>
      <c r="C99" s="785"/>
      <c r="D99" s="786" t="s">
        <v>78</v>
      </c>
      <c r="E99" s="786" t="s">
        <v>79</v>
      </c>
      <c r="F99" s="786" t="s">
        <v>80</v>
      </c>
      <c r="G99" s="786" t="s">
        <v>81</v>
      </c>
      <c r="H99" s="786" t="s">
        <v>82</v>
      </c>
      <c r="I99" s="786" t="s">
        <v>83</v>
      </c>
      <c r="J99" s="786" t="s">
        <v>84</v>
      </c>
      <c r="K99" s="786" t="s">
        <v>85</v>
      </c>
      <c r="L99" s="786" t="s">
        <v>86</v>
      </c>
      <c r="M99" s="786" t="s">
        <v>87</v>
      </c>
      <c r="N99" s="786" t="s">
        <v>88</v>
      </c>
      <c r="O99" s="786" t="s">
        <v>89</v>
      </c>
    </row>
    <row r="100" spans="1:15" ht="31.5" x14ac:dyDescent="0.25">
      <c r="A100" s="1940" t="s">
        <v>1432</v>
      </c>
      <c r="B100" s="2001">
        <v>0.1</v>
      </c>
      <c r="C100" s="787" t="s">
        <v>90</v>
      </c>
      <c r="D100" s="787">
        <v>5</v>
      </c>
      <c r="E100" s="787">
        <v>10</v>
      </c>
      <c r="F100" s="787">
        <v>15</v>
      </c>
      <c r="G100" s="787">
        <v>20</v>
      </c>
      <c r="H100" s="787">
        <v>30</v>
      </c>
      <c r="I100" s="787">
        <v>40</v>
      </c>
      <c r="J100" s="787">
        <v>50</v>
      </c>
      <c r="K100" s="787">
        <v>60</v>
      </c>
      <c r="L100" s="787">
        <v>70</v>
      </c>
      <c r="M100" s="787">
        <v>80</v>
      </c>
      <c r="N100" s="787">
        <v>90</v>
      </c>
      <c r="O100" s="787">
        <v>100</v>
      </c>
    </row>
    <row r="101" spans="1:15" ht="15.75" x14ac:dyDescent="0.25">
      <c r="A101" s="1941"/>
      <c r="B101" s="2001"/>
      <c r="C101" s="788" t="s">
        <v>91</v>
      </c>
      <c r="D101" s="788">
        <v>5</v>
      </c>
      <c r="E101" s="789">
        <v>10</v>
      </c>
      <c r="F101" s="789">
        <v>15</v>
      </c>
      <c r="G101" s="789">
        <v>20</v>
      </c>
      <c r="H101" s="789">
        <v>30</v>
      </c>
      <c r="I101" s="789">
        <v>40</v>
      </c>
      <c r="J101" s="790">
        <v>50</v>
      </c>
      <c r="K101" s="789">
        <v>60</v>
      </c>
      <c r="L101" s="789">
        <v>70</v>
      </c>
      <c r="M101" s="788"/>
      <c r="N101" s="788"/>
      <c r="O101" s="788"/>
    </row>
    <row r="102" spans="1:15" ht="31.5" x14ac:dyDescent="0.25">
      <c r="A102" s="1944" t="s">
        <v>1433</v>
      </c>
      <c r="B102" s="2001">
        <v>0.15</v>
      </c>
      <c r="C102" s="787" t="s">
        <v>90</v>
      </c>
      <c r="D102" s="787"/>
      <c r="E102" s="787">
        <v>5</v>
      </c>
      <c r="F102" s="787">
        <v>10</v>
      </c>
      <c r="G102" s="787">
        <v>20</v>
      </c>
      <c r="H102" s="787">
        <v>30</v>
      </c>
      <c r="I102" s="787">
        <v>40</v>
      </c>
      <c r="J102" s="787">
        <v>50</v>
      </c>
      <c r="K102" s="787">
        <v>60</v>
      </c>
      <c r="L102" s="787">
        <v>70</v>
      </c>
      <c r="M102" s="787">
        <v>80</v>
      </c>
      <c r="N102" s="787">
        <v>90</v>
      </c>
      <c r="O102" s="787">
        <v>100</v>
      </c>
    </row>
    <row r="103" spans="1:15" ht="15.75" x14ac:dyDescent="0.25">
      <c r="A103" s="1945"/>
      <c r="B103" s="2001"/>
      <c r="C103" s="788" t="s">
        <v>91</v>
      </c>
      <c r="D103" s="788"/>
      <c r="E103" s="788">
        <v>5</v>
      </c>
      <c r="F103" s="789">
        <v>10</v>
      </c>
      <c r="G103" s="789">
        <v>20</v>
      </c>
      <c r="H103" s="789">
        <v>25</v>
      </c>
      <c r="I103" s="789">
        <v>35</v>
      </c>
      <c r="J103" s="790">
        <v>50</v>
      </c>
      <c r="K103" s="789">
        <v>60</v>
      </c>
      <c r="L103" s="789">
        <v>60</v>
      </c>
      <c r="M103" s="788"/>
      <c r="N103" s="788"/>
      <c r="O103" s="788"/>
    </row>
    <row r="104" spans="1:15" ht="31.5" x14ac:dyDescent="0.25">
      <c r="A104" s="1940" t="s">
        <v>1434</v>
      </c>
      <c r="B104" s="2001">
        <v>0.15</v>
      </c>
      <c r="C104" s="787" t="s">
        <v>90</v>
      </c>
      <c r="D104" s="787">
        <v>5</v>
      </c>
      <c r="E104" s="787">
        <v>10</v>
      </c>
      <c r="F104" s="787">
        <v>30</v>
      </c>
      <c r="G104" s="787">
        <v>50</v>
      </c>
      <c r="H104" s="787">
        <v>70</v>
      </c>
      <c r="I104" s="787">
        <v>90</v>
      </c>
      <c r="J104" s="787">
        <v>100</v>
      </c>
      <c r="K104" s="787"/>
      <c r="L104" s="787"/>
      <c r="M104" s="787"/>
      <c r="N104" s="787"/>
      <c r="O104" s="787"/>
    </row>
    <row r="105" spans="1:15" ht="15.75" x14ac:dyDescent="0.25">
      <c r="A105" s="1941"/>
      <c r="B105" s="2001"/>
      <c r="C105" s="788" t="s">
        <v>91</v>
      </c>
      <c r="D105" s="788">
        <v>5</v>
      </c>
      <c r="E105" s="788">
        <v>10</v>
      </c>
      <c r="F105" s="788">
        <v>30</v>
      </c>
      <c r="G105" s="789">
        <v>50</v>
      </c>
      <c r="H105" s="789">
        <v>50</v>
      </c>
      <c r="I105" s="789">
        <v>60</v>
      </c>
      <c r="J105" s="790">
        <v>70</v>
      </c>
      <c r="K105" s="789">
        <v>70</v>
      </c>
      <c r="L105" s="789">
        <v>70</v>
      </c>
      <c r="M105" s="788"/>
      <c r="N105" s="788"/>
      <c r="O105" s="788"/>
    </row>
    <row r="106" spans="1:15" ht="31.5" x14ac:dyDescent="0.25">
      <c r="A106" s="1940" t="s">
        <v>1435</v>
      </c>
      <c r="B106" s="2001">
        <v>0.3</v>
      </c>
      <c r="C106" s="787" t="s">
        <v>90</v>
      </c>
      <c r="D106" s="787"/>
      <c r="E106" s="787">
        <v>5</v>
      </c>
      <c r="F106" s="787">
        <v>10</v>
      </c>
      <c r="G106" s="787">
        <v>20</v>
      </c>
      <c r="H106" s="787">
        <v>30</v>
      </c>
      <c r="I106" s="787">
        <v>40</v>
      </c>
      <c r="J106" s="787">
        <v>50</v>
      </c>
      <c r="K106" s="787">
        <v>60</v>
      </c>
      <c r="L106" s="787">
        <v>70</v>
      </c>
      <c r="M106" s="787">
        <v>80</v>
      </c>
      <c r="N106" s="787">
        <v>90</v>
      </c>
      <c r="O106" s="787">
        <v>100</v>
      </c>
    </row>
    <row r="107" spans="1:15" ht="15.75" x14ac:dyDescent="0.25">
      <c r="A107" s="1943"/>
      <c r="B107" s="2001"/>
      <c r="C107" s="788" t="s">
        <v>91</v>
      </c>
      <c r="D107" s="788"/>
      <c r="E107" s="788">
        <v>5</v>
      </c>
      <c r="F107" s="788">
        <v>10</v>
      </c>
      <c r="G107" s="788">
        <v>20</v>
      </c>
      <c r="H107" s="789">
        <v>20</v>
      </c>
      <c r="I107" s="789">
        <v>30</v>
      </c>
      <c r="J107" s="790">
        <v>40</v>
      </c>
      <c r="K107" s="789">
        <v>60</v>
      </c>
      <c r="L107" s="789">
        <v>70</v>
      </c>
      <c r="M107" s="788"/>
      <c r="N107" s="788"/>
      <c r="O107" s="788"/>
    </row>
    <row r="108" spans="1:15" ht="31.5" x14ac:dyDescent="0.25">
      <c r="A108" s="1940" t="s">
        <v>1436</v>
      </c>
      <c r="B108" s="2001">
        <v>0.3</v>
      </c>
      <c r="C108" s="787" t="s">
        <v>90</v>
      </c>
      <c r="D108" s="787"/>
      <c r="E108" s="787"/>
      <c r="F108" s="787"/>
      <c r="G108" s="787"/>
      <c r="H108" s="787"/>
      <c r="I108" s="787">
        <v>5</v>
      </c>
      <c r="J108" s="787">
        <v>10</v>
      </c>
      <c r="K108" s="787">
        <v>20</v>
      </c>
      <c r="L108" s="787">
        <v>40</v>
      </c>
      <c r="M108" s="787">
        <v>60</v>
      </c>
      <c r="N108" s="787">
        <v>80</v>
      </c>
      <c r="O108" s="787">
        <v>100</v>
      </c>
    </row>
    <row r="109" spans="1:15" ht="15.75" x14ac:dyDescent="0.25">
      <c r="A109" s="1941"/>
      <c r="B109" s="2001"/>
      <c r="C109" s="788" t="s">
        <v>91</v>
      </c>
      <c r="D109" s="788"/>
      <c r="E109" s="788"/>
      <c r="F109" s="788"/>
      <c r="G109" s="788"/>
      <c r="H109" s="788"/>
      <c r="I109" s="788">
        <v>5</v>
      </c>
      <c r="J109" s="792">
        <v>10</v>
      </c>
      <c r="K109" s="788">
        <v>20</v>
      </c>
      <c r="L109" s="789">
        <v>40</v>
      </c>
      <c r="M109" s="788"/>
      <c r="N109" s="788"/>
      <c r="O109" s="788"/>
    </row>
    <row r="110" spans="1:15" ht="31.5" x14ac:dyDescent="0.25">
      <c r="A110" s="1940"/>
      <c r="B110" s="2002"/>
      <c r="C110" s="787" t="s">
        <v>90</v>
      </c>
      <c r="D110" s="787"/>
      <c r="E110" s="787"/>
      <c r="F110" s="787"/>
      <c r="G110" s="787"/>
      <c r="H110" s="787"/>
      <c r="I110" s="787"/>
      <c r="J110" s="787"/>
      <c r="K110" s="787"/>
      <c r="L110" s="787"/>
      <c r="M110" s="787"/>
      <c r="N110" s="787"/>
      <c r="O110" s="787"/>
    </row>
    <row r="111" spans="1:15" ht="15.75" x14ac:dyDescent="0.25">
      <c r="A111" s="1942"/>
      <c r="B111" s="2003"/>
      <c r="C111" s="788" t="s">
        <v>91</v>
      </c>
      <c r="D111" s="788"/>
      <c r="E111" s="788"/>
      <c r="F111" s="789"/>
      <c r="G111" s="789"/>
      <c r="H111" s="789"/>
      <c r="I111" s="789"/>
      <c r="J111" s="789"/>
      <c r="K111" s="789"/>
      <c r="L111" s="789"/>
      <c r="M111" s="788"/>
      <c r="N111" s="788"/>
      <c r="O111" s="788"/>
    </row>
    <row r="112" spans="1:15" ht="31.5" x14ac:dyDescent="0.25">
      <c r="A112" s="1940"/>
      <c r="B112" s="2001"/>
      <c r="C112" s="787" t="s">
        <v>90</v>
      </c>
      <c r="D112" s="787"/>
      <c r="E112" s="787"/>
      <c r="F112" s="787"/>
      <c r="G112" s="787"/>
      <c r="H112" s="787"/>
      <c r="I112" s="787"/>
      <c r="J112" s="787"/>
      <c r="K112" s="787"/>
      <c r="L112" s="787"/>
      <c r="M112" s="787"/>
      <c r="N112" s="787"/>
      <c r="O112" s="787"/>
    </row>
    <row r="113" spans="1:15" ht="15.75" x14ac:dyDescent="0.25">
      <c r="A113" s="1943"/>
      <c r="B113" s="2001"/>
      <c r="C113" s="788" t="s">
        <v>91</v>
      </c>
      <c r="D113" s="788"/>
      <c r="E113" s="788"/>
      <c r="F113" s="789"/>
      <c r="G113" s="789"/>
      <c r="H113" s="789"/>
      <c r="I113" s="789"/>
      <c r="J113" s="789"/>
      <c r="K113" s="789"/>
      <c r="L113" s="789"/>
      <c r="M113" s="788"/>
      <c r="N113" s="788"/>
      <c r="O113" s="788"/>
    </row>
    <row r="114" spans="1:15" ht="31.5" x14ac:dyDescent="0.25">
      <c r="A114" s="1929"/>
      <c r="B114" s="2001"/>
      <c r="C114" s="787" t="s">
        <v>90</v>
      </c>
      <c r="D114" s="787"/>
      <c r="E114" s="787"/>
      <c r="F114" s="787"/>
      <c r="G114" s="787"/>
      <c r="H114" s="787"/>
      <c r="I114" s="787"/>
      <c r="J114" s="787"/>
      <c r="K114" s="787"/>
      <c r="L114" s="787"/>
      <c r="M114" s="787"/>
      <c r="N114" s="787"/>
      <c r="O114" s="787"/>
    </row>
    <row r="115" spans="1:15" ht="15.75" x14ac:dyDescent="0.25">
      <c r="A115" s="1930"/>
      <c r="B115" s="2001"/>
      <c r="C115" s="788" t="s">
        <v>91</v>
      </c>
      <c r="D115" s="788"/>
      <c r="E115" s="788"/>
      <c r="F115" s="789"/>
      <c r="G115" s="789"/>
      <c r="H115" s="789"/>
      <c r="I115" s="789"/>
      <c r="J115" s="789"/>
      <c r="K115" s="789"/>
      <c r="L115" s="789"/>
      <c r="M115" s="788"/>
      <c r="N115" s="788"/>
      <c r="O115" s="788"/>
    </row>
    <row r="116" spans="1:15" ht="31.5" x14ac:dyDescent="0.25">
      <c r="A116" s="1929"/>
      <c r="B116" s="2033">
        <f>SUM(B100:B115)</f>
        <v>1</v>
      </c>
      <c r="C116" s="787" t="s">
        <v>90</v>
      </c>
      <c r="D116" s="787"/>
      <c r="E116" s="787"/>
      <c r="F116" s="787"/>
      <c r="G116" s="787"/>
      <c r="H116" s="787"/>
      <c r="I116" s="787"/>
      <c r="J116" s="787"/>
      <c r="K116" s="787"/>
      <c r="L116" s="787"/>
      <c r="M116" s="787"/>
      <c r="N116" s="787"/>
      <c r="O116" s="787"/>
    </row>
    <row r="117" spans="1:15" ht="15.75" x14ac:dyDescent="0.25">
      <c r="A117" s="1930"/>
      <c r="B117" s="2034"/>
      <c r="C117" s="788" t="s">
        <v>91</v>
      </c>
      <c r="D117" s="788"/>
      <c r="E117" s="788"/>
      <c r="F117" s="788"/>
      <c r="G117" s="788"/>
      <c r="H117" s="789"/>
      <c r="I117" s="789"/>
      <c r="J117" s="789"/>
      <c r="K117" s="789"/>
      <c r="L117" s="789"/>
      <c r="M117" s="788"/>
      <c r="N117" s="788"/>
      <c r="O117" s="788"/>
    </row>
    <row r="118" spans="1:15" ht="15.75" x14ac:dyDescent="0.25">
      <c r="A118" s="377"/>
      <c r="B118" s="378"/>
      <c r="C118" s="697"/>
      <c r="D118" s="697"/>
      <c r="E118" s="697"/>
      <c r="F118" s="697"/>
      <c r="G118" s="697"/>
      <c r="H118" s="697"/>
      <c r="I118" s="697"/>
      <c r="J118" s="697"/>
      <c r="K118" s="697"/>
      <c r="L118" s="697"/>
      <c r="M118" s="697"/>
      <c r="N118" s="697"/>
      <c r="O118" s="377"/>
    </row>
    <row r="119" spans="1:15" ht="16.5" thickBot="1" x14ac:dyDescent="0.3">
      <c r="A119" s="377"/>
      <c r="B119" s="378"/>
      <c r="C119" s="697"/>
      <c r="D119" s="697"/>
      <c r="E119" s="697"/>
      <c r="F119" s="697"/>
      <c r="G119" s="697"/>
      <c r="H119" s="697"/>
      <c r="I119" s="697"/>
      <c r="J119" s="697"/>
      <c r="K119" s="697"/>
      <c r="L119" s="697"/>
      <c r="M119" s="697"/>
      <c r="N119" s="697"/>
      <c r="O119" s="377"/>
    </row>
    <row r="120" spans="1:15" ht="16.5" thickBot="1" x14ac:dyDescent="0.3">
      <c r="A120" s="1934" t="s">
        <v>1407</v>
      </c>
      <c r="B120" s="1935"/>
      <c r="C120" s="1935"/>
      <c r="D120" s="1935"/>
      <c r="E120" s="1935"/>
      <c r="F120" s="1935"/>
      <c r="G120" s="1935"/>
      <c r="H120" s="1935"/>
      <c r="I120" s="1935"/>
      <c r="J120" s="1935"/>
      <c r="K120" s="1935"/>
      <c r="L120" s="1935"/>
      <c r="M120" s="1935"/>
      <c r="N120" s="1935"/>
      <c r="O120" s="1936"/>
    </row>
    <row r="121" spans="1:15" x14ac:dyDescent="0.25">
      <c r="A121" s="1937" t="s">
        <v>1408</v>
      </c>
      <c r="B121" s="1938"/>
      <c r="C121" s="1938"/>
      <c r="D121" s="1938"/>
      <c r="E121" s="1938"/>
      <c r="F121" s="1938"/>
      <c r="G121" s="1938"/>
      <c r="H121" s="1938"/>
      <c r="I121" s="1938"/>
      <c r="J121" s="1938"/>
      <c r="K121" s="1938"/>
      <c r="L121" s="1938"/>
      <c r="M121" s="1938"/>
      <c r="N121" s="1938"/>
      <c r="O121" s="1939"/>
    </row>
    <row r="122" spans="1:15" ht="15.75" x14ac:dyDescent="0.25">
      <c r="A122" s="1914" t="s">
        <v>1437</v>
      </c>
      <c r="B122" s="1915"/>
      <c r="C122" s="1915"/>
      <c r="D122" s="1915"/>
      <c r="E122" s="1915"/>
      <c r="F122" s="1915"/>
      <c r="G122" s="1915"/>
      <c r="H122" s="1915"/>
      <c r="I122" s="1915"/>
      <c r="J122" s="1915"/>
      <c r="K122" s="1915"/>
      <c r="L122" s="1915"/>
      <c r="M122" s="1915"/>
      <c r="N122" s="1915"/>
      <c r="O122" s="1916"/>
    </row>
    <row r="123" spans="1:15" ht="15.75" x14ac:dyDescent="0.25">
      <c r="A123" s="1914" t="s">
        <v>1438</v>
      </c>
      <c r="B123" s="1915"/>
      <c r="C123" s="1915"/>
      <c r="D123" s="1915"/>
      <c r="E123" s="1915"/>
      <c r="F123" s="1915"/>
      <c r="G123" s="1915"/>
      <c r="H123" s="1915"/>
      <c r="I123" s="1915"/>
      <c r="J123" s="1915"/>
      <c r="K123" s="1915"/>
      <c r="L123" s="1915"/>
      <c r="M123" s="1915"/>
      <c r="N123" s="1915"/>
      <c r="O123" s="1916"/>
    </row>
    <row r="124" spans="1:15" x14ac:dyDescent="0.25">
      <c r="A124" s="1917" t="s">
        <v>1439</v>
      </c>
      <c r="B124" s="1918"/>
      <c r="C124" s="1918"/>
      <c r="D124" s="1918"/>
      <c r="E124" s="1918"/>
      <c r="F124" s="1918"/>
      <c r="G124" s="1918"/>
      <c r="H124" s="1918"/>
      <c r="I124" s="1918"/>
      <c r="J124" s="1918"/>
      <c r="K124" s="1918"/>
      <c r="L124" s="1918"/>
      <c r="M124" s="1918"/>
      <c r="N124" s="1918"/>
      <c r="O124" s="1919"/>
    </row>
    <row r="125" spans="1:15" x14ac:dyDescent="0.25">
      <c r="A125" s="1920" t="s">
        <v>1440</v>
      </c>
      <c r="B125" s="1921"/>
      <c r="C125" s="1921"/>
      <c r="D125" s="1921"/>
      <c r="E125" s="1921"/>
      <c r="F125" s="1921"/>
      <c r="G125" s="1921"/>
      <c r="H125" s="1921"/>
      <c r="I125" s="1921"/>
      <c r="J125" s="1921"/>
      <c r="K125" s="1921"/>
      <c r="L125" s="1921"/>
      <c r="M125" s="1921"/>
      <c r="N125" s="1921"/>
      <c r="O125" s="1922"/>
    </row>
    <row r="126" spans="1:15" ht="15.75" x14ac:dyDescent="0.25">
      <c r="A126" s="1923" t="s">
        <v>1441</v>
      </c>
      <c r="B126" s="1924"/>
      <c r="C126" s="1924"/>
      <c r="D126" s="1924"/>
      <c r="E126" s="1924"/>
      <c r="F126" s="1924"/>
      <c r="G126" s="1924"/>
      <c r="H126" s="1924"/>
      <c r="I126" s="1924"/>
      <c r="J126" s="1924"/>
      <c r="K126" s="1924"/>
      <c r="L126" s="1924"/>
      <c r="M126" s="1924"/>
      <c r="N126" s="1924"/>
      <c r="O126" s="1925"/>
    </row>
    <row r="127" spans="1:15" ht="16.5" thickBot="1" x14ac:dyDescent="0.3">
      <c r="A127" s="1998" t="s">
        <v>1442</v>
      </c>
      <c r="B127" s="1927"/>
      <c r="C127" s="1927"/>
      <c r="D127" s="1927"/>
      <c r="E127" s="1927"/>
      <c r="F127" s="1927"/>
      <c r="G127" s="1927"/>
      <c r="H127" s="1927"/>
      <c r="I127" s="1927"/>
      <c r="J127" s="1927"/>
      <c r="K127" s="1927"/>
      <c r="L127" s="1927"/>
      <c r="M127" s="1927"/>
      <c r="N127" s="1927"/>
      <c r="O127" s="1928"/>
    </row>
    <row r="128" spans="1:15" ht="16.5" thickBot="1" x14ac:dyDescent="0.3">
      <c r="A128" s="1905" t="s">
        <v>1443</v>
      </c>
      <c r="B128" s="1906"/>
      <c r="C128" s="1906"/>
      <c r="D128" s="1906"/>
      <c r="E128" s="1906"/>
      <c r="F128" s="1906"/>
      <c r="G128" s="1906"/>
      <c r="H128" s="1906"/>
      <c r="I128" s="1906"/>
      <c r="J128" s="1906"/>
      <c r="K128" s="1906"/>
      <c r="L128" s="1906"/>
      <c r="M128" s="1906"/>
      <c r="N128" s="1906"/>
      <c r="O128" s="1907"/>
    </row>
    <row r="129" spans="1:15" ht="16.5" thickBot="1" x14ac:dyDescent="0.3">
      <c r="A129" s="1905" t="s">
        <v>1444</v>
      </c>
      <c r="B129" s="1906"/>
      <c r="C129" s="1906"/>
      <c r="D129" s="1906"/>
      <c r="E129" s="1906"/>
      <c r="F129" s="1906"/>
      <c r="G129" s="1906"/>
      <c r="H129" s="1906"/>
      <c r="I129" s="1906"/>
      <c r="J129" s="1906"/>
      <c r="K129" s="1906"/>
      <c r="L129" s="1906"/>
      <c r="M129" s="1906"/>
      <c r="N129" s="1906"/>
      <c r="O129" s="1907"/>
    </row>
    <row r="130" spans="1:15" ht="16.5" thickBot="1" x14ac:dyDescent="0.3">
      <c r="A130" s="1911" t="s">
        <v>1417</v>
      </c>
      <c r="B130" s="1912"/>
      <c r="C130" s="1912"/>
      <c r="D130" s="1912"/>
      <c r="E130" s="1912"/>
      <c r="F130" s="1912"/>
      <c r="G130" s="1912"/>
      <c r="H130" s="1912"/>
      <c r="I130" s="1912"/>
      <c r="J130" s="1912"/>
      <c r="K130" s="1912"/>
      <c r="L130" s="1912"/>
      <c r="M130" s="1912"/>
      <c r="N130" s="1912"/>
      <c r="O130" s="1913"/>
    </row>
    <row r="131" spans="1:15" ht="16.5" thickBot="1" x14ac:dyDescent="0.3">
      <c r="A131" s="1911" t="s">
        <v>1418</v>
      </c>
      <c r="B131" s="1912"/>
      <c r="C131" s="1912"/>
      <c r="D131" s="1912"/>
      <c r="E131" s="1912"/>
      <c r="F131" s="1912"/>
      <c r="G131" s="1912"/>
      <c r="H131" s="1912"/>
      <c r="I131" s="1912"/>
      <c r="J131" s="1912"/>
      <c r="K131" s="1912"/>
      <c r="L131" s="1912"/>
      <c r="M131" s="1912"/>
      <c r="N131" s="1912"/>
      <c r="O131" s="1913"/>
    </row>
    <row r="132" spans="1:15" ht="16.5" thickBot="1" x14ac:dyDescent="0.3">
      <c r="A132" s="1911" t="s">
        <v>1419</v>
      </c>
      <c r="B132" s="1912"/>
      <c r="C132" s="1912"/>
      <c r="D132" s="1912"/>
      <c r="E132" s="1912"/>
      <c r="F132" s="1912"/>
      <c r="G132" s="1912"/>
      <c r="H132" s="1912"/>
      <c r="I132" s="1912"/>
      <c r="J132" s="1912"/>
      <c r="K132" s="1912"/>
      <c r="L132" s="1912"/>
      <c r="M132" s="1912"/>
      <c r="N132" s="1912"/>
      <c r="O132" s="1913"/>
    </row>
    <row r="133" spans="1:15" ht="15.75" x14ac:dyDescent="0.25">
      <c r="A133" s="377"/>
      <c r="B133" s="378"/>
      <c r="C133" s="697"/>
      <c r="D133" s="697"/>
      <c r="E133" s="697"/>
      <c r="F133" s="697"/>
      <c r="G133" s="697"/>
      <c r="H133" s="697"/>
      <c r="I133" s="697"/>
      <c r="J133" s="697"/>
      <c r="K133" s="697"/>
      <c r="L133" s="697"/>
      <c r="M133" s="697"/>
      <c r="N133" s="697"/>
      <c r="O133" s="377"/>
    </row>
    <row r="134" spans="1:15" ht="15.75" x14ac:dyDescent="0.25">
      <c r="A134" s="377"/>
      <c r="B134" s="378"/>
      <c r="C134" s="697"/>
      <c r="D134" s="697"/>
      <c r="E134" s="697"/>
      <c r="F134" s="697"/>
      <c r="G134" s="697"/>
      <c r="H134" s="697"/>
      <c r="I134" s="697"/>
      <c r="J134" s="697"/>
      <c r="K134" s="697"/>
      <c r="L134" s="697"/>
      <c r="M134" s="697"/>
      <c r="N134" s="697"/>
      <c r="O134" s="377"/>
    </row>
    <row r="135" spans="1:15" ht="15.75" x14ac:dyDescent="0.25">
      <c r="A135" s="377"/>
      <c r="B135" s="378"/>
      <c r="C135" s="697"/>
      <c r="D135" s="697"/>
      <c r="E135" s="697"/>
      <c r="F135" s="697"/>
      <c r="G135" s="697"/>
      <c r="H135" s="697"/>
      <c r="I135" s="697"/>
      <c r="J135" s="697"/>
      <c r="K135" s="697"/>
      <c r="L135" s="697"/>
      <c r="M135" s="697"/>
      <c r="N135" s="697"/>
      <c r="O135" s="377"/>
    </row>
    <row r="136" spans="1:15" ht="15.75" x14ac:dyDescent="0.25">
      <c r="A136" s="377"/>
      <c r="B136" s="378"/>
      <c r="C136" s="697"/>
      <c r="D136" s="697"/>
      <c r="E136" s="697"/>
      <c r="F136" s="697"/>
      <c r="G136" s="697"/>
      <c r="H136" s="697"/>
      <c r="I136" s="697"/>
      <c r="J136" s="697"/>
      <c r="K136" s="697"/>
      <c r="L136" s="697"/>
      <c r="M136" s="697"/>
      <c r="N136" s="697"/>
      <c r="O136" s="377"/>
    </row>
    <row r="137" spans="1:15" ht="15.75" x14ac:dyDescent="0.25">
      <c r="A137" s="377"/>
      <c r="B137" s="378"/>
      <c r="C137" s="697"/>
      <c r="D137" s="697"/>
      <c r="E137" s="697"/>
      <c r="F137" s="697"/>
      <c r="G137" s="697"/>
      <c r="H137" s="697"/>
      <c r="I137" s="697"/>
      <c r="J137" s="697"/>
      <c r="K137" s="697"/>
      <c r="L137" s="697"/>
      <c r="M137" s="697"/>
      <c r="N137" s="697"/>
      <c r="O137" s="377"/>
    </row>
    <row r="138" spans="1:15" ht="31.5" x14ac:dyDescent="0.25">
      <c r="A138" s="767" t="s">
        <v>178</v>
      </c>
      <c r="B138" s="1995" t="s">
        <v>1445</v>
      </c>
      <c r="C138" s="1996"/>
      <c r="D138" s="1996"/>
      <c r="E138" s="1996"/>
      <c r="F138" s="1996"/>
      <c r="G138" s="1996"/>
      <c r="H138" s="1996"/>
      <c r="I138" s="1996"/>
      <c r="J138" s="1996"/>
      <c r="K138" s="1995" t="s">
        <v>1389</v>
      </c>
      <c r="L138" s="1996"/>
      <c r="M138" s="1996"/>
      <c r="N138" s="1997"/>
      <c r="O138" s="768">
        <v>0.2</v>
      </c>
    </row>
    <row r="139" spans="1:15" ht="31.5" x14ac:dyDescent="0.25">
      <c r="A139" s="696"/>
      <c r="B139" s="697"/>
      <c r="C139" s="766"/>
      <c r="D139" s="766"/>
      <c r="E139" s="1983" t="s">
        <v>14</v>
      </c>
      <c r="F139" s="1983"/>
      <c r="G139" s="1983"/>
      <c r="H139" s="1983"/>
      <c r="I139" s="769" t="s">
        <v>15</v>
      </c>
      <c r="J139" s="770"/>
      <c r="K139" s="770"/>
      <c r="L139" s="1983" t="s">
        <v>16</v>
      </c>
      <c r="M139" s="1983"/>
      <c r="N139" s="1983"/>
      <c r="O139" s="769" t="s">
        <v>15</v>
      </c>
    </row>
    <row r="140" spans="1:15" x14ac:dyDescent="0.25">
      <c r="A140" s="1984" t="s">
        <v>17</v>
      </c>
      <c r="B140" s="1985"/>
      <c r="C140" s="1985"/>
      <c r="D140" s="1986"/>
      <c r="E140" s="1975" t="s">
        <v>412</v>
      </c>
      <c r="F140" s="1975"/>
      <c r="G140" s="1975"/>
      <c r="H140" s="1975"/>
      <c r="I140" s="772">
        <v>0.3</v>
      </c>
      <c r="J140" s="1984" t="s">
        <v>19</v>
      </c>
      <c r="K140" s="1986"/>
      <c r="L140" s="1975" t="s">
        <v>1446</v>
      </c>
      <c r="M140" s="1975"/>
      <c r="N140" s="1975"/>
      <c r="O140" s="772">
        <v>1</v>
      </c>
    </row>
    <row r="141" spans="1:15" x14ac:dyDescent="0.25">
      <c r="A141" s="1987"/>
      <c r="B141" s="1988"/>
      <c r="C141" s="1988"/>
      <c r="D141" s="1989"/>
      <c r="E141" s="1975" t="s">
        <v>420</v>
      </c>
      <c r="F141" s="1975"/>
      <c r="G141" s="1975"/>
      <c r="H141" s="1975"/>
      <c r="I141" s="772">
        <v>0.3</v>
      </c>
      <c r="J141" s="1987"/>
      <c r="K141" s="1989"/>
      <c r="L141" s="1975" t="s">
        <v>1447</v>
      </c>
      <c r="M141" s="1975"/>
      <c r="N141" s="1975"/>
      <c r="O141" s="772">
        <v>1</v>
      </c>
    </row>
    <row r="142" spans="1:15" x14ac:dyDescent="0.25">
      <c r="A142" s="1987"/>
      <c r="B142" s="1988"/>
      <c r="C142" s="1988"/>
      <c r="D142" s="1989"/>
      <c r="E142" s="1975" t="s">
        <v>1448</v>
      </c>
      <c r="F142" s="1975"/>
      <c r="G142" s="1975"/>
      <c r="H142" s="1975"/>
      <c r="I142" s="772">
        <v>0.5</v>
      </c>
      <c r="J142" s="1987"/>
      <c r="K142" s="1989"/>
      <c r="L142" s="1975" t="s">
        <v>1449</v>
      </c>
      <c r="M142" s="1975"/>
      <c r="N142" s="1975"/>
      <c r="O142" s="772">
        <v>1</v>
      </c>
    </row>
    <row r="143" spans="1:15" x14ac:dyDescent="0.25">
      <c r="A143" s="1987"/>
      <c r="B143" s="1988"/>
      <c r="C143" s="1988"/>
      <c r="D143" s="1989"/>
      <c r="E143" s="1975" t="s">
        <v>1390</v>
      </c>
      <c r="F143" s="1975"/>
      <c r="G143" s="1975"/>
      <c r="H143" s="1975"/>
      <c r="I143" s="772">
        <v>0.1</v>
      </c>
      <c r="J143" s="1987"/>
      <c r="K143" s="1989"/>
      <c r="L143" s="1975" t="s">
        <v>1450</v>
      </c>
      <c r="M143" s="1975"/>
      <c r="N143" s="1975"/>
      <c r="O143" s="772">
        <v>1</v>
      </c>
    </row>
    <row r="144" spans="1:15" x14ac:dyDescent="0.25">
      <c r="A144" s="1987"/>
      <c r="B144" s="1988"/>
      <c r="C144" s="1988"/>
      <c r="D144" s="1989"/>
      <c r="E144" s="1975"/>
      <c r="F144" s="1975"/>
      <c r="G144" s="1975"/>
      <c r="H144" s="1975"/>
      <c r="I144" s="772"/>
      <c r="J144" s="1987"/>
      <c r="K144" s="1989"/>
      <c r="L144" s="1975"/>
      <c r="M144" s="1975"/>
      <c r="N144" s="1975"/>
      <c r="O144" s="772"/>
    </row>
    <row r="145" spans="1:15" x14ac:dyDescent="0.25">
      <c r="A145" s="1987"/>
      <c r="B145" s="1988"/>
      <c r="C145" s="1988"/>
      <c r="D145" s="1989"/>
      <c r="E145" s="1975"/>
      <c r="F145" s="1975"/>
      <c r="G145" s="1975"/>
      <c r="H145" s="1975"/>
      <c r="I145" s="772"/>
      <c r="J145" s="1987"/>
      <c r="K145" s="1989"/>
      <c r="L145" s="1975"/>
      <c r="M145" s="1975"/>
      <c r="N145" s="1975"/>
      <c r="O145" s="772"/>
    </row>
    <row r="146" spans="1:15" x14ac:dyDescent="0.25">
      <c r="A146" s="1987"/>
      <c r="B146" s="1988"/>
      <c r="C146" s="1988"/>
      <c r="D146" s="1989"/>
      <c r="E146" s="1975"/>
      <c r="F146" s="1975"/>
      <c r="G146" s="1975"/>
      <c r="H146" s="1975"/>
      <c r="I146" s="771"/>
      <c r="J146" s="1987"/>
      <c r="K146" s="1989"/>
      <c r="L146" s="1975"/>
      <c r="M146" s="1975"/>
      <c r="N146" s="1975"/>
      <c r="O146" s="772"/>
    </row>
    <row r="147" spans="1:15" x14ac:dyDescent="0.25">
      <c r="A147" s="1990"/>
      <c r="B147" s="1991"/>
      <c r="C147" s="1991"/>
      <c r="D147" s="1992"/>
      <c r="E147" s="1975"/>
      <c r="F147" s="1975"/>
      <c r="G147" s="1975"/>
      <c r="H147" s="1975"/>
      <c r="I147" s="773"/>
      <c r="J147" s="1990"/>
      <c r="K147" s="1992"/>
      <c r="L147" s="1975"/>
      <c r="M147" s="1975"/>
      <c r="N147" s="1975"/>
      <c r="O147" s="773"/>
    </row>
    <row r="148" spans="1:15" ht="15.75" x14ac:dyDescent="0.25">
      <c r="A148" s="696"/>
      <c r="B148" s="697"/>
      <c r="C148" s="766"/>
      <c r="D148" s="766"/>
      <c r="E148" s="766"/>
      <c r="F148" s="766"/>
      <c r="G148" s="766"/>
      <c r="H148" s="766"/>
      <c r="I148" s="766"/>
      <c r="J148" s="766"/>
      <c r="K148" s="766"/>
      <c r="L148" s="766"/>
      <c r="M148" s="766"/>
      <c r="N148" s="766"/>
      <c r="O148" s="696"/>
    </row>
    <row r="149" spans="1:15" ht="15.75" x14ac:dyDescent="0.25">
      <c r="A149" s="696"/>
      <c r="B149" s="697"/>
      <c r="C149" s="766"/>
      <c r="D149" s="766"/>
      <c r="E149" s="766"/>
      <c r="F149" s="766"/>
      <c r="G149" s="766"/>
      <c r="H149" s="766"/>
      <c r="I149" s="766"/>
      <c r="J149" s="766"/>
      <c r="K149" s="766"/>
      <c r="L149" s="766"/>
      <c r="M149" s="766"/>
      <c r="N149" s="766"/>
      <c r="O149" s="696"/>
    </row>
    <row r="150" spans="1:15" ht="63" x14ac:dyDescent="0.25">
      <c r="A150" s="774" t="s">
        <v>48</v>
      </c>
      <c r="B150" s="775" t="s">
        <v>49</v>
      </c>
      <c r="C150" s="776" t="s">
        <v>50</v>
      </c>
      <c r="D150" s="776" t="s">
        <v>51</v>
      </c>
      <c r="E150" s="774" t="s">
        <v>52</v>
      </c>
      <c r="F150" s="1976" t="s">
        <v>53</v>
      </c>
      <c r="G150" s="1976"/>
      <c r="H150" s="1976" t="s">
        <v>54</v>
      </c>
      <c r="I150" s="1976"/>
      <c r="J150" s="775" t="s">
        <v>55</v>
      </c>
      <c r="K150" s="1976" t="s">
        <v>56</v>
      </c>
      <c r="L150" s="1976"/>
      <c r="M150" s="1977" t="s">
        <v>57</v>
      </c>
      <c r="N150" s="1978"/>
      <c r="O150" s="1979"/>
    </row>
    <row r="151" spans="1:15" ht="204.75" x14ac:dyDescent="0.25">
      <c r="A151" s="777" t="s">
        <v>58</v>
      </c>
      <c r="B151" s="778">
        <v>20</v>
      </c>
      <c r="C151" s="779" t="s">
        <v>1398</v>
      </c>
      <c r="D151" s="780" t="s">
        <v>262</v>
      </c>
      <c r="E151" s="780" t="s">
        <v>61</v>
      </c>
      <c r="F151" s="2018" t="s">
        <v>1451</v>
      </c>
      <c r="G151" s="1931"/>
      <c r="H151" s="2019" t="s">
        <v>63</v>
      </c>
      <c r="I151" s="2020"/>
      <c r="J151" s="781">
        <v>450</v>
      </c>
      <c r="K151" s="2021" t="s">
        <v>139</v>
      </c>
      <c r="L151" s="2021"/>
      <c r="M151" s="2022" t="s">
        <v>1452</v>
      </c>
      <c r="N151" s="2022"/>
      <c r="O151" s="2022"/>
    </row>
    <row r="152" spans="1:15" ht="15.75" x14ac:dyDescent="0.25">
      <c r="A152" s="2023" t="s">
        <v>67</v>
      </c>
      <c r="B152" s="2024"/>
      <c r="C152" s="2025" t="s">
        <v>1453</v>
      </c>
      <c r="D152" s="1918"/>
      <c r="E152" s="1918"/>
      <c r="F152" s="1918"/>
      <c r="G152" s="2026"/>
      <c r="H152" s="2027" t="s">
        <v>69</v>
      </c>
      <c r="I152" s="2028"/>
      <c r="J152" s="2029"/>
      <c r="K152" s="2025" t="s">
        <v>1454</v>
      </c>
      <c r="L152" s="2035"/>
      <c r="M152" s="2035"/>
      <c r="N152" s="2035"/>
      <c r="O152" s="2036"/>
    </row>
    <row r="153" spans="1:15" ht="15.75" x14ac:dyDescent="0.25">
      <c r="A153" s="2009" t="s">
        <v>71</v>
      </c>
      <c r="B153" s="2010"/>
      <c r="C153" s="2010"/>
      <c r="D153" s="2010"/>
      <c r="E153" s="2010"/>
      <c r="F153" s="2011"/>
      <c r="G153" s="2012" t="s">
        <v>72</v>
      </c>
      <c r="H153" s="2012"/>
      <c r="I153" s="2012"/>
      <c r="J153" s="2012"/>
      <c r="K153" s="2012"/>
      <c r="L153" s="2012"/>
      <c r="M153" s="2012"/>
      <c r="N153" s="2012"/>
      <c r="O153" s="2012"/>
    </row>
    <row r="154" spans="1:15" x14ac:dyDescent="0.25">
      <c r="A154" s="2013" t="s">
        <v>1403</v>
      </c>
      <c r="B154" s="2014"/>
      <c r="C154" s="2014"/>
      <c r="D154" s="2014"/>
      <c r="E154" s="2014"/>
      <c r="F154" s="2014"/>
      <c r="G154" s="2017" t="s">
        <v>1404</v>
      </c>
      <c r="H154" s="2017"/>
      <c r="I154" s="2017"/>
      <c r="J154" s="2017"/>
      <c r="K154" s="2017"/>
      <c r="L154" s="2017"/>
      <c r="M154" s="2017"/>
      <c r="N154" s="2017"/>
      <c r="O154" s="2017"/>
    </row>
    <row r="155" spans="1:15" x14ac:dyDescent="0.25">
      <c r="A155" s="2015"/>
      <c r="B155" s="2016"/>
      <c r="C155" s="2016"/>
      <c r="D155" s="2016"/>
      <c r="E155" s="2016"/>
      <c r="F155" s="2016"/>
      <c r="G155" s="2017"/>
      <c r="H155" s="2017"/>
      <c r="I155" s="2017"/>
      <c r="J155" s="2017"/>
      <c r="K155" s="2017"/>
      <c r="L155" s="2017"/>
      <c r="M155" s="2017"/>
      <c r="N155" s="2017"/>
      <c r="O155" s="2017"/>
    </row>
    <row r="156" spans="1:15" ht="15.75" x14ac:dyDescent="0.25">
      <c r="A156" s="2009" t="s">
        <v>75</v>
      </c>
      <c r="B156" s="2010"/>
      <c r="C156" s="2010"/>
      <c r="D156" s="2010"/>
      <c r="E156" s="2010"/>
      <c r="F156" s="2010"/>
      <c r="G156" s="2012" t="s">
        <v>76</v>
      </c>
      <c r="H156" s="2012"/>
      <c r="I156" s="2012"/>
      <c r="J156" s="2012"/>
      <c r="K156" s="2012"/>
      <c r="L156" s="2012"/>
      <c r="M156" s="2012"/>
      <c r="N156" s="2012"/>
      <c r="O156" s="2012"/>
    </row>
    <row r="157" spans="1:15" x14ac:dyDescent="0.25">
      <c r="A157" s="2008" t="s">
        <v>1405</v>
      </c>
      <c r="B157" s="2008"/>
      <c r="C157" s="2008"/>
      <c r="D157" s="2008"/>
      <c r="E157" s="2008"/>
      <c r="F157" s="2008"/>
      <c r="G157" s="2008" t="s">
        <v>1455</v>
      </c>
      <c r="H157" s="2008"/>
      <c r="I157" s="2008"/>
      <c r="J157" s="2008"/>
      <c r="K157" s="2008"/>
      <c r="L157" s="2008"/>
      <c r="M157" s="2008"/>
      <c r="N157" s="2008"/>
      <c r="O157" s="2008"/>
    </row>
    <row r="158" spans="1:15" x14ac:dyDescent="0.25">
      <c r="A158" s="2008"/>
      <c r="B158" s="2008"/>
      <c r="C158" s="2008"/>
      <c r="D158" s="2008"/>
      <c r="E158" s="2008"/>
      <c r="F158" s="2008"/>
      <c r="G158" s="2008"/>
      <c r="H158" s="2008"/>
      <c r="I158" s="2008"/>
      <c r="J158" s="2008"/>
      <c r="K158" s="2008"/>
      <c r="L158" s="2008"/>
      <c r="M158" s="2008"/>
      <c r="N158" s="2008"/>
      <c r="O158" s="2008"/>
    </row>
    <row r="159" spans="1:15" ht="15.75" x14ac:dyDescent="0.25">
      <c r="A159" s="377"/>
      <c r="B159" s="378"/>
      <c r="C159" s="697"/>
      <c r="D159" s="697"/>
      <c r="E159" s="697"/>
      <c r="F159" s="697"/>
      <c r="G159" s="697"/>
      <c r="H159" s="697"/>
      <c r="I159" s="697"/>
      <c r="J159" s="697"/>
      <c r="K159" s="697"/>
      <c r="L159" s="697"/>
      <c r="M159" s="697"/>
      <c r="N159" s="697"/>
      <c r="O159" s="377"/>
    </row>
    <row r="160" spans="1:15" ht="15.75" x14ac:dyDescent="0.25">
      <c r="A160" s="697"/>
      <c r="B160" s="697"/>
      <c r="C160" s="377"/>
      <c r="D160" s="1948" t="s">
        <v>77</v>
      </c>
      <c r="E160" s="1949"/>
      <c r="F160" s="1949"/>
      <c r="G160" s="1949"/>
      <c r="H160" s="1949"/>
      <c r="I160" s="1949"/>
      <c r="J160" s="1949"/>
      <c r="K160" s="1949"/>
      <c r="L160" s="1949"/>
      <c r="M160" s="1949"/>
      <c r="N160" s="1949"/>
      <c r="O160" s="1950"/>
    </row>
    <row r="161" spans="1:15" ht="15.75" x14ac:dyDescent="0.25">
      <c r="A161" s="377"/>
      <c r="B161" s="378"/>
      <c r="C161" s="697"/>
      <c r="D161" s="775" t="s">
        <v>78</v>
      </c>
      <c r="E161" s="775" t="s">
        <v>79</v>
      </c>
      <c r="F161" s="775" t="s">
        <v>80</v>
      </c>
      <c r="G161" s="775" t="s">
        <v>81</v>
      </c>
      <c r="H161" s="775" t="s">
        <v>82</v>
      </c>
      <c r="I161" s="775" t="s">
        <v>83</v>
      </c>
      <c r="J161" s="775" t="s">
        <v>84</v>
      </c>
      <c r="K161" s="775" t="s">
        <v>85</v>
      </c>
      <c r="L161" s="775" t="s">
        <v>86</v>
      </c>
      <c r="M161" s="775" t="s">
        <v>87</v>
      </c>
      <c r="N161" s="775" t="s">
        <v>88</v>
      </c>
      <c r="O161" s="775" t="s">
        <v>89</v>
      </c>
    </row>
    <row r="162" spans="1:15" ht="15.75" x14ac:dyDescent="0.25">
      <c r="A162" s="1951" t="s">
        <v>90</v>
      </c>
      <c r="B162" s="1951"/>
      <c r="C162" s="1951"/>
      <c r="D162" s="782"/>
      <c r="E162" s="782"/>
      <c r="F162" s="782"/>
      <c r="G162" s="782"/>
      <c r="H162" s="782"/>
      <c r="I162" s="782"/>
      <c r="J162" s="782"/>
      <c r="K162" s="782"/>
      <c r="L162" s="782"/>
      <c r="M162" s="782"/>
      <c r="N162" s="782"/>
      <c r="O162" s="782"/>
    </row>
    <row r="163" spans="1:15" ht="15.75" x14ac:dyDescent="0.25">
      <c r="A163" s="1952" t="s">
        <v>91</v>
      </c>
      <c r="B163" s="1952"/>
      <c r="C163" s="1952"/>
      <c r="D163" s="783"/>
      <c r="E163" s="783"/>
      <c r="F163" s="783"/>
      <c r="G163" s="783"/>
      <c r="H163" s="783"/>
      <c r="I163" s="783"/>
      <c r="J163" s="783"/>
      <c r="K163" s="783"/>
      <c r="L163" s="783"/>
      <c r="M163" s="783"/>
      <c r="N163" s="783"/>
      <c r="O163" s="783"/>
    </row>
    <row r="164" spans="1:15" ht="15.75" x14ac:dyDescent="0.25">
      <c r="A164" s="377"/>
      <c r="B164" s="378"/>
      <c r="C164" s="379"/>
      <c r="D164" s="379"/>
      <c r="E164" s="379"/>
      <c r="F164" s="379"/>
      <c r="G164" s="379"/>
      <c r="H164" s="379"/>
      <c r="I164" s="379"/>
      <c r="J164" s="379"/>
      <c r="K164" s="379"/>
      <c r="L164" s="380"/>
      <c r="M164" s="380"/>
      <c r="N164" s="380"/>
      <c r="O164" s="377"/>
    </row>
    <row r="165" spans="1:15" ht="15.75" x14ac:dyDescent="0.25">
      <c r="A165" s="784" t="s">
        <v>101</v>
      </c>
      <c r="B165" s="784" t="s">
        <v>49</v>
      </c>
      <c r="C165" s="785"/>
      <c r="D165" s="786" t="s">
        <v>78</v>
      </c>
      <c r="E165" s="786" t="s">
        <v>79</v>
      </c>
      <c r="F165" s="786" t="s">
        <v>80</v>
      </c>
      <c r="G165" s="786" t="s">
        <v>81</v>
      </c>
      <c r="H165" s="786" t="s">
        <v>82</v>
      </c>
      <c r="I165" s="786" t="s">
        <v>83</v>
      </c>
      <c r="J165" s="786" t="s">
        <v>84</v>
      </c>
      <c r="K165" s="786" t="s">
        <v>85</v>
      </c>
      <c r="L165" s="786" t="s">
        <v>86</v>
      </c>
      <c r="M165" s="786" t="s">
        <v>87</v>
      </c>
      <c r="N165" s="786" t="s">
        <v>88</v>
      </c>
      <c r="O165" s="786" t="s">
        <v>89</v>
      </c>
    </row>
    <row r="166" spans="1:15" ht="31.5" x14ac:dyDescent="0.25">
      <c r="A166" s="2004" t="s">
        <v>148</v>
      </c>
      <c r="B166" s="2001">
        <v>0.1</v>
      </c>
      <c r="C166" s="787" t="s">
        <v>90</v>
      </c>
      <c r="D166" s="787">
        <v>5</v>
      </c>
      <c r="E166" s="787">
        <v>20</v>
      </c>
      <c r="F166" s="787">
        <v>50</v>
      </c>
      <c r="G166" s="787">
        <v>60</v>
      </c>
      <c r="H166" s="787">
        <v>70</v>
      </c>
      <c r="I166" s="787">
        <v>80</v>
      </c>
      <c r="J166" s="787">
        <v>100</v>
      </c>
      <c r="K166" s="787"/>
      <c r="L166" s="787"/>
      <c r="M166" s="787"/>
      <c r="N166" s="787"/>
      <c r="O166" s="787"/>
    </row>
    <row r="167" spans="1:15" ht="15.75" x14ac:dyDescent="0.25">
      <c r="A167" s="2005"/>
      <c r="B167" s="2001"/>
      <c r="C167" s="788" t="s">
        <v>91</v>
      </c>
      <c r="D167" s="788">
        <v>5</v>
      </c>
      <c r="E167" s="789">
        <v>20</v>
      </c>
      <c r="F167" s="789">
        <v>50</v>
      </c>
      <c r="G167" s="789">
        <v>60</v>
      </c>
      <c r="H167" s="789">
        <v>70</v>
      </c>
      <c r="I167" s="789">
        <v>80</v>
      </c>
      <c r="J167" s="790">
        <v>100</v>
      </c>
      <c r="K167" s="789"/>
      <c r="L167" s="789"/>
      <c r="M167" s="788"/>
      <c r="N167" s="788"/>
      <c r="O167" s="788"/>
    </row>
    <row r="168" spans="1:15" ht="31.5" x14ac:dyDescent="0.25">
      <c r="A168" s="2004" t="s">
        <v>103</v>
      </c>
      <c r="B168" s="2001">
        <v>0.1</v>
      </c>
      <c r="C168" s="787" t="s">
        <v>90</v>
      </c>
      <c r="D168" s="787"/>
      <c r="E168" s="787">
        <v>5</v>
      </c>
      <c r="F168" s="787">
        <v>10</v>
      </c>
      <c r="G168" s="787">
        <v>20</v>
      </c>
      <c r="H168" s="787">
        <v>30</v>
      </c>
      <c r="I168" s="787">
        <v>40</v>
      </c>
      <c r="J168" s="787">
        <v>50</v>
      </c>
      <c r="K168" s="787">
        <v>60</v>
      </c>
      <c r="L168" s="787">
        <v>70</v>
      </c>
      <c r="M168" s="787">
        <v>80</v>
      </c>
      <c r="N168" s="787">
        <v>90</v>
      </c>
      <c r="O168" s="787">
        <v>100</v>
      </c>
    </row>
    <row r="169" spans="1:15" ht="15.75" x14ac:dyDescent="0.25">
      <c r="A169" s="2005"/>
      <c r="B169" s="2001"/>
      <c r="C169" s="788" t="s">
        <v>91</v>
      </c>
      <c r="D169" s="788"/>
      <c r="E169" s="788">
        <v>5</v>
      </c>
      <c r="F169" s="789">
        <v>10</v>
      </c>
      <c r="G169" s="789">
        <v>20</v>
      </c>
      <c r="H169" s="789">
        <v>30</v>
      </c>
      <c r="I169" s="789">
        <v>40</v>
      </c>
      <c r="J169" s="790">
        <v>50</v>
      </c>
      <c r="K169" s="789">
        <v>60</v>
      </c>
      <c r="L169" s="789">
        <v>70</v>
      </c>
      <c r="M169" s="788"/>
      <c r="N169" s="788"/>
      <c r="O169" s="788"/>
    </row>
    <row r="170" spans="1:15" ht="31.5" x14ac:dyDescent="0.25">
      <c r="A170" s="2004" t="s">
        <v>104</v>
      </c>
      <c r="B170" s="2001">
        <v>0.15</v>
      </c>
      <c r="C170" s="787" t="s">
        <v>90</v>
      </c>
      <c r="D170" s="787"/>
      <c r="E170" s="787">
        <v>5</v>
      </c>
      <c r="F170" s="787">
        <v>10</v>
      </c>
      <c r="G170" s="787">
        <v>30</v>
      </c>
      <c r="H170" s="787">
        <v>40</v>
      </c>
      <c r="I170" s="787">
        <v>50</v>
      </c>
      <c r="J170" s="787">
        <v>60</v>
      </c>
      <c r="K170" s="787">
        <v>70</v>
      </c>
      <c r="L170" s="787">
        <v>80</v>
      </c>
      <c r="M170" s="787">
        <v>100</v>
      </c>
      <c r="N170" s="787"/>
      <c r="O170" s="787"/>
    </row>
    <row r="171" spans="1:15" ht="15.75" x14ac:dyDescent="0.25">
      <c r="A171" s="2005"/>
      <c r="B171" s="2001"/>
      <c r="C171" s="788" t="s">
        <v>91</v>
      </c>
      <c r="D171" s="788"/>
      <c r="E171" s="788">
        <v>5</v>
      </c>
      <c r="F171" s="788">
        <v>10</v>
      </c>
      <c r="G171" s="789">
        <v>30</v>
      </c>
      <c r="H171" s="789">
        <v>40</v>
      </c>
      <c r="I171" s="789">
        <v>50</v>
      </c>
      <c r="J171" s="790">
        <v>60</v>
      </c>
      <c r="K171" s="789">
        <v>70</v>
      </c>
      <c r="L171" s="789">
        <v>80</v>
      </c>
      <c r="M171" s="788"/>
      <c r="N171" s="788"/>
      <c r="O171" s="788"/>
    </row>
    <row r="172" spans="1:15" ht="31.5" x14ac:dyDescent="0.25">
      <c r="A172" s="2004" t="s">
        <v>105</v>
      </c>
      <c r="B172" s="2001">
        <v>0.3</v>
      </c>
      <c r="C172" s="787" t="s">
        <v>90</v>
      </c>
      <c r="D172" s="787"/>
      <c r="E172" s="787"/>
      <c r="F172" s="787">
        <v>10</v>
      </c>
      <c r="G172" s="787">
        <v>20</v>
      </c>
      <c r="H172" s="787">
        <v>30</v>
      </c>
      <c r="I172" s="787">
        <v>40</v>
      </c>
      <c r="J172" s="787">
        <v>50</v>
      </c>
      <c r="K172" s="787">
        <v>60</v>
      </c>
      <c r="L172" s="787">
        <v>70</v>
      </c>
      <c r="M172" s="787">
        <v>80</v>
      </c>
      <c r="N172" s="787">
        <v>90</v>
      </c>
      <c r="O172" s="787">
        <v>100</v>
      </c>
    </row>
    <row r="173" spans="1:15" ht="15.75" x14ac:dyDescent="0.25">
      <c r="A173" s="2005"/>
      <c r="B173" s="2001"/>
      <c r="C173" s="788" t="s">
        <v>91</v>
      </c>
      <c r="D173" s="788"/>
      <c r="E173" s="788"/>
      <c r="F173" s="788">
        <v>10</v>
      </c>
      <c r="G173" s="788">
        <v>20</v>
      </c>
      <c r="H173" s="789">
        <v>30</v>
      </c>
      <c r="I173" s="789">
        <v>40</v>
      </c>
      <c r="J173" s="790">
        <v>50</v>
      </c>
      <c r="K173" s="789">
        <v>60</v>
      </c>
      <c r="L173" s="789">
        <v>70</v>
      </c>
      <c r="M173" s="788"/>
      <c r="N173" s="788"/>
      <c r="O173" s="788"/>
    </row>
    <row r="174" spans="1:15" ht="31.5" x14ac:dyDescent="0.25">
      <c r="A174" s="2004" t="s">
        <v>106</v>
      </c>
      <c r="B174" s="2001">
        <v>0.2</v>
      </c>
      <c r="C174" s="787" t="s">
        <v>90</v>
      </c>
      <c r="D174" s="787"/>
      <c r="E174" s="787"/>
      <c r="F174" s="787"/>
      <c r="G174" s="787"/>
      <c r="H174" s="787">
        <v>10</v>
      </c>
      <c r="I174" s="787">
        <v>20</v>
      </c>
      <c r="J174" s="787">
        <v>30</v>
      </c>
      <c r="K174" s="787">
        <v>40</v>
      </c>
      <c r="L174" s="787">
        <v>50</v>
      </c>
      <c r="M174" s="787">
        <v>70</v>
      </c>
      <c r="N174" s="787">
        <v>90</v>
      </c>
      <c r="O174" s="787">
        <v>100</v>
      </c>
    </row>
    <row r="175" spans="1:15" ht="15.75" x14ac:dyDescent="0.25">
      <c r="A175" s="2005"/>
      <c r="B175" s="2001"/>
      <c r="C175" s="788" t="s">
        <v>91</v>
      </c>
      <c r="D175" s="788"/>
      <c r="E175" s="788"/>
      <c r="F175" s="788"/>
      <c r="G175" s="788"/>
      <c r="H175" s="788">
        <v>10</v>
      </c>
      <c r="I175" s="788">
        <v>20</v>
      </c>
      <c r="J175" s="792">
        <v>30</v>
      </c>
      <c r="K175" s="789">
        <v>40</v>
      </c>
      <c r="L175" s="789">
        <v>50</v>
      </c>
      <c r="M175" s="788"/>
      <c r="N175" s="788"/>
      <c r="O175" s="788"/>
    </row>
    <row r="176" spans="1:15" ht="31.5" x14ac:dyDescent="0.25">
      <c r="A176" s="2004" t="s">
        <v>107</v>
      </c>
      <c r="B176" s="2002">
        <v>0.15</v>
      </c>
      <c r="C176" s="787" t="s">
        <v>90</v>
      </c>
      <c r="D176" s="787"/>
      <c r="E176" s="787"/>
      <c r="F176" s="787"/>
      <c r="G176" s="787"/>
      <c r="H176" s="787"/>
      <c r="I176" s="787">
        <v>10</v>
      </c>
      <c r="J176" s="787">
        <v>30</v>
      </c>
      <c r="K176" s="787">
        <v>40</v>
      </c>
      <c r="L176" s="787">
        <v>50</v>
      </c>
      <c r="M176" s="787">
        <v>70</v>
      </c>
      <c r="N176" s="787">
        <v>90</v>
      </c>
      <c r="O176" s="787">
        <v>100</v>
      </c>
    </row>
    <row r="177" spans="1:15" ht="15.75" x14ac:dyDescent="0.25">
      <c r="A177" s="2005"/>
      <c r="B177" s="2003"/>
      <c r="C177" s="788" t="s">
        <v>91</v>
      </c>
      <c r="D177" s="788"/>
      <c r="E177" s="788"/>
      <c r="F177" s="789"/>
      <c r="G177" s="789"/>
      <c r="H177" s="789"/>
      <c r="I177" s="789">
        <v>10</v>
      </c>
      <c r="J177" s="790">
        <v>30</v>
      </c>
      <c r="K177" s="789">
        <v>40</v>
      </c>
      <c r="L177" s="789">
        <v>50</v>
      </c>
      <c r="M177" s="788"/>
      <c r="N177" s="788"/>
      <c r="O177" s="788"/>
    </row>
    <row r="178" spans="1:15" ht="31.5" x14ac:dyDescent="0.25">
      <c r="A178" s="1940"/>
      <c r="B178" s="2001"/>
      <c r="C178" s="787" t="s">
        <v>90</v>
      </c>
      <c r="D178" s="787"/>
      <c r="E178" s="787"/>
      <c r="F178" s="787"/>
      <c r="G178" s="787"/>
      <c r="H178" s="787"/>
      <c r="I178" s="787"/>
      <c r="J178" s="787"/>
      <c r="K178" s="787"/>
      <c r="L178" s="787"/>
      <c r="M178" s="787"/>
      <c r="N178" s="787"/>
      <c r="O178" s="787"/>
    </row>
    <row r="179" spans="1:15" ht="15.75" x14ac:dyDescent="0.25">
      <c r="A179" s="1943"/>
      <c r="B179" s="2001"/>
      <c r="C179" s="788" t="s">
        <v>91</v>
      </c>
      <c r="D179" s="788"/>
      <c r="E179" s="788"/>
      <c r="F179" s="789"/>
      <c r="G179" s="789"/>
      <c r="H179" s="789"/>
      <c r="I179" s="789"/>
      <c r="J179" s="789"/>
      <c r="K179" s="789"/>
      <c r="L179" s="789"/>
      <c r="M179" s="788"/>
      <c r="N179" s="788"/>
      <c r="O179" s="788"/>
    </row>
    <row r="180" spans="1:15" ht="31.5" x14ac:dyDescent="0.25">
      <c r="A180" s="1929"/>
      <c r="B180" s="2001"/>
      <c r="C180" s="787" t="s">
        <v>90</v>
      </c>
      <c r="D180" s="787"/>
      <c r="E180" s="787"/>
      <c r="F180" s="787"/>
      <c r="G180" s="787"/>
      <c r="H180" s="787"/>
      <c r="I180" s="787"/>
      <c r="J180" s="787"/>
      <c r="K180" s="787"/>
      <c r="L180" s="787"/>
      <c r="M180" s="787"/>
      <c r="N180" s="787"/>
      <c r="O180" s="787"/>
    </row>
    <row r="181" spans="1:15" ht="15.75" x14ac:dyDescent="0.25">
      <c r="A181" s="1930"/>
      <c r="B181" s="2001"/>
      <c r="C181" s="788" t="s">
        <v>91</v>
      </c>
      <c r="D181" s="788"/>
      <c r="E181" s="788"/>
      <c r="F181" s="789"/>
      <c r="G181" s="789"/>
      <c r="H181" s="789"/>
      <c r="I181" s="789"/>
      <c r="J181" s="789"/>
      <c r="K181" s="789"/>
      <c r="L181" s="789"/>
      <c r="M181" s="788"/>
      <c r="N181" s="788"/>
      <c r="O181" s="788"/>
    </row>
    <row r="182" spans="1:15" ht="31.5" x14ac:dyDescent="0.25">
      <c r="A182" s="1929"/>
      <c r="B182" s="2033">
        <f>SUM(B166:B177)</f>
        <v>0.99999999999999989</v>
      </c>
      <c r="C182" s="787" t="s">
        <v>90</v>
      </c>
      <c r="D182" s="787"/>
      <c r="E182" s="787"/>
      <c r="F182" s="787"/>
      <c r="G182" s="787"/>
      <c r="H182" s="787"/>
      <c r="I182" s="787"/>
      <c r="J182" s="787"/>
      <c r="K182" s="787"/>
      <c r="L182" s="787"/>
      <c r="M182" s="787"/>
      <c r="N182" s="787"/>
      <c r="O182" s="787"/>
    </row>
    <row r="183" spans="1:15" ht="15.75" x14ac:dyDescent="0.25">
      <c r="A183" s="1930"/>
      <c r="B183" s="2034"/>
      <c r="C183" s="788" t="s">
        <v>91</v>
      </c>
      <c r="D183" s="788"/>
      <c r="E183" s="788"/>
      <c r="F183" s="788"/>
      <c r="G183" s="788"/>
      <c r="H183" s="789"/>
      <c r="I183" s="789"/>
      <c r="J183" s="789"/>
      <c r="K183" s="789"/>
      <c r="L183" s="789"/>
      <c r="M183" s="788"/>
      <c r="N183" s="788"/>
      <c r="O183" s="788"/>
    </row>
    <row r="184" spans="1:15" ht="15.75" x14ac:dyDescent="0.25">
      <c r="A184" s="377"/>
      <c r="B184" s="378"/>
      <c r="C184" s="697"/>
      <c r="D184" s="697"/>
      <c r="E184" s="697"/>
      <c r="F184" s="697"/>
      <c r="G184" s="697"/>
      <c r="H184" s="697"/>
      <c r="I184" s="697"/>
      <c r="J184" s="697"/>
      <c r="K184" s="697"/>
      <c r="L184" s="697"/>
      <c r="M184" s="697"/>
      <c r="N184" s="697"/>
      <c r="O184" s="377"/>
    </row>
    <row r="185" spans="1:15" ht="16.5" thickBot="1" x14ac:dyDescent="0.3">
      <c r="A185" s="377"/>
      <c r="B185" s="378"/>
      <c r="C185" s="697"/>
      <c r="D185" s="697"/>
      <c r="E185" s="697"/>
      <c r="F185" s="697"/>
      <c r="G185" s="697"/>
      <c r="H185" s="697"/>
      <c r="I185" s="697"/>
      <c r="J185" s="697"/>
      <c r="K185" s="697"/>
      <c r="L185" s="697"/>
      <c r="M185" s="697"/>
      <c r="N185" s="697"/>
      <c r="O185" s="377"/>
    </row>
    <row r="186" spans="1:15" ht="16.5" thickBot="1" x14ac:dyDescent="0.3">
      <c r="A186" s="1934" t="s">
        <v>1407</v>
      </c>
      <c r="B186" s="1935"/>
      <c r="C186" s="1935"/>
      <c r="D186" s="1935"/>
      <c r="E186" s="1935"/>
      <c r="F186" s="1935"/>
      <c r="G186" s="1935"/>
      <c r="H186" s="1935"/>
      <c r="I186" s="1935"/>
      <c r="J186" s="1935"/>
      <c r="K186" s="1935"/>
      <c r="L186" s="1935"/>
      <c r="M186" s="1935"/>
      <c r="N186" s="1935"/>
      <c r="O186" s="1936"/>
    </row>
    <row r="187" spans="1:15" x14ac:dyDescent="0.25">
      <c r="A187" s="1937" t="s">
        <v>1408</v>
      </c>
      <c r="B187" s="1938"/>
      <c r="C187" s="1938"/>
      <c r="D187" s="1938"/>
      <c r="E187" s="1938"/>
      <c r="F187" s="1938"/>
      <c r="G187" s="1938"/>
      <c r="H187" s="1938"/>
      <c r="I187" s="1938"/>
      <c r="J187" s="1938"/>
      <c r="K187" s="1938"/>
      <c r="L187" s="1938"/>
      <c r="M187" s="1938"/>
      <c r="N187" s="1938"/>
      <c r="O187" s="1939"/>
    </row>
    <row r="188" spans="1:15" ht="15.75" x14ac:dyDescent="0.25">
      <c r="A188" s="1914" t="s">
        <v>1456</v>
      </c>
      <c r="B188" s="1915"/>
      <c r="C188" s="1915"/>
      <c r="D188" s="1915"/>
      <c r="E188" s="1915"/>
      <c r="F188" s="1915"/>
      <c r="G188" s="1915"/>
      <c r="H188" s="1915"/>
      <c r="I188" s="1915"/>
      <c r="J188" s="1915"/>
      <c r="K188" s="1915"/>
      <c r="L188" s="1915"/>
      <c r="M188" s="1915"/>
      <c r="N188" s="1915"/>
      <c r="O188" s="1916"/>
    </row>
    <row r="189" spans="1:15" ht="15.75" x14ac:dyDescent="0.25">
      <c r="A189" s="1914" t="s">
        <v>1457</v>
      </c>
      <c r="B189" s="1915"/>
      <c r="C189" s="1915"/>
      <c r="D189" s="1915"/>
      <c r="E189" s="1915"/>
      <c r="F189" s="1915"/>
      <c r="G189" s="1915"/>
      <c r="H189" s="1915"/>
      <c r="I189" s="1915"/>
      <c r="J189" s="1915"/>
      <c r="K189" s="1915"/>
      <c r="L189" s="1915"/>
      <c r="M189" s="1915"/>
      <c r="N189" s="1915"/>
      <c r="O189" s="1916"/>
    </row>
    <row r="190" spans="1:15" x14ac:dyDescent="0.25">
      <c r="A190" s="1917" t="s">
        <v>1458</v>
      </c>
      <c r="B190" s="1918"/>
      <c r="C190" s="1918"/>
      <c r="D190" s="1918"/>
      <c r="E190" s="1918"/>
      <c r="F190" s="1918"/>
      <c r="G190" s="1918"/>
      <c r="H190" s="1918"/>
      <c r="I190" s="1918"/>
      <c r="J190" s="1918"/>
      <c r="K190" s="1918"/>
      <c r="L190" s="1918"/>
      <c r="M190" s="1918"/>
      <c r="N190" s="1918"/>
      <c r="O190" s="1919"/>
    </row>
    <row r="191" spans="1:15" x14ac:dyDescent="0.25">
      <c r="A191" s="1920" t="s">
        <v>1459</v>
      </c>
      <c r="B191" s="1921"/>
      <c r="C191" s="1921"/>
      <c r="D191" s="1921"/>
      <c r="E191" s="1921"/>
      <c r="F191" s="1921"/>
      <c r="G191" s="1921"/>
      <c r="H191" s="1921"/>
      <c r="I191" s="1921"/>
      <c r="J191" s="1921"/>
      <c r="K191" s="1921"/>
      <c r="L191" s="1921"/>
      <c r="M191" s="1921"/>
      <c r="N191" s="1921"/>
      <c r="O191" s="1922"/>
    </row>
    <row r="192" spans="1:15" ht="15.75" x14ac:dyDescent="0.25">
      <c r="A192" s="1923" t="s">
        <v>1460</v>
      </c>
      <c r="B192" s="1924"/>
      <c r="C192" s="1924"/>
      <c r="D192" s="1924"/>
      <c r="E192" s="1924"/>
      <c r="F192" s="1924"/>
      <c r="G192" s="1924"/>
      <c r="H192" s="1924"/>
      <c r="I192" s="1924"/>
      <c r="J192" s="1924"/>
      <c r="K192" s="1924"/>
      <c r="L192" s="1924"/>
      <c r="M192" s="1924"/>
      <c r="N192" s="1924"/>
      <c r="O192" s="1925"/>
    </row>
    <row r="193" spans="1:15" ht="16.5" thickBot="1" x14ac:dyDescent="0.3">
      <c r="A193" s="1998" t="s">
        <v>1461</v>
      </c>
      <c r="B193" s="1927"/>
      <c r="C193" s="1927"/>
      <c r="D193" s="1927"/>
      <c r="E193" s="1927"/>
      <c r="F193" s="1927"/>
      <c r="G193" s="1927"/>
      <c r="H193" s="1927"/>
      <c r="I193" s="1927"/>
      <c r="J193" s="1927"/>
      <c r="K193" s="1927"/>
      <c r="L193" s="1927"/>
      <c r="M193" s="1927"/>
      <c r="N193" s="1927"/>
      <c r="O193" s="1928"/>
    </row>
    <row r="194" spans="1:15" ht="16.5" thickBot="1" x14ac:dyDescent="0.3">
      <c r="A194" s="1905" t="s">
        <v>1462</v>
      </c>
      <c r="B194" s="1906"/>
      <c r="C194" s="1906"/>
      <c r="D194" s="1906"/>
      <c r="E194" s="1906"/>
      <c r="F194" s="1906"/>
      <c r="G194" s="1906"/>
      <c r="H194" s="1906"/>
      <c r="I194" s="1906"/>
      <c r="J194" s="1906"/>
      <c r="K194" s="1906"/>
      <c r="L194" s="1906"/>
      <c r="M194" s="1906"/>
      <c r="N194" s="1906"/>
      <c r="O194" s="1907"/>
    </row>
    <row r="195" spans="1:15" ht="16.5" thickBot="1" x14ac:dyDescent="0.3">
      <c r="A195" s="1905" t="s">
        <v>1463</v>
      </c>
      <c r="B195" s="1906"/>
      <c r="C195" s="1906"/>
      <c r="D195" s="1906"/>
      <c r="E195" s="1906"/>
      <c r="F195" s="1906"/>
      <c r="G195" s="1906"/>
      <c r="H195" s="1906"/>
      <c r="I195" s="1906"/>
      <c r="J195" s="1906"/>
      <c r="K195" s="1906"/>
      <c r="L195" s="1906"/>
      <c r="M195" s="1906"/>
      <c r="N195" s="1906"/>
      <c r="O195" s="1907"/>
    </row>
    <row r="196" spans="1:15" ht="16.5" thickBot="1" x14ac:dyDescent="0.3">
      <c r="A196" s="1911" t="s">
        <v>1417</v>
      </c>
      <c r="B196" s="1912"/>
      <c r="C196" s="1912"/>
      <c r="D196" s="1912"/>
      <c r="E196" s="1912"/>
      <c r="F196" s="1912"/>
      <c r="G196" s="1912"/>
      <c r="H196" s="1912"/>
      <c r="I196" s="1912"/>
      <c r="J196" s="1912"/>
      <c r="K196" s="1912"/>
      <c r="L196" s="1912"/>
      <c r="M196" s="1912"/>
      <c r="N196" s="1912"/>
      <c r="O196" s="1913"/>
    </row>
    <row r="197" spans="1:15" ht="16.5" thickBot="1" x14ac:dyDescent="0.3">
      <c r="A197" s="1911" t="s">
        <v>1418</v>
      </c>
      <c r="B197" s="1912"/>
      <c r="C197" s="1912"/>
      <c r="D197" s="1912"/>
      <c r="E197" s="1912"/>
      <c r="F197" s="1912"/>
      <c r="G197" s="1912"/>
      <c r="H197" s="1912"/>
      <c r="I197" s="1912"/>
      <c r="J197" s="1912"/>
      <c r="K197" s="1912"/>
      <c r="L197" s="1912"/>
      <c r="M197" s="1912"/>
      <c r="N197" s="1912"/>
      <c r="O197" s="1913"/>
    </row>
    <row r="198" spans="1:15" ht="16.5" thickBot="1" x14ac:dyDescent="0.3">
      <c r="A198" s="1911" t="s">
        <v>1419</v>
      </c>
      <c r="B198" s="1912"/>
      <c r="C198" s="1912"/>
      <c r="D198" s="1912"/>
      <c r="E198" s="1912"/>
      <c r="F198" s="1912"/>
      <c r="G198" s="1912"/>
      <c r="H198" s="1912"/>
      <c r="I198" s="1912"/>
      <c r="J198" s="1912"/>
      <c r="K198" s="1912"/>
      <c r="L198" s="1912"/>
      <c r="M198" s="1912"/>
      <c r="N198" s="1912"/>
      <c r="O198" s="1913"/>
    </row>
    <row r="199" spans="1:15" ht="15.75" x14ac:dyDescent="0.25">
      <c r="A199" s="692"/>
      <c r="B199" s="290"/>
      <c r="C199" s="692"/>
      <c r="D199" s="692"/>
      <c r="E199" s="692"/>
      <c r="F199" s="692"/>
      <c r="G199" s="692"/>
      <c r="H199" s="692"/>
      <c r="I199" s="692"/>
      <c r="J199" s="692"/>
      <c r="K199" s="692"/>
      <c r="L199" s="692"/>
      <c r="M199" s="290"/>
      <c r="N199" s="290"/>
      <c r="O199" s="692"/>
    </row>
    <row r="200" spans="1:15" ht="31.5" x14ac:dyDescent="0.25">
      <c r="A200" s="767" t="s">
        <v>484</v>
      </c>
      <c r="B200" s="1995" t="s">
        <v>1464</v>
      </c>
      <c r="C200" s="1996"/>
      <c r="D200" s="1996"/>
      <c r="E200" s="1996"/>
      <c r="F200" s="1996"/>
      <c r="G200" s="1996"/>
      <c r="H200" s="1996"/>
      <c r="I200" s="1996"/>
      <c r="J200" s="1996"/>
      <c r="K200" s="1995" t="s">
        <v>1389</v>
      </c>
      <c r="L200" s="1996"/>
      <c r="M200" s="1996"/>
      <c r="N200" s="1997"/>
      <c r="O200" s="768">
        <v>0.2</v>
      </c>
    </row>
    <row r="201" spans="1:15" ht="31.5" x14ac:dyDescent="0.25">
      <c r="A201" s="696"/>
      <c r="B201" s="697"/>
      <c r="C201" s="766"/>
      <c r="D201" s="766"/>
      <c r="E201" s="1983" t="s">
        <v>14</v>
      </c>
      <c r="F201" s="1983"/>
      <c r="G201" s="1983"/>
      <c r="H201" s="1983"/>
      <c r="I201" s="769" t="s">
        <v>15</v>
      </c>
      <c r="J201" s="770"/>
      <c r="K201" s="770"/>
      <c r="L201" s="1983" t="s">
        <v>16</v>
      </c>
      <c r="M201" s="1983"/>
      <c r="N201" s="1983"/>
      <c r="O201" s="769" t="s">
        <v>15</v>
      </c>
    </row>
    <row r="202" spans="1:15" x14ac:dyDescent="0.25">
      <c r="A202" s="1984" t="s">
        <v>17</v>
      </c>
      <c r="B202" s="1985"/>
      <c r="C202" s="1985"/>
      <c r="D202" s="1986"/>
      <c r="E202" s="1975" t="s">
        <v>1390</v>
      </c>
      <c r="F202" s="1975"/>
      <c r="G202" s="1975"/>
      <c r="H202" s="1975"/>
      <c r="I202" s="772">
        <v>0.4</v>
      </c>
      <c r="J202" s="1984" t="s">
        <v>19</v>
      </c>
      <c r="K202" s="1986"/>
      <c r="L202" s="1975" t="s">
        <v>1397</v>
      </c>
      <c r="M202" s="1975"/>
      <c r="N202" s="1975"/>
      <c r="O202" s="772">
        <v>0.8</v>
      </c>
    </row>
    <row r="203" spans="1:15" x14ac:dyDescent="0.25">
      <c r="A203" s="1987"/>
      <c r="B203" s="1988"/>
      <c r="C203" s="1988"/>
      <c r="D203" s="1989"/>
      <c r="E203" s="1975"/>
      <c r="F203" s="1975"/>
      <c r="G203" s="1975"/>
      <c r="H203" s="1975"/>
      <c r="I203" s="772"/>
      <c r="J203" s="1987"/>
      <c r="K203" s="1989"/>
      <c r="L203" s="1975" t="s">
        <v>1465</v>
      </c>
      <c r="M203" s="1975"/>
      <c r="N203" s="1975"/>
      <c r="O203" s="772">
        <v>0.8</v>
      </c>
    </row>
    <row r="204" spans="1:15" x14ac:dyDescent="0.25">
      <c r="A204" s="1987"/>
      <c r="B204" s="1988"/>
      <c r="C204" s="1988"/>
      <c r="D204" s="1989"/>
      <c r="E204" s="1975"/>
      <c r="F204" s="1975"/>
      <c r="G204" s="1975"/>
      <c r="H204" s="1975"/>
      <c r="I204" s="772"/>
      <c r="J204" s="1987"/>
      <c r="K204" s="1989"/>
      <c r="L204" s="1975" t="s">
        <v>1466</v>
      </c>
      <c r="M204" s="1975"/>
      <c r="N204" s="1975"/>
      <c r="O204" s="772">
        <v>0.4</v>
      </c>
    </row>
    <row r="205" spans="1:15" x14ac:dyDescent="0.25">
      <c r="A205" s="1987"/>
      <c r="B205" s="1988"/>
      <c r="C205" s="1988"/>
      <c r="D205" s="1989"/>
      <c r="E205" s="1975"/>
      <c r="F205" s="1975"/>
      <c r="G205" s="1975"/>
      <c r="H205" s="1975"/>
      <c r="I205" s="772"/>
      <c r="J205" s="1987"/>
      <c r="K205" s="1989"/>
      <c r="L205" s="1975" t="s">
        <v>1391</v>
      </c>
      <c r="M205" s="1975"/>
      <c r="N205" s="1975"/>
      <c r="O205" s="772">
        <v>0.3</v>
      </c>
    </row>
    <row r="206" spans="1:15" x14ac:dyDescent="0.25">
      <c r="A206" s="1987"/>
      <c r="B206" s="1988"/>
      <c r="C206" s="1988"/>
      <c r="D206" s="1989"/>
      <c r="E206" s="1975"/>
      <c r="F206" s="1975"/>
      <c r="G206" s="1975"/>
      <c r="H206" s="1975"/>
      <c r="I206" s="772"/>
      <c r="J206" s="1987"/>
      <c r="K206" s="1989"/>
      <c r="L206" s="1975"/>
      <c r="M206" s="1975"/>
      <c r="N206" s="1975"/>
      <c r="O206" s="793"/>
    </row>
    <row r="207" spans="1:15" x14ac:dyDescent="0.25">
      <c r="A207" s="1987"/>
      <c r="B207" s="1988"/>
      <c r="C207" s="1988"/>
      <c r="D207" s="1989"/>
      <c r="E207" s="1975"/>
      <c r="F207" s="1975"/>
      <c r="G207" s="1975"/>
      <c r="H207" s="1975"/>
      <c r="I207" s="773"/>
      <c r="J207" s="1987"/>
      <c r="K207" s="1989"/>
      <c r="L207" s="1975"/>
      <c r="M207" s="1975"/>
      <c r="N207" s="1975"/>
      <c r="O207" s="793"/>
    </row>
    <row r="208" spans="1:15" x14ac:dyDescent="0.25">
      <c r="A208" s="1987"/>
      <c r="B208" s="1988"/>
      <c r="C208" s="1988"/>
      <c r="D208" s="1989"/>
      <c r="E208" s="1975"/>
      <c r="F208" s="1975"/>
      <c r="G208" s="1975"/>
      <c r="H208" s="1975"/>
      <c r="I208" s="773"/>
      <c r="J208" s="1987"/>
      <c r="K208" s="1989"/>
      <c r="L208" s="1975"/>
      <c r="M208" s="1975"/>
      <c r="N208" s="1975"/>
      <c r="O208" s="793"/>
    </row>
    <row r="209" spans="1:15" x14ac:dyDescent="0.25">
      <c r="A209" s="1990"/>
      <c r="B209" s="1991"/>
      <c r="C209" s="1991"/>
      <c r="D209" s="1992"/>
      <c r="E209" s="1975"/>
      <c r="F209" s="1975"/>
      <c r="G209" s="1975"/>
      <c r="H209" s="1975"/>
      <c r="I209" s="773"/>
      <c r="J209" s="1990"/>
      <c r="K209" s="1992"/>
      <c r="L209" s="1975"/>
      <c r="M209" s="1975"/>
      <c r="N209" s="1975"/>
      <c r="O209" s="773"/>
    </row>
    <row r="210" spans="1:15" ht="15.75" x14ac:dyDescent="0.25">
      <c r="A210" s="696"/>
      <c r="B210" s="697"/>
      <c r="C210" s="766"/>
      <c r="D210" s="766"/>
      <c r="E210" s="766"/>
      <c r="F210" s="766"/>
      <c r="G210" s="766"/>
      <c r="H210" s="766"/>
      <c r="I210" s="766"/>
      <c r="J210" s="766"/>
      <c r="K210" s="766"/>
      <c r="L210" s="766"/>
      <c r="M210" s="766"/>
      <c r="N210" s="766"/>
      <c r="O210" s="696"/>
    </row>
    <row r="211" spans="1:15" ht="15.75" x14ac:dyDescent="0.25">
      <c r="A211" s="696"/>
      <c r="B211" s="697"/>
      <c r="C211" s="766"/>
      <c r="D211" s="766"/>
      <c r="E211" s="766"/>
      <c r="F211" s="766"/>
      <c r="G211" s="766"/>
      <c r="H211" s="766"/>
      <c r="I211" s="766"/>
      <c r="J211" s="766"/>
      <c r="K211" s="766"/>
      <c r="L211" s="766"/>
      <c r="M211" s="766"/>
      <c r="N211" s="766"/>
      <c r="O211" s="696"/>
    </row>
    <row r="212" spans="1:15" ht="63" x14ac:dyDescent="0.25">
      <c r="A212" s="774" t="s">
        <v>48</v>
      </c>
      <c r="B212" s="775" t="s">
        <v>49</v>
      </c>
      <c r="C212" s="776" t="s">
        <v>50</v>
      </c>
      <c r="D212" s="776" t="s">
        <v>51</v>
      </c>
      <c r="E212" s="774" t="s">
        <v>52</v>
      </c>
      <c r="F212" s="1976" t="s">
        <v>53</v>
      </c>
      <c r="G212" s="1976"/>
      <c r="H212" s="1976" t="s">
        <v>54</v>
      </c>
      <c r="I212" s="1976"/>
      <c r="J212" s="775" t="s">
        <v>55</v>
      </c>
      <c r="K212" s="1976" t="s">
        <v>56</v>
      </c>
      <c r="L212" s="1976"/>
      <c r="M212" s="1977" t="s">
        <v>57</v>
      </c>
      <c r="N212" s="1978"/>
      <c r="O212" s="1979"/>
    </row>
    <row r="213" spans="1:15" ht="204.75" x14ac:dyDescent="0.25">
      <c r="A213" s="777" t="s">
        <v>58</v>
      </c>
      <c r="B213" s="778">
        <v>30</v>
      </c>
      <c r="C213" s="779" t="s">
        <v>1398</v>
      </c>
      <c r="D213" s="780" t="s">
        <v>262</v>
      </c>
      <c r="E213" s="780" t="s">
        <v>61</v>
      </c>
      <c r="F213" s="2018" t="s">
        <v>1399</v>
      </c>
      <c r="G213" s="1931"/>
      <c r="H213" s="2019" t="s">
        <v>162</v>
      </c>
      <c r="I213" s="2020"/>
      <c r="J213" s="781">
        <v>1</v>
      </c>
      <c r="K213" s="2021" t="s">
        <v>139</v>
      </c>
      <c r="L213" s="2021"/>
      <c r="M213" s="2022" t="s">
        <v>1400</v>
      </c>
      <c r="N213" s="2022"/>
      <c r="O213" s="2022"/>
    </row>
    <row r="214" spans="1:15" ht="16.5" x14ac:dyDescent="0.25">
      <c r="A214" s="2023" t="s">
        <v>67</v>
      </c>
      <c r="B214" s="2024"/>
      <c r="C214" s="2025" t="s">
        <v>1467</v>
      </c>
      <c r="D214" s="1918"/>
      <c r="E214" s="1918"/>
      <c r="F214" s="1918"/>
      <c r="G214" s="2026"/>
      <c r="H214" s="2027" t="s">
        <v>69</v>
      </c>
      <c r="I214" s="2028"/>
      <c r="J214" s="2029"/>
      <c r="K214" s="2030" t="s">
        <v>1468</v>
      </c>
      <c r="L214" s="2031"/>
      <c r="M214" s="2031"/>
      <c r="N214" s="2031"/>
      <c r="O214" s="2032"/>
    </row>
    <row r="215" spans="1:15" ht="15.75" x14ac:dyDescent="0.25">
      <c r="A215" s="2009" t="s">
        <v>71</v>
      </c>
      <c r="B215" s="2010"/>
      <c r="C215" s="2010"/>
      <c r="D215" s="2010"/>
      <c r="E215" s="2010"/>
      <c r="F215" s="2011"/>
      <c r="G215" s="2012" t="s">
        <v>72</v>
      </c>
      <c r="H215" s="2012"/>
      <c r="I215" s="2012"/>
      <c r="J215" s="2012"/>
      <c r="K215" s="2012"/>
      <c r="L215" s="2012"/>
      <c r="M215" s="2012"/>
      <c r="N215" s="2012"/>
      <c r="O215" s="2012"/>
    </row>
    <row r="216" spans="1:15" x14ac:dyDescent="0.25">
      <c r="A216" s="2013" t="s">
        <v>1403</v>
      </c>
      <c r="B216" s="2014"/>
      <c r="C216" s="2014"/>
      <c r="D216" s="2014"/>
      <c r="E216" s="2014"/>
      <c r="F216" s="2014"/>
      <c r="G216" s="2017" t="s">
        <v>1404</v>
      </c>
      <c r="H216" s="2017"/>
      <c r="I216" s="2017"/>
      <c r="J216" s="2017"/>
      <c r="K216" s="2017"/>
      <c r="L216" s="2017"/>
      <c r="M216" s="2017"/>
      <c r="N216" s="2017"/>
      <c r="O216" s="2017"/>
    </row>
    <row r="217" spans="1:15" x14ac:dyDescent="0.25">
      <c r="A217" s="2015"/>
      <c r="B217" s="2016"/>
      <c r="C217" s="2016"/>
      <c r="D217" s="2016"/>
      <c r="E217" s="2016"/>
      <c r="F217" s="2016"/>
      <c r="G217" s="2017"/>
      <c r="H217" s="2017"/>
      <c r="I217" s="2017"/>
      <c r="J217" s="2017"/>
      <c r="K217" s="2017"/>
      <c r="L217" s="2017"/>
      <c r="M217" s="2017"/>
      <c r="N217" s="2017"/>
      <c r="O217" s="2017"/>
    </row>
    <row r="218" spans="1:15" ht="15.75" x14ac:dyDescent="0.25">
      <c r="A218" s="2009" t="s">
        <v>75</v>
      </c>
      <c r="B218" s="2010"/>
      <c r="C218" s="2010"/>
      <c r="D218" s="2010"/>
      <c r="E218" s="2010"/>
      <c r="F218" s="2010"/>
      <c r="G218" s="2012" t="s">
        <v>76</v>
      </c>
      <c r="H218" s="2012"/>
      <c r="I218" s="2012"/>
      <c r="J218" s="2012"/>
      <c r="K218" s="2012"/>
      <c r="L218" s="2012"/>
      <c r="M218" s="2012"/>
      <c r="N218" s="2012"/>
      <c r="O218" s="2012"/>
    </row>
    <row r="219" spans="1:15" x14ac:dyDescent="0.25">
      <c r="A219" s="2008" t="s">
        <v>1469</v>
      </c>
      <c r="B219" s="2008"/>
      <c r="C219" s="2008"/>
      <c r="D219" s="2008"/>
      <c r="E219" s="2008"/>
      <c r="F219" s="2008"/>
      <c r="G219" s="2008" t="s">
        <v>1470</v>
      </c>
      <c r="H219" s="2008"/>
      <c r="I219" s="2008"/>
      <c r="J219" s="2008"/>
      <c r="K219" s="2008"/>
      <c r="L219" s="2008"/>
      <c r="M219" s="2008"/>
      <c r="N219" s="2008"/>
      <c r="O219" s="2008"/>
    </row>
    <row r="220" spans="1:15" x14ac:dyDescent="0.25">
      <c r="A220" s="2008"/>
      <c r="B220" s="2008"/>
      <c r="C220" s="2008"/>
      <c r="D220" s="2008"/>
      <c r="E220" s="2008"/>
      <c r="F220" s="2008"/>
      <c r="G220" s="2008"/>
      <c r="H220" s="2008"/>
      <c r="I220" s="2008"/>
      <c r="J220" s="2008"/>
      <c r="K220" s="2008"/>
      <c r="L220" s="2008"/>
      <c r="M220" s="2008"/>
      <c r="N220" s="2008"/>
      <c r="O220" s="2008"/>
    </row>
    <row r="221" spans="1:15" ht="15.75" x14ac:dyDescent="0.25">
      <c r="A221" s="377"/>
      <c r="B221" s="378"/>
      <c r="C221" s="697"/>
      <c r="D221" s="697"/>
      <c r="E221" s="697"/>
      <c r="F221" s="697"/>
      <c r="G221" s="697"/>
      <c r="H221" s="697"/>
      <c r="I221" s="697"/>
      <c r="J221" s="697"/>
      <c r="K221" s="697"/>
      <c r="L221" s="697"/>
      <c r="M221" s="697"/>
      <c r="N221" s="697"/>
      <c r="O221" s="377"/>
    </row>
    <row r="222" spans="1:15" ht="15.75" x14ac:dyDescent="0.25">
      <c r="A222" s="697"/>
      <c r="B222" s="697"/>
      <c r="C222" s="377"/>
      <c r="D222" s="1948" t="s">
        <v>77</v>
      </c>
      <c r="E222" s="1949"/>
      <c r="F222" s="1949"/>
      <c r="G222" s="1949"/>
      <c r="H222" s="1949"/>
      <c r="I222" s="1949"/>
      <c r="J222" s="1949"/>
      <c r="K222" s="1949"/>
      <c r="L222" s="1949"/>
      <c r="M222" s="1949"/>
      <c r="N222" s="1949"/>
      <c r="O222" s="1950"/>
    </row>
    <row r="223" spans="1:15" ht="15.75" x14ac:dyDescent="0.25">
      <c r="A223" s="377"/>
      <c r="B223" s="378"/>
      <c r="C223" s="697"/>
      <c r="D223" s="775" t="s">
        <v>78</v>
      </c>
      <c r="E223" s="775" t="s">
        <v>79</v>
      </c>
      <c r="F223" s="775" t="s">
        <v>80</v>
      </c>
      <c r="G223" s="775" t="s">
        <v>81</v>
      </c>
      <c r="H223" s="775" t="s">
        <v>82</v>
      </c>
      <c r="I223" s="775" t="s">
        <v>83</v>
      </c>
      <c r="J223" s="775" t="s">
        <v>84</v>
      </c>
      <c r="K223" s="775" t="s">
        <v>85</v>
      </c>
      <c r="L223" s="775" t="s">
        <v>86</v>
      </c>
      <c r="M223" s="775" t="s">
        <v>87</v>
      </c>
      <c r="N223" s="775" t="s">
        <v>88</v>
      </c>
      <c r="O223" s="775" t="s">
        <v>89</v>
      </c>
    </row>
    <row r="224" spans="1:15" ht="15.75" x14ac:dyDescent="0.25">
      <c r="A224" s="1951" t="s">
        <v>90</v>
      </c>
      <c r="B224" s="1951"/>
      <c r="C224" s="1951"/>
      <c r="D224" s="782"/>
      <c r="E224" s="782"/>
      <c r="F224" s="782"/>
      <c r="G224" s="782"/>
      <c r="H224" s="782"/>
      <c r="I224" s="782"/>
      <c r="J224" s="782"/>
      <c r="K224" s="782"/>
      <c r="L224" s="782"/>
      <c r="M224" s="782"/>
      <c r="N224" s="782"/>
      <c r="O224" s="782"/>
    </row>
    <row r="225" spans="1:15" ht="15.75" x14ac:dyDescent="0.25">
      <c r="A225" s="1952" t="s">
        <v>91</v>
      </c>
      <c r="B225" s="1952"/>
      <c r="C225" s="1952"/>
      <c r="D225" s="783"/>
      <c r="E225" s="783"/>
      <c r="F225" s="783"/>
      <c r="G225" s="783"/>
      <c r="H225" s="783"/>
      <c r="I225" s="783"/>
      <c r="J225" s="783"/>
      <c r="K225" s="783"/>
      <c r="L225" s="783"/>
      <c r="M225" s="783"/>
      <c r="N225" s="783"/>
      <c r="O225" s="783"/>
    </row>
    <row r="226" spans="1:15" ht="15.75" x14ac:dyDescent="0.25">
      <c r="A226" s="377"/>
      <c r="B226" s="378"/>
      <c r="C226" s="379"/>
      <c r="D226" s="379"/>
      <c r="E226" s="379"/>
      <c r="F226" s="379"/>
      <c r="G226" s="379"/>
      <c r="H226" s="379"/>
      <c r="I226" s="379"/>
      <c r="J226" s="379"/>
      <c r="K226" s="379"/>
      <c r="L226" s="380"/>
      <c r="M226" s="380"/>
      <c r="N226" s="380"/>
      <c r="O226" s="377"/>
    </row>
    <row r="227" spans="1:15" ht="15.75" x14ac:dyDescent="0.25">
      <c r="A227" s="784" t="s">
        <v>101</v>
      </c>
      <c r="B227" s="784" t="s">
        <v>49</v>
      </c>
      <c r="C227" s="785"/>
      <c r="D227" s="786" t="s">
        <v>78</v>
      </c>
      <c r="E227" s="786" t="s">
        <v>79</v>
      </c>
      <c r="F227" s="786" t="s">
        <v>80</v>
      </c>
      <c r="G227" s="786" t="s">
        <v>81</v>
      </c>
      <c r="H227" s="786" t="s">
        <v>82</v>
      </c>
      <c r="I227" s="786" t="s">
        <v>83</v>
      </c>
      <c r="J227" s="786" t="s">
        <v>84</v>
      </c>
      <c r="K227" s="786" t="s">
        <v>85</v>
      </c>
      <c r="L227" s="786" t="s">
        <v>86</v>
      </c>
      <c r="M227" s="786" t="s">
        <v>87</v>
      </c>
      <c r="N227" s="786" t="s">
        <v>88</v>
      </c>
      <c r="O227" s="786" t="s">
        <v>89</v>
      </c>
    </row>
    <row r="228" spans="1:15" ht="31.5" x14ac:dyDescent="0.25">
      <c r="A228" s="2004" t="s">
        <v>1471</v>
      </c>
      <c r="B228" s="2001">
        <v>0.05</v>
      </c>
      <c r="C228" s="787" t="s">
        <v>90</v>
      </c>
      <c r="D228" s="787">
        <v>50</v>
      </c>
      <c r="E228" s="787">
        <v>60</v>
      </c>
      <c r="F228" s="787">
        <v>70</v>
      </c>
      <c r="G228" s="787">
        <v>80</v>
      </c>
      <c r="H228" s="787">
        <v>90</v>
      </c>
      <c r="I228" s="787">
        <v>100</v>
      </c>
      <c r="J228" s="787"/>
      <c r="K228" s="787"/>
      <c r="L228" s="787"/>
      <c r="M228" s="787"/>
      <c r="N228" s="787"/>
      <c r="O228" s="787"/>
    </row>
    <row r="229" spans="1:15" ht="15.75" x14ac:dyDescent="0.25">
      <c r="A229" s="2005"/>
      <c r="B229" s="2001"/>
      <c r="C229" s="788" t="s">
        <v>91</v>
      </c>
      <c r="D229" s="788">
        <v>50</v>
      </c>
      <c r="E229" s="789">
        <v>60</v>
      </c>
      <c r="F229" s="789">
        <v>70</v>
      </c>
      <c r="G229" s="789">
        <v>80</v>
      </c>
      <c r="H229" s="789">
        <v>90</v>
      </c>
      <c r="I229" s="789">
        <v>100</v>
      </c>
      <c r="J229" s="789"/>
      <c r="K229" s="789"/>
      <c r="L229" s="789"/>
      <c r="M229" s="788"/>
      <c r="N229" s="788"/>
      <c r="O229" s="788"/>
    </row>
    <row r="230" spans="1:15" ht="31.5" x14ac:dyDescent="0.25">
      <c r="A230" s="2004" t="s">
        <v>1472</v>
      </c>
      <c r="B230" s="2001">
        <v>0.1</v>
      </c>
      <c r="C230" s="787" t="s">
        <v>90</v>
      </c>
      <c r="D230" s="787">
        <v>20</v>
      </c>
      <c r="E230" s="787">
        <v>30</v>
      </c>
      <c r="F230" s="787">
        <v>40</v>
      </c>
      <c r="G230" s="787">
        <v>50</v>
      </c>
      <c r="H230" s="787">
        <v>60</v>
      </c>
      <c r="I230" s="787">
        <v>70</v>
      </c>
      <c r="J230" s="787">
        <v>80</v>
      </c>
      <c r="K230" s="787">
        <v>90</v>
      </c>
      <c r="L230" s="787">
        <v>100</v>
      </c>
      <c r="M230" s="787"/>
      <c r="N230" s="787"/>
      <c r="O230" s="787"/>
    </row>
    <row r="231" spans="1:15" ht="15.75" x14ac:dyDescent="0.25">
      <c r="A231" s="2005"/>
      <c r="B231" s="2001"/>
      <c r="C231" s="788" t="s">
        <v>91</v>
      </c>
      <c r="D231" s="788">
        <v>20</v>
      </c>
      <c r="E231" s="788">
        <v>30</v>
      </c>
      <c r="F231" s="789">
        <v>40</v>
      </c>
      <c r="G231" s="789">
        <v>50</v>
      </c>
      <c r="H231" s="789">
        <v>60</v>
      </c>
      <c r="I231" s="789">
        <v>70</v>
      </c>
      <c r="J231" s="790">
        <v>80</v>
      </c>
      <c r="K231" s="789">
        <v>90</v>
      </c>
      <c r="L231" s="789">
        <v>100</v>
      </c>
      <c r="M231" s="788"/>
      <c r="N231" s="788"/>
      <c r="O231" s="788"/>
    </row>
    <row r="232" spans="1:15" ht="31.5" x14ac:dyDescent="0.25">
      <c r="A232" s="2004" t="s">
        <v>1473</v>
      </c>
      <c r="B232" s="2001">
        <v>0.1</v>
      </c>
      <c r="C232" s="787" t="s">
        <v>90</v>
      </c>
      <c r="D232" s="787"/>
      <c r="E232" s="787">
        <v>10</v>
      </c>
      <c r="F232" s="787">
        <v>15</v>
      </c>
      <c r="G232" s="787">
        <v>20</v>
      </c>
      <c r="H232" s="787">
        <v>25</v>
      </c>
      <c r="I232" s="787">
        <v>40</v>
      </c>
      <c r="J232" s="787">
        <v>50</v>
      </c>
      <c r="K232" s="787">
        <v>60</v>
      </c>
      <c r="L232" s="787">
        <v>70</v>
      </c>
      <c r="M232" s="787">
        <v>80</v>
      </c>
      <c r="N232" s="787">
        <v>90</v>
      </c>
      <c r="O232" s="787">
        <v>100</v>
      </c>
    </row>
    <row r="233" spans="1:15" ht="15.75" x14ac:dyDescent="0.25">
      <c r="A233" s="2005"/>
      <c r="B233" s="2001"/>
      <c r="C233" s="788" t="s">
        <v>91</v>
      </c>
      <c r="D233" s="788"/>
      <c r="E233" s="788">
        <v>10</v>
      </c>
      <c r="F233" s="788">
        <v>15</v>
      </c>
      <c r="G233" s="789">
        <v>20</v>
      </c>
      <c r="H233" s="789">
        <v>25</v>
      </c>
      <c r="I233" s="789">
        <v>40</v>
      </c>
      <c r="J233" s="790">
        <v>50</v>
      </c>
      <c r="K233" s="789">
        <v>60</v>
      </c>
      <c r="L233" s="789">
        <v>70</v>
      </c>
      <c r="M233" s="788"/>
      <c r="N233" s="788"/>
      <c r="O233" s="788"/>
    </row>
    <row r="234" spans="1:15" ht="31.5" x14ac:dyDescent="0.25">
      <c r="A234" s="2004" t="s">
        <v>1474</v>
      </c>
      <c r="B234" s="2001">
        <v>0.3</v>
      </c>
      <c r="C234" s="787" t="s">
        <v>90</v>
      </c>
      <c r="D234" s="787"/>
      <c r="E234" s="787">
        <v>10</v>
      </c>
      <c r="F234" s="787">
        <v>15</v>
      </c>
      <c r="G234" s="787">
        <v>30</v>
      </c>
      <c r="H234" s="787">
        <v>40</v>
      </c>
      <c r="I234" s="787">
        <v>50</v>
      </c>
      <c r="J234" s="787">
        <v>60</v>
      </c>
      <c r="K234" s="787">
        <v>70</v>
      </c>
      <c r="L234" s="787">
        <v>80</v>
      </c>
      <c r="M234" s="787">
        <v>90</v>
      </c>
      <c r="N234" s="787">
        <v>100</v>
      </c>
      <c r="O234" s="787"/>
    </row>
    <row r="235" spans="1:15" ht="15.75" x14ac:dyDescent="0.25">
      <c r="A235" s="2005"/>
      <c r="B235" s="2001"/>
      <c r="C235" s="788" t="s">
        <v>91</v>
      </c>
      <c r="D235" s="788"/>
      <c r="E235" s="788">
        <v>10</v>
      </c>
      <c r="F235" s="788">
        <v>15</v>
      </c>
      <c r="G235" s="788">
        <v>30</v>
      </c>
      <c r="H235" s="789">
        <v>40</v>
      </c>
      <c r="I235" s="789">
        <v>45</v>
      </c>
      <c r="J235" s="790">
        <v>50</v>
      </c>
      <c r="K235" s="789">
        <v>60</v>
      </c>
      <c r="L235" s="789">
        <v>80</v>
      </c>
      <c r="M235" s="788"/>
      <c r="N235" s="788"/>
      <c r="O235" s="788"/>
    </row>
    <row r="236" spans="1:15" ht="31.5" x14ac:dyDescent="0.25">
      <c r="A236" s="2004" t="s">
        <v>1475</v>
      </c>
      <c r="B236" s="2001">
        <v>0.1</v>
      </c>
      <c r="C236" s="787" t="s">
        <v>90</v>
      </c>
      <c r="D236" s="787"/>
      <c r="E236" s="787">
        <v>10</v>
      </c>
      <c r="F236" s="787">
        <v>15</v>
      </c>
      <c r="G236" s="787">
        <v>20</v>
      </c>
      <c r="H236" s="787">
        <v>25</v>
      </c>
      <c r="I236" s="787">
        <v>40</v>
      </c>
      <c r="J236" s="787">
        <v>50</v>
      </c>
      <c r="K236" s="787">
        <v>60</v>
      </c>
      <c r="L236" s="787">
        <v>70</v>
      </c>
      <c r="M236" s="787">
        <v>80</v>
      </c>
      <c r="N236" s="787">
        <v>90</v>
      </c>
      <c r="O236" s="787">
        <v>100</v>
      </c>
    </row>
    <row r="237" spans="1:15" ht="15.75" x14ac:dyDescent="0.25">
      <c r="A237" s="2005"/>
      <c r="B237" s="2001"/>
      <c r="C237" s="788" t="s">
        <v>91</v>
      </c>
      <c r="D237" s="788"/>
      <c r="E237" s="788">
        <v>10</v>
      </c>
      <c r="F237" s="788">
        <v>15</v>
      </c>
      <c r="G237" s="788">
        <v>20</v>
      </c>
      <c r="H237" s="788">
        <v>25</v>
      </c>
      <c r="I237" s="788">
        <v>40</v>
      </c>
      <c r="J237" s="792">
        <v>50</v>
      </c>
      <c r="K237" s="788">
        <v>60</v>
      </c>
      <c r="L237" s="789">
        <v>70</v>
      </c>
      <c r="M237" s="788"/>
      <c r="N237" s="788"/>
      <c r="O237" s="788"/>
    </row>
    <row r="238" spans="1:15" ht="31.5" x14ac:dyDescent="0.25">
      <c r="A238" s="2004" t="s">
        <v>1476</v>
      </c>
      <c r="B238" s="2002">
        <v>0.1</v>
      </c>
      <c r="C238" s="787" t="s">
        <v>90</v>
      </c>
      <c r="D238" s="787"/>
      <c r="E238" s="787"/>
      <c r="F238" s="787"/>
      <c r="G238" s="787"/>
      <c r="H238" s="787">
        <v>20</v>
      </c>
      <c r="I238" s="787">
        <v>30</v>
      </c>
      <c r="J238" s="787">
        <v>40</v>
      </c>
      <c r="K238" s="787">
        <v>50</v>
      </c>
      <c r="L238" s="787">
        <v>80</v>
      </c>
      <c r="M238" s="787">
        <v>90</v>
      </c>
      <c r="N238" s="787">
        <v>100</v>
      </c>
      <c r="O238" s="787"/>
    </row>
    <row r="239" spans="1:15" ht="15.75" x14ac:dyDescent="0.25">
      <c r="A239" s="2005"/>
      <c r="B239" s="2003"/>
      <c r="C239" s="788" t="s">
        <v>91</v>
      </c>
      <c r="D239" s="788"/>
      <c r="E239" s="788"/>
      <c r="F239" s="789"/>
      <c r="G239" s="789"/>
      <c r="H239" s="789">
        <v>20</v>
      </c>
      <c r="I239" s="789">
        <v>30</v>
      </c>
      <c r="J239" s="790">
        <v>40</v>
      </c>
      <c r="K239" s="789">
        <v>50</v>
      </c>
      <c r="L239" s="789">
        <v>80</v>
      </c>
      <c r="M239" s="788"/>
      <c r="N239" s="788"/>
      <c r="O239" s="788"/>
    </row>
    <row r="240" spans="1:15" ht="31.5" x14ac:dyDescent="0.25">
      <c r="A240" s="2006" t="s">
        <v>1477</v>
      </c>
      <c r="B240" s="2001">
        <v>0.1</v>
      </c>
      <c r="C240" s="787" t="s">
        <v>90</v>
      </c>
      <c r="D240" s="787"/>
      <c r="E240" s="787"/>
      <c r="F240" s="787"/>
      <c r="G240" s="787"/>
      <c r="H240" s="787"/>
      <c r="I240" s="787">
        <v>20</v>
      </c>
      <c r="J240" s="787">
        <v>30</v>
      </c>
      <c r="K240" s="787">
        <v>40</v>
      </c>
      <c r="L240" s="787">
        <v>50</v>
      </c>
      <c r="M240" s="787">
        <v>80</v>
      </c>
      <c r="N240" s="787">
        <v>90</v>
      </c>
      <c r="O240" s="787">
        <v>100</v>
      </c>
    </row>
    <row r="241" spans="1:15" ht="15.75" x14ac:dyDescent="0.25">
      <c r="A241" s="2007"/>
      <c r="B241" s="2001"/>
      <c r="C241" s="788" t="s">
        <v>91</v>
      </c>
      <c r="D241" s="788"/>
      <c r="E241" s="788"/>
      <c r="F241" s="789"/>
      <c r="G241" s="789"/>
      <c r="H241" s="789"/>
      <c r="I241" s="789">
        <v>20</v>
      </c>
      <c r="J241" s="790">
        <v>30</v>
      </c>
      <c r="K241" s="789">
        <v>40</v>
      </c>
      <c r="L241" s="789">
        <v>50</v>
      </c>
      <c r="M241" s="788"/>
      <c r="N241" s="788"/>
      <c r="O241" s="788"/>
    </row>
    <row r="242" spans="1:15" ht="31.5" x14ac:dyDescent="0.25">
      <c r="A242" s="1999" t="s">
        <v>1478</v>
      </c>
      <c r="B242" s="2001">
        <v>0.15</v>
      </c>
      <c r="C242" s="787" t="s">
        <v>90</v>
      </c>
      <c r="D242" s="787"/>
      <c r="E242" s="787"/>
      <c r="F242" s="787"/>
      <c r="G242" s="787"/>
      <c r="H242" s="787"/>
      <c r="I242" s="787">
        <v>20</v>
      </c>
      <c r="J242" s="787">
        <v>30</v>
      </c>
      <c r="K242" s="787">
        <v>40</v>
      </c>
      <c r="L242" s="787">
        <v>50</v>
      </c>
      <c r="M242" s="787">
        <v>80</v>
      </c>
      <c r="N242" s="787">
        <v>90</v>
      </c>
      <c r="O242" s="787">
        <v>100</v>
      </c>
    </row>
    <row r="243" spans="1:15" ht="15.75" x14ac:dyDescent="0.25">
      <c r="A243" s="2000"/>
      <c r="B243" s="2001"/>
      <c r="C243" s="788" t="s">
        <v>91</v>
      </c>
      <c r="D243" s="788"/>
      <c r="E243" s="788"/>
      <c r="F243" s="789"/>
      <c r="G243" s="789"/>
      <c r="H243" s="789"/>
      <c r="I243" s="789">
        <v>20</v>
      </c>
      <c r="J243" s="790">
        <v>30</v>
      </c>
      <c r="K243" s="789">
        <v>40</v>
      </c>
      <c r="L243" s="789">
        <v>50</v>
      </c>
      <c r="M243" s="788"/>
      <c r="N243" s="788"/>
      <c r="O243" s="788"/>
    </row>
    <row r="244" spans="1:15" ht="31.5" x14ac:dyDescent="0.25">
      <c r="A244" s="692"/>
      <c r="B244" s="2002">
        <f>SUM(B228:B243)</f>
        <v>1</v>
      </c>
      <c r="C244" s="787" t="s">
        <v>90</v>
      </c>
      <c r="D244" s="787"/>
      <c r="E244" s="787"/>
      <c r="F244" s="787"/>
      <c r="G244" s="787"/>
      <c r="H244" s="787"/>
      <c r="I244" s="787"/>
      <c r="J244" s="787"/>
      <c r="K244" s="787"/>
      <c r="L244" s="787"/>
      <c r="M244" s="787"/>
      <c r="N244" s="787"/>
      <c r="O244" s="787"/>
    </row>
    <row r="245" spans="1:15" ht="15.75" x14ac:dyDescent="0.25">
      <c r="A245" s="692"/>
      <c r="B245" s="2003"/>
      <c r="C245" s="788" t="s">
        <v>91</v>
      </c>
      <c r="D245" s="788"/>
      <c r="E245" s="788"/>
      <c r="F245" s="788"/>
      <c r="G245" s="788"/>
      <c r="H245" s="789"/>
      <c r="I245" s="789"/>
      <c r="J245" s="789"/>
      <c r="K245" s="789"/>
      <c r="L245" s="789"/>
      <c r="M245" s="788"/>
      <c r="N245" s="788"/>
      <c r="O245" s="788"/>
    </row>
    <row r="246" spans="1:15" ht="15.75" x14ac:dyDescent="0.25">
      <c r="A246" s="377"/>
      <c r="B246" s="378"/>
      <c r="C246" s="697"/>
      <c r="D246" s="697"/>
      <c r="E246" s="697"/>
      <c r="F246" s="697"/>
      <c r="G246" s="697"/>
      <c r="H246" s="697"/>
      <c r="I246" s="697"/>
      <c r="J246" s="697"/>
      <c r="K246" s="697"/>
      <c r="L246" s="697"/>
      <c r="M246" s="697"/>
      <c r="N246" s="697"/>
      <c r="O246" s="377"/>
    </row>
    <row r="247" spans="1:15" ht="16.5" thickBot="1" x14ac:dyDescent="0.3">
      <c r="A247" s="377"/>
      <c r="B247" s="378"/>
      <c r="C247" s="697"/>
      <c r="D247" s="697"/>
      <c r="E247" s="697"/>
      <c r="F247" s="697"/>
      <c r="G247" s="697"/>
      <c r="H247" s="697"/>
      <c r="I247" s="697"/>
      <c r="J247" s="697"/>
      <c r="K247" s="697"/>
      <c r="L247" s="697"/>
      <c r="M247" s="697"/>
      <c r="N247" s="697"/>
      <c r="O247" s="377"/>
    </row>
    <row r="248" spans="1:15" ht="16.5" thickBot="1" x14ac:dyDescent="0.3">
      <c r="A248" s="1934" t="s">
        <v>1407</v>
      </c>
      <c r="B248" s="1935"/>
      <c r="C248" s="1935"/>
      <c r="D248" s="1935"/>
      <c r="E248" s="1935"/>
      <c r="F248" s="1935"/>
      <c r="G248" s="1935"/>
      <c r="H248" s="1935"/>
      <c r="I248" s="1935"/>
      <c r="J248" s="1935"/>
      <c r="K248" s="1935"/>
      <c r="L248" s="1935"/>
      <c r="M248" s="1935"/>
      <c r="N248" s="1935"/>
      <c r="O248" s="1936"/>
    </row>
    <row r="249" spans="1:15" x14ac:dyDescent="0.25">
      <c r="A249" s="1937" t="s">
        <v>1408</v>
      </c>
      <c r="B249" s="1938"/>
      <c r="C249" s="1938"/>
      <c r="D249" s="1938"/>
      <c r="E249" s="1938"/>
      <c r="F249" s="1938"/>
      <c r="G249" s="1938"/>
      <c r="H249" s="1938"/>
      <c r="I249" s="1938"/>
      <c r="J249" s="1938"/>
      <c r="K249" s="1938"/>
      <c r="L249" s="1938"/>
      <c r="M249" s="1938"/>
      <c r="N249" s="1938"/>
      <c r="O249" s="1939"/>
    </row>
    <row r="250" spans="1:15" ht="15.75" x14ac:dyDescent="0.25">
      <c r="A250" s="1914" t="s">
        <v>1479</v>
      </c>
      <c r="B250" s="1915"/>
      <c r="C250" s="1915"/>
      <c r="D250" s="1915"/>
      <c r="E250" s="1915"/>
      <c r="F250" s="1915"/>
      <c r="G250" s="1915"/>
      <c r="H250" s="1915"/>
      <c r="I250" s="1915"/>
      <c r="J250" s="1915"/>
      <c r="K250" s="1915"/>
      <c r="L250" s="1915"/>
      <c r="M250" s="1915"/>
      <c r="N250" s="1915"/>
      <c r="O250" s="1916"/>
    </row>
    <row r="251" spans="1:15" ht="15.75" x14ac:dyDescent="0.25">
      <c r="A251" s="1914" t="s">
        <v>1480</v>
      </c>
      <c r="B251" s="1915"/>
      <c r="C251" s="1915"/>
      <c r="D251" s="1915"/>
      <c r="E251" s="1915"/>
      <c r="F251" s="1915"/>
      <c r="G251" s="1915"/>
      <c r="H251" s="1915"/>
      <c r="I251" s="1915"/>
      <c r="J251" s="1915"/>
      <c r="K251" s="1915"/>
      <c r="L251" s="1915"/>
      <c r="M251" s="1915"/>
      <c r="N251" s="1915"/>
      <c r="O251" s="1916"/>
    </row>
    <row r="252" spans="1:15" x14ac:dyDescent="0.25">
      <c r="A252" s="1917" t="s">
        <v>1481</v>
      </c>
      <c r="B252" s="1918"/>
      <c r="C252" s="1918"/>
      <c r="D252" s="1918"/>
      <c r="E252" s="1918"/>
      <c r="F252" s="1918"/>
      <c r="G252" s="1918"/>
      <c r="H252" s="1918"/>
      <c r="I252" s="1918"/>
      <c r="J252" s="1918"/>
      <c r="K252" s="1918"/>
      <c r="L252" s="1918"/>
      <c r="M252" s="1918"/>
      <c r="N252" s="1918"/>
      <c r="O252" s="1919"/>
    </row>
    <row r="253" spans="1:15" x14ac:dyDescent="0.25">
      <c r="A253" s="1920" t="s">
        <v>1482</v>
      </c>
      <c r="B253" s="1921"/>
      <c r="C253" s="1921"/>
      <c r="D253" s="1921"/>
      <c r="E253" s="1921"/>
      <c r="F253" s="1921"/>
      <c r="G253" s="1921"/>
      <c r="H253" s="1921"/>
      <c r="I253" s="1921"/>
      <c r="J253" s="1921"/>
      <c r="K253" s="1921"/>
      <c r="L253" s="1921"/>
      <c r="M253" s="1921"/>
      <c r="N253" s="1921"/>
      <c r="O253" s="1922"/>
    </row>
    <row r="254" spans="1:15" ht="15.75" x14ac:dyDescent="0.25">
      <c r="A254" s="1923" t="s">
        <v>1483</v>
      </c>
      <c r="B254" s="1924"/>
      <c r="C254" s="1924"/>
      <c r="D254" s="1924"/>
      <c r="E254" s="1924"/>
      <c r="F254" s="1924"/>
      <c r="G254" s="1924"/>
      <c r="H254" s="1924"/>
      <c r="I254" s="1924"/>
      <c r="J254" s="1924"/>
      <c r="K254" s="1924"/>
      <c r="L254" s="1924"/>
      <c r="M254" s="1924"/>
      <c r="N254" s="1924"/>
      <c r="O254" s="1925"/>
    </row>
    <row r="255" spans="1:15" ht="16.5" thickBot="1" x14ac:dyDescent="0.3">
      <c r="A255" s="1998" t="s">
        <v>1484</v>
      </c>
      <c r="B255" s="1927"/>
      <c r="C255" s="1927"/>
      <c r="D255" s="1927"/>
      <c r="E255" s="1927"/>
      <c r="F255" s="1927"/>
      <c r="G255" s="1927"/>
      <c r="H255" s="1927"/>
      <c r="I255" s="1927"/>
      <c r="J255" s="1927"/>
      <c r="K255" s="1927"/>
      <c r="L255" s="1927"/>
      <c r="M255" s="1927"/>
      <c r="N255" s="1927"/>
      <c r="O255" s="1928"/>
    </row>
    <row r="256" spans="1:15" ht="16.5" thickBot="1" x14ac:dyDescent="0.3">
      <c r="A256" s="1905" t="s">
        <v>1485</v>
      </c>
      <c r="B256" s="1906"/>
      <c r="C256" s="1906"/>
      <c r="D256" s="1906"/>
      <c r="E256" s="1906"/>
      <c r="F256" s="1906"/>
      <c r="G256" s="1906"/>
      <c r="H256" s="1906"/>
      <c r="I256" s="1906"/>
      <c r="J256" s="1906"/>
      <c r="K256" s="1906"/>
      <c r="L256" s="1906"/>
      <c r="M256" s="1906"/>
      <c r="N256" s="1906"/>
      <c r="O256" s="1907"/>
    </row>
    <row r="257" spans="1:15" ht="16.5" thickBot="1" x14ac:dyDescent="0.3">
      <c r="A257" s="1905" t="s">
        <v>1486</v>
      </c>
      <c r="B257" s="1906"/>
      <c r="C257" s="1906"/>
      <c r="D257" s="1906"/>
      <c r="E257" s="1906"/>
      <c r="F257" s="1906"/>
      <c r="G257" s="1906"/>
      <c r="H257" s="1906"/>
      <c r="I257" s="1906"/>
      <c r="J257" s="1906"/>
      <c r="K257" s="1906"/>
      <c r="L257" s="1906"/>
      <c r="M257" s="1906"/>
      <c r="N257" s="1906"/>
      <c r="O257" s="1907"/>
    </row>
    <row r="258" spans="1:15" ht="16.5" thickBot="1" x14ac:dyDescent="0.3">
      <c r="A258" s="1911" t="s">
        <v>1417</v>
      </c>
      <c r="B258" s="1912"/>
      <c r="C258" s="1912"/>
      <c r="D258" s="1912"/>
      <c r="E258" s="1912"/>
      <c r="F258" s="1912"/>
      <c r="G258" s="1912"/>
      <c r="H258" s="1912"/>
      <c r="I258" s="1912"/>
      <c r="J258" s="1912"/>
      <c r="K258" s="1912"/>
      <c r="L258" s="1912"/>
      <c r="M258" s="1912"/>
      <c r="N258" s="1912"/>
      <c r="O258" s="1913"/>
    </row>
    <row r="259" spans="1:15" ht="16.5" thickBot="1" x14ac:dyDescent="0.3">
      <c r="A259" s="1911" t="s">
        <v>1418</v>
      </c>
      <c r="B259" s="1912"/>
      <c r="C259" s="1912"/>
      <c r="D259" s="1912"/>
      <c r="E259" s="1912"/>
      <c r="F259" s="1912"/>
      <c r="G259" s="1912"/>
      <c r="H259" s="1912"/>
      <c r="I259" s="1912"/>
      <c r="J259" s="1912"/>
      <c r="K259" s="1912"/>
      <c r="L259" s="1912"/>
      <c r="M259" s="1912"/>
      <c r="N259" s="1912"/>
      <c r="O259" s="1913"/>
    </row>
    <row r="260" spans="1:15" ht="16.5" thickBot="1" x14ac:dyDescent="0.3">
      <c r="A260" s="1911" t="s">
        <v>1419</v>
      </c>
      <c r="B260" s="1912"/>
      <c r="C260" s="1912"/>
      <c r="D260" s="1912"/>
      <c r="E260" s="1912"/>
      <c r="F260" s="1912"/>
      <c r="G260" s="1912"/>
      <c r="H260" s="1912"/>
      <c r="I260" s="1912"/>
      <c r="J260" s="1912"/>
      <c r="K260" s="1912"/>
      <c r="L260" s="1912"/>
      <c r="M260" s="1912"/>
      <c r="N260" s="1912"/>
      <c r="O260" s="1913"/>
    </row>
    <row r="261" spans="1:15" ht="15.75" x14ac:dyDescent="0.25">
      <c r="A261" s="692"/>
      <c r="B261" s="290"/>
      <c r="C261" s="692"/>
      <c r="D261" s="692"/>
      <c r="E261" s="692"/>
      <c r="F261" s="692"/>
      <c r="G261" s="692"/>
      <c r="H261" s="692"/>
      <c r="I261" s="692"/>
      <c r="J261" s="692"/>
      <c r="K261" s="692"/>
      <c r="L261" s="692"/>
      <c r="M261" s="290"/>
      <c r="N261" s="290"/>
      <c r="O261" s="692"/>
    </row>
    <row r="262" spans="1:15" ht="15.75" x14ac:dyDescent="0.25">
      <c r="A262" s="692"/>
      <c r="B262" s="290"/>
      <c r="C262" s="692"/>
      <c r="D262" s="692"/>
      <c r="E262" s="692"/>
      <c r="F262" s="692"/>
      <c r="G262" s="692"/>
      <c r="H262" s="692"/>
      <c r="I262" s="692"/>
      <c r="J262" s="692"/>
      <c r="K262" s="692"/>
      <c r="L262" s="692"/>
      <c r="M262" s="290"/>
      <c r="N262" s="290"/>
      <c r="O262" s="692"/>
    </row>
    <row r="263" spans="1:15" ht="15.75" x14ac:dyDescent="0.25">
      <c r="A263" s="696"/>
      <c r="B263" s="697"/>
      <c r="C263" s="766"/>
      <c r="D263" s="766"/>
      <c r="E263" s="766"/>
      <c r="F263" s="766"/>
      <c r="G263" s="766"/>
      <c r="H263" s="766"/>
      <c r="I263" s="766"/>
      <c r="J263" s="766"/>
      <c r="K263" s="766"/>
      <c r="L263" s="766"/>
      <c r="M263" s="766"/>
      <c r="N263" s="766"/>
      <c r="O263" s="696"/>
    </row>
    <row r="264" spans="1:15" ht="31.5" x14ac:dyDescent="0.25">
      <c r="A264" s="794" t="s">
        <v>582</v>
      </c>
      <c r="B264" s="1993" t="s">
        <v>1487</v>
      </c>
      <c r="C264" s="1994"/>
      <c r="D264" s="1994"/>
      <c r="E264" s="1994"/>
      <c r="F264" s="1994"/>
      <c r="G264" s="1994"/>
      <c r="H264" s="1994"/>
      <c r="I264" s="1994"/>
      <c r="J264" s="1994"/>
      <c r="K264" s="1995" t="s">
        <v>1389</v>
      </c>
      <c r="L264" s="1996"/>
      <c r="M264" s="1996"/>
      <c r="N264" s="1997"/>
      <c r="O264" s="768">
        <v>0.2</v>
      </c>
    </row>
    <row r="265" spans="1:15" ht="31.5" x14ac:dyDescent="0.25">
      <c r="A265" s="696"/>
      <c r="B265" s="697"/>
      <c r="C265" s="766"/>
      <c r="D265" s="766"/>
      <c r="E265" s="1983" t="s">
        <v>14</v>
      </c>
      <c r="F265" s="1983"/>
      <c r="G265" s="1983"/>
      <c r="H265" s="1983"/>
      <c r="I265" s="769" t="s">
        <v>15</v>
      </c>
      <c r="J265" s="770"/>
      <c r="K265" s="770"/>
      <c r="L265" s="1983" t="s">
        <v>16</v>
      </c>
      <c r="M265" s="1983"/>
      <c r="N265" s="1983"/>
      <c r="O265" s="769" t="s">
        <v>15</v>
      </c>
    </row>
    <row r="266" spans="1:15" x14ac:dyDescent="0.25">
      <c r="A266" s="1984" t="s">
        <v>17</v>
      </c>
      <c r="B266" s="1985"/>
      <c r="C266" s="1985"/>
      <c r="D266" s="1986"/>
      <c r="E266" s="1980" t="s">
        <v>1400</v>
      </c>
      <c r="F266" s="1981"/>
      <c r="G266" s="1981"/>
      <c r="H266" s="1982"/>
      <c r="I266" s="795">
        <v>70</v>
      </c>
      <c r="J266" s="1984" t="s">
        <v>19</v>
      </c>
      <c r="K266" s="1986"/>
      <c r="L266" s="1980" t="s">
        <v>1488</v>
      </c>
      <c r="M266" s="1981"/>
      <c r="N266" s="1982"/>
      <c r="O266" s="795">
        <v>50</v>
      </c>
    </row>
    <row r="267" spans="1:15" x14ac:dyDescent="0.25">
      <c r="A267" s="1987"/>
      <c r="B267" s="1988"/>
      <c r="C267" s="1988"/>
      <c r="D267" s="1989"/>
      <c r="E267" s="1975" t="s">
        <v>1489</v>
      </c>
      <c r="F267" s="1975"/>
      <c r="G267" s="1975"/>
      <c r="H267" s="1975"/>
      <c r="I267" s="795">
        <v>30</v>
      </c>
      <c r="J267" s="1987"/>
      <c r="K267" s="1989"/>
      <c r="L267" s="1980"/>
      <c r="M267" s="1981"/>
      <c r="N267" s="1982"/>
      <c r="O267" s="795"/>
    </row>
    <row r="268" spans="1:15" x14ac:dyDescent="0.25">
      <c r="A268" s="1987"/>
      <c r="B268" s="1988"/>
      <c r="C268" s="1988"/>
      <c r="D268" s="1989"/>
      <c r="E268" s="1975"/>
      <c r="F268" s="1975"/>
      <c r="G268" s="1975"/>
      <c r="H268" s="1975"/>
      <c r="I268" s="773"/>
      <c r="J268" s="1987"/>
      <c r="K268" s="1989"/>
      <c r="L268" s="1980"/>
      <c r="M268" s="1981"/>
      <c r="N268" s="1982"/>
      <c r="O268" s="795"/>
    </row>
    <row r="269" spans="1:15" x14ac:dyDescent="0.25">
      <c r="A269" s="1987"/>
      <c r="B269" s="1988"/>
      <c r="C269" s="1988"/>
      <c r="D269" s="1989"/>
      <c r="E269" s="1975"/>
      <c r="F269" s="1975"/>
      <c r="G269" s="1975"/>
      <c r="H269" s="1975"/>
      <c r="I269" s="773"/>
      <c r="J269" s="1987"/>
      <c r="K269" s="1989"/>
      <c r="L269" s="1980"/>
      <c r="M269" s="1981"/>
      <c r="N269" s="1982"/>
      <c r="O269" s="795"/>
    </row>
    <row r="270" spans="1:15" x14ac:dyDescent="0.25">
      <c r="A270" s="1987"/>
      <c r="B270" s="1988"/>
      <c r="C270" s="1988"/>
      <c r="D270" s="1989"/>
      <c r="E270" s="1975"/>
      <c r="F270" s="1975"/>
      <c r="G270" s="1975"/>
      <c r="H270" s="1975"/>
      <c r="I270" s="773"/>
      <c r="J270" s="1987"/>
      <c r="K270" s="1989"/>
      <c r="L270" s="1980"/>
      <c r="M270" s="1981"/>
      <c r="N270" s="1982"/>
      <c r="O270" s="795"/>
    </row>
    <row r="271" spans="1:15" x14ac:dyDescent="0.25">
      <c r="A271" s="1987"/>
      <c r="B271" s="1988"/>
      <c r="C271" s="1988"/>
      <c r="D271" s="1989"/>
      <c r="E271" s="1975"/>
      <c r="F271" s="1975"/>
      <c r="G271" s="1975"/>
      <c r="H271" s="1975"/>
      <c r="I271" s="773"/>
      <c r="J271" s="1987"/>
      <c r="K271" s="1989"/>
      <c r="L271" s="1975"/>
      <c r="M271" s="1975"/>
      <c r="N271" s="1975"/>
      <c r="O271" s="795"/>
    </row>
    <row r="272" spans="1:15" x14ac:dyDescent="0.25">
      <c r="A272" s="1987"/>
      <c r="B272" s="1988"/>
      <c r="C272" s="1988"/>
      <c r="D272" s="1989"/>
      <c r="E272" s="1975"/>
      <c r="F272" s="1975"/>
      <c r="G272" s="1975"/>
      <c r="H272" s="1975"/>
      <c r="I272" s="773"/>
      <c r="J272" s="1987"/>
      <c r="K272" s="1989"/>
      <c r="L272" s="1975"/>
      <c r="M272" s="1975"/>
      <c r="N272" s="1975"/>
      <c r="O272" s="773"/>
    </row>
    <row r="273" spans="1:15" x14ac:dyDescent="0.25">
      <c r="A273" s="1990"/>
      <c r="B273" s="1991"/>
      <c r="C273" s="1991"/>
      <c r="D273" s="1992"/>
      <c r="E273" s="1975"/>
      <c r="F273" s="1975"/>
      <c r="G273" s="1975"/>
      <c r="H273" s="1975"/>
      <c r="I273" s="773"/>
      <c r="J273" s="1990"/>
      <c r="K273" s="1992"/>
      <c r="L273" s="1975"/>
      <c r="M273" s="1975"/>
      <c r="N273" s="1975"/>
      <c r="O273" s="773"/>
    </row>
    <row r="274" spans="1:15" ht="15.75" x14ac:dyDescent="0.25">
      <c r="A274" s="696"/>
      <c r="B274" s="697"/>
      <c r="C274" s="766"/>
      <c r="D274" s="766"/>
      <c r="E274" s="766"/>
      <c r="F274" s="766"/>
      <c r="G274" s="766"/>
      <c r="H274" s="766"/>
      <c r="I274" s="766"/>
      <c r="J274" s="766"/>
      <c r="K274" s="766"/>
      <c r="L274" s="766"/>
      <c r="M274" s="766"/>
      <c r="N274" s="766"/>
      <c r="O274" s="696"/>
    </row>
    <row r="275" spans="1:15" ht="15.75" x14ac:dyDescent="0.25">
      <c r="A275" s="696"/>
      <c r="B275" s="697"/>
      <c r="C275" s="766"/>
      <c r="D275" s="766"/>
      <c r="E275" s="766"/>
      <c r="F275" s="766"/>
      <c r="G275" s="766"/>
      <c r="H275" s="766"/>
      <c r="I275" s="766"/>
      <c r="J275" s="766"/>
      <c r="K275" s="766"/>
      <c r="L275" s="766"/>
      <c r="M275" s="766"/>
      <c r="N275" s="766"/>
      <c r="O275" s="696"/>
    </row>
    <row r="276" spans="1:15" ht="63" x14ac:dyDescent="0.25">
      <c r="A276" s="774" t="s">
        <v>48</v>
      </c>
      <c r="B276" s="775" t="s">
        <v>49</v>
      </c>
      <c r="C276" s="776" t="s">
        <v>50</v>
      </c>
      <c r="D276" s="776" t="s">
        <v>51</v>
      </c>
      <c r="E276" s="774" t="s">
        <v>52</v>
      </c>
      <c r="F276" s="1976" t="s">
        <v>53</v>
      </c>
      <c r="G276" s="1976"/>
      <c r="H276" s="1976" t="s">
        <v>54</v>
      </c>
      <c r="I276" s="1976"/>
      <c r="J276" s="775" t="s">
        <v>55</v>
      </c>
      <c r="K276" s="1976" t="s">
        <v>56</v>
      </c>
      <c r="L276" s="1976"/>
      <c r="M276" s="1977" t="s">
        <v>57</v>
      </c>
      <c r="N276" s="1978"/>
      <c r="O276" s="1979"/>
    </row>
    <row r="277" spans="1:15" ht="47.25" x14ac:dyDescent="0.25">
      <c r="A277" s="796" t="s">
        <v>1490</v>
      </c>
      <c r="B277" s="797">
        <v>0.1</v>
      </c>
      <c r="C277" s="798" t="s">
        <v>1491</v>
      </c>
      <c r="D277" s="799" t="s">
        <v>262</v>
      </c>
      <c r="E277" s="799" t="s">
        <v>61</v>
      </c>
      <c r="F277" s="1962" t="s">
        <v>1492</v>
      </c>
      <c r="G277" s="1962"/>
      <c r="H277" s="1963" t="s">
        <v>162</v>
      </c>
      <c r="I277" s="1964"/>
      <c r="J277" s="800">
        <v>1</v>
      </c>
      <c r="K277" s="1965" t="s">
        <v>139</v>
      </c>
      <c r="L277" s="1965"/>
      <c r="M277" s="1966" t="s">
        <v>1400</v>
      </c>
      <c r="N277" s="1966"/>
      <c r="O277" s="1966"/>
    </row>
    <row r="278" spans="1:15" ht="15.75" x14ac:dyDescent="0.25">
      <c r="A278" s="1948" t="s">
        <v>67</v>
      </c>
      <c r="B278" s="1950"/>
      <c r="C278" s="1967" t="s">
        <v>1493</v>
      </c>
      <c r="D278" s="1968"/>
      <c r="E278" s="1968"/>
      <c r="F278" s="1968"/>
      <c r="G278" s="1969"/>
      <c r="H278" s="1970" t="s">
        <v>69</v>
      </c>
      <c r="I278" s="1971"/>
      <c r="J278" s="1972"/>
      <c r="K278" s="1973" t="s">
        <v>1494</v>
      </c>
      <c r="L278" s="1973"/>
      <c r="M278" s="1973"/>
      <c r="N278" s="1973"/>
      <c r="O278" s="1974"/>
    </row>
    <row r="279" spans="1:15" ht="15.75" x14ac:dyDescent="0.25">
      <c r="A279" s="1953" t="s">
        <v>71</v>
      </c>
      <c r="B279" s="1954"/>
      <c r="C279" s="1954"/>
      <c r="D279" s="1954"/>
      <c r="E279" s="1954"/>
      <c r="F279" s="1955"/>
      <c r="G279" s="1956" t="s">
        <v>72</v>
      </c>
      <c r="H279" s="1956"/>
      <c r="I279" s="1956"/>
      <c r="J279" s="1956"/>
      <c r="K279" s="1956"/>
      <c r="L279" s="1956"/>
      <c r="M279" s="1956"/>
      <c r="N279" s="1956"/>
      <c r="O279" s="1956"/>
    </row>
    <row r="280" spans="1:15" x14ac:dyDescent="0.25">
      <c r="A280" s="1957" t="s">
        <v>1495</v>
      </c>
      <c r="B280" s="1958"/>
      <c r="C280" s="1958"/>
      <c r="D280" s="1958"/>
      <c r="E280" s="1958"/>
      <c r="F280" s="1958"/>
      <c r="G280" s="1961" t="s">
        <v>1496</v>
      </c>
      <c r="H280" s="1961"/>
      <c r="I280" s="1961"/>
      <c r="J280" s="1961"/>
      <c r="K280" s="1961"/>
      <c r="L280" s="1961"/>
      <c r="M280" s="1961"/>
      <c r="N280" s="1961"/>
      <c r="O280" s="1961"/>
    </row>
    <row r="281" spans="1:15" x14ac:dyDescent="0.25">
      <c r="A281" s="1959"/>
      <c r="B281" s="1960"/>
      <c r="C281" s="1960"/>
      <c r="D281" s="1960"/>
      <c r="E281" s="1960"/>
      <c r="F281" s="1960"/>
      <c r="G281" s="1961"/>
      <c r="H281" s="1961"/>
      <c r="I281" s="1961"/>
      <c r="J281" s="1961"/>
      <c r="K281" s="1961"/>
      <c r="L281" s="1961"/>
      <c r="M281" s="1961"/>
      <c r="N281" s="1961"/>
      <c r="O281" s="1961"/>
    </row>
    <row r="282" spans="1:15" ht="15.75" x14ac:dyDescent="0.25">
      <c r="A282" s="1953" t="s">
        <v>75</v>
      </c>
      <c r="B282" s="1954"/>
      <c r="C282" s="1954"/>
      <c r="D282" s="1954"/>
      <c r="E282" s="1954"/>
      <c r="F282" s="1954"/>
      <c r="G282" s="1956" t="s">
        <v>76</v>
      </c>
      <c r="H282" s="1956"/>
      <c r="I282" s="1956"/>
      <c r="J282" s="1956"/>
      <c r="K282" s="1956"/>
      <c r="L282" s="1956"/>
      <c r="M282" s="1956"/>
      <c r="N282" s="1956"/>
      <c r="O282" s="1956"/>
    </row>
    <row r="283" spans="1:15" x14ac:dyDescent="0.25">
      <c r="A283" s="1946" t="s">
        <v>1400</v>
      </c>
      <c r="B283" s="1946"/>
      <c r="C283" s="1946"/>
      <c r="D283" s="1946"/>
      <c r="E283" s="1946"/>
      <c r="F283" s="1946"/>
      <c r="G283" s="1947" t="s">
        <v>1497</v>
      </c>
      <c r="H283" s="1947"/>
      <c r="I283" s="1947"/>
      <c r="J283" s="1947"/>
      <c r="K283" s="1947"/>
      <c r="L283" s="1947"/>
      <c r="M283" s="1947"/>
      <c r="N283" s="1947"/>
      <c r="O283" s="1947"/>
    </row>
    <row r="284" spans="1:15" x14ac:dyDescent="0.25">
      <c r="A284" s="1946"/>
      <c r="B284" s="1946"/>
      <c r="C284" s="1946"/>
      <c r="D284" s="1946"/>
      <c r="E284" s="1946"/>
      <c r="F284" s="1946"/>
      <c r="G284" s="1947"/>
      <c r="H284" s="1947"/>
      <c r="I284" s="1947"/>
      <c r="J284" s="1947"/>
      <c r="K284" s="1947"/>
      <c r="L284" s="1947"/>
      <c r="M284" s="1947"/>
      <c r="N284" s="1947"/>
      <c r="O284" s="1947"/>
    </row>
    <row r="285" spans="1:15" ht="15.75" x14ac:dyDescent="0.25">
      <c r="A285" s="377"/>
      <c r="B285" s="378"/>
      <c r="C285" s="697"/>
      <c r="D285" s="697"/>
      <c r="E285" s="697"/>
      <c r="F285" s="697"/>
      <c r="G285" s="697"/>
      <c r="H285" s="697"/>
      <c r="I285" s="697"/>
      <c r="J285" s="697"/>
      <c r="K285" s="697"/>
      <c r="L285" s="697"/>
      <c r="M285" s="697"/>
      <c r="N285" s="697"/>
      <c r="O285" s="377"/>
    </row>
    <row r="286" spans="1:15" ht="15.75" x14ac:dyDescent="0.25">
      <c r="A286" s="697"/>
      <c r="B286" s="697"/>
      <c r="C286" s="377"/>
      <c r="D286" s="1948" t="s">
        <v>77</v>
      </c>
      <c r="E286" s="1949"/>
      <c r="F286" s="1949"/>
      <c r="G286" s="1949"/>
      <c r="H286" s="1949"/>
      <c r="I286" s="1949"/>
      <c r="J286" s="1949"/>
      <c r="K286" s="1949"/>
      <c r="L286" s="1949"/>
      <c r="M286" s="1949"/>
      <c r="N286" s="1949"/>
      <c r="O286" s="1950"/>
    </row>
    <row r="287" spans="1:15" ht="15.75" x14ac:dyDescent="0.25">
      <c r="A287" s="377"/>
      <c r="B287" s="378"/>
      <c r="C287" s="697"/>
      <c r="D287" s="775" t="s">
        <v>78</v>
      </c>
      <c r="E287" s="775" t="s">
        <v>79</v>
      </c>
      <c r="F287" s="775" t="s">
        <v>80</v>
      </c>
      <c r="G287" s="775" t="s">
        <v>81</v>
      </c>
      <c r="H287" s="775" t="s">
        <v>82</v>
      </c>
      <c r="I287" s="775" t="s">
        <v>83</v>
      </c>
      <c r="J287" s="775" t="s">
        <v>84</v>
      </c>
      <c r="K287" s="775" t="s">
        <v>85</v>
      </c>
      <c r="L287" s="775" t="s">
        <v>86</v>
      </c>
      <c r="M287" s="775" t="s">
        <v>87</v>
      </c>
      <c r="N287" s="775" t="s">
        <v>88</v>
      </c>
      <c r="O287" s="775" t="s">
        <v>89</v>
      </c>
    </row>
    <row r="288" spans="1:15" ht="15.75" x14ac:dyDescent="0.25">
      <c r="A288" s="1951" t="s">
        <v>90</v>
      </c>
      <c r="B288" s="1951"/>
      <c r="C288" s="1951"/>
      <c r="D288" s="782"/>
      <c r="E288" s="782"/>
      <c r="F288" s="782"/>
      <c r="G288" s="782"/>
      <c r="H288" s="782"/>
      <c r="I288" s="782"/>
      <c r="J288" s="782"/>
      <c r="K288" s="782"/>
      <c r="L288" s="782"/>
      <c r="M288" s="782"/>
      <c r="N288" s="782"/>
      <c r="O288" s="782"/>
    </row>
    <row r="289" spans="1:15" ht="15.75" x14ac:dyDescent="0.25">
      <c r="A289" s="1952" t="s">
        <v>91</v>
      </c>
      <c r="B289" s="1952"/>
      <c r="C289" s="1952"/>
      <c r="D289" s="783"/>
      <c r="E289" s="783"/>
      <c r="F289" s="783"/>
      <c r="G289" s="783"/>
      <c r="H289" s="783"/>
      <c r="I289" s="783"/>
      <c r="J289" s="783"/>
      <c r="K289" s="783"/>
      <c r="L289" s="783"/>
      <c r="M289" s="783"/>
      <c r="N289" s="783"/>
      <c r="O289" s="783"/>
    </row>
    <row r="290" spans="1:15" ht="15.75" x14ac:dyDescent="0.25">
      <c r="A290" s="377"/>
      <c r="B290" s="378"/>
      <c r="C290" s="379"/>
      <c r="D290" s="379"/>
      <c r="E290" s="379"/>
      <c r="F290" s="379"/>
      <c r="G290" s="379"/>
      <c r="H290" s="379"/>
      <c r="I290" s="379"/>
      <c r="J290" s="379"/>
      <c r="K290" s="379"/>
      <c r="L290" s="380"/>
      <c r="M290" s="380"/>
      <c r="N290" s="380"/>
      <c r="O290" s="377"/>
    </row>
    <row r="291" spans="1:15" ht="15.75" x14ac:dyDescent="0.25">
      <c r="A291" s="784" t="s">
        <v>101</v>
      </c>
      <c r="B291" s="784" t="s">
        <v>49</v>
      </c>
      <c r="C291" s="785"/>
      <c r="D291" s="786" t="s">
        <v>78</v>
      </c>
      <c r="E291" s="786" t="s">
        <v>79</v>
      </c>
      <c r="F291" s="786" t="s">
        <v>80</v>
      </c>
      <c r="G291" s="786" t="s">
        <v>81</v>
      </c>
      <c r="H291" s="786" t="s">
        <v>82</v>
      </c>
      <c r="I291" s="786" t="s">
        <v>83</v>
      </c>
      <c r="J291" s="786" t="s">
        <v>84</v>
      </c>
      <c r="K291" s="786" t="s">
        <v>85</v>
      </c>
      <c r="L291" s="786" t="s">
        <v>86</v>
      </c>
      <c r="M291" s="786" t="s">
        <v>87</v>
      </c>
      <c r="N291" s="786" t="s">
        <v>88</v>
      </c>
      <c r="O291" s="786" t="s">
        <v>89</v>
      </c>
    </row>
    <row r="292" spans="1:15" ht="31.5" x14ac:dyDescent="0.25">
      <c r="A292" s="1940" t="s">
        <v>1498</v>
      </c>
      <c r="B292" s="1931">
        <v>20</v>
      </c>
      <c r="C292" s="787" t="s">
        <v>90</v>
      </c>
      <c r="D292" s="787"/>
      <c r="E292" s="787">
        <v>20</v>
      </c>
      <c r="F292" s="787">
        <v>40</v>
      </c>
      <c r="G292" s="787">
        <v>70</v>
      </c>
      <c r="H292" s="787">
        <v>100</v>
      </c>
      <c r="I292" s="787"/>
      <c r="J292" s="787"/>
      <c r="K292" s="787"/>
      <c r="L292" s="787"/>
      <c r="M292" s="787"/>
      <c r="N292" s="787"/>
      <c r="O292" s="787"/>
    </row>
    <row r="293" spans="1:15" ht="15.75" x14ac:dyDescent="0.25">
      <c r="A293" s="1941"/>
      <c r="B293" s="1931"/>
      <c r="C293" s="788" t="s">
        <v>91</v>
      </c>
      <c r="D293" s="788"/>
      <c r="E293" s="789">
        <v>20</v>
      </c>
      <c r="F293" s="789">
        <v>40</v>
      </c>
      <c r="G293" s="789">
        <v>70</v>
      </c>
      <c r="H293" s="789">
        <v>100</v>
      </c>
      <c r="I293" s="789"/>
      <c r="J293" s="789"/>
      <c r="K293" s="789"/>
      <c r="L293" s="789"/>
      <c r="M293" s="788"/>
      <c r="N293" s="788"/>
      <c r="O293" s="788"/>
    </row>
    <row r="294" spans="1:15" ht="31.5" x14ac:dyDescent="0.25">
      <c r="A294" s="1944" t="s">
        <v>1499</v>
      </c>
      <c r="B294" s="1931">
        <v>80</v>
      </c>
      <c r="C294" s="787" t="s">
        <v>90</v>
      </c>
      <c r="D294" s="787"/>
      <c r="E294" s="787">
        <v>5</v>
      </c>
      <c r="F294" s="787">
        <v>10</v>
      </c>
      <c r="G294" s="787">
        <v>30</v>
      </c>
      <c r="H294" s="787">
        <v>50</v>
      </c>
      <c r="I294" s="787">
        <v>70</v>
      </c>
      <c r="J294" s="787">
        <v>90</v>
      </c>
      <c r="K294" s="787">
        <v>100</v>
      </c>
      <c r="L294" s="787"/>
      <c r="M294" s="787"/>
      <c r="N294" s="787"/>
      <c r="O294" s="787"/>
    </row>
    <row r="295" spans="1:15" ht="15.75" x14ac:dyDescent="0.25">
      <c r="A295" s="1945"/>
      <c r="B295" s="1931"/>
      <c r="C295" s="788" t="s">
        <v>91</v>
      </c>
      <c r="D295" s="788"/>
      <c r="E295" s="788">
        <v>5</v>
      </c>
      <c r="F295" s="789">
        <v>10</v>
      </c>
      <c r="G295" s="789">
        <v>30</v>
      </c>
      <c r="H295" s="789">
        <v>50</v>
      </c>
      <c r="I295" s="789">
        <v>70</v>
      </c>
      <c r="J295" s="790">
        <v>90</v>
      </c>
      <c r="K295" s="789">
        <v>100</v>
      </c>
      <c r="L295" s="789"/>
      <c r="M295" s="788"/>
      <c r="N295" s="788"/>
      <c r="O295" s="788"/>
    </row>
    <row r="296" spans="1:15" ht="31.5" x14ac:dyDescent="0.25">
      <c r="A296" s="1940"/>
      <c r="B296" s="1931"/>
      <c r="C296" s="787" t="s">
        <v>90</v>
      </c>
      <c r="D296" s="787"/>
      <c r="E296" s="787"/>
      <c r="F296" s="787"/>
      <c r="G296" s="787" t="s">
        <v>1500</v>
      </c>
      <c r="H296" s="787" t="s">
        <v>1500</v>
      </c>
      <c r="I296" s="787"/>
      <c r="J296" s="787" t="s">
        <v>1500</v>
      </c>
      <c r="K296" s="787"/>
      <c r="L296" s="787" t="s">
        <v>1500</v>
      </c>
      <c r="M296" s="787" t="s">
        <v>1500</v>
      </c>
      <c r="N296" s="787" t="s">
        <v>1500</v>
      </c>
      <c r="O296" s="787"/>
    </row>
    <row r="297" spans="1:15" ht="15.75" x14ac:dyDescent="0.25">
      <c r="A297" s="1941"/>
      <c r="B297" s="1931"/>
      <c r="C297" s="788" t="s">
        <v>91</v>
      </c>
      <c r="D297" s="788"/>
      <c r="E297" s="788"/>
      <c r="F297" s="788"/>
      <c r="G297" s="789"/>
      <c r="H297" s="789"/>
      <c r="I297" s="789"/>
      <c r="J297" s="789"/>
      <c r="K297" s="789"/>
      <c r="L297" s="789"/>
      <c r="M297" s="788"/>
      <c r="N297" s="788"/>
      <c r="O297" s="788"/>
    </row>
    <row r="298" spans="1:15" ht="31.5" x14ac:dyDescent="0.25">
      <c r="A298" s="1940"/>
      <c r="B298" s="1931"/>
      <c r="C298" s="787" t="s">
        <v>90</v>
      </c>
      <c r="D298" s="787"/>
      <c r="E298" s="787"/>
      <c r="F298" s="787"/>
      <c r="G298" s="787"/>
      <c r="H298" s="787" t="s">
        <v>1500</v>
      </c>
      <c r="I298" s="787" t="s">
        <v>1500</v>
      </c>
      <c r="J298" s="787"/>
      <c r="K298" s="787"/>
      <c r="L298" s="787"/>
      <c r="M298" s="787"/>
      <c r="N298" s="787" t="s">
        <v>1500</v>
      </c>
      <c r="O298" s="787" t="s">
        <v>1500</v>
      </c>
    </row>
    <row r="299" spans="1:15" ht="15.75" x14ac:dyDescent="0.25">
      <c r="A299" s="1943"/>
      <c r="B299" s="1931"/>
      <c r="C299" s="788" t="s">
        <v>91</v>
      </c>
      <c r="D299" s="788"/>
      <c r="E299" s="788"/>
      <c r="F299" s="788"/>
      <c r="G299" s="788"/>
      <c r="H299" s="789"/>
      <c r="I299" s="789"/>
      <c r="J299" s="789"/>
      <c r="K299" s="789"/>
      <c r="L299" s="789"/>
      <c r="M299" s="788"/>
      <c r="N299" s="788"/>
      <c r="O299" s="788"/>
    </row>
    <row r="300" spans="1:15" ht="31.5" x14ac:dyDescent="0.25">
      <c r="A300" s="1940"/>
      <c r="B300" s="1931"/>
      <c r="C300" s="787" t="s">
        <v>90</v>
      </c>
      <c r="D300" s="787"/>
      <c r="E300" s="787"/>
      <c r="F300" s="787"/>
      <c r="G300" s="787"/>
      <c r="H300" s="787"/>
      <c r="I300" s="787" t="s">
        <v>1500</v>
      </c>
      <c r="J300" s="787" t="s">
        <v>1500</v>
      </c>
      <c r="K300" s="787"/>
      <c r="L300" s="787"/>
      <c r="M300" s="787"/>
      <c r="N300" s="787" t="s">
        <v>1500</v>
      </c>
      <c r="O300" s="787" t="s">
        <v>1500</v>
      </c>
    </row>
    <row r="301" spans="1:15" ht="15.75" x14ac:dyDescent="0.25">
      <c r="A301" s="1941"/>
      <c r="B301" s="1931"/>
      <c r="C301" s="788" t="s">
        <v>91</v>
      </c>
      <c r="D301" s="788"/>
      <c r="E301" s="788"/>
      <c r="F301" s="788"/>
      <c r="G301" s="788"/>
      <c r="H301" s="788"/>
      <c r="I301" s="788"/>
      <c r="J301" s="788"/>
      <c r="K301" s="788"/>
      <c r="L301" s="789"/>
      <c r="M301" s="788"/>
      <c r="N301" s="788"/>
      <c r="O301" s="788"/>
    </row>
    <row r="302" spans="1:15" ht="31.5" x14ac:dyDescent="0.25">
      <c r="A302" s="1940" t="s">
        <v>1500</v>
      </c>
      <c r="B302" s="1932"/>
      <c r="C302" s="787" t="s">
        <v>90</v>
      </c>
      <c r="D302" s="787"/>
      <c r="E302" s="787"/>
      <c r="F302" s="787"/>
      <c r="G302" s="787"/>
      <c r="H302" s="787" t="s">
        <v>1500</v>
      </c>
      <c r="I302" s="787" t="s">
        <v>1500</v>
      </c>
      <c r="J302" s="787"/>
      <c r="K302" s="787"/>
      <c r="L302" s="787"/>
      <c r="M302" s="787" t="s">
        <v>1500</v>
      </c>
      <c r="N302" s="787" t="s">
        <v>1500</v>
      </c>
      <c r="O302" s="787" t="s">
        <v>1500</v>
      </c>
    </row>
    <row r="303" spans="1:15" ht="15.75" x14ac:dyDescent="0.25">
      <c r="A303" s="1942"/>
      <c r="B303" s="1933"/>
      <c r="C303" s="788" t="s">
        <v>91</v>
      </c>
      <c r="D303" s="788"/>
      <c r="E303" s="788"/>
      <c r="F303" s="789"/>
      <c r="G303" s="789"/>
      <c r="H303" s="789"/>
      <c r="I303" s="789"/>
      <c r="J303" s="789"/>
      <c r="K303" s="789"/>
      <c r="L303" s="789"/>
      <c r="M303" s="788"/>
      <c r="N303" s="788"/>
      <c r="O303" s="788"/>
    </row>
    <row r="304" spans="1:15" ht="31.5" x14ac:dyDescent="0.25">
      <c r="A304" s="1940" t="s">
        <v>1500</v>
      </c>
      <c r="B304" s="1931"/>
      <c r="C304" s="787" t="s">
        <v>90</v>
      </c>
      <c r="D304" s="787"/>
      <c r="E304" s="787"/>
      <c r="F304" s="787"/>
      <c r="G304" s="787"/>
      <c r="H304" s="787"/>
      <c r="I304" s="787" t="s">
        <v>1500</v>
      </c>
      <c r="J304" s="787" t="s">
        <v>1500</v>
      </c>
      <c r="K304" s="787" t="s">
        <v>1500</v>
      </c>
      <c r="L304" s="787"/>
      <c r="M304" s="787" t="s">
        <v>1500</v>
      </c>
      <c r="N304" s="787" t="s">
        <v>1500</v>
      </c>
      <c r="O304" s="787" t="s">
        <v>1500</v>
      </c>
    </row>
    <row r="305" spans="1:15" ht="15.75" x14ac:dyDescent="0.25">
      <c r="A305" s="1943"/>
      <c r="B305" s="1931"/>
      <c r="C305" s="788" t="s">
        <v>91</v>
      </c>
      <c r="D305" s="788"/>
      <c r="E305" s="788"/>
      <c r="F305" s="789"/>
      <c r="G305" s="789"/>
      <c r="H305" s="789"/>
      <c r="I305" s="789"/>
      <c r="J305" s="789"/>
      <c r="K305" s="789"/>
      <c r="L305" s="789"/>
      <c r="M305" s="788"/>
      <c r="N305" s="788"/>
      <c r="O305" s="788"/>
    </row>
    <row r="306" spans="1:15" ht="31.5" x14ac:dyDescent="0.25">
      <c r="A306" s="1929" t="s">
        <v>1500</v>
      </c>
      <c r="B306" s="1931"/>
      <c r="C306" s="787" t="s">
        <v>90</v>
      </c>
      <c r="D306" s="787"/>
      <c r="E306" s="787" t="s">
        <v>1500</v>
      </c>
      <c r="F306" s="787" t="s">
        <v>1500</v>
      </c>
      <c r="G306" s="787" t="s">
        <v>1500</v>
      </c>
      <c r="H306" s="787" t="s">
        <v>1500</v>
      </c>
      <c r="I306" s="787" t="s">
        <v>1500</v>
      </c>
      <c r="J306" s="787" t="s">
        <v>1500</v>
      </c>
      <c r="K306" s="787" t="s">
        <v>1500</v>
      </c>
      <c r="L306" s="787" t="s">
        <v>1500</v>
      </c>
      <c r="M306" s="787" t="s">
        <v>1500</v>
      </c>
      <c r="N306" s="787" t="s">
        <v>1500</v>
      </c>
      <c r="O306" s="787" t="s">
        <v>1500</v>
      </c>
    </row>
    <row r="307" spans="1:15" ht="15.75" x14ac:dyDescent="0.25">
      <c r="A307" s="1930"/>
      <c r="B307" s="1931"/>
      <c r="C307" s="788" t="s">
        <v>91</v>
      </c>
      <c r="D307" s="788"/>
      <c r="E307" s="788"/>
      <c r="F307" s="789"/>
      <c r="G307" s="789"/>
      <c r="H307" s="789"/>
      <c r="I307" s="789"/>
      <c r="J307" s="789"/>
      <c r="K307" s="789"/>
      <c r="L307" s="789"/>
      <c r="M307" s="788"/>
      <c r="N307" s="788"/>
      <c r="O307" s="788"/>
    </row>
    <row r="308" spans="1:15" ht="31.5" x14ac:dyDescent="0.25">
      <c r="A308" s="801" t="s">
        <v>1500</v>
      </c>
      <c r="B308" s="780"/>
      <c r="C308" s="787" t="s">
        <v>90</v>
      </c>
      <c r="D308" s="787"/>
      <c r="E308" s="787" t="s">
        <v>1500</v>
      </c>
      <c r="F308" s="787" t="s">
        <v>1500</v>
      </c>
      <c r="G308" s="787" t="s">
        <v>1500</v>
      </c>
      <c r="H308" s="787" t="s">
        <v>1500</v>
      </c>
      <c r="I308" s="787" t="s">
        <v>1500</v>
      </c>
      <c r="J308" s="787" t="s">
        <v>1500</v>
      </c>
      <c r="K308" s="787" t="s">
        <v>1500</v>
      </c>
      <c r="L308" s="787" t="s">
        <v>1500</v>
      </c>
      <c r="M308" s="787" t="s">
        <v>1500</v>
      </c>
      <c r="N308" s="787" t="s">
        <v>1500</v>
      </c>
      <c r="O308" s="787" t="s">
        <v>1500</v>
      </c>
    </row>
    <row r="309" spans="1:15" ht="15.75" x14ac:dyDescent="0.25">
      <c r="A309" s="802"/>
      <c r="B309" s="803"/>
      <c r="C309" s="788" t="s">
        <v>91</v>
      </c>
      <c r="D309" s="788"/>
      <c r="E309" s="788"/>
      <c r="F309" s="789"/>
      <c r="G309" s="789"/>
      <c r="H309" s="789"/>
      <c r="I309" s="789"/>
      <c r="J309" s="789"/>
      <c r="K309" s="789"/>
      <c r="L309" s="789"/>
      <c r="M309" s="788"/>
      <c r="N309" s="788"/>
      <c r="O309" s="788"/>
    </row>
    <row r="310" spans="1:15" ht="31.5" x14ac:dyDescent="0.25">
      <c r="A310" s="1929" t="s">
        <v>1500</v>
      </c>
      <c r="B310" s="1932"/>
      <c r="C310" s="787" t="s">
        <v>90</v>
      </c>
      <c r="D310" s="787"/>
      <c r="E310" s="787"/>
      <c r="F310" s="787"/>
      <c r="G310" s="787"/>
      <c r="H310" s="787"/>
      <c r="I310" s="787" t="s">
        <v>1500</v>
      </c>
      <c r="J310" s="787"/>
      <c r="K310" s="787" t="s">
        <v>1500</v>
      </c>
      <c r="L310" s="787"/>
      <c r="M310" s="787" t="s">
        <v>1500</v>
      </c>
      <c r="N310" s="787" t="s">
        <v>1500</v>
      </c>
      <c r="O310" s="787" t="s">
        <v>1500</v>
      </c>
    </row>
    <row r="311" spans="1:15" ht="15.75" x14ac:dyDescent="0.25">
      <c r="A311" s="1930"/>
      <c r="B311" s="1933"/>
      <c r="C311" s="788" t="s">
        <v>91</v>
      </c>
      <c r="D311" s="788"/>
      <c r="E311" s="788"/>
      <c r="F311" s="788"/>
      <c r="G311" s="788"/>
      <c r="H311" s="789"/>
      <c r="I311" s="789"/>
      <c r="J311" s="789"/>
      <c r="K311" s="789"/>
      <c r="L311" s="789"/>
      <c r="M311" s="788"/>
      <c r="N311" s="788"/>
      <c r="O311" s="788"/>
    </row>
    <row r="312" spans="1:15" ht="15.75" x14ac:dyDescent="0.25">
      <c r="A312" s="377"/>
      <c r="B312" s="378"/>
      <c r="C312" s="697"/>
      <c r="D312" s="697"/>
      <c r="E312" s="697"/>
      <c r="F312" s="697"/>
      <c r="G312" s="697"/>
      <c r="H312" s="697"/>
      <c r="I312" s="697"/>
      <c r="J312" s="697"/>
      <c r="K312" s="697"/>
      <c r="L312" s="697"/>
      <c r="M312" s="697"/>
      <c r="N312" s="697"/>
      <c r="O312" s="377"/>
    </row>
    <row r="313" spans="1:15" ht="16.5" thickBot="1" x14ac:dyDescent="0.3">
      <c r="A313" s="377"/>
      <c r="B313" s="378"/>
      <c r="C313" s="697"/>
      <c r="D313" s="697"/>
      <c r="E313" s="697"/>
      <c r="F313" s="697"/>
      <c r="G313" s="697"/>
      <c r="H313" s="697"/>
      <c r="I313" s="697"/>
      <c r="J313" s="697"/>
      <c r="K313" s="697"/>
      <c r="L313" s="697"/>
      <c r="M313" s="697"/>
      <c r="N313" s="697"/>
      <c r="O313" s="377"/>
    </row>
    <row r="314" spans="1:15" ht="16.5" thickBot="1" x14ac:dyDescent="0.3">
      <c r="A314" s="1934" t="s">
        <v>1407</v>
      </c>
      <c r="B314" s="1935"/>
      <c r="C314" s="1935"/>
      <c r="D314" s="1935"/>
      <c r="E314" s="1935"/>
      <c r="F314" s="1935"/>
      <c r="G314" s="1935"/>
      <c r="H314" s="1935"/>
      <c r="I314" s="1935"/>
      <c r="J314" s="1935"/>
      <c r="K314" s="1935"/>
      <c r="L314" s="1935"/>
      <c r="M314" s="1935"/>
      <c r="N314" s="1935"/>
      <c r="O314" s="1936"/>
    </row>
    <row r="315" spans="1:15" x14ac:dyDescent="0.25">
      <c r="A315" s="1937" t="s">
        <v>1408</v>
      </c>
      <c r="B315" s="1938"/>
      <c r="C315" s="1938"/>
      <c r="D315" s="1938"/>
      <c r="E315" s="1938"/>
      <c r="F315" s="1938"/>
      <c r="G315" s="1938"/>
      <c r="H315" s="1938"/>
      <c r="I315" s="1938"/>
      <c r="J315" s="1938"/>
      <c r="K315" s="1938"/>
      <c r="L315" s="1938"/>
      <c r="M315" s="1938"/>
      <c r="N315" s="1938"/>
      <c r="O315" s="1939"/>
    </row>
    <row r="316" spans="1:15" ht="15.75" x14ac:dyDescent="0.25">
      <c r="A316" s="1914" t="s">
        <v>1409</v>
      </c>
      <c r="B316" s="1915"/>
      <c r="C316" s="1915"/>
      <c r="D316" s="1915"/>
      <c r="E316" s="1915"/>
      <c r="F316" s="1915"/>
      <c r="G316" s="1915"/>
      <c r="H316" s="1915"/>
      <c r="I316" s="1915"/>
      <c r="J316" s="1915"/>
      <c r="K316" s="1915"/>
      <c r="L316" s="1915"/>
      <c r="M316" s="1915"/>
      <c r="N316" s="1915"/>
      <c r="O316" s="1916"/>
    </row>
    <row r="317" spans="1:15" ht="15.75" x14ac:dyDescent="0.25">
      <c r="A317" s="1914" t="s">
        <v>1501</v>
      </c>
      <c r="B317" s="1915"/>
      <c r="C317" s="1915"/>
      <c r="D317" s="1915"/>
      <c r="E317" s="1915"/>
      <c r="F317" s="1915"/>
      <c r="G317" s="1915"/>
      <c r="H317" s="1915"/>
      <c r="I317" s="1915"/>
      <c r="J317" s="1915"/>
      <c r="K317" s="1915"/>
      <c r="L317" s="1915"/>
      <c r="M317" s="1915"/>
      <c r="N317" s="1915"/>
      <c r="O317" s="1916"/>
    </row>
    <row r="318" spans="1:15" x14ac:dyDescent="0.25">
      <c r="A318" s="1917" t="s">
        <v>1502</v>
      </c>
      <c r="B318" s="1918"/>
      <c r="C318" s="1918"/>
      <c r="D318" s="1918"/>
      <c r="E318" s="1918"/>
      <c r="F318" s="1918"/>
      <c r="G318" s="1918"/>
      <c r="H318" s="1918"/>
      <c r="I318" s="1918"/>
      <c r="J318" s="1918"/>
      <c r="K318" s="1918"/>
      <c r="L318" s="1918"/>
      <c r="M318" s="1918"/>
      <c r="N318" s="1918"/>
      <c r="O318" s="1919"/>
    </row>
    <row r="319" spans="1:15" x14ac:dyDescent="0.25">
      <c r="A319" s="1920" t="s">
        <v>1503</v>
      </c>
      <c r="B319" s="1921"/>
      <c r="C319" s="1921"/>
      <c r="D319" s="1921"/>
      <c r="E319" s="1921"/>
      <c r="F319" s="1921"/>
      <c r="G319" s="1921"/>
      <c r="H319" s="1921"/>
      <c r="I319" s="1921"/>
      <c r="J319" s="1921"/>
      <c r="K319" s="1921"/>
      <c r="L319" s="1921"/>
      <c r="M319" s="1921"/>
      <c r="N319" s="1921"/>
      <c r="O319" s="1922"/>
    </row>
    <row r="320" spans="1:15" ht="15.75" x14ac:dyDescent="0.25">
      <c r="A320" s="1923" t="s">
        <v>1504</v>
      </c>
      <c r="B320" s="1924"/>
      <c r="C320" s="1924"/>
      <c r="D320" s="1924"/>
      <c r="E320" s="1924"/>
      <c r="F320" s="1924"/>
      <c r="G320" s="1924"/>
      <c r="H320" s="1924"/>
      <c r="I320" s="1924"/>
      <c r="J320" s="1924"/>
      <c r="K320" s="1924"/>
      <c r="L320" s="1924"/>
      <c r="M320" s="1924"/>
      <c r="N320" s="1924"/>
      <c r="O320" s="1925"/>
    </row>
    <row r="321" spans="1:15" ht="16.5" thickBot="1" x14ac:dyDescent="0.3">
      <c r="A321" s="1926" t="s">
        <v>1505</v>
      </c>
      <c r="B321" s="1927"/>
      <c r="C321" s="1927"/>
      <c r="D321" s="1927"/>
      <c r="E321" s="1927"/>
      <c r="F321" s="1927"/>
      <c r="G321" s="1927"/>
      <c r="H321" s="1927"/>
      <c r="I321" s="1927"/>
      <c r="J321" s="1927"/>
      <c r="K321" s="1927"/>
      <c r="L321" s="1927"/>
      <c r="M321" s="1927"/>
      <c r="N321" s="1927"/>
      <c r="O321" s="1928"/>
    </row>
    <row r="322" spans="1:15" ht="16.5" thickBot="1" x14ac:dyDescent="0.3">
      <c r="A322" s="1905" t="s">
        <v>1506</v>
      </c>
      <c r="B322" s="1906"/>
      <c r="C322" s="1906"/>
      <c r="D322" s="1906"/>
      <c r="E322" s="1906"/>
      <c r="F322" s="1906"/>
      <c r="G322" s="1906"/>
      <c r="H322" s="1906"/>
      <c r="I322" s="1906"/>
      <c r="J322" s="1906"/>
      <c r="K322" s="1906"/>
      <c r="L322" s="1906"/>
      <c r="M322" s="1906"/>
      <c r="N322" s="1906"/>
      <c r="O322" s="1907"/>
    </row>
    <row r="323" spans="1:15" ht="15.75" thickBot="1" x14ac:dyDescent="0.3">
      <c r="A323" s="1908" t="s">
        <v>1507</v>
      </c>
      <c r="B323" s="1909"/>
      <c r="C323" s="1909"/>
      <c r="D323" s="1909"/>
      <c r="E323" s="1909"/>
      <c r="F323" s="1909"/>
      <c r="G323" s="1909"/>
      <c r="H323" s="1909"/>
      <c r="I323" s="1909"/>
      <c r="J323" s="1909"/>
      <c r="K323" s="1909"/>
      <c r="L323" s="1909"/>
      <c r="M323" s="1909"/>
      <c r="N323" s="1909"/>
      <c r="O323" s="1910"/>
    </row>
    <row r="324" spans="1:15" ht="16.5" thickBot="1" x14ac:dyDescent="0.3">
      <c r="A324" s="1911"/>
      <c r="B324" s="1912"/>
      <c r="C324" s="1912"/>
      <c r="D324" s="1912"/>
      <c r="E324" s="1912"/>
      <c r="F324" s="1912"/>
      <c r="G324" s="1912"/>
      <c r="H324" s="1912"/>
      <c r="I324" s="1912"/>
      <c r="J324" s="1912"/>
      <c r="K324" s="1912"/>
      <c r="L324" s="1912"/>
      <c r="M324" s="1912"/>
      <c r="N324" s="1912"/>
      <c r="O324" s="1913"/>
    </row>
    <row r="325" spans="1:15" ht="16.5" thickBot="1" x14ac:dyDescent="0.3">
      <c r="A325" s="1911" t="s">
        <v>1418</v>
      </c>
      <c r="B325" s="1912"/>
      <c r="C325" s="1912"/>
      <c r="D325" s="1912"/>
      <c r="E325" s="1912"/>
      <c r="F325" s="1912"/>
      <c r="G325" s="1912"/>
      <c r="H325" s="1912"/>
      <c r="I325" s="1912"/>
      <c r="J325" s="1912"/>
      <c r="K325" s="1912"/>
      <c r="L325" s="1912"/>
      <c r="M325" s="1912"/>
      <c r="N325" s="1912"/>
      <c r="O325" s="1913"/>
    </row>
    <row r="326" spans="1:15" ht="16.5" thickBot="1" x14ac:dyDescent="0.3">
      <c r="A326" s="1911" t="s">
        <v>1419</v>
      </c>
      <c r="B326" s="1912"/>
      <c r="C326" s="1912"/>
      <c r="D326" s="1912"/>
      <c r="E326" s="1912"/>
      <c r="F326" s="1912"/>
      <c r="G326" s="1912"/>
      <c r="H326" s="1912"/>
      <c r="I326" s="1912"/>
      <c r="J326" s="1912"/>
      <c r="K326" s="1912"/>
      <c r="L326" s="1912"/>
      <c r="M326" s="1912"/>
      <c r="N326" s="1912"/>
      <c r="O326" s="1913"/>
    </row>
    <row r="327" spans="1:15" ht="32.25" thickBot="1" x14ac:dyDescent="0.3">
      <c r="A327" s="804" t="s">
        <v>1418</v>
      </c>
      <c r="B327" s="805"/>
      <c r="C327" s="805"/>
      <c r="D327" s="805"/>
      <c r="E327" s="805"/>
      <c r="F327" s="805"/>
      <c r="G327" s="805"/>
      <c r="H327" s="805"/>
      <c r="I327" s="805"/>
      <c r="J327" s="805"/>
      <c r="K327" s="805"/>
      <c r="L327" s="805"/>
      <c r="M327" s="805"/>
      <c r="N327" s="805"/>
      <c r="O327" s="806"/>
    </row>
    <row r="328" spans="1:15" ht="32.25" thickBot="1" x14ac:dyDescent="0.3">
      <c r="A328" s="804" t="s">
        <v>1419</v>
      </c>
      <c r="B328" s="805"/>
      <c r="C328" s="805"/>
      <c r="D328" s="805"/>
      <c r="E328" s="805"/>
      <c r="F328" s="805"/>
      <c r="G328" s="805"/>
      <c r="H328" s="805"/>
      <c r="I328" s="805"/>
      <c r="J328" s="805"/>
      <c r="K328" s="805"/>
      <c r="L328" s="805"/>
      <c r="M328" s="805"/>
      <c r="N328" s="805"/>
      <c r="O328" s="806"/>
    </row>
    <row r="329" spans="1:15" ht="15.75" x14ac:dyDescent="0.25">
      <c r="A329" s="377"/>
      <c r="B329" s="378"/>
      <c r="C329" s="697"/>
      <c r="D329" s="697"/>
      <c r="E329" s="697"/>
      <c r="F329" s="697"/>
      <c r="G329" s="697"/>
      <c r="H329" s="697"/>
      <c r="I329" s="697"/>
      <c r="J329" s="697"/>
      <c r="K329" s="697"/>
      <c r="L329" s="697"/>
      <c r="M329" s="697"/>
      <c r="N329" s="697"/>
      <c r="O329" s="377"/>
    </row>
    <row r="330" spans="1:15" ht="15.75" x14ac:dyDescent="0.25">
      <c r="A330" s="377"/>
      <c r="B330" s="378"/>
      <c r="C330" s="697"/>
      <c r="D330" s="697"/>
      <c r="E330" s="697"/>
      <c r="F330" s="697"/>
      <c r="G330" s="697"/>
      <c r="H330" s="697"/>
      <c r="I330" s="697"/>
      <c r="J330" s="697"/>
      <c r="K330" s="697"/>
      <c r="L330" s="697"/>
      <c r="M330" s="697"/>
      <c r="N330" s="697"/>
      <c r="O330" s="377"/>
    </row>
    <row r="331" spans="1:15" ht="15.75" x14ac:dyDescent="0.25">
      <c r="A331" s="377"/>
      <c r="B331" s="378"/>
      <c r="C331" s="697"/>
      <c r="D331" s="697"/>
      <c r="E331" s="697"/>
      <c r="F331" s="697"/>
      <c r="G331" s="697"/>
      <c r="H331" s="697"/>
      <c r="I331" s="697"/>
      <c r="J331" s="697"/>
      <c r="K331" s="697"/>
      <c r="L331" s="697"/>
      <c r="M331" s="697"/>
      <c r="N331" s="697"/>
      <c r="O331" s="377"/>
    </row>
    <row r="332" spans="1:15" ht="15.75" x14ac:dyDescent="0.25">
      <c r="A332" s="377"/>
      <c r="B332" s="378"/>
      <c r="C332" s="697"/>
      <c r="D332" s="697"/>
      <c r="E332" s="697"/>
      <c r="F332" s="697"/>
      <c r="G332" s="697"/>
      <c r="H332" s="697"/>
      <c r="I332" s="697"/>
      <c r="J332" s="697"/>
      <c r="K332" s="697"/>
      <c r="L332" s="697"/>
      <c r="M332" s="697"/>
      <c r="N332" s="697"/>
      <c r="O332" s="377"/>
    </row>
    <row r="333" spans="1:15" ht="15.75" x14ac:dyDescent="0.25">
      <c r="A333" s="377"/>
      <c r="B333" s="378"/>
      <c r="C333" s="697"/>
      <c r="D333" s="697"/>
      <c r="E333" s="697"/>
      <c r="F333" s="697"/>
      <c r="G333" s="697"/>
      <c r="H333" s="697"/>
      <c r="I333" s="697"/>
      <c r="J333" s="697"/>
      <c r="K333" s="697"/>
      <c r="L333" s="697"/>
      <c r="M333" s="697"/>
      <c r="N333" s="697"/>
      <c r="O333" s="377"/>
    </row>
    <row r="334" spans="1:15" ht="15.75" x14ac:dyDescent="0.25">
      <c r="A334" s="377"/>
      <c r="B334" s="378"/>
      <c r="C334" s="697"/>
      <c r="D334" s="697"/>
      <c r="E334" s="697"/>
      <c r="F334" s="697"/>
      <c r="G334" s="697"/>
      <c r="H334" s="697"/>
      <c r="I334" s="697"/>
      <c r="J334" s="697"/>
      <c r="K334" s="697"/>
      <c r="L334" s="697"/>
      <c r="M334" s="697"/>
      <c r="N334" s="697"/>
      <c r="O334" s="377"/>
    </row>
    <row r="335" spans="1:15" ht="47.25" x14ac:dyDescent="0.25">
      <c r="A335" s="807" t="s">
        <v>1508</v>
      </c>
      <c r="B335" s="1687" t="s">
        <v>1509</v>
      </c>
      <c r="C335" s="1688"/>
      <c r="D335" s="1688"/>
      <c r="E335" s="1688"/>
      <c r="F335" s="1688"/>
      <c r="G335" s="1688"/>
      <c r="H335" s="1688"/>
      <c r="I335" s="1688"/>
      <c r="J335" s="1689"/>
      <c r="K335" s="1687" t="s">
        <v>1387</v>
      </c>
      <c r="L335" s="1690"/>
      <c r="M335" s="1690"/>
      <c r="N335" s="1691"/>
      <c r="O335" s="808"/>
    </row>
    <row r="336" spans="1:15" ht="15.75" x14ac:dyDescent="0.25">
      <c r="A336" s="696"/>
      <c r="B336" s="697"/>
      <c r="C336" s="698"/>
      <c r="D336" s="698"/>
      <c r="E336" s="698"/>
      <c r="F336" s="698"/>
      <c r="G336" s="698"/>
      <c r="H336" s="698"/>
      <c r="I336" s="698"/>
      <c r="J336" s="698"/>
      <c r="K336" s="698"/>
      <c r="L336" s="698"/>
      <c r="M336" s="698"/>
      <c r="N336" s="698"/>
      <c r="O336" s="696"/>
    </row>
    <row r="337" spans="1:15" ht="31.5" x14ac:dyDescent="0.25">
      <c r="A337" s="695" t="s">
        <v>9</v>
      </c>
      <c r="B337" s="1046" t="s">
        <v>1510</v>
      </c>
      <c r="C337" s="1047"/>
      <c r="D337" s="1047"/>
      <c r="E337" s="1047"/>
      <c r="F337" s="1047"/>
      <c r="G337" s="1047"/>
      <c r="H337" s="1047"/>
      <c r="I337" s="1047"/>
      <c r="J337" s="1047"/>
      <c r="K337" s="1047"/>
      <c r="L337" s="1047"/>
      <c r="M337" s="1047"/>
      <c r="N337" s="1047"/>
      <c r="O337" s="1048"/>
    </row>
    <row r="338" spans="1:15" ht="31.5" x14ac:dyDescent="0.25">
      <c r="A338" s="696"/>
      <c r="B338" s="697"/>
      <c r="C338" s="698"/>
      <c r="D338" s="698"/>
      <c r="E338" s="1049" t="s">
        <v>14</v>
      </c>
      <c r="F338" s="1049"/>
      <c r="G338" s="1049"/>
      <c r="H338" s="1049"/>
      <c r="I338" s="737" t="s">
        <v>15</v>
      </c>
      <c r="J338" s="701"/>
      <c r="K338" s="701"/>
      <c r="L338" s="1049" t="s">
        <v>16</v>
      </c>
      <c r="M338" s="1049"/>
      <c r="N338" s="1049"/>
      <c r="O338" s="737" t="s">
        <v>15</v>
      </c>
    </row>
    <row r="339" spans="1:15" x14ac:dyDescent="0.25">
      <c r="A339" s="1002" t="s">
        <v>17</v>
      </c>
      <c r="B339" s="1008"/>
      <c r="C339" s="1008"/>
      <c r="D339" s="1003"/>
      <c r="E339" s="1045" t="s">
        <v>1511</v>
      </c>
      <c r="F339" s="1045"/>
      <c r="G339" s="1045"/>
      <c r="H339" s="1045"/>
      <c r="I339" s="763">
        <v>100</v>
      </c>
      <c r="J339" s="1002" t="s">
        <v>19</v>
      </c>
      <c r="K339" s="1003"/>
      <c r="L339" s="1045" t="s">
        <v>1512</v>
      </c>
      <c r="M339" s="1045"/>
      <c r="N339" s="1045"/>
      <c r="O339" s="763">
        <v>100</v>
      </c>
    </row>
    <row r="340" spans="1:15" x14ac:dyDescent="0.25">
      <c r="A340" s="1004"/>
      <c r="B340" s="1009"/>
      <c r="C340" s="1009"/>
      <c r="D340" s="1005"/>
      <c r="E340" s="1045" t="s">
        <v>1513</v>
      </c>
      <c r="F340" s="1045"/>
      <c r="G340" s="1045"/>
      <c r="H340" s="1045"/>
      <c r="I340" s="763">
        <v>100</v>
      </c>
      <c r="J340" s="1004"/>
      <c r="K340" s="1005"/>
      <c r="L340" s="1045" t="s">
        <v>1514</v>
      </c>
      <c r="M340" s="1045"/>
      <c r="N340" s="1045"/>
      <c r="O340" s="763">
        <v>100</v>
      </c>
    </row>
    <row r="341" spans="1:15" x14ac:dyDescent="0.25">
      <c r="A341" s="1004"/>
      <c r="B341" s="1009"/>
      <c r="C341" s="1009"/>
      <c r="D341" s="1005"/>
      <c r="E341" s="1045" t="s">
        <v>1515</v>
      </c>
      <c r="F341" s="1045"/>
      <c r="G341" s="1045"/>
      <c r="H341" s="1045"/>
      <c r="I341" s="763">
        <v>100</v>
      </c>
      <c r="J341" s="1004"/>
      <c r="K341" s="1005"/>
      <c r="L341" s="1045" t="s">
        <v>1516</v>
      </c>
      <c r="M341" s="1045"/>
      <c r="N341" s="1045"/>
      <c r="O341" s="763">
        <v>100</v>
      </c>
    </row>
    <row r="342" spans="1:15" x14ac:dyDescent="0.25">
      <c r="A342" s="1004"/>
      <c r="B342" s="1009"/>
      <c r="C342" s="1009"/>
      <c r="D342" s="1005"/>
      <c r="E342" s="1045" t="s">
        <v>1517</v>
      </c>
      <c r="F342" s="1045"/>
      <c r="G342" s="1045"/>
      <c r="H342" s="1045"/>
      <c r="I342" s="763">
        <v>100</v>
      </c>
      <c r="J342" s="1004"/>
      <c r="K342" s="1005"/>
      <c r="L342" s="1045"/>
      <c r="M342" s="1045"/>
      <c r="N342" s="1045"/>
      <c r="O342" s="704"/>
    </row>
    <row r="343" spans="1:15" x14ac:dyDescent="0.25">
      <c r="A343" s="1004"/>
      <c r="B343" s="1009"/>
      <c r="C343" s="1009"/>
      <c r="D343" s="1005"/>
      <c r="E343" s="1045" t="s">
        <v>1518</v>
      </c>
      <c r="F343" s="1045"/>
      <c r="G343" s="1045"/>
      <c r="H343" s="1045"/>
      <c r="I343" s="763">
        <v>80</v>
      </c>
      <c r="J343" s="1004"/>
      <c r="K343" s="1005"/>
      <c r="L343" s="1045"/>
      <c r="M343" s="1045"/>
      <c r="N343" s="1045"/>
      <c r="O343" s="704"/>
    </row>
    <row r="344" spans="1:15" x14ac:dyDescent="0.25">
      <c r="A344" s="1004"/>
      <c r="B344" s="1009"/>
      <c r="C344" s="1009"/>
      <c r="D344" s="1005"/>
      <c r="E344" s="1045" t="s">
        <v>1519</v>
      </c>
      <c r="F344" s="1045"/>
      <c r="G344" s="1045"/>
      <c r="H344" s="1045"/>
      <c r="I344" s="763">
        <v>80</v>
      </c>
      <c r="J344" s="1004"/>
      <c r="K344" s="1005"/>
      <c r="L344" s="1045"/>
      <c r="M344" s="1045"/>
      <c r="N344" s="1045"/>
      <c r="O344" s="704"/>
    </row>
    <row r="345" spans="1:15" x14ac:dyDescent="0.25">
      <c r="A345" s="1004"/>
      <c r="B345" s="1009"/>
      <c r="C345" s="1009"/>
      <c r="D345" s="1005"/>
      <c r="E345" s="1045" t="s">
        <v>1520</v>
      </c>
      <c r="F345" s="1045"/>
      <c r="G345" s="1045"/>
      <c r="H345" s="1045"/>
      <c r="I345" s="763">
        <v>40</v>
      </c>
      <c r="J345" s="1004"/>
      <c r="K345" s="1005"/>
      <c r="L345" s="1045"/>
      <c r="M345" s="1045"/>
      <c r="N345" s="1045"/>
      <c r="O345" s="704"/>
    </row>
    <row r="346" spans="1:15" x14ac:dyDescent="0.25">
      <c r="A346" s="1006"/>
      <c r="B346" s="1010"/>
      <c r="C346" s="1010"/>
      <c r="D346" s="1007"/>
      <c r="E346" s="1045"/>
      <c r="F346" s="1045"/>
      <c r="G346" s="1045"/>
      <c r="H346" s="1045"/>
      <c r="I346" s="704"/>
      <c r="J346" s="1006"/>
      <c r="K346" s="1007"/>
      <c r="L346" s="1045"/>
      <c r="M346" s="1045"/>
      <c r="N346" s="1045"/>
      <c r="O346" s="704"/>
    </row>
    <row r="347" spans="1:15" ht="15.75" x14ac:dyDescent="0.25">
      <c r="A347" s="696"/>
      <c r="B347" s="697"/>
      <c r="C347" s="698"/>
      <c r="D347" s="698"/>
      <c r="E347" s="698"/>
      <c r="F347" s="698"/>
      <c r="G347" s="698"/>
      <c r="H347" s="698"/>
      <c r="I347" s="698"/>
      <c r="J347" s="698"/>
      <c r="K347" s="698"/>
      <c r="L347" s="698"/>
      <c r="M347" s="698"/>
      <c r="N347" s="698"/>
      <c r="O347" s="696"/>
    </row>
    <row r="348" spans="1:15" ht="15.75" x14ac:dyDescent="0.25">
      <c r="A348" s="696"/>
      <c r="B348" s="697"/>
      <c r="C348" s="698"/>
      <c r="D348" s="698"/>
      <c r="E348" s="698"/>
      <c r="F348" s="698"/>
      <c r="G348" s="698"/>
      <c r="H348" s="698"/>
      <c r="I348" s="698"/>
      <c r="J348" s="698"/>
      <c r="K348" s="698"/>
      <c r="L348" s="698"/>
      <c r="M348" s="698"/>
      <c r="N348" s="698"/>
      <c r="O348" s="696"/>
    </row>
    <row r="349" spans="1:15" ht="63" x14ac:dyDescent="0.25">
      <c r="A349" s="705" t="s">
        <v>48</v>
      </c>
      <c r="B349" s="733" t="s">
        <v>49</v>
      </c>
      <c r="C349" s="762" t="s">
        <v>50</v>
      </c>
      <c r="D349" s="762" t="s">
        <v>51</v>
      </c>
      <c r="E349" s="705" t="s">
        <v>52</v>
      </c>
      <c r="F349" s="1041" t="s">
        <v>53</v>
      </c>
      <c r="G349" s="1041"/>
      <c r="H349" s="1041" t="s">
        <v>54</v>
      </c>
      <c r="I349" s="1041"/>
      <c r="J349" s="733" t="s">
        <v>55</v>
      </c>
      <c r="K349" s="1041" t="s">
        <v>56</v>
      </c>
      <c r="L349" s="1041"/>
      <c r="M349" s="1042" t="s">
        <v>57</v>
      </c>
      <c r="N349" s="1043"/>
      <c r="O349" s="1044"/>
    </row>
    <row r="350" spans="1:15" ht="120" x14ac:dyDescent="0.25">
      <c r="A350" s="27" t="s">
        <v>92</v>
      </c>
      <c r="B350" s="63">
        <v>100</v>
      </c>
      <c r="C350" s="743" t="s">
        <v>1521</v>
      </c>
      <c r="D350" s="743" t="s">
        <v>262</v>
      </c>
      <c r="E350" s="743"/>
      <c r="F350" s="1127" t="s">
        <v>1522</v>
      </c>
      <c r="G350" s="1127"/>
      <c r="H350" s="1133" t="s">
        <v>1523</v>
      </c>
      <c r="I350" s="1117"/>
      <c r="J350" s="741">
        <v>2</v>
      </c>
      <c r="K350" s="1108" t="s">
        <v>96</v>
      </c>
      <c r="L350" s="1108"/>
      <c r="M350" s="1109" t="s">
        <v>1511</v>
      </c>
      <c r="N350" s="1109"/>
      <c r="O350" s="1109"/>
    </row>
    <row r="351" spans="1:15" ht="15.75" x14ac:dyDescent="0.25">
      <c r="A351" s="1015" t="s">
        <v>67</v>
      </c>
      <c r="B351" s="1017"/>
      <c r="C351" s="1112" t="s">
        <v>1524</v>
      </c>
      <c r="D351" s="1072"/>
      <c r="E351" s="1072"/>
      <c r="F351" s="1072"/>
      <c r="G351" s="1073"/>
      <c r="H351" s="1035" t="s">
        <v>69</v>
      </c>
      <c r="I351" s="1036"/>
      <c r="J351" s="1037"/>
      <c r="K351" s="1116" t="s">
        <v>1525</v>
      </c>
      <c r="L351" s="1116"/>
      <c r="M351" s="1116"/>
      <c r="N351" s="1116"/>
      <c r="O351" s="1117"/>
    </row>
    <row r="352" spans="1:15" ht="15.75" x14ac:dyDescent="0.25">
      <c r="A352" s="1096" t="s">
        <v>71</v>
      </c>
      <c r="B352" s="1097"/>
      <c r="C352" s="1097"/>
      <c r="D352" s="1097"/>
      <c r="E352" s="1097"/>
      <c r="F352" s="1098"/>
      <c r="G352" s="1099" t="s">
        <v>72</v>
      </c>
      <c r="H352" s="1099"/>
      <c r="I352" s="1099"/>
      <c r="J352" s="1099"/>
      <c r="K352" s="1099"/>
      <c r="L352" s="1099"/>
      <c r="M352" s="1099"/>
      <c r="N352" s="1099"/>
      <c r="O352" s="1099"/>
    </row>
    <row r="353" spans="1:15" x14ac:dyDescent="0.25">
      <c r="A353" s="1148" t="s">
        <v>1526</v>
      </c>
      <c r="B353" s="1149"/>
      <c r="C353" s="1149"/>
      <c r="D353" s="1149"/>
      <c r="E353" s="1149"/>
      <c r="F353" s="1149"/>
      <c r="G353" s="1104" t="s">
        <v>1497</v>
      </c>
      <c r="H353" s="1104"/>
      <c r="I353" s="1104"/>
      <c r="J353" s="1104"/>
      <c r="K353" s="1104"/>
      <c r="L353" s="1104"/>
      <c r="M353" s="1104"/>
      <c r="N353" s="1104"/>
      <c r="O353" s="1104"/>
    </row>
    <row r="354" spans="1:15" x14ac:dyDescent="0.25">
      <c r="A354" s="1150"/>
      <c r="B354" s="1151"/>
      <c r="C354" s="1151"/>
      <c r="D354" s="1151"/>
      <c r="E354" s="1151"/>
      <c r="F354" s="1151"/>
      <c r="G354" s="1104"/>
      <c r="H354" s="1104"/>
      <c r="I354" s="1104"/>
      <c r="J354" s="1104"/>
      <c r="K354" s="1104"/>
      <c r="L354" s="1104"/>
      <c r="M354" s="1104"/>
      <c r="N354" s="1104"/>
      <c r="O354" s="1104"/>
    </row>
    <row r="355" spans="1:15" ht="15.75" x14ac:dyDescent="0.25">
      <c r="A355" s="1096" t="s">
        <v>75</v>
      </c>
      <c r="B355" s="1097"/>
      <c r="C355" s="1097"/>
      <c r="D355" s="1097"/>
      <c r="E355" s="1097"/>
      <c r="F355" s="1097"/>
      <c r="G355" s="1099" t="s">
        <v>76</v>
      </c>
      <c r="H355" s="1099"/>
      <c r="I355" s="1099"/>
      <c r="J355" s="1099"/>
      <c r="K355" s="1099"/>
      <c r="L355" s="1099"/>
      <c r="M355" s="1099"/>
      <c r="N355" s="1099"/>
      <c r="O355" s="1099"/>
    </row>
    <row r="356" spans="1:15" x14ac:dyDescent="0.25">
      <c r="A356" s="1123" t="s">
        <v>1511</v>
      </c>
      <c r="B356" s="1123"/>
      <c r="C356" s="1123"/>
      <c r="D356" s="1123"/>
      <c r="E356" s="1123"/>
      <c r="F356" s="1123"/>
      <c r="G356" s="1104" t="s">
        <v>1497</v>
      </c>
      <c r="H356" s="1104"/>
      <c r="I356" s="1104"/>
      <c r="J356" s="1104"/>
      <c r="K356" s="1104"/>
      <c r="L356" s="1104"/>
      <c r="M356" s="1104"/>
      <c r="N356" s="1104"/>
      <c r="O356" s="1104"/>
    </row>
    <row r="357" spans="1:15" x14ac:dyDescent="0.25">
      <c r="A357" s="1123"/>
      <c r="B357" s="1123"/>
      <c r="C357" s="1123"/>
      <c r="D357" s="1123"/>
      <c r="E357" s="1123"/>
      <c r="F357" s="1123"/>
      <c r="G357" s="1104"/>
      <c r="H357" s="1104"/>
      <c r="I357" s="1104"/>
      <c r="J357" s="1104"/>
      <c r="K357" s="1104"/>
      <c r="L357" s="1104"/>
      <c r="M357" s="1104"/>
      <c r="N357" s="1104"/>
      <c r="O357" s="1104"/>
    </row>
    <row r="358" spans="1:15" ht="15.75" x14ac:dyDescent="0.25">
      <c r="A358" s="377"/>
      <c r="B358" s="378"/>
      <c r="C358" s="697"/>
      <c r="D358" s="697"/>
      <c r="E358" s="697"/>
      <c r="F358" s="697"/>
      <c r="G358" s="697"/>
      <c r="H358" s="697"/>
      <c r="I358" s="697"/>
      <c r="J358" s="697"/>
      <c r="K358" s="697"/>
      <c r="L358" s="697"/>
      <c r="M358" s="697"/>
      <c r="N358" s="697"/>
      <c r="O358" s="377"/>
    </row>
    <row r="359" spans="1:15" ht="15.75" x14ac:dyDescent="0.25">
      <c r="A359" s="697"/>
      <c r="B359" s="697"/>
      <c r="C359" s="377"/>
      <c r="D359" s="1015" t="s">
        <v>77</v>
      </c>
      <c r="E359" s="1016"/>
      <c r="F359" s="1016"/>
      <c r="G359" s="1016"/>
      <c r="H359" s="1016"/>
      <c r="I359" s="1016"/>
      <c r="J359" s="1016"/>
      <c r="K359" s="1016"/>
      <c r="L359" s="1016"/>
      <c r="M359" s="1016"/>
      <c r="N359" s="1016"/>
      <c r="O359" s="1017"/>
    </row>
    <row r="360" spans="1:15" ht="15.75" x14ac:dyDescent="0.25">
      <c r="A360" s="377"/>
      <c r="B360" s="378"/>
      <c r="C360" s="697"/>
      <c r="D360" s="733" t="s">
        <v>78</v>
      </c>
      <c r="E360" s="733" t="s">
        <v>79</v>
      </c>
      <c r="F360" s="733" t="s">
        <v>80</v>
      </c>
      <c r="G360" s="733" t="s">
        <v>81</v>
      </c>
      <c r="H360" s="733" t="s">
        <v>82</v>
      </c>
      <c r="I360" s="733" t="s">
        <v>83</v>
      </c>
      <c r="J360" s="733" t="s">
        <v>84</v>
      </c>
      <c r="K360" s="733" t="s">
        <v>85</v>
      </c>
      <c r="L360" s="733" t="s">
        <v>86</v>
      </c>
      <c r="M360" s="733" t="s">
        <v>87</v>
      </c>
      <c r="N360" s="733" t="s">
        <v>88</v>
      </c>
      <c r="O360" s="733" t="s">
        <v>89</v>
      </c>
    </row>
    <row r="361" spans="1:15" ht="15.75" x14ac:dyDescent="0.25">
      <c r="A361" s="1050" t="s">
        <v>90</v>
      </c>
      <c r="B361" s="1050"/>
      <c r="C361" s="1050"/>
      <c r="D361" s="738">
        <v>5</v>
      </c>
      <c r="E361" s="738">
        <v>10</v>
      </c>
      <c r="F361" s="738">
        <v>15</v>
      </c>
      <c r="G361" s="738">
        <v>20</v>
      </c>
      <c r="H361" s="738">
        <v>30</v>
      </c>
      <c r="I361" s="738">
        <v>40</v>
      </c>
      <c r="J361" s="738">
        <v>50</v>
      </c>
      <c r="K361" s="738">
        <v>60</v>
      </c>
      <c r="L361" s="738">
        <v>70</v>
      </c>
      <c r="M361" s="738">
        <v>80</v>
      </c>
      <c r="N361" s="738">
        <v>90</v>
      </c>
      <c r="O361" s="738">
        <v>100</v>
      </c>
    </row>
    <row r="362" spans="1:15" ht="15.75" x14ac:dyDescent="0.25">
      <c r="A362" s="1051" t="s">
        <v>91</v>
      </c>
      <c r="B362" s="1051"/>
      <c r="C362" s="1051"/>
      <c r="D362" s="683"/>
      <c r="E362" s="683"/>
      <c r="F362" s="683"/>
      <c r="G362" s="683"/>
      <c r="H362" s="683"/>
      <c r="I362" s="683"/>
      <c r="J362" s="683"/>
      <c r="K362" s="683">
        <v>60</v>
      </c>
      <c r="L362" s="683"/>
      <c r="M362" s="683"/>
      <c r="N362" s="683"/>
      <c r="O362" s="683"/>
    </row>
    <row r="363" spans="1:15" ht="15.75" x14ac:dyDescent="0.25">
      <c r="A363" s="377"/>
      <c r="B363" s="378"/>
      <c r="C363" s="379"/>
      <c r="D363" s="379"/>
      <c r="E363" s="379"/>
      <c r="F363" s="379"/>
      <c r="G363" s="379"/>
      <c r="H363" s="379"/>
      <c r="I363" s="379"/>
      <c r="J363" s="379"/>
      <c r="K363" s="379"/>
      <c r="L363" s="380"/>
      <c r="M363" s="380"/>
      <c r="N363" s="380"/>
      <c r="O363" s="377"/>
    </row>
    <row r="364" spans="1:15" ht="15.75" x14ac:dyDescent="0.25">
      <c r="A364" s="751" t="s">
        <v>101</v>
      </c>
      <c r="B364" s="751" t="s">
        <v>49</v>
      </c>
      <c r="C364" s="809"/>
      <c r="D364" s="749" t="s">
        <v>78</v>
      </c>
      <c r="E364" s="749" t="s">
        <v>79</v>
      </c>
      <c r="F364" s="749" t="s">
        <v>80</v>
      </c>
      <c r="G364" s="749" t="s">
        <v>81</v>
      </c>
      <c r="H364" s="749" t="s">
        <v>82</v>
      </c>
      <c r="I364" s="749" t="s">
        <v>83</v>
      </c>
      <c r="J364" s="749" t="s">
        <v>84</v>
      </c>
      <c r="K364" s="749" t="s">
        <v>85</v>
      </c>
      <c r="L364" s="749" t="s">
        <v>86</v>
      </c>
      <c r="M364" s="749" t="s">
        <v>87</v>
      </c>
      <c r="N364" s="749" t="s">
        <v>88</v>
      </c>
      <c r="O364" s="749" t="s">
        <v>89</v>
      </c>
    </row>
    <row r="365" spans="1:15" ht="31.5" x14ac:dyDescent="0.25">
      <c r="A365" s="1125" t="s">
        <v>148</v>
      </c>
      <c r="B365" s="1127">
        <v>10</v>
      </c>
      <c r="C365" s="810" t="s">
        <v>90</v>
      </c>
      <c r="D365" s="810">
        <v>30</v>
      </c>
      <c r="E365" s="810">
        <v>40</v>
      </c>
      <c r="F365" s="810">
        <v>50</v>
      </c>
      <c r="G365" s="810">
        <v>70</v>
      </c>
      <c r="H365" s="810">
        <v>80</v>
      </c>
      <c r="I365" s="810">
        <v>90</v>
      </c>
      <c r="J365" s="810">
        <v>100</v>
      </c>
      <c r="K365" s="810"/>
      <c r="L365" s="810"/>
      <c r="M365" s="810"/>
      <c r="N365" s="810"/>
      <c r="O365" s="810"/>
    </row>
    <row r="366" spans="1:15" ht="15.75" x14ac:dyDescent="0.25">
      <c r="A366" s="1126"/>
      <c r="B366" s="1127"/>
      <c r="C366" s="811" t="s">
        <v>91</v>
      </c>
      <c r="D366" s="811">
        <v>30</v>
      </c>
      <c r="E366" s="812">
        <v>40</v>
      </c>
      <c r="F366" s="812">
        <v>50</v>
      </c>
      <c r="G366" s="813">
        <v>70</v>
      </c>
      <c r="H366" s="813">
        <v>80</v>
      </c>
      <c r="I366" s="813">
        <v>90</v>
      </c>
      <c r="J366" s="813">
        <v>100</v>
      </c>
      <c r="K366" s="813"/>
      <c r="L366" s="813"/>
      <c r="M366" s="811"/>
      <c r="N366" s="811"/>
      <c r="O366" s="811"/>
    </row>
    <row r="367" spans="1:15" ht="31.5" x14ac:dyDescent="0.25">
      <c r="A367" s="1125" t="s">
        <v>103</v>
      </c>
      <c r="B367" s="1127">
        <v>5</v>
      </c>
      <c r="C367" s="810" t="s">
        <v>90</v>
      </c>
      <c r="D367" s="814">
        <v>60</v>
      </c>
      <c r="E367" s="814">
        <v>70</v>
      </c>
      <c r="F367" s="814">
        <v>80</v>
      </c>
      <c r="G367" s="814">
        <v>90</v>
      </c>
      <c r="H367" s="815">
        <v>100</v>
      </c>
      <c r="I367" s="816"/>
      <c r="J367" s="816"/>
      <c r="K367" s="810"/>
      <c r="L367" s="810"/>
      <c r="M367" s="810"/>
      <c r="N367" s="810"/>
      <c r="O367" s="810"/>
    </row>
    <row r="368" spans="1:15" ht="15.75" x14ac:dyDescent="0.25">
      <c r="A368" s="1126"/>
      <c r="B368" s="1127"/>
      <c r="C368" s="811" t="s">
        <v>91</v>
      </c>
      <c r="D368" s="811">
        <v>60</v>
      </c>
      <c r="E368" s="811">
        <v>70</v>
      </c>
      <c r="F368" s="812">
        <v>80</v>
      </c>
      <c r="G368" s="813">
        <v>90</v>
      </c>
      <c r="H368" s="813">
        <v>90</v>
      </c>
      <c r="I368" s="813">
        <v>90</v>
      </c>
      <c r="J368" s="813">
        <v>90</v>
      </c>
      <c r="K368" s="813"/>
      <c r="L368" s="813"/>
      <c r="M368" s="811"/>
      <c r="N368" s="811"/>
      <c r="O368" s="811"/>
    </row>
    <row r="369" spans="1:15" ht="31.5" x14ac:dyDescent="0.25">
      <c r="A369" s="1125" t="s">
        <v>1527</v>
      </c>
      <c r="B369" s="1127">
        <v>10</v>
      </c>
      <c r="C369" s="810" t="s">
        <v>90</v>
      </c>
      <c r="D369" s="814">
        <v>60</v>
      </c>
      <c r="E369" s="814">
        <v>70</v>
      </c>
      <c r="F369" s="814">
        <v>80</v>
      </c>
      <c r="G369" s="814">
        <v>90</v>
      </c>
      <c r="H369" s="815">
        <v>100</v>
      </c>
      <c r="I369" s="810"/>
      <c r="J369" s="810"/>
      <c r="K369" s="810"/>
      <c r="L369" s="810"/>
      <c r="M369" s="810"/>
      <c r="N369" s="810"/>
      <c r="O369" s="810"/>
    </row>
    <row r="370" spans="1:15" ht="15.75" x14ac:dyDescent="0.25">
      <c r="A370" s="1126"/>
      <c r="B370" s="1127"/>
      <c r="C370" s="811" t="s">
        <v>91</v>
      </c>
      <c r="D370" s="811">
        <v>60</v>
      </c>
      <c r="E370" s="811">
        <v>70</v>
      </c>
      <c r="F370" s="811">
        <v>80</v>
      </c>
      <c r="G370" s="813">
        <v>90</v>
      </c>
      <c r="H370" s="813">
        <v>100</v>
      </c>
      <c r="I370" s="813"/>
      <c r="J370" s="813"/>
      <c r="K370" s="813"/>
      <c r="L370" s="813"/>
      <c r="M370" s="811"/>
      <c r="N370" s="811"/>
      <c r="O370" s="811"/>
    </row>
    <row r="371" spans="1:15" ht="31.5" x14ac:dyDescent="0.25">
      <c r="A371" s="1125" t="s">
        <v>105</v>
      </c>
      <c r="B371" s="1127">
        <v>25</v>
      </c>
      <c r="C371" s="810" t="s">
        <v>90</v>
      </c>
      <c r="D371" s="810"/>
      <c r="E371" s="816"/>
      <c r="F371" s="817">
        <v>10</v>
      </c>
      <c r="G371" s="817">
        <v>20</v>
      </c>
      <c r="H371" s="815">
        <v>30</v>
      </c>
      <c r="I371" s="815">
        <v>40</v>
      </c>
      <c r="J371" s="815">
        <v>50</v>
      </c>
      <c r="K371" s="815">
        <v>60</v>
      </c>
      <c r="L371" s="815">
        <v>70</v>
      </c>
      <c r="M371" s="815">
        <v>80</v>
      </c>
      <c r="N371" s="815">
        <v>100</v>
      </c>
      <c r="O371" s="815"/>
    </row>
    <row r="372" spans="1:15" x14ac:dyDescent="0.25">
      <c r="A372" s="1126"/>
      <c r="B372" s="1127"/>
      <c r="C372" s="811" t="s">
        <v>91</v>
      </c>
      <c r="D372" s="811"/>
      <c r="E372" s="818"/>
      <c r="F372" s="819">
        <v>10</v>
      </c>
      <c r="G372" s="819">
        <v>20</v>
      </c>
      <c r="H372" s="818">
        <v>20</v>
      </c>
      <c r="I372" s="818">
        <v>20</v>
      </c>
      <c r="J372" s="818">
        <v>40</v>
      </c>
      <c r="K372" s="818">
        <v>40</v>
      </c>
      <c r="L372" s="818">
        <v>70</v>
      </c>
      <c r="M372" s="818"/>
      <c r="N372" s="818"/>
      <c r="O372" s="818"/>
    </row>
    <row r="373" spans="1:15" ht="31.5" x14ac:dyDescent="0.25">
      <c r="A373" s="1125" t="s">
        <v>106</v>
      </c>
      <c r="B373" s="1127">
        <v>10</v>
      </c>
      <c r="C373" s="810" t="s">
        <v>90</v>
      </c>
      <c r="D373" s="810"/>
      <c r="E373" s="810"/>
      <c r="F373" s="817">
        <v>10</v>
      </c>
      <c r="G373" s="817">
        <v>20</v>
      </c>
      <c r="H373" s="815">
        <v>30</v>
      </c>
      <c r="I373" s="815">
        <v>40</v>
      </c>
      <c r="J373" s="815">
        <v>50</v>
      </c>
      <c r="K373" s="815">
        <v>60</v>
      </c>
      <c r="L373" s="815">
        <v>70</v>
      </c>
      <c r="M373" s="815">
        <v>80</v>
      </c>
      <c r="N373" s="815" t="s">
        <v>1528</v>
      </c>
      <c r="O373" s="815"/>
    </row>
    <row r="374" spans="1:15" x14ac:dyDescent="0.25">
      <c r="A374" s="1126"/>
      <c r="B374" s="1127"/>
      <c r="C374" s="811" t="s">
        <v>91</v>
      </c>
      <c r="D374" s="811"/>
      <c r="E374" s="818"/>
      <c r="F374" s="820">
        <v>10</v>
      </c>
      <c r="G374" s="820">
        <v>20</v>
      </c>
      <c r="H374" s="818">
        <v>30</v>
      </c>
      <c r="I374" s="818">
        <v>40</v>
      </c>
      <c r="J374" s="818">
        <v>50</v>
      </c>
      <c r="K374" s="818">
        <v>70</v>
      </c>
      <c r="L374" s="818">
        <v>70</v>
      </c>
      <c r="M374" s="818"/>
      <c r="N374" s="818"/>
      <c r="O374" s="818"/>
    </row>
    <row r="375" spans="1:15" ht="31.5" x14ac:dyDescent="0.25">
      <c r="A375" s="1125" t="s">
        <v>107</v>
      </c>
      <c r="B375" s="1127">
        <v>15</v>
      </c>
      <c r="C375" s="810" t="s">
        <v>90</v>
      </c>
      <c r="D375" s="810"/>
      <c r="E375" s="810"/>
      <c r="F375" s="815">
        <v>10</v>
      </c>
      <c r="G375" s="815">
        <v>40</v>
      </c>
      <c r="H375" s="815">
        <v>50</v>
      </c>
      <c r="I375" s="815">
        <v>60</v>
      </c>
      <c r="J375" s="815">
        <v>80</v>
      </c>
      <c r="K375" s="815">
        <v>100</v>
      </c>
      <c r="L375" s="815"/>
      <c r="M375" s="815"/>
      <c r="N375" s="815"/>
      <c r="O375" s="815"/>
    </row>
    <row r="376" spans="1:15" x14ac:dyDescent="0.25">
      <c r="A376" s="1126"/>
      <c r="B376" s="1127"/>
      <c r="C376" s="811" t="s">
        <v>91</v>
      </c>
      <c r="D376" s="811"/>
      <c r="E376" s="818"/>
      <c r="F376" s="820">
        <v>10</v>
      </c>
      <c r="G376" s="820">
        <v>40</v>
      </c>
      <c r="H376" s="818">
        <v>50</v>
      </c>
      <c r="I376" s="818">
        <v>50</v>
      </c>
      <c r="J376" s="818">
        <v>50</v>
      </c>
      <c r="K376" s="818">
        <v>70</v>
      </c>
      <c r="L376" s="818">
        <v>70</v>
      </c>
      <c r="M376" s="818"/>
      <c r="N376" s="818"/>
      <c r="O376" s="818"/>
    </row>
    <row r="377" spans="1:15" ht="31.5" x14ac:dyDescent="0.25">
      <c r="A377" s="1125" t="s">
        <v>108</v>
      </c>
      <c r="B377" s="1127">
        <v>15</v>
      </c>
      <c r="C377" s="810" t="s">
        <v>90</v>
      </c>
      <c r="D377" s="810"/>
      <c r="E377" s="810"/>
      <c r="F377" s="814">
        <v>10</v>
      </c>
      <c r="G377" s="814">
        <v>20</v>
      </c>
      <c r="H377" s="815">
        <v>30</v>
      </c>
      <c r="I377" s="815">
        <v>40</v>
      </c>
      <c r="J377" s="815">
        <v>50</v>
      </c>
      <c r="K377" s="815">
        <v>60</v>
      </c>
      <c r="L377" s="815">
        <v>70</v>
      </c>
      <c r="M377" s="815">
        <v>80</v>
      </c>
      <c r="N377" s="815">
        <v>90</v>
      </c>
      <c r="O377" s="815">
        <v>100</v>
      </c>
    </row>
    <row r="378" spans="1:15" x14ac:dyDescent="0.25">
      <c r="A378" s="1126"/>
      <c r="B378" s="1127"/>
      <c r="C378" s="811" t="s">
        <v>91</v>
      </c>
      <c r="D378" s="811"/>
      <c r="E378" s="818"/>
      <c r="F378" s="820">
        <v>10</v>
      </c>
      <c r="G378" s="820">
        <v>20</v>
      </c>
      <c r="H378" s="818">
        <v>30</v>
      </c>
      <c r="I378" s="818">
        <v>40</v>
      </c>
      <c r="J378" s="818">
        <v>50</v>
      </c>
      <c r="K378" s="818">
        <v>60</v>
      </c>
      <c r="L378" s="818">
        <v>70</v>
      </c>
      <c r="M378" s="818"/>
      <c r="N378" s="818"/>
      <c r="O378" s="818"/>
    </row>
    <row r="379" spans="1:15" ht="31.5" x14ac:dyDescent="0.25">
      <c r="A379" s="1125" t="s">
        <v>109</v>
      </c>
      <c r="B379" s="1127">
        <v>5</v>
      </c>
      <c r="C379" s="810" t="s">
        <v>90</v>
      </c>
      <c r="D379" s="810"/>
      <c r="E379" s="810"/>
      <c r="F379" s="814"/>
      <c r="G379" s="814"/>
      <c r="H379" s="815"/>
      <c r="I379" s="815"/>
      <c r="J379" s="815"/>
      <c r="K379" s="815"/>
      <c r="L379" s="815"/>
      <c r="M379" s="815"/>
      <c r="N379" s="815"/>
      <c r="O379" s="815">
        <v>100</v>
      </c>
    </row>
    <row r="380" spans="1:15" ht="15.75" x14ac:dyDescent="0.25">
      <c r="A380" s="1126"/>
      <c r="B380" s="1127"/>
      <c r="C380" s="811" t="s">
        <v>91</v>
      </c>
      <c r="D380" s="811"/>
      <c r="E380" s="811"/>
      <c r="F380" s="813"/>
      <c r="G380" s="813"/>
      <c r="H380" s="813"/>
      <c r="I380" s="813"/>
      <c r="J380" s="813"/>
      <c r="K380" s="813"/>
      <c r="L380" s="813"/>
      <c r="M380" s="811"/>
      <c r="N380" s="811"/>
      <c r="O380" s="811"/>
    </row>
    <row r="381" spans="1:15" ht="31.5" x14ac:dyDescent="0.25">
      <c r="A381" s="1125" t="s">
        <v>110</v>
      </c>
      <c r="B381" s="1128">
        <v>5</v>
      </c>
      <c r="C381" s="810" t="s">
        <v>90</v>
      </c>
      <c r="D381" s="810"/>
      <c r="E381" s="810"/>
      <c r="F381" s="810"/>
      <c r="G381" s="810"/>
      <c r="H381" s="810"/>
      <c r="I381" s="810"/>
      <c r="J381" s="810"/>
      <c r="K381" s="810"/>
      <c r="L381" s="810"/>
      <c r="M381" s="810"/>
      <c r="N381" s="810"/>
      <c r="O381" s="810"/>
    </row>
    <row r="382" spans="1:15" ht="15.75" x14ac:dyDescent="0.25">
      <c r="A382" s="1126"/>
      <c r="B382" s="1129"/>
      <c r="C382" s="811" t="s">
        <v>91</v>
      </c>
      <c r="D382" s="811"/>
      <c r="E382" s="811"/>
      <c r="F382" s="811"/>
      <c r="G382" s="811"/>
      <c r="H382" s="813"/>
      <c r="I382" s="813"/>
      <c r="J382" s="813"/>
      <c r="K382" s="813"/>
      <c r="L382" s="813"/>
      <c r="M382" s="811"/>
      <c r="N382" s="811"/>
      <c r="O382" s="811"/>
    </row>
    <row r="383" spans="1:15" ht="15.75" x14ac:dyDescent="0.25">
      <c r="A383" s="1125" t="s">
        <v>111</v>
      </c>
      <c r="B383" s="1127"/>
      <c r="C383" s="697"/>
      <c r="D383" s="697"/>
      <c r="E383" s="697"/>
      <c r="F383" s="697"/>
      <c r="G383" s="697"/>
      <c r="H383" s="697"/>
      <c r="I383" s="697"/>
      <c r="J383" s="697"/>
      <c r="K383" s="697"/>
      <c r="L383" s="697"/>
      <c r="M383" s="697"/>
      <c r="N383" s="697"/>
      <c r="O383" s="377"/>
    </row>
    <row r="384" spans="1:15" ht="16.5" thickBot="1" x14ac:dyDescent="0.3">
      <c r="A384" s="1126"/>
      <c r="B384" s="1127"/>
      <c r="C384" s="697"/>
      <c r="D384" s="697"/>
      <c r="E384" s="697"/>
      <c r="F384" s="697"/>
      <c r="G384" s="697"/>
      <c r="H384" s="697"/>
      <c r="I384" s="697"/>
      <c r="J384" s="697"/>
      <c r="K384" s="697"/>
      <c r="L384" s="697"/>
      <c r="M384" s="697"/>
      <c r="N384" s="697"/>
      <c r="O384" s="377"/>
    </row>
    <row r="385" spans="1:15" ht="16.5" thickBot="1" x14ac:dyDescent="0.3">
      <c r="A385" s="1652" t="s">
        <v>1407</v>
      </c>
      <c r="B385" s="1653"/>
      <c r="C385" s="1653"/>
      <c r="D385" s="1653"/>
      <c r="E385" s="1653"/>
      <c r="F385" s="1653"/>
      <c r="G385" s="1653"/>
      <c r="H385" s="1653"/>
      <c r="I385" s="1653"/>
      <c r="J385" s="1653"/>
      <c r="K385" s="1653"/>
      <c r="L385" s="1653"/>
      <c r="M385" s="1653"/>
      <c r="N385" s="1653"/>
      <c r="O385" s="1654"/>
    </row>
    <row r="386" spans="1:15" x14ac:dyDescent="0.25">
      <c r="A386" s="1904" t="s">
        <v>1529</v>
      </c>
      <c r="B386" s="1634"/>
      <c r="C386" s="1634"/>
      <c r="D386" s="1634"/>
      <c r="E386" s="1634"/>
      <c r="F386" s="1634"/>
      <c r="G386" s="1634"/>
      <c r="H386" s="1634"/>
      <c r="I386" s="1634"/>
      <c r="J386" s="1634"/>
      <c r="K386" s="1634"/>
      <c r="L386" s="1634"/>
      <c r="M386" s="1634"/>
      <c r="N386" s="1634"/>
      <c r="O386" s="1635"/>
    </row>
    <row r="387" spans="1:15" ht="15.75" x14ac:dyDescent="0.25">
      <c r="A387" s="1636" t="s">
        <v>1530</v>
      </c>
      <c r="B387" s="1637"/>
      <c r="C387" s="1637"/>
      <c r="D387" s="1637"/>
      <c r="E387" s="1637"/>
      <c r="F387" s="1637"/>
      <c r="G387" s="1637"/>
      <c r="H387" s="1637"/>
      <c r="I387" s="1637"/>
      <c r="J387" s="1637"/>
      <c r="K387" s="1637"/>
      <c r="L387" s="1637"/>
      <c r="M387" s="1637"/>
      <c r="N387" s="1637"/>
      <c r="O387" s="1638"/>
    </row>
    <row r="388" spans="1:15" ht="15.75" x14ac:dyDescent="0.25">
      <c r="A388" s="1636" t="s">
        <v>1531</v>
      </c>
      <c r="B388" s="1637"/>
      <c r="C388" s="1637"/>
      <c r="D388" s="1637"/>
      <c r="E388" s="1637"/>
      <c r="F388" s="1637"/>
      <c r="G388" s="1637"/>
      <c r="H388" s="1637"/>
      <c r="I388" s="1637"/>
      <c r="J388" s="1637"/>
      <c r="K388" s="1637"/>
      <c r="L388" s="1637"/>
      <c r="M388" s="1637"/>
      <c r="N388" s="1637"/>
      <c r="O388" s="1638"/>
    </row>
    <row r="389" spans="1:15" x14ac:dyDescent="0.25">
      <c r="A389" s="1746" t="s">
        <v>1532</v>
      </c>
      <c r="B389" s="1072"/>
      <c r="C389" s="1072"/>
      <c r="D389" s="1072"/>
      <c r="E389" s="1072"/>
      <c r="F389" s="1072"/>
      <c r="G389" s="1072"/>
      <c r="H389" s="1072"/>
      <c r="I389" s="1072"/>
      <c r="J389" s="1072"/>
      <c r="K389" s="1072"/>
      <c r="L389" s="1072"/>
      <c r="M389" s="1072"/>
      <c r="N389" s="1072"/>
      <c r="O389" s="1747"/>
    </row>
    <row r="390" spans="1:15" x14ac:dyDescent="0.25">
      <c r="A390" s="1642" t="s">
        <v>1533</v>
      </c>
      <c r="B390" s="1643"/>
      <c r="C390" s="1643"/>
      <c r="D390" s="1643"/>
      <c r="E390" s="1643"/>
      <c r="F390" s="1643"/>
      <c r="G390" s="1643"/>
      <c r="H390" s="1643"/>
      <c r="I390" s="1643"/>
      <c r="J390" s="1643"/>
      <c r="K390" s="1643"/>
      <c r="L390" s="1643"/>
      <c r="M390" s="1643"/>
      <c r="N390" s="1643"/>
      <c r="O390" s="1644"/>
    </row>
    <row r="391" spans="1:15" ht="15.75" x14ac:dyDescent="0.25">
      <c r="A391" s="1645" t="s">
        <v>1534</v>
      </c>
      <c r="B391" s="1646"/>
      <c r="C391" s="1646"/>
      <c r="D391" s="1646"/>
      <c r="E391" s="1646"/>
      <c r="F391" s="1646"/>
      <c r="G391" s="1646"/>
      <c r="H391" s="1646"/>
      <c r="I391" s="1646"/>
      <c r="J391" s="1646"/>
      <c r="K391" s="1646"/>
      <c r="L391" s="1646"/>
      <c r="M391" s="1646"/>
      <c r="N391" s="1646"/>
      <c r="O391" s="1647"/>
    </row>
    <row r="392" spans="1:15" ht="16.5" thickBot="1" x14ac:dyDescent="0.3">
      <c r="A392" s="1624" t="s">
        <v>1535</v>
      </c>
      <c r="B392" s="1625"/>
      <c r="C392" s="1625"/>
      <c r="D392" s="1625"/>
      <c r="E392" s="1625"/>
      <c r="F392" s="1625"/>
      <c r="G392" s="1625"/>
      <c r="H392" s="1625"/>
      <c r="I392" s="1625"/>
      <c r="J392" s="1625"/>
      <c r="K392" s="1625"/>
      <c r="L392" s="1625"/>
      <c r="M392" s="1625"/>
      <c r="N392" s="1625"/>
      <c r="O392" s="1626"/>
    </row>
    <row r="393" spans="1:15" ht="15.75" thickBot="1" x14ac:dyDescent="0.3">
      <c r="A393" s="1741" t="s">
        <v>1536</v>
      </c>
      <c r="B393" s="1742"/>
      <c r="C393" s="1742"/>
      <c r="D393" s="1742"/>
      <c r="E393" s="1742"/>
      <c r="F393" s="1742"/>
      <c r="G393" s="1742"/>
      <c r="H393" s="1742"/>
      <c r="I393" s="1742"/>
      <c r="J393" s="1742"/>
      <c r="K393" s="1742"/>
      <c r="L393" s="1742"/>
      <c r="M393" s="1742"/>
      <c r="N393" s="1742"/>
      <c r="O393" s="1743"/>
    </row>
    <row r="394" spans="1:15" ht="15.75" thickBot="1" x14ac:dyDescent="0.3">
      <c r="A394" s="1741" t="s">
        <v>1537</v>
      </c>
      <c r="B394" s="1742"/>
      <c r="C394" s="1742"/>
      <c r="D394" s="1742"/>
      <c r="E394" s="1742"/>
      <c r="F394" s="1742"/>
      <c r="G394" s="1742"/>
      <c r="H394" s="1742"/>
      <c r="I394" s="1742"/>
      <c r="J394" s="1742"/>
      <c r="K394" s="1742"/>
      <c r="L394" s="1742"/>
      <c r="M394" s="1742"/>
      <c r="N394" s="1742"/>
      <c r="O394" s="1743"/>
    </row>
    <row r="395" spans="1:15" ht="16.5" thickBot="1" x14ac:dyDescent="0.3">
      <c r="A395" s="1630" t="s">
        <v>1417</v>
      </c>
      <c r="B395" s="1631"/>
      <c r="C395" s="1631"/>
      <c r="D395" s="1631"/>
      <c r="E395" s="1631"/>
      <c r="F395" s="1631"/>
      <c r="G395" s="1631"/>
      <c r="H395" s="1631"/>
      <c r="I395" s="1631"/>
      <c r="J395" s="1631"/>
      <c r="K395" s="1631"/>
      <c r="L395" s="1631"/>
      <c r="M395" s="1631"/>
      <c r="N395" s="1631"/>
      <c r="O395" s="1632"/>
    </row>
    <row r="396" spans="1:15" ht="16.5" thickBot="1" x14ac:dyDescent="0.3">
      <c r="A396" s="1630" t="s">
        <v>1418</v>
      </c>
      <c r="B396" s="1631"/>
      <c r="C396" s="1631"/>
      <c r="D396" s="1631"/>
      <c r="E396" s="1631"/>
      <c r="F396" s="1631"/>
      <c r="G396" s="1631"/>
      <c r="H396" s="1631"/>
      <c r="I396" s="1631"/>
      <c r="J396" s="1631"/>
      <c r="K396" s="1631"/>
      <c r="L396" s="1631"/>
      <c r="M396" s="1631"/>
      <c r="N396" s="1631"/>
      <c r="O396" s="1632"/>
    </row>
    <row r="397" spans="1:15" ht="16.5" thickBot="1" x14ac:dyDescent="0.3">
      <c r="A397" s="1630" t="s">
        <v>1419</v>
      </c>
      <c r="B397" s="1631"/>
      <c r="C397" s="1631"/>
      <c r="D397" s="1631"/>
      <c r="E397" s="1631"/>
      <c r="F397" s="1631"/>
      <c r="G397" s="1631"/>
      <c r="H397" s="1631"/>
      <c r="I397" s="1631"/>
      <c r="J397" s="1631"/>
      <c r="K397" s="1631"/>
      <c r="L397" s="1631"/>
      <c r="M397" s="1631"/>
      <c r="N397" s="1631"/>
      <c r="O397" s="1632"/>
    </row>
    <row r="398" spans="1:15" x14ac:dyDescent="0.25">
      <c r="A398" s="681"/>
      <c r="B398" s="681"/>
      <c r="C398" s="681"/>
      <c r="D398" s="681"/>
      <c r="E398" s="681"/>
      <c r="F398" s="681"/>
      <c r="G398" s="681"/>
      <c r="H398" s="681"/>
      <c r="I398" s="681"/>
      <c r="J398" s="681"/>
      <c r="K398" s="681"/>
      <c r="L398" s="681"/>
      <c r="M398" s="681"/>
      <c r="N398" s="681"/>
      <c r="O398" s="681"/>
    </row>
    <row r="399" spans="1:15" x14ac:dyDescent="0.25">
      <c r="A399" s="681"/>
      <c r="B399" s="681"/>
      <c r="C399" s="681"/>
      <c r="D399" s="681"/>
      <c r="E399" s="681"/>
      <c r="F399" s="681"/>
      <c r="G399" s="681"/>
      <c r="H399" s="681"/>
      <c r="I399" s="681"/>
      <c r="J399" s="681"/>
      <c r="K399" s="681"/>
      <c r="L399" s="681"/>
      <c r="M399" s="681"/>
      <c r="N399" s="681"/>
      <c r="O399" s="681"/>
    </row>
    <row r="400" spans="1:15" x14ac:dyDescent="0.25">
      <c r="A400" s="681"/>
      <c r="B400" s="681"/>
      <c r="C400" s="681"/>
      <c r="D400" s="681"/>
      <c r="E400" s="681"/>
      <c r="F400" s="681"/>
      <c r="G400" s="681"/>
      <c r="H400" s="681"/>
      <c r="I400" s="681"/>
      <c r="J400" s="681"/>
      <c r="K400" s="681"/>
      <c r="L400" s="681"/>
      <c r="M400" s="681"/>
      <c r="N400" s="681"/>
      <c r="O400" s="681"/>
    </row>
    <row r="401" spans="1:15" x14ac:dyDescent="0.25">
      <c r="A401" s="681"/>
      <c r="B401" s="681"/>
      <c r="C401" s="681"/>
      <c r="D401" s="681"/>
      <c r="E401" s="681"/>
      <c r="F401" s="681"/>
      <c r="G401" s="681"/>
      <c r="H401" s="681"/>
      <c r="I401" s="681"/>
      <c r="J401" s="681"/>
      <c r="K401" s="681"/>
      <c r="L401" s="681"/>
      <c r="M401" s="681"/>
      <c r="N401" s="681"/>
      <c r="O401" s="681"/>
    </row>
    <row r="402" spans="1:15" ht="47.25" x14ac:dyDescent="0.25">
      <c r="A402" s="807" t="s">
        <v>1538</v>
      </c>
      <c r="B402" s="1687" t="s">
        <v>1539</v>
      </c>
      <c r="C402" s="1688"/>
      <c r="D402" s="1688"/>
      <c r="E402" s="1688"/>
      <c r="F402" s="1688"/>
      <c r="G402" s="1688"/>
      <c r="H402" s="1688"/>
      <c r="I402" s="1688"/>
      <c r="J402" s="1689"/>
      <c r="K402" s="1687" t="s">
        <v>1387</v>
      </c>
      <c r="L402" s="1690"/>
      <c r="M402" s="1690"/>
      <c r="N402" s="1691"/>
      <c r="O402" s="808">
        <v>0.11</v>
      </c>
    </row>
    <row r="403" spans="1:15" ht="15.75" x14ac:dyDescent="0.25">
      <c r="A403" s="696"/>
      <c r="B403" s="697"/>
      <c r="C403" s="698"/>
      <c r="D403" s="698"/>
      <c r="E403" s="698"/>
      <c r="F403" s="698"/>
      <c r="G403" s="698"/>
      <c r="H403" s="698"/>
      <c r="I403" s="698"/>
      <c r="J403" s="698"/>
      <c r="K403" s="698"/>
      <c r="L403" s="698"/>
      <c r="M403" s="698"/>
      <c r="N403" s="698"/>
      <c r="O403" s="696"/>
    </row>
    <row r="404" spans="1:15" ht="31.5" x14ac:dyDescent="0.25">
      <c r="A404" s="695" t="s">
        <v>9</v>
      </c>
      <c r="B404" s="1046" t="s">
        <v>1540</v>
      </c>
      <c r="C404" s="1679"/>
      <c r="D404" s="1679"/>
      <c r="E404" s="1679"/>
      <c r="F404" s="1679"/>
      <c r="G404" s="1679"/>
      <c r="H404" s="1679"/>
      <c r="I404" s="1679"/>
      <c r="J404" s="1680"/>
      <c r="K404" s="1046" t="s">
        <v>1389</v>
      </c>
      <c r="L404" s="1679"/>
      <c r="M404" s="1679"/>
      <c r="N404" s="1680"/>
      <c r="O404" s="821">
        <v>0.2</v>
      </c>
    </row>
    <row r="405" spans="1:15" ht="31.5" x14ac:dyDescent="0.25">
      <c r="A405" s="696"/>
      <c r="B405" s="697"/>
      <c r="C405" s="698"/>
      <c r="D405" s="698"/>
      <c r="E405" s="1049" t="s">
        <v>14</v>
      </c>
      <c r="F405" s="1049"/>
      <c r="G405" s="1049"/>
      <c r="H405" s="1049"/>
      <c r="I405" s="737" t="s">
        <v>15</v>
      </c>
      <c r="J405" s="701"/>
      <c r="K405" s="701"/>
      <c r="L405" s="1049" t="s">
        <v>16</v>
      </c>
      <c r="M405" s="1049"/>
      <c r="N405" s="1049"/>
      <c r="O405" s="737" t="s">
        <v>15</v>
      </c>
    </row>
    <row r="406" spans="1:15" x14ac:dyDescent="0.25">
      <c r="A406" s="1002" t="s">
        <v>17</v>
      </c>
      <c r="B406" s="1008"/>
      <c r="C406" s="1008"/>
      <c r="D406" s="1003"/>
      <c r="E406" s="1045" t="s">
        <v>1541</v>
      </c>
      <c r="F406" s="1045"/>
      <c r="G406" s="1045"/>
      <c r="H406" s="1045"/>
      <c r="I406" s="763">
        <v>25</v>
      </c>
      <c r="J406" s="1002" t="s">
        <v>19</v>
      </c>
      <c r="K406" s="1003"/>
      <c r="L406" s="1045" t="s">
        <v>1542</v>
      </c>
      <c r="M406" s="1045"/>
      <c r="N406" s="1045"/>
      <c r="O406" s="763">
        <v>100</v>
      </c>
    </row>
    <row r="407" spans="1:15" x14ac:dyDescent="0.25">
      <c r="A407" s="1004"/>
      <c r="B407" s="1009"/>
      <c r="C407" s="1009"/>
      <c r="D407" s="1005"/>
      <c r="E407" s="1045" t="s">
        <v>1543</v>
      </c>
      <c r="F407" s="1045"/>
      <c r="G407" s="1045"/>
      <c r="H407" s="1045"/>
      <c r="I407" s="763">
        <v>50</v>
      </c>
      <c r="J407" s="1004"/>
      <c r="K407" s="1005"/>
      <c r="L407" s="1045" t="s">
        <v>1544</v>
      </c>
      <c r="M407" s="1045"/>
      <c r="N407" s="1045"/>
      <c r="O407" s="763">
        <v>50</v>
      </c>
    </row>
    <row r="408" spans="1:15" x14ac:dyDescent="0.25">
      <c r="A408" s="1004"/>
      <c r="B408" s="1009"/>
      <c r="C408" s="1009"/>
      <c r="D408" s="1005"/>
      <c r="E408" s="1045"/>
      <c r="F408" s="1045"/>
      <c r="G408" s="1045"/>
      <c r="H408" s="1045"/>
      <c r="I408" s="704"/>
      <c r="J408" s="1004"/>
      <c r="K408" s="1005"/>
      <c r="L408" s="1045"/>
      <c r="M408" s="1045"/>
      <c r="N408" s="1045"/>
      <c r="O408" s="704"/>
    </row>
    <row r="409" spans="1:15" x14ac:dyDescent="0.25">
      <c r="A409" s="1004"/>
      <c r="B409" s="1009"/>
      <c r="C409" s="1009"/>
      <c r="D409" s="1005"/>
      <c r="E409" s="1045"/>
      <c r="F409" s="1045"/>
      <c r="G409" s="1045"/>
      <c r="H409" s="1045"/>
      <c r="I409" s="704"/>
      <c r="J409" s="1004"/>
      <c r="K409" s="1005"/>
      <c r="L409" s="1045"/>
      <c r="M409" s="1045"/>
      <c r="N409" s="1045"/>
      <c r="O409" s="704"/>
    </row>
    <row r="410" spans="1:15" x14ac:dyDescent="0.25">
      <c r="A410" s="1004"/>
      <c r="B410" s="1009"/>
      <c r="C410" s="1009"/>
      <c r="D410" s="1005"/>
      <c r="E410" s="1045"/>
      <c r="F410" s="1045"/>
      <c r="G410" s="1045"/>
      <c r="H410" s="1045"/>
      <c r="I410" s="704"/>
      <c r="J410" s="1004"/>
      <c r="K410" s="1005"/>
      <c r="L410" s="1045"/>
      <c r="M410" s="1045"/>
      <c r="N410" s="1045"/>
      <c r="O410" s="704"/>
    </row>
    <row r="411" spans="1:15" x14ac:dyDescent="0.25">
      <c r="A411" s="1004"/>
      <c r="B411" s="1009"/>
      <c r="C411" s="1009"/>
      <c r="D411" s="1005"/>
      <c r="E411" s="1045"/>
      <c r="F411" s="1045"/>
      <c r="G411" s="1045"/>
      <c r="H411" s="1045"/>
      <c r="I411" s="704"/>
      <c r="J411" s="1004"/>
      <c r="K411" s="1005"/>
      <c r="L411" s="1045"/>
      <c r="M411" s="1045"/>
      <c r="N411" s="1045"/>
      <c r="O411" s="704"/>
    </row>
    <row r="412" spans="1:15" x14ac:dyDescent="0.25">
      <c r="A412" s="1004"/>
      <c r="B412" s="1009"/>
      <c r="C412" s="1009"/>
      <c r="D412" s="1005"/>
      <c r="E412" s="1045"/>
      <c r="F412" s="1045"/>
      <c r="G412" s="1045"/>
      <c r="H412" s="1045"/>
      <c r="I412" s="704"/>
      <c r="J412" s="1004"/>
      <c r="K412" s="1005"/>
      <c r="L412" s="1045"/>
      <c r="M412" s="1045"/>
      <c r="N412" s="1045"/>
      <c r="O412" s="704"/>
    </row>
    <row r="413" spans="1:15" x14ac:dyDescent="0.25">
      <c r="A413" s="1006"/>
      <c r="B413" s="1010"/>
      <c r="C413" s="1010"/>
      <c r="D413" s="1007"/>
      <c r="E413" s="1045"/>
      <c r="F413" s="1045"/>
      <c r="G413" s="1045"/>
      <c r="H413" s="1045"/>
      <c r="I413" s="704"/>
      <c r="J413" s="1006"/>
      <c r="K413" s="1007"/>
      <c r="L413" s="1045"/>
      <c r="M413" s="1045"/>
      <c r="N413" s="1045"/>
      <c r="O413" s="704"/>
    </row>
    <row r="414" spans="1:15" ht="15.75" x14ac:dyDescent="0.25">
      <c r="A414" s="696"/>
      <c r="B414" s="697"/>
      <c r="C414" s="698"/>
      <c r="D414" s="698"/>
      <c r="E414" s="698"/>
      <c r="F414" s="698"/>
      <c r="G414" s="698"/>
      <c r="H414" s="698"/>
      <c r="I414" s="698"/>
      <c r="J414" s="698"/>
      <c r="K414" s="698"/>
      <c r="L414" s="698"/>
      <c r="M414" s="698"/>
      <c r="N414" s="698"/>
      <c r="O414" s="696"/>
    </row>
    <row r="415" spans="1:15" ht="15.75" x14ac:dyDescent="0.25">
      <c r="A415" s="696"/>
      <c r="B415" s="697"/>
      <c r="C415" s="698"/>
      <c r="D415" s="698"/>
      <c r="E415" s="698"/>
      <c r="F415" s="698"/>
      <c r="G415" s="698"/>
      <c r="H415" s="698"/>
      <c r="I415" s="698"/>
      <c r="J415" s="698"/>
      <c r="K415" s="698"/>
      <c r="L415" s="698"/>
      <c r="M415" s="698"/>
      <c r="N415" s="698"/>
      <c r="O415" s="696"/>
    </row>
    <row r="416" spans="1:15" ht="63" x14ac:dyDescent="0.25">
      <c r="A416" s="705" t="s">
        <v>48</v>
      </c>
      <c r="B416" s="733" t="s">
        <v>49</v>
      </c>
      <c r="C416" s="762" t="s">
        <v>50</v>
      </c>
      <c r="D416" s="762" t="s">
        <v>51</v>
      </c>
      <c r="E416" s="705" t="s">
        <v>52</v>
      </c>
      <c r="F416" s="1041" t="s">
        <v>53</v>
      </c>
      <c r="G416" s="1041"/>
      <c r="H416" s="1041" t="s">
        <v>54</v>
      </c>
      <c r="I416" s="1041"/>
      <c r="J416" s="733" t="s">
        <v>55</v>
      </c>
      <c r="K416" s="1041" t="s">
        <v>56</v>
      </c>
      <c r="L416" s="1041"/>
      <c r="M416" s="1042" t="s">
        <v>57</v>
      </c>
      <c r="N416" s="1043"/>
      <c r="O416" s="1044"/>
    </row>
    <row r="417" spans="1:15" ht="120" x14ac:dyDescent="0.25">
      <c r="A417" s="27" t="s">
        <v>58</v>
      </c>
      <c r="B417" s="63">
        <v>100</v>
      </c>
      <c r="C417" s="743" t="s">
        <v>1545</v>
      </c>
      <c r="D417" s="743"/>
      <c r="E417" s="743"/>
      <c r="F417" s="1127" t="s">
        <v>1546</v>
      </c>
      <c r="G417" s="1127"/>
      <c r="H417" s="1133" t="s">
        <v>290</v>
      </c>
      <c r="I417" s="1117"/>
      <c r="J417" s="741">
        <v>100</v>
      </c>
      <c r="K417" s="1108" t="s">
        <v>139</v>
      </c>
      <c r="L417" s="1108"/>
      <c r="M417" s="1109" t="s">
        <v>1541</v>
      </c>
      <c r="N417" s="1109"/>
      <c r="O417" s="1109"/>
    </row>
    <row r="418" spans="1:15" ht="15.75" x14ac:dyDescent="0.25">
      <c r="A418" s="1015" t="s">
        <v>67</v>
      </c>
      <c r="B418" s="1017"/>
      <c r="C418" s="1506" t="s">
        <v>1547</v>
      </c>
      <c r="D418" s="1507"/>
      <c r="E418" s="1507"/>
      <c r="F418" s="1507"/>
      <c r="G418" s="1508"/>
      <c r="H418" s="1035" t="s">
        <v>69</v>
      </c>
      <c r="I418" s="1036"/>
      <c r="J418" s="1037"/>
      <c r="K418" s="1497" t="s">
        <v>1548</v>
      </c>
      <c r="L418" s="1509"/>
      <c r="M418" s="1509"/>
      <c r="N418" s="1509"/>
      <c r="O418" s="1498"/>
    </row>
    <row r="419" spans="1:15" ht="15.75" x14ac:dyDescent="0.25">
      <c r="A419" s="1096" t="s">
        <v>71</v>
      </c>
      <c r="B419" s="1097"/>
      <c r="C419" s="1097"/>
      <c r="D419" s="1097"/>
      <c r="E419" s="1097"/>
      <c r="F419" s="1098"/>
      <c r="G419" s="1099" t="s">
        <v>72</v>
      </c>
      <c r="H419" s="1099"/>
      <c r="I419" s="1099"/>
      <c r="J419" s="1099"/>
      <c r="K419" s="1099"/>
      <c r="L419" s="1099"/>
      <c r="M419" s="1099"/>
      <c r="N419" s="1099"/>
      <c r="O419" s="1099"/>
    </row>
    <row r="420" spans="1:15" x14ac:dyDescent="0.25">
      <c r="A420" s="1887" t="s">
        <v>1549</v>
      </c>
      <c r="B420" s="1888"/>
      <c r="C420" s="1888"/>
      <c r="D420" s="1888"/>
      <c r="E420" s="1888"/>
      <c r="F420" s="1889"/>
      <c r="G420" s="1887" t="s">
        <v>1550</v>
      </c>
      <c r="H420" s="1893"/>
      <c r="I420" s="1893"/>
      <c r="J420" s="1893"/>
      <c r="K420" s="1893"/>
      <c r="L420" s="1893"/>
      <c r="M420" s="1893"/>
      <c r="N420" s="1893"/>
      <c r="O420" s="1894"/>
    </row>
    <row r="421" spans="1:15" x14ac:dyDescent="0.25">
      <c r="A421" s="1890"/>
      <c r="B421" s="1891"/>
      <c r="C421" s="1891"/>
      <c r="D421" s="1891"/>
      <c r="E421" s="1891"/>
      <c r="F421" s="1892"/>
      <c r="G421" s="1895"/>
      <c r="H421" s="1896"/>
      <c r="I421" s="1896"/>
      <c r="J421" s="1896"/>
      <c r="K421" s="1896"/>
      <c r="L421" s="1896"/>
      <c r="M421" s="1896"/>
      <c r="N421" s="1896"/>
      <c r="O421" s="1897"/>
    </row>
    <row r="422" spans="1:15" ht="15.75" x14ac:dyDescent="0.25">
      <c r="A422" s="1096" t="s">
        <v>75</v>
      </c>
      <c r="B422" s="1097"/>
      <c r="C422" s="1097"/>
      <c r="D422" s="1097"/>
      <c r="E422" s="1097"/>
      <c r="F422" s="1097"/>
      <c r="G422" s="1099" t="s">
        <v>76</v>
      </c>
      <c r="H422" s="1099"/>
      <c r="I422" s="1099"/>
      <c r="J422" s="1099"/>
      <c r="K422" s="1099"/>
      <c r="L422" s="1099"/>
      <c r="M422" s="1099"/>
      <c r="N422" s="1099"/>
      <c r="O422" s="1099"/>
    </row>
    <row r="423" spans="1:15" x14ac:dyDescent="0.25">
      <c r="A423" s="1123" t="s">
        <v>1541</v>
      </c>
      <c r="B423" s="1123"/>
      <c r="C423" s="1123"/>
      <c r="D423" s="1123"/>
      <c r="E423" s="1123"/>
      <c r="F423" s="1123"/>
      <c r="G423" s="1521" t="s">
        <v>1541</v>
      </c>
      <c r="H423" s="1522"/>
      <c r="I423" s="1522"/>
      <c r="J423" s="1522"/>
      <c r="K423" s="1522"/>
      <c r="L423" s="1522"/>
      <c r="M423" s="1522"/>
      <c r="N423" s="1522"/>
      <c r="O423" s="1523"/>
    </row>
    <row r="424" spans="1:15" x14ac:dyDescent="0.25">
      <c r="A424" s="1123"/>
      <c r="B424" s="1123"/>
      <c r="C424" s="1123"/>
      <c r="D424" s="1123"/>
      <c r="E424" s="1123"/>
      <c r="F424" s="1123"/>
      <c r="G424" s="1524"/>
      <c r="H424" s="1525"/>
      <c r="I424" s="1525"/>
      <c r="J424" s="1525"/>
      <c r="K424" s="1525"/>
      <c r="L424" s="1525"/>
      <c r="M424" s="1525"/>
      <c r="N424" s="1525"/>
      <c r="O424" s="1526"/>
    </row>
    <row r="425" spans="1:15" ht="15.75" x14ac:dyDescent="0.25">
      <c r="A425" s="377"/>
      <c r="B425" s="378"/>
      <c r="C425" s="697"/>
      <c r="D425" s="697"/>
      <c r="E425" s="697"/>
      <c r="F425" s="697"/>
      <c r="G425" s="697"/>
      <c r="H425" s="697"/>
      <c r="I425" s="697"/>
      <c r="J425" s="697"/>
      <c r="K425" s="697"/>
      <c r="L425" s="697"/>
      <c r="M425" s="697"/>
      <c r="N425" s="697"/>
      <c r="O425" s="377"/>
    </row>
    <row r="426" spans="1:15" ht="15.75" x14ac:dyDescent="0.25">
      <c r="A426" s="697"/>
      <c r="B426" s="697"/>
      <c r="C426" s="377"/>
      <c r="D426" s="1015" t="s">
        <v>77</v>
      </c>
      <c r="E426" s="1016"/>
      <c r="F426" s="1016"/>
      <c r="G426" s="1016"/>
      <c r="H426" s="1016"/>
      <c r="I426" s="1016"/>
      <c r="J426" s="1016"/>
      <c r="K426" s="1016"/>
      <c r="L426" s="1016"/>
      <c r="M426" s="1016"/>
      <c r="N426" s="1016"/>
      <c r="O426" s="1017"/>
    </row>
    <row r="427" spans="1:15" ht="15.75" x14ac:dyDescent="0.25">
      <c r="A427" s="377"/>
      <c r="B427" s="378"/>
      <c r="C427" s="697"/>
      <c r="D427" s="733" t="s">
        <v>78</v>
      </c>
      <c r="E427" s="733" t="s">
        <v>79</v>
      </c>
      <c r="F427" s="733" t="s">
        <v>80</v>
      </c>
      <c r="G427" s="733" t="s">
        <v>81</v>
      </c>
      <c r="H427" s="733" t="s">
        <v>82</v>
      </c>
      <c r="I427" s="733" t="s">
        <v>83</v>
      </c>
      <c r="J427" s="733" t="s">
        <v>84</v>
      </c>
      <c r="K427" s="733" t="s">
        <v>85</v>
      </c>
      <c r="L427" s="733" t="s">
        <v>86</v>
      </c>
      <c r="M427" s="733" t="s">
        <v>87</v>
      </c>
      <c r="N427" s="733" t="s">
        <v>88</v>
      </c>
      <c r="O427" s="733" t="s">
        <v>89</v>
      </c>
    </row>
    <row r="428" spans="1:15" ht="15.75" x14ac:dyDescent="0.25">
      <c r="A428" s="1050" t="s">
        <v>90</v>
      </c>
      <c r="B428" s="1050"/>
      <c r="C428" s="1050"/>
      <c r="D428" s="738"/>
      <c r="E428" s="738"/>
      <c r="F428" s="738"/>
      <c r="G428" s="738"/>
      <c r="H428" s="738"/>
      <c r="I428" s="738"/>
      <c r="J428" s="738"/>
      <c r="K428" s="738"/>
      <c r="L428" s="738"/>
      <c r="M428" s="738"/>
      <c r="N428" s="738"/>
      <c r="O428" s="738"/>
    </row>
    <row r="429" spans="1:15" ht="15.75" x14ac:dyDescent="0.25">
      <c r="A429" s="1051" t="s">
        <v>91</v>
      </c>
      <c r="B429" s="1051"/>
      <c r="C429" s="1051"/>
      <c r="D429" s="683"/>
      <c r="E429" s="683"/>
      <c r="F429" s="683"/>
      <c r="G429" s="683"/>
      <c r="H429" s="683"/>
      <c r="I429" s="683"/>
      <c r="J429" s="683"/>
      <c r="K429" s="683"/>
      <c r="L429" s="683"/>
      <c r="M429" s="683"/>
      <c r="N429" s="683"/>
      <c r="O429" s="683"/>
    </row>
    <row r="430" spans="1:15" ht="15.75" x14ac:dyDescent="0.25">
      <c r="A430" s="377"/>
      <c r="B430" s="378"/>
      <c r="C430" s="379"/>
      <c r="D430" s="379"/>
      <c r="E430" s="379"/>
      <c r="F430" s="379"/>
      <c r="G430" s="379"/>
      <c r="H430" s="379"/>
      <c r="I430" s="379"/>
      <c r="J430" s="379"/>
      <c r="K430" s="379"/>
      <c r="L430" s="380"/>
      <c r="M430" s="380"/>
      <c r="N430" s="380"/>
      <c r="O430" s="377"/>
    </row>
    <row r="431" spans="1:15" ht="15.75" x14ac:dyDescent="0.25">
      <c r="A431" s="751" t="s">
        <v>101</v>
      </c>
      <c r="B431" s="751" t="s">
        <v>49</v>
      </c>
      <c r="C431" s="809"/>
      <c r="D431" s="749" t="s">
        <v>78</v>
      </c>
      <c r="E431" s="749" t="s">
        <v>79</v>
      </c>
      <c r="F431" s="749" t="s">
        <v>80</v>
      </c>
      <c r="G431" s="749" t="s">
        <v>81</v>
      </c>
      <c r="H431" s="749" t="s">
        <v>82</v>
      </c>
      <c r="I431" s="749" t="s">
        <v>83</v>
      </c>
      <c r="J431" s="749" t="s">
        <v>84</v>
      </c>
      <c r="K431" s="749" t="s">
        <v>85</v>
      </c>
      <c r="L431" s="749" t="s">
        <v>86</v>
      </c>
      <c r="M431" s="749" t="s">
        <v>87</v>
      </c>
      <c r="N431" s="749" t="s">
        <v>88</v>
      </c>
      <c r="O431" s="749" t="s">
        <v>89</v>
      </c>
    </row>
    <row r="432" spans="1:15" ht="31.5" x14ac:dyDescent="0.25">
      <c r="A432" s="1648" t="s">
        <v>1551</v>
      </c>
      <c r="B432" s="1139"/>
      <c r="C432" s="810" t="s">
        <v>90</v>
      </c>
      <c r="D432" s="810">
        <v>5</v>
      </c>
      <c r="E432" s="810">
        <v>30</v>
      </c>
      <c r="F432" s="810">
        <v>60</v>
      </c>
      <c r="G432" s="810">
        <v>100</v>
      </c>
      <c r="H432" s="810"/>
      <c r="I432" s="810"/>
      <c r="J432" s="810"/>
      <c r="K432" s="810"/>
      <c r="L432" s="810"/>
      <c r="M432" s="810"/>
      <c r="N432" s="810"/>
      <c r="O432" s="810"/>
    </row>
    <row r="433" spans="1:15" ht="15.75" x14ac:dyDescent="0.25">
      <c r="A433" s="1850"/>
      <c r="B433" s="1139"/>
      <c r="C433" s="811" t="s">
        <v>91</v>
      </c>
      <c r="D433" s="822">
        <v>5</v>
      </c>
      <c r="E433" s="822">
        <v>30</v>
      </c>
      <c r="F433" s="822">
        <v>60</v>
      </c>
      <c r="G433" s="822">
        <v>80</v>
      </c>
      <c r="H433" s="813"/>
      <c r="I433" s="813"/>
      <c r="J433" s="813"/>
      <c r="K433" s="813"/>
      <c r="L433" s="813"/>
      <c r="M433" s="811"/>
      <c r="N433" s="811"/>
      <c r="O433" s="811"/>
    </row>
    <row r="434" spans="1:15" ht="31.5" x14ac:dyDescent="0.25">
      <c r="A434" s="1852" t="s">
        <v>1552</v>
      </c>
      <c r="B434" s="1139"/>
      <c r="C434" s="810" t="s">
        <v>90</v>
      </c>
      <c r="D434" s="810">
        <v>5</v>
      </c>
      <c r="E434" s="810">
        <v>20</v>
      </c>
      <c r="F434" s="810">
        <v>40</v>
      </c>
      <c r="G434" s="810">
        <v>60</v>
      </c>
      <c r="H434" s="810">
        <v>80</v>
      </c>
      <c r="I434" s="810">
        <v>100</v>
      </c>
      <c r="J434" s="810"/>
      <c r="K434" s="810"/>
      <c r="L434" s="810"/>
      <c r="M434" s="810"/>
      <c r="N434" s="810"/>
      <c r="O434" s="810"/>
    </row>
    <row r="435" spans="1:15" ht="15.75" x14ac:dyDescent="0.25">
      <c r="A435" s="1853"/>
      <c r="B435" s="1139"/>
      <c r="C435" s="811" t="s">
        <v>91</v>
      </c>
      <c r="D435" s="822">
        <v>5</v>
      </c>
      <c r="E435" s="822">
        <v>20</v>
      </c>
      <c r="F435" s="822">
        <v>40</v>
      </c>
      <c r="G435" s="823">
        <v>60</v>
      </c>
      <c r="H435" s="813">
        <v>80</v>
      </c>
      <c r="I435" s="813">
        <v>90</v>
      </c>
      <c r="J435" s="813"/>
      <c r="K435" s="813">
        <v>100</v>
      </c>
      <c r="L435" s="813"/>
      <c r="M435" s="811"/>
      <c r="N435" s="811"/>
      <c r="O435" s="811"/>
    </row>
    <row r="436" spans="1:15" ht="31.5" x14ac:dyDescent="0.25">
      <c r="A436" s="1648" t="s">
        <v>1553</v>
      </c>
      <c r="B436" s="1139"/>
      <c r="C436" s="810" t="s">
        <v>90</v>
      </c>
      <c r="D436" s="810">
        <v>20</v>
      </c>
      <c r="E436" s="810">
        <v>40</v>
      </c>
      <c r="F436" s="810">
        <v>60</v>
      </c>
      <c r="G436" s="810">
        <v>100</v>
      </c>
      <c r="H436" s="810"/>
      <c r="I436" s="810"/>
      <c r="J436" s="810"/>
      <c r="K436" s="810"/>
      <c r="L436" s="810"/>
      <c r="M436" s="810"/>
      <c r="N436" s="810"/>
      <c r="O436" s="810"/>
    </row>
    <row r="437" spans="1:15" ht="15.75" x14ac:dyDescent="0.25">
      <c r="A437" s="1850"/>
      <c r="B437" s="1139"/>
      <c r="C437" s="811" t="s">
        <v>91</v>
      </c>
      <c r="D437" s="812">
        <v>20</v>
      </c>
      <c r="E437" s="812">
        <v>40</v>
      </c>
      <c r="F437" s="812">
        <v>60</v>
      </c>
      <c r="G437" s="811">
        <v>100</v>
      </c>
      <c r="H437" s="811"/>
      <c r="I437" s="811"/>
      <c r="J437" s="811"/>
      <c r="K437" s="811"/>
      <c r="L437" s="813"/>
      <c r="M437" s="811"/>
      <c r="N437" s="811"/>
      <c r="O437" s="811"/>
    </row>
    <row r="438" spans="1:15" ht="31.5" x14ac:dyDescent="0.25">
      <c r="A438" s="1648" t="s">
        <v>1554</v>
      </c>
      <c r="B438" s="1139"/>
      <c r="C438" s="810" t="s">
        <v>90</v>
      </c>
      <c r="D438" s="810"/>
      <c r="E438" s="810">
        <v>10</v>
      </c>
      <c r="F438" s="810">
        <v>20</v>
      </c>
      <c r="G438" s="810">
        <v>30</v>
      </c>
      <c r="H438" s="810">
        <v>40</v>
      </c>
      <c r="I438" s="810">
        <v>50</v>
      </c>
      <c r="J438" s="810">
        <v>60</v>
      </c>
      <c r="K438" s="810">
        <v>70</v>
      </c>
      <c r="L438" s="810">
        <v>80</v>
      </c>
      <c r="M438" s="810">
        <v>70</v>
      </c>
      <c r="N438" s="810">
        <v>100</v>
      </c>
      <c r="O438" s="810"/>
    </row>
    <row r="439" spans="1:15" ht="15.75" x14ac:dyDescent="0.25">
      <c r="A439" s="1850"/>
      <c r="B439" s="1139"/>
      <c r="C439" s="811" t="s">
        <v>91</v>
      </c>
      <c r="D439" s="811"/>
      <c r="E439" s="811">
        <v>5</v>
      </c>
      <c r="F439" s="811">
        <v>10</v>
      </c>
      <c r="G439" s="822">
        <v>30</v>
      </c>
      <c r="H439" s="813">
        <v>35</v>
      </c>
      <c r="I439" s="813">
        <v>40</v>
      </c>
      <c r="J439" s="813"/>
      <c r="K439" s="813"/>
      <c r="L439" s="813">
        <v>70</v>
      </c>
      <c r="M439" s="811"/>
      <c r="N439" s="811"/>
      <c r="O439" s="811"/>
    </row>
    <row r="440" spans="1:15" ht="31.5" x14ac:dyDescent="0.25">
      <c r="A440" s="1648" t="s">
        <v>1555</v>
      </c>
      <c r="B440" s="1139"/>
      <c r="C440" s="810" t="s">
        <v>90</v>
      </c>
      <c r="D440" s="810"/>
      <c r="E440" s="810"/>
      <c r="F440" s="810"/>
      <c r="G440" s="810"/>
      <c r="H440" s="810">
        <v>25</v>
      </c>
      <c r="I440" s="810"/>
      <c r="J440" s="810"/>
      <c r="K440" s="810">
        <v>50</v>
      </c>
      <c r="L440" s="810">
        <v>25</v>
      </c>
      <c r="M440" s="810"/>
      <c r="N440" s="810"/>
      <c r="O440" s="810"/>
    </row>
    <row r="441" spans="1:15" ht="15.75" x14ac:dyDescent="0.25">
      <c r="A441" s="1851"/>
      <c r="B441" s="1139"/>
      <c r="C441" s="811" t="s">
        <v>91</v>
      </c>
      <c r="D441" s="811"/>
      <c r="E441" s="811"/>
      <c r="F441" s="811"/>
      <c r="G441" s="823"/>
      <c r="H441" s="813">
        <v>25</v>
      </c>
      <c r="I441" s="813"/>
      <c r="J441" s="813"/>
      <c r="K441" s="813"/>
      <c r="L441" s="813"/>
      <c r="M441" s="811"/>
      <c r="N441" s="811"/>
      <c r="O441" s="811"/>
    </row>
    <row r="442" spans="1:15" ht="31.5" x14ac:dyDescent="0.25">
      <c r="A442" s="1648" t="s">
        <v>1556</v>
      </c>
      <c r="B442" s="1139"/>
      <c r="C442" s="810" t="s">
        <v>90</v>
      </c>
      <c r="D442" s="810"/>
      <c r="E442" s="810"/>
      <c r="F442" s="810"/>
      <c r="G442" s="810"/>
      <c r="H442" s="810"/>
      <c r="I442" s="810">
        <v>100</v>
      </c>
      <c r="J442" s="810">
        <v>10</v>
      </c>
      <c r="K442" s="810">
        <v>20</v>
      </c>
      <c r="L442" s="810">
        <v>40</v>
      </c>
      <c r="M442" s="810">
        <v>60</v>
      </c>
      <c r="N442" s="810">
        <v>80</v>
      </c>
      <c r="O442" s="810">
        <v>100</v>
      </c>
    </row>
    <row r="443" spans="1:15" ht="15.75" x14ac:dyDescent="0.25">
      <c r="A443" s="1850"/>
      <c r="B443" s="1139"/>
      <c r="C443" s="811" t="s">
        <v>91</v>
      </c>
      <c r="D443" s="811"/>
      <c r="E443" s="811"/>
      <c r="F443" s="811"/>
      <c r="G443" s="811"/>
      <c r="H443" s="811"/>
      <c r="I443" s="824">
        <v>35</v>
      </c>
      <c r="J443" s="813">
        <v>100</v>
      </c>
      <c r="K443" s="813">
        <v>100</v>
      </c>
      <c r="L443" s="813"/>
      <c r="M443" s="811"/>
      <c r="N443" s="811"/>
      <c r="O443" s="811"/>
    </row>
    <row r="444" spans="1:15" ht="15.75" x14ac:dyDescent="0.25">
      <c r="A444" s="377"/>
      <c r="B444" s="378"/>
      <c r="C444" s="697"/>
      <c r="D444" s="697"/>
      <c r="E444" s="697"/>
      <c r="F444" s="697"/>
      <c r="G444" s="697"/>
      <c r="H444" s="697"/>
      <c r="I444" s="697"/>
      <c r="J444" s="697"/>
      <c r="K444" s="697"/>
      <c r="L444" s="697"/>
      <c r="M444" s="697"/>
      <c r="N444" s="697"/>
      <c r="O444" s="377"/>
    </row>
    <row r="445" spans="1:15" ht="16.5" thickBot="1" x14ac:dyDescent="0.3">
      <c r="A445" s="377"/>
      <c r="B445" s="378"/>
      <c r="C445" s="697"/>
      <c r="D445" s="697"/>
      <c r="E445" s="697"/>
      <c r="F445" s="697"/>
      <c r="G445" s="697"/>
      <c r="H445" s="697"/>
      <c r="I445" s="697"/>
      <c r="J445" s="697"/>
      <c r="K445" s="697"/>
      <c r="L445" s="697"/>
      <c r="M445" s="697"/>
      <c r="N445" s="697"/>
      <c r="O445" s="377"/>
    </row>
    <row r="446" spans="1:15" ht="16.5" thickBot="1" x14ac:dyDescent="0.3">
      <c r="A446" s="1652" t="s">
        <v>1407</v>
      </c>
      <c r="B446" s="1653"/>
      <c r="C446" s="1653"/>
      <c r="D446" s="1653"/>
      <c r="E446" s="1653"/>
      <c r="F446" s="1653"/>
      <c r="G446" s="1653"/>
      <c r="H446" s="1653"/>
      <c r="I446" s="1653"/>
      <c r="J446" s="1653"/>
      <c r="K446" s="1653"/>
      <c r="L446" s="1653"/>
      <c r="M446" s="1653"/>
      <c r="N446" s="1653"/>
      <c r="O446" s="1654"/>
    </row>
    <row r="447" spans="1:15" x14ac:dyDescent="0.25">
      <c r="A447" s="1633" t="s">
        <v>1408</v>
      </c>
      <c r="B447" s="1634"/>
      <c r="C447" s="1634"/>
      <c r="D447" s="1634"/>
      <c r="E447" s="1634"/>
      <c r="F447" s="1634"/>
      <c r="G447" s="1634"/>
      <c r="H447" s="1634"/>
      <c r="I447" s="1634"/>
      <c r="J447" s="1634"/>
      <c r="K447" s="1634"/>
      <c r="L447" s="1634"/>
      <c r="M447" s="1634"/>
      <c r="N447" s="1634"/>
      <c r="O447" s="1635"/>
    </row>
    <row r="448" spans="1:15" ht="15.75" x14ac:dyDescent="0.25">
      <c r="A448" s="1636" t="s">
        <v>1409</v>
      </c>
      <c r="B448" s="1637"/>
      <c r="C448" s="1637"/>
      <c r="D448" s="1637"/>
      <c r="E448" s="1637"/>
      <c r="F448" s="1637"/>
      <c r="G448" s="1637"/>
      <c r="H448" s="1637"/>
      <c r="I448" s="1637"/>
      <c r="J448" s="1637"/>
      <c r="K448" s="1637"/>
      <c r="L448" s="1637"/>
      <c r="M448" s="1637"/>
      <c r="N448" s="1637"/>
      <c r="O448" s="1638"/>
    </row>
    <row r="449" spans="1:15" ht="15.75" x14ac:dyDescent="0.25">
      <c r="A449" s="1636" t="s">
        <v>1557</v>
      </c>
      <c r="B449" s="1637"/>
      <c r="C449" s="1637"/>
      <c r="D449" s="1637"/>
      <c r="E449" s="1637"/>
      <c r="F449" s="1637"/>
      <c r="G449" s="1637"/>
      <c r="H449" s="1637"/>
      <c r="I449" s="1637"/>
      <c r="J449" s="1637"/>
      <c r="K449" s="1637"/>
      <c r="L449" s="1637"/>
      <c r="M449" s="1637"/>
      <c r="N449" s="1637"/>
      <c r="O449" s="1638"/>
    </row>
    <row r="450" spans="1:15" x14ac:dyDescent="0.25">
      <c r="A450" s="1746" t="s">
        <v>1558</v>
      </c>
      <c r="B450" s="1072"/>
      <c r="C450" s="1072"/>
      <c r="D450" s="1072"/>
      <c r="E450" s="1072"/>
      <c r="F450" s="1072"/>
      <c r="G450" s="1072"/>
      <c r="H450" s="1072"/>
      <c r="I450" s="1072"/>
      <c r="J450" s="1072"/>
      <c r="K450" s="1072"/>
      <c r="L450" s="1072"/>
      <c r="M450" s="1072"/>
      <c r="N450" s="1072"/>
      <c r="O450" s="1747"/>
    </row>
    <row r="451" spans="1:15" x14ac:dyDescent="0.25">
      <c r="A451" s="1642" t="s">
        <v>1559</v>
      </c>
      <c r="B451" s="1643"/>
      <c r="C451" s="1643"/>
      <c r="D451" s="1643"/>
      <c r="E451" s="1643"/>
      <c r="F451" s="1643"/>
      <c r="G451" s="1643"/>
      <c r="H451" s="1643"/>
      <c r="I451" s="1643"/>
      <c r="J451" s="1643"/>
      <c r="K451" s="1643"/>
      <c r="L451" s="1643"/>
      <c r="M451" s="1643"/>
      <c r="N451" s="1643"/>
      <c r="O451" s="1644"/>
    </row>
    <row r="452" spans="1:15" ht="15.75" x14ac:dyDescent="0.25">
      <c r="A452" s="1645" t="s">
        <v>1560</v>
      </c>
      <c r="B452" s="1646"/>
      <c r="C452" s="1646"/>
      <c r="D452" s="1646"/>
      <c r="E452" s="1646"/>
      <c r="F452" s="1646"/>
      <c r="G452" s="1646"/>
      <c r="H452" s="1646"/>
      <c r="I452" s="1646"/>
      <c r="J452" s="1646"/>
      <c r="K452" s="1646"/>
      <c r="L452" s="1646"/>
      <c r="M452" s="1646"/>
      <c r="N452" s="1646"/>
      <c r="O452" s="1647"/>
    </row>
    <row r="453" spans="1:15" ht="16.5" thickBot="1" x14ac:dyDescent="0.3">
      <c r="A453" s="1624" t="s">
        <v>1561</v>
      </c>
      <c r="B453" s="1625"/>
      <c r="C453" s="1625"/>
      <c r="D453" s="1625"/>
      <c r="E453" s="1625"/>
      <c r="F453" s="1625"/>
      <c r="G453" s="1625"/>
      <c r="H453" s="1625"/>
      <c r="I453" s="1625"/>
      <c r="J453" s="1625"/>
      <c r="K453" s="1625"/>
      <c r="L453" s="1625"/>
      <c r="M453" s="1625"/>
      <c r="N453" s="1625"/>
      <c r="O453" s="1626"/>
    </row>
    <row r="454" spans="1:15" ht="15.75" thickBot="1" x14ac:dyDescent="0.3">
      <c r="A454" s="1741" t="s">
        <v>1562</v>
      </c>
      <c r="B454" s="1742"/>
      <c r="C454" s="1742"/>
      <c r="D454" s="1742"/>
      <c r="E454" s="1742"/>
      <c r="F454" s="1742"/>
      <c r="G454" s="1742"/>
      <c r="H454" s="1742"/>
      <c r="I454" s="1742"/>
      <c r="J454" s="1742"/>
      <c r="K454" s="1742"/>
      <c r="L454" s="1742"/>
      <c r="M454" s="1742"/>
      <c r="N454" s="1742"/>
      <c r="O454" s="1743"/>
    </row>
    <row r="455" spans="1:15" ht="15.75" thickBot="1" x14ac:dyDescent="0.3">
      <c r="A455" s="1741" t="s">
        <v>1563</v>
      </c>
      <c r="B455" s="1742"/>
      <c r="C455" s="1742"/>
      <c r="D455" s="1742"/>
      <c r="E455" s="1742"/>
      <c r="F455" s="1742"/>
      <c r="G455" s="1742"/>
      <c r="H455" s="1742"/>
      <c r="I455" s="1742"/>
      <c r="J455" s="1742"/>
      <c r="K455" s="1742"/>
      <c r="L455" s="1742"/>
      <c r="M455" s="1742"/>
      <c r="N455" s="1742"/>
      <c r="O455" s="1743"/>
    </row>
    <row r="456" spans="1:15" ht="16.5" thickBot="1" x14ac:dyDescent="0.3">
      <c r="A456" s="1630" t="s">
        <v>1417</v>
      </c>
      <c r="B456" s="1631"/>
      <c r="C456" s="1631"/>
      <c r="D456" s="1631"/>
      <c r="E456" s="1631"/>
      <c r="F456" s="1631"/>
      <c r="G456" s="1631"/>
      <c r="H456" s="1631"/>
      <c r="I456" s="1631"/>
      <c r="J456" s="1631"/>
      <c r="K456" s="1631"/>
      <c r="L456" s="1631"/>
      <c r="M456" s="1631"/>
      <c r="N456" s="1631"/>
      <c r="O456" s="1632"/>
    </row>
    <row r="457" spans="1:15" ht="16.5" thickBot="1" x14ac:dyDescent="0.3">
      <c r="A457" s="1630" t="s">
        <v>1418</v>
      </c>
      <c r="B457" s="1631"/>
      <c r="C457" s="1631"/>
      <c r="D457" s="1631"/>
      <c r="E457" s="1631"/>
      <c r="F457" s="1631"/>
      <c r="G457" s="1631"/>
      <c r="H457" s="1631"/>
      <c r="I457" s="1631"/>
      <c r="J457" s="1631"/>
      <c r="K457" s="1631"/>
      <c r="L457" s="1631"/>
      <c r="M457" s="1631"/>
      <c r="N457" s="1631"/>
      <c r="O457" s="1632"/>
    </row>
    <row r="458" spans="1:15" ht="16.5" thickBot="1" x14ac:dyDescent="0.3">
      <c r="A458" s="1630" t="s">
        <v>1419</v>
      </c>
      <c r="B458" s="1631"/>
      <c r="C458" s="1631"/>
      <c r="D458" s="1631"/>
      <c r="E458" s="1631"/>
      <c r="F458" s="1631"/>
      <c r="G458" s="1631"/>
      <c r="H458" s="1631"/>
      <c r="I458" s="1631"/>
      <c r="J458" s="1631"/>
      <c r="K458" s="1631"/>
      <c r="L458" s="1631"/>
      <c r="M458" s="1631"/>
      <c r="N458" s="1631"/>
      <c r="O458" s="1632"/>
    </row>
    <row r="459" spans="1:15" ht="15.75" x14ac:dyDescent="0.25">
      <c r="A459" s="377"/>
      <c r="B459" s="378"/>
      <c r="C459" s="697"/>
      <c r="D459" s="697"/>
      <c r="E459" s="697"/>
      <c r="F459" s="697"/>
      <c r="G459" s="697"/>
      <c r="H459" s="697"/>
      <c r="I459" s="697"/>
      <c r="J459" s="697"/>
      <c r="K459" s="697"/>
      <c r="L459" s="697"/>
      <c r="M459" s="697"/>
      <c r="N459" s="697"/>
      <c r="O459" s="377"/>
    </row>
    <row r="460" spans="1:15" ht="15.75" x14ac:dyDescent="0.25">
      <c r="A460" s="377"/>
      <c r="B460" s="378"/>
      <c r="C460" s="697"/>
      <c r="D460" s="697"/>
      <c r="E460" s="697"/>
      <c r="F460" s="697"/>
      <c r="G460" s="697"/>
      <c r="H460" s="697"/>
      <c r="I460" s="697"/>
      <c r="J460" s="697"/>
      <c r="K460" s="697"/>
      <c r="L460" s="697"/>
      <c r="M460" s="697"/>
      <c r="N460" s="697"/>
      <c r="O460" s="377"/>
    </row>
    <row r="461" spans="1:15" ht="15.75" x14ac:dyDescent="0.25">
      <c r="A461" s="377"/>
      <c r="B461" s="378"/>
      <c r="C461" s="697"/>
      <c r="D461" s="697"/>
      <c r="E461" s="697"/>
      <c r="F461" s="697"/>
      <c r="G461" s="697"/>
      <c r="H461" s="697"/>
      <c r="I461" s="697"/>
      <c r="J461" s="697"/>
      <c r="K461" s="697"/>
      <c r="L461" s="697"/>
      <c r="M461" s="697"/>
      <c r="N461" s="697"/>
      <c r="O461" s="377"/>
    </row>
    <row r="462" spans="1:15" ht="15.75" x14ac:dyDescent="0.25">
      <c r="A462" s="377"/>
      <c r="B462" s="378"/>
      <c r="C462" s="697"/>
      <c r="D462" s="697"/>
      <c r="E462" s="697"/>
      <c r="F462" s="697"/>
      <c r="G462" s="697"/>
      <c r="H462" s="697"/>
      <c r="I462" s="697"/>
      <c r="J462" s="697"/>
      <c r="K462" s="697"/>
      <c r="L462" s="697"/>
      <c r="M462" s="697"/>
      <c r="N462" s="697"/>
      <c r="O462" s="377"/>
    </row>
    <row r="463" spans="1:15" ht="31.5" x14ac:dyDescent="0.25">
      <c r="A463" s="695" t="s">
        <v>129</v>
      </c>
      <c r="B463" s="1046" t="s">
        <v>1564</v>
      </c>
      <c r="C463" s="1679"/>
      <c r="D463" s="1679"/>
      <c r="E463" s="1679"/>
      <c r="F463" s="1679"/>
      <c r="G463" s="1679"/>
      <c r="H463" s="1679"/>
      <c r="I463" s="1679"/>
      <c r="J463" s="1680"/>
      <c r="K463" s="1046" t="s">
        <v>1565</v>
      </c>
      <c r="L463" s="1679"/>
      <c r="M463" s="1679"/>
      <c r="N463" s="1680"/>
      <c r="O463" s="821">
        <v>0.2</v>
      </c>
    </row>
    <row r="464" spans="1:15" ht="31.5" x14ac:dyDescent="0.25">
      <c r="A464" s="696"/>
      <c r="B464" s="697"/>
      <c r="C464" s="698"/>
      <c r="D464" s="698"/>
      <c r="E464" s="1049" t="s">
        <v>14</v>
      </c>
      <c r="F464" s="1049"/>
      <c r="G464" s="1049"/>
      <c r="H464" s="1049"/>
      <c r="I464" s="737" t="s">
        <v>15</v>
      </c>
      <c r="J464" s="701"/>
      <c r="K464" s="701"/>
      <c r="L464" s="1049" t="s">
        <v>16</v>
      </c>
      <c r="M464" s="1049"/>
      <c r="N464" s="1049"/>
      <c r="O464" s="737" t="s">
        <v>15</v>
      </c>
    </row>
    <row r="465" spans="1:15" x14ac:dyDescent="0.25">
      <c r="A465" s="1002" t="s">
        <v>17</v>
      </c>
      <c r="B465" s="1008"/>
      <c r="C465" s="1008"/>
      <c r="D465" s="1003"/>
      <c r="E465" s="1045" t="s">
        <v>1541</v>
      </c>
      <c r="F465" s="1045"/>
      <c r="G465" s="1045"/>
      <c r="H465" s="1045"/>
      <c r="I465" s="763">
        <v>50</v>
      </c>
      <c r="J465" s="1002" t="s">
        <v>19</v>
      </c>
      <c r="K465" s="1003"/>
      <c r="L465" s="1045" t="s">
        <v>1544</v>
      </c>
      <c r="M465" s="1045"/>
      <c r="N465" s="1045"/>
      <c r="O465" s="763">
        <v>50</v>
      </c>
    </row>
    <row r="466" spans="1:15" x14ac:dyDescent="0.25">
      <c r="A466" s="1004"/>
      <c r="B466" s="1009"/>
      <c r="C466" s="1009"/>
      <c r="D466" s="1005"/>
      <c r="E466" s="1045" t="s">
        <v>1543</v>
      </c>
      <c r="F466" s="1045"/>
      <c r="G466" s="1045"/>
      <c r="H466" s="1045"/>
      <c r="I466" s="763">
        <v>50</v>
      </c>
      <c r="J466" s="1004"/>
      <c r="K466" s="1005"/>
      <c r="L466" s="1045" t="s">
        <v>1566</v>
      </c>
      <c r="M466" s="1045"/>
      <c r="N466" s="1045"/>
      <c r="O466" s="763">
        <v>30</v>
      </c>
    </row>
    <row r="467" spans="1:15" x14ac:dyDescent="0.25">
      <c r="A467" s="1004"/>
      <c r="B467" s="1009"/>
      <c r="C467" s="1009"/>
      <c r="D467" s="1005"/>
      <c r="E467" s="1045"/>
      <c r="F467" s="1045"/>
      <c r="G467" s="1045"/>
      <c r="H467" s="1045"/>
      <c r="I467" s="704"/>
      <c r="J467" s="1004"/>
      <c r="K467" s="1005"/>
      <c r="L467" s="1045" t="s">
        <v>1567</v>
      </c>
      <c r="M467" s="1045"/>
      <c r="N467" s="1045"/>
      <c r="O467" s="763">
        <v>20</v>
      </c>
    </row>
    <row r="468" spans="1:15" x14ac:dyDescent="0.25">
      <c r="A468" s="1004"/>
      <c r="B468" s="1009"/>
      <c r="C468" s="1009"/>
      <c r="D468" s="1005"/>
      <c r="E468" s="1045"/>
      <c r="F468" s="1045"/>
      <c r="G468" s="1045"/>
      <c r="H468" s="1045"/>
      <c r="I468" s="704"/>
      <c r="J468" s="1004"/>
      <c r="K468" s="1005"/>
      <c r="L468" s="1045"/>
      <c r="M468" s="1045"/>
      <c r="N468" s="1045"/>
      <c r="O468" s="704"/>
    </row>
    <row r="469" spans="1:15" x14ac:dyDescent="0.25">
      <c r="A469" s="1004"/>
      <c r="B469" s="1009"/>
      <c r="C469" s="1009"/>
      <c r="D469" s="1005"/>
      <c r="E469" s="1045"/>
      <c r="F469" s="1045"/>
      <c r="G469" s="1045"/>
      <c r="H469" s="1045"/>
      <c r="I469" s="704"/>
      <c r="J469" s="1004"/>
      <c r="K469" s="1005"/>
      <c r="L469" s="1045"/>
      <c r="M469" s="1045"/>
      <c r="N469" s="1045"/>
      <c r="O469" s="704"/>
    </row>
    <row r="470" spans="1:15" x14ac:dyDescent="0.25">
      <c r="A470" s="1004"/>
      <c r="B470" s="1009"/>
      <c r="C470" s="1009"/>
      <c r="D470" s="1005"/>
      <c r="E470" s="1045"/>
      <c r="F470" s="1045"/>
      <c r="G470" s="1045"/>
      <c r="H470" s="1045"/>
      <c r="I470" s="704"/>
      <c r="J470" s="1004"/>
      <c r="K470" s="1005"/>
      <c r="L470" s="1045"/>
      <c r="M470" s="1045"/>
      <c r="N470" s="1045"/>
      <c r="O470" s="704"/>
    </row>
    <row r="471" spans="1:15" x14ac:dyDescent="0.25">
      <c r="A471" s="1004"/>
      <c r="B471" s="1009"/>
      <c r="C471" s="1009"/>
      <c r="D471" s="1005"/>
      <c r="E471" s="1045"/>
      <c r="F471" s="1045"/>
      <c r="G471" s="1045"/>
      <c r="H471" s="1045"/>
      <c r="I471" s="704"/>
      <c r="J471" s="1004"/>
      <c r="K471" s="1005"/>
      <c r="L471" s="1045"/>
      <c r="M471" s="1045"/>
      <c r="N471" s="1045"/>
      <c r="O471" s="704"/>
    </row>
    <row r="472" spans="1:15" x14ac:dyDescent="0.25">
      <c r="A472" s="1006"/>
      <c r="B472" s="1010"/>
      <c r="C472" s="1010"/>
      <c r="D472" s="1007"/>
      <c r="E472" s="1045"/>
      <c r="F472" s="1045"/>
      <c r="G472" s="1045"/>
      <c r="H472" s="1045"/>
      <c r="I472" s="704"/>
      <c r="J472" s="1006"/>
      <c r="K472" s="1007"/>
      <c r="L472" s="1045"/>
      <c r="M472" s="1045"/>
      <c r="N472" s="1045"/>
      <c r="O472" s="704"/>
    </row>
    <row r="473" spans="1:15" ht="15.75" x14ac:dyDescent="0.25">
      <c r="A473" s="696"/>
      <c r="B473" s="697"/>
      <c r="C473" s="698"/>
      <c r="D473" s="698"/>
      <c r="E473" s="698"/>
      <c r="F473" s="698"/>
      <c r="G473" s="698"/>
      <c r="H473" s="698"/>
      <c r="I473" s="698"/>
      <c r="J473" s="698"/>
      <c r="K473" s="698"/>
      <c r="L473" s="698"/>
      <c r="M473" s="698"/>
      <c r="N473" s="698"/>
      <c r="O473" s="696"/>
    </row>
    <row r="474" spans="1:15" ht="15.75" x14ac:dyDescent="0.25">
      <c r="A474" s="696"/>
      <c r="B474" s="697"/>
      <c r="C474" s="698"/>
      <c r="D474" s="698"/>
      <c r="E474" s="698"/>
      <c r="F474" s="698"/>
      <c r="G474" s="698"/>
      <c r="H474" s="698"/>
      <c r="I474" s="698"/>
      <c r="J474" s="698"/>
      <c r="K474" s="698"/>
      <c r="L474" s="698"/>
      <c r="M474" s="698"/>
      <c r="N474" s="698"/>
      <c r="O474" s="696"/>
    </row>
    <row r="475" spans="1:15" ht="63" x14ac:dyDescent="0.25">
      <c r="A475" s="705" t="s">
        <v>48</v>
      </c>
      <c r="B475" s="733" t="s">
        <v>49</v>
      </c>
      <c r="C475" s="762" t="s">
        <v>50</v>
      </c>
      <c r="D475" s="762" t="s">
        <v>51</v>
      </c>
      <c r="E475" s="705" t="s">
        <v>52</v>
      </c>
      <c r="F475" s="1041" t="s">
        <v>53</v>
      </c>
      <c r="G475" s="1041"/>
      <c r="H475" s="1041" t="s">
        <v>54</v>
      </c>
      <c r="I475" s="1041"/>
      <c r="J475" s="733" t="s">
        <v>55</v>
      </c>
      <c r="K475" s="1041" t="s">
        <v>56</v>
      </c>
      <c r="L475" s="1041"/>
      <c r="M475" s="1042" t="s">
        <v>57</v>
      </c>
      <c r="N475" s="1043"/>
      <c r="O475" s="1044"/>
    </row>
    <row r="476" spans="1:15" ht="120" x14ac:dyDescent="0.25">
      <c r="A476" s="27" t="s">
        <v>58</v>
      </c>
      <c r="B476" s="63">
        <v>100</v>
      </c>
      <c r="C476" s="743" t="s">
        <v>1545</v>
      </c>
      <c r="D476" s="743"/>
      <c r="E476" s="743"/>
      <c r="F476" s="1127" t="s">
        <v>1546</v>
      </c>
      <c r="G476" s="1127"/>
      <c r="H476" s="1133" t="s">
        <v>290</v>
      </c>
      <c r="I476" s="1117"/>
      <c r="J476" s="741">
        <v>100</v>
      </c>
      <c r="K476" s="1108" t="s">
        <v>139</v>
      </c>
      <c r="L476" s="1108"/>
      <c r="M476" s="1109" t="s">
        <v>1541</v>
      </c>
      <c r="N476" s="1109"/>
      <c r="O476" s="1109"/>
    </row>
    <row r="477" spans="1:15" ht="15.75" x14ac:dyDescent="0.25">
      <c r="A477" s="1015" t="s">
        <v>67</v>
      </c>
      <c r="B477" s="1017"/>
      <c r="C477" s="1506" t="s">
        <v>1568</v>
      </c>
      <c r="D477" s="1507"/>
      <c r="E477" s="1507"/>
      <c r="F477" s="1507"/>
      <c r="G477" s="1508"/>
      <c r="H477" s="1035" t="s">
        <v>69</v>
      </c>
      <c r="I477" s="1036"/>
      <c r="J477" s="1037"/>
      <c r="K477" s="1497" t="s">
        <v>1548</v>
      </c>
      <c r="L477" s="1509"/>
      <c r="M477" s="1509"/>
      <c r="N477" s="1509"/>
      <c r="O477" s="1498"/>
    </row>
    <row r="478" spans="1:15" ht="15.75" x14ac:dyDescent="0.25">
      <c r="A478" s="1096" t="s">
        <v>71</v>
      </c>
      <c r="B478" s="1097"/>
      <c r="C478" s="1097"/>
      <c r="D478" s="1097"/>
      <c r="E478" s="1097"/>
      <c r="F478" s="1098"/>
      <c r="G478" s="1099" t="s">
        <v>72</v>
      </c>
      <c r="H478" s="1099"/>
      <c r="I478" s="1099"/>
      <c r="J478" s="1099"/>
      <c r="K478" s="1099"/>
      <c r="L478" s="1099"/>
      <c r="M478" s="1099"/>
      <c r="N478" s="1099"/>
      <c r="O478" s="1099"/>
    </row>
    <row r="479" spans="1:15" x14ac:dyDescent="0.25">
      <c r="A479" s="1100"/>
      <c r="B479" s="1101"/>
      <c r="C479" s="1101"/>
      <c r="D479" s="1101"/>
      <c r="E479" s="1101"/>
      <c r="F479" s="1101"/>
      <c r="G479" s="1104"/>
      <c r="H479" s="1104"/>
      <c r="I479" s="1104"/>
      <c r="J479" s="1104"/>
      <c r="K479" s="1104"/>
      <c r="L479" s="1104"/>
      <c r="M479" s="1104"/>
      <c r="N479" s="1104"/>
      <c r="O479" s="1104"/>
    </row>
    <row r="480" spans="1:15" x14ac:dyDescent="0.25">
      <c r="A480" s="1102"/>
      <c r="B480" s="1103"/>
      <c r="C480" s="1103"/>
      <c r="D480" s="1103"/>
      <c r="E480" s="1103"/>
      <c r="F480" s="1103"/>
      <c r="G480" s="1104"/>
      <c r="H480" s="1104"/>
      <c r="I480" s="1104"/>
      <c r="J480" s="1104"/>
      <c r="K480" s="1104"/>
      <c r="L480" s="1104"/>
      <c r="M480" s="1104"/>
      <c r="N480" s="1104"/>
      <c r="O480" s="1104"/>
    </row>
    <row r="481" spans="1:15" ht="15.75" x14ac:dyDescent="0.25">
      <c r="A481" s="1096" t="s">
        <v>75</v>
      </c>
      <c r="B481" s="1097"/>
      <c r="C481" s="1097"/>
      <c r="D481" s="1097"/>
      <c r="E481" s="1097"/>
      <c r="F481" s="1097"/>
      <c r="G481" s="1099" t="s">
        <v>76</v>
      </c>
      <c r="H481" s="1099"/>
      <c r="I481" s="1099"/>
      <c r="J481" s="1099"/>
      <c r="K481" s="1099"/>
      <c r="L481" s="1099"/>
      <c r="M481" s="1099"/>
      <c r="N481" s="1099"/>
      <c r="O481" s="1099"/>
    </row>
    <row r="482" spans="1:15" x14ac:dyDescent="0.25">
      <c r="A482" s="1123"/>
      <c r="B482" s="1123"/>
      <c r="C482" s="1123"/>
      <c r="D482" s="1123"/>
      <c r="E482" s="1123"/>
      <c r="F482" s="1123"/>
      <c r="G482" s="1123"/>
      <c r="H482" s="1123"/>
      <c r="I482" s="1123"/>
      <c r="J482" s="1123"/>
      <c r="K482" s="1123"/>
      <c r="L482" s="1123"/>
      <c r="M482" s="1123"/>
      <c r="N482" s="1123"/>
      <c r="O482" s="1123"/>
    </row>
    <row r="483" spans="1:15" x14ac:dyDescent="0.25">
      <c r="A483" s="1123"/>
      <c r="B483" s="1123"/>
      <c r="C483" s="1123"/>
      <c r="D483" s="1123"/>
      <c r="E483" s="1123"/>
      <c r="F483" s="1123"/>
      <c r="G483" s="1123"/>
      <c r="H483" s="1123"/>
      <c r="I483" s="1123"/>
      <c r="J483" s="1123"/>
      <c r="K483" s="1123"/>
      <c r="L483" s="1123"/>
      <c r="M483" s="1123"/>
      <c r="N483" s="1123"/>
      <c r="O483" s="1123"/>
    </row>
    <row r="484" spans="1:15" ht="15.75" x14ac:dyDescent="0.25">
      <c r="A484" s="377"/>
      <c r="B484" s="378"/>
      <c r="C484" s="697"/>
      <c r="D484" s="697"/>
      <c r="E484" s="697"/>
      <c r="F484" s="697"/>
      <c r="G484" s="697"/>
      <c r="H484" s="697"/>
      <c r="I484" s="697"/>
      <c r="J484" s="697"/>
      <c r="K484" s="697"/>
      <c r="L484" s="697"/>
      <c r="M484" s="697"/>
      <c r="N484" s="697"/>
      <c r="O484" s="377"/>
    </row>
    <row r="485" spans="1:15" ht="15.75" x14ac:dyDescent="0.25">
      <c r="A485" s="697"/>
      <c r="B485" s="697"/>
      <c r="C485" s="377"/>
      <c r="D485" s="1015" t="s">
        <v>77</v>
      </c>
      <c r="E485" s="1016"/>
      <c r="F485" s="1016"/>
      <c r="G485" s="1016"/>
      <c r="H485" s="1016"/>
      <c r="I485" s="1016"/>
      <c r="J485" s="1016"/>
      <c r="K485" s="1016"/>
      <c r="L485" s="1016"/>
      <c r="M485" s="1016"/>
      <c r="N485" s="1016"/>
      <c r="O485" s="1017"/>
    </row>
    <row r="486" spans="1:15" ht="15.75" x14ac:dyDescent="0.25">
      <c r="A486" s="377"/>
      <c r="B486" s="378"/>
      <c r="C486" s="697"/>
      <c r="D486" s="733" t="s">
        <v>78</v>
      </c>
      <c r="E486" s="733" t="s">
        <v>79</v>
      </c>
      <c r="F486" s="733" t="s">
        <v>80</v>
      </c>
      <c r="G486" s="733" t="s">
        <v>81</v>
      </c>
      <c r="H486" s="733" t="s">
        <v>82</v>
      </c>
      <c r="I486" s="733" t="s">
        <v>83</v>
      </c>
      <c r="J486" s="733" t="s">
        <v>84</v>
      </c>
      <c r="K486" s="733" t="s">
        <v>85</v>
      </c>
      <c r="L486" s="733" t="s">
        <v>86</v>
      </c>
      <c r="M486" s="733" t="s">
        <v>87</v>
      </c>
      <c r="N486" s="733" t="s">
        <v>88</v>
      </c>
      <c r="O486" s="733" t="s">
        <v>89</v>
      </c>
    </row>
    <row r="487" spans="1:15" ht="15.75" x14ac:dyDescent="0.25">
      <c r="A487" s="1050" t="s">
        <v>90</v>
      </c>
      <c r="B487" s="1050"/>
      <c r="C487" s="1050"/>
      <c r="D487" s="738"/>
      <c r="E487" s="738"/>
      <c r="F487" s="738"/>
      <c r="G487" s="738"/>
      <c r="H487" s="738"/>
      <c r="I487" s="738"/>
      <c r="J487" s="738"/>
      <c r="K487" s="738"/>
      <c r="L487" s="738"/>
      <c r="M487" s="738"/>
      <c r="N487" s="738"/>
      <c r="O487" s="738"/>
    </row>
    <row r="488" spans="1:15" ht="15.75" x14ac:dyDescent="0.25">
      <c r="A488" s="1051" t="s">
        <v>91</v>
      </c>
      <c r="B488" s="1051"/>
      <c r="C488" s="1051"/>
      <c r="D488" s="683"/>
      <c r="E488" s="683"/>
      <c r="F488" s="683"/>
      <c r="G488" s="683"/>
      <c r="H488" s="683"/>
      <c r="I488" s="683"/>
      <c r="J488" s="683"/>
      <c r="K488" s="683"/>
      <c r="L488" s="683"/>
      <c r="M488" s="683"/>
      <c r="N488" s="683"/>
      <c r="O488" s="683"/>
    </row>
    <row r="489" spans="1:15" ht="15.75" x14ac:dyDescent="0.25">
      <c r="A489" s="377"/>
      <c r="B489" s="378"/>
      <c r="C489" s="379"/>
      <c r="D489" s="379"/>
      <c r="E489" s="379"/>
      <c r="F489" s="379"/>
      <c r="G489" s="379"/>
      <c r="H489" s="379"/>
      <c r="I489" s="379"/>
      <c r="J489" s="379"/>
      <c r="K489" s="379"/>
      <c r="L489" s="380"/>
      <c r="M489" s="380"/>
      <c r="N489" s="380"/>
      <c r="O489" s="377"/>
    </row>
    <row r="490" spans="1:15" ht="15.75" x14ac:dyDescent="0.25">
      <c r="A490" s="751" t="s">
        <v>101</v>
      </c>
      <c r="B490" s="751" t="s">
        <v>49</v>
      </c>
      <c r="C490" s="809"/>
      <c r="D490" s="749" t="s">
        <v>78</v>
      </c>
      <c r="E490" s="749" t="s">
        <v>79</v>
      </c>
      <c r="F490" s="749" t="s">
        <v>80</v>
      </c>
      <c r="G490" s="749" t="s">
        <v>81</v>
      </c>
      <c r="H490" s="749" t="s">
        <v>82</v>
      </c>
      <c r="I490" s="749" t="s">
        <v>83</v>
      </c>
      <c r="J490" s="749" t="s">
        <v>84</v>
      </c>
      <c r="K490" s="749" t="s">
        <v>85</v>
      </c>
      <c r="L490" s="749" t="s">
        <v>86</v>
      </c>
      <c r="M490" s="749" t="s">
        <v>87</v>
      </c>
      <c r="N490" s="749" t="s">
        <v>88</v>
      </c>
      <c r="O490" s="749" t="s">
        <v>89</v>
      </c>
    </row>
    <row r="491" spans="1:15" ht="31.5" x14ac:dyDescent="0.25">
      <c r="A491" s="1648" t="s">
        <v>1569</v>
      </c>
      <c r="B491" s="1139"/>
      <c r="C491" s="810" t="s">
        <v>90</v>
      </c>
      <c r="D491" s="810">
        <v>10</v>
      </c>
      <c r="E491" s="810">
        <v>20</v>
      </c>
      <c r="F491" s="810">
        <v>30</v>
      </c>
      <c r="G491" s="810">
        <v>40</v>
      </c>
      <c r="H491" s="810">
        <v>60</v>
      </c>
      <c r="I491" s="810">
        <v>80</v>
      </c>
      <c r="J491" s="810">
        <v>100</v>
      </c>
      <c r="K491" s="810"/>
      <c r="L491" s="810"/>
      <c r="M491" s="810"/>
      <c r="N491" s="810"/>
      <c r="O491" s="810"/>
    </row>
    <row r="492" spans="1:15" ht="15.75" x14ac:dyDescent="0.25">
      <c r="A492" s="1850"/>
      <c r="B492" s="1139"/>
      <c r="C492" s="811" t="s">
        <v>91</v>
      </c>
      <c r="D492" s="822">
        <v>10</v>
      </c>
      <c r="E492" s="822">
        <v>20</v>
      </c>
      <c r="F492" s="822">
        <v>30</v>
      </c>
      <c r="G492" s="822">
        <v>40</v>
      </c>
      <c r="H492" s="813">
        <v>60</v>
      </c>
      <c r="I492" s="813">
        <v>80</v>
      </c>
      <c r="J492" s="813">
        <v>100</v>
      </c>
      <c r="K492" s="813"/>
      <c r="L492" s="813"/>
      <c r="M492" s="811"/>
      <c r="N492" s="811"/>
      <c r="O492" s="811"/>
    </row>
    <row r="493" spans="1:15" ht="31.5" x14ac:dyDescent="0.25">
      <c r="A493" s="1648" t="s">
        <v>1570</v>
      </c>
      <c r="B493" s="1139"/>
      <c r="C493" s="810" t="s">
        <v>90</v>
      </c>
      <c r="D493" s="810"/>
      <c r="E493" s="810"/>
      <c r="F493" s="810"/>
      <c r="G493" s="810"/>
      <c r="H493" s="810"/>
      <c r="I493" s="810"/>
      <c r="J493" s="810">
        <v>100</v>
      </c>
      <c r="K493" s="810"/>
      <c r="L493" s="810"/>
      <c r="M493" s="810"/>
      <c r="N493" s="810"/>
      <c r="O493" s="810"/>
    </row>
    <row r="494" spans="1:15" ht="15.75" x14ac:dyDescent="0.25">
      <c r="A494" s="1649"/>
      <c r="B494" s="1139"/>
      <c r="C494" s="811" t="s">
        <v>91</v>
      </c>
      <c r="D494" s="811"/>
      <c r="E494" s="811"/>
      <c r="F494" s="813"/>
      <c r="G494" s="813"/>
      <c r="H494" s="813"/>
      <c r="I494" s="813"/>
      <c r="J494" s="813">
        <v>100</v>
      </c>
      <c r="K494" s="813"/>
      <c r="L494" s="813"/>
      <c r="M494" s="811"/>
      <c r="N494" s="811"/>
      <c r="O494" s="811"/>
    </row>
    <row r="495" spans="1:15" ht="31.5" x14ac:dyDescent="0.25">
      <c r="A495" s="1852" t="s">
        <v>1571</v>
      </c>
      <c r="B495" s="1139"/>
      <c r="C495" s="810" t="s">
        <v>90</v>
      </c>
      <c r="D495" s="810"/>
      <c r="E495" s="810"/>
      <c r="F495" s="810"/>
      <c r="G495" s="810"/>
      <c r="H495" s="810"/>
      <c r="I495" s="810"/>
      <c r="J495" s="810"/>
      <c r="K495" s="810">
        <v>20</v>
      </c>
      <c r="L495" s="810">
        <v>40</v>
      </c>
      <c r="M495" s="810">
        <v>60</v>
      </c>
      <c r="N495" s="810">
        <v>80</v>
      </c>
      <c r="O495" s="810">
        <v>100</v>
      </c>
    </row>
    <row r="496" spans="1:15" ht="15.75" x14ac:dyDescent="0.25">
      <c r="A496" s="1853"/>
      <c r="B496" s="1139"/>
      <c r="C496" s="811" t="s">
        <v>91</v>
      </c>
      <c r="D496" s="811"/>
      <c r="E496" s="811"/>
      <c r="F496" s="811"/>
      <c r="G496" s="813"/>
      <c r="H496" s="813"/>
      <c r="I496" s="813"/>
      <c r="J496" s="813"/>
      <c r="K496" s="813">
        <v>10</v>
      </c>
      <c r="L496" s="813">
        <v>15</v>
      </c>
      <c r="M496" s="811"/>
      <c r="N496" s="811"/>
      <c r="O496" s="811"/>
    </row>
    <row r="497" spans="1:15" ht="15.75" x14ac:dyDescent="0.25">
      <c r="A497" s="377"/>
      <c r="B497" s="378"/>
      <c r="C497" s="697"/>
      <c r="D497" s="697"/>
      <c r="E497" s="697"/>
      <c r="F497" s="697"/>
      <c r="G497" s="697"/>
      <c r="H497" s="697"/>
      <c r="I497" s="697"/>
      <c r="J497" s="697"/>
      <c r="K497" s="697"/>
      <c r="L497" s="697"/>
      <c r="M497" s="697"/>
      <c r="N497" s="697"/>
      <c r="O497" s="377"/>
    </row>
    <row r="498" spans="1:15" ht="16.5" thickBot="1" x14ac:dyDescent="0.3">
      <c r="A498" s="377"/>
      <c r="B498" s="378"/>
      <c r="C498" s="697"/>
      <c r="D498" s="697"/>
      <c r="E498" s="697"/>
      <c r="F498" s="697"/>
      <c r="G498" s="697"/>
      <c r="H498" s="697"/>
      <c r="I498" s="697"/>
      <c r="J498" s="697"/>
      <c r="K498" s="697"/>
      <c r="L498" s="697"/>
      <c r="M498" s="697"/>
      <c r="N498" s="697"/>
      <c r="O498" s="377"/>
    </row>
    <row r="499" spans="1:15" ht="16.5" thickBot="1" x14ac:dyDescent="0.3">
      <c r="A499" s="1652" t="s">
        <v>1407</v>
      </c>
      <c r="B499" s="1653"/>
      <c r="C499" s="1653"/>
      <c r="D499" s="1653"/>
      <c r="E499" s="1653"/>
      <c r="F499" s="1653"/>
      <c r="G499" s="1653"/>
      <c r="H499" s="1653"/>
      <c r="I499" s="1653"/>
      <c r="J499" s="1653"/>
      <c r="K499" s="1653"/>
      <c r="L499" s="1653"/>
      <c r="M499" s="1653"/>
      <c r="N499" s="1653"/>
      <c r="O499" s="1654"/>
    </row>
    <row r="500" spans="1:15" x14ac:dyDescent="0.25">
      <c r="A500" s="1633" t="s">
        <v>1408</v>
      </c>
      <c r="B500" s="1634"/>
      <c r="C500" s="1634"/>
      <c r="D500" s="1634"/>
      <c r="E500" s="1634"/>
      <c r="F500" s="1634"/>
      <c r="G500" s="1634"/>
      <c r="H500" s="1634"/>
      <c r="I500" s="1634"/>
      <c r="J500" s="1634"/>
      <c r="K500" s="1634"/>
      <c r="L500" s="1634"/>
      <c r="M500" s="1634"/>
      <c r="N500" s="1634"/>
      <c r="O500" s="1635"/>
    </row>
    <row r="501" spans="1:15" ht="15.75" x14ac:dyDescent="0.25">
      <c r="A501" s="1636" t="s">
        <v>1572</v>
      </c>
      <c r="B501" s="1637"/>
      <c r="C501" s="1637"/>
      <c r="D501" s="1637"/>
      <c r="E501" s="1637"/>
      <c r="F501" s="1637"/>
      <c r="G501" s="1637"/>
      <c r="H501" s="1637"/>
      <c r="I501" s="1637"/>
      <c r="J501" s="1637"/>
      <c r="K501" s="1637"/>
      <c r="L501" s="1637"/>
      <c r="M501" s="1637"/>
      <c r="N501" s="1637"/>
      <c r="O501" s="1638"/>
    </row>
    <row r="502" spans="1:15" ht="15.75" x14ac:dyDescent="0.25">
      <c r="A502" s="1636" t="s">
        <v>1573</v>
      </c>
      <c r="B502" s="1637"/>
      <c r="C502" s="1637"/>
      <c r="D502" s="1637"/>
      <c r="E502" s="1637"/>
      <c r="F502" s="1637"/>
      <c r="G502" s="1637"/>
      <c r="H502" s="1637"/>
      <c r="I502" s="1637"/>
      <c r="J502" s="1637"/>
      <c r="K502" s="1637"/>
      <c r="L502" s="1637"/>
      <c r="M502" s="1637"/>
      <c r="N502" s="1637"/>
      <c r="O502" s="1638"/>
    </row>
    <row r="503" spans="1:15" x14ac:dyDescent="0.25">
      <c r="A503" s="1746" t="s">
        <v>1574</v>
      </c>
      <c r="B503" s="1072"/>
      <c r="C503" s="1072"/>
      <c r="D503" s="1072"/>
      <c r="E503" s="1072"/>
      <c r="F503" s="1072"/>
      <c r="G503" s="1072"/>
      <c r="H503" s="1072"/>
      <c r="I503" s="1072"/>
      <c r="J503" s="1072"/>
      <c r="K503" s="1072"/>
      <c r="L503" s="1072"/>
      <c r="M503" s="1072"/>
      <c r="N503" s="1072"/>
      <c r="O503" s="1747"/>
    </row>
    <row r="504" spans="1:15" x14ac:dyDescent="0.25">
      <c r="A504" s="1642" t="s">
        <v>1575</v>
      </c>
      <c r="B504" s="1643"/>
      <c r="C504" s="1643"/>
      <c r="D504" s="1643"/>
      <c r="E504" s="1643"/>
      <c r="F504" s="1643"/>
      <c r="G504" s="1643"/>
      <c r="H504" s="1643"/>
      <c r="I504" s="1643"/>
      <c r="J504" s="1643"/>
      <c r="K504" s="1643"/>
      <c r="L504" s="1643"/>
      <c r="M504" s="1643"/>
      <c r="N504" s="1643"/>
      <c r="O504" s="1644"/>
    </row>
    <row r="505" spans="1:15" ht="15.75" x14ac:dyDescent="0.25">
      <c r="A505" s="1645" t="s">
        <v>1576</v>
      </c>
      <c r="B505" s="1646"/>
      <c r="C505" s="1646"/>
      <c r="D505" s="1646"/>
      <c r="E505" s="1646"/>
      <c r="F505" s="1646"/>
      <c r="G505" s="1646"/>
      <c r="H505" s="1646"/>
      <c r="I505" s="1646"/>
      <c r="J505" s="1646"/>
      <c r="K505" s="1646"/>
      <c r="L505" s="1646"/>
      <c r="M505" s="1646"/>
      <c r="N505" s="1646"/>
      <c r="O505" s="1647"/>
    </row>
    <row r="506" spans="1:15" ht="15.75" thickBot="1" x14ac:dyDescent="0.3">
      <c r="A506" s="1901" t="s">
        <v>1577</v>
      </c>
      <c r="B506" s="1902"/>
      <c r="C506" s="1902"/>
      <c r="D506" s="1902"/>
      <c r="E506" s="1902"/>
      <c r="F506" s="1902"/>
      <c r="G506" s="1902"/>
      <c r="H506" s="1902"/>
      <c r="I506" s="1902"/>
      <c r="J506" s="1902"/>
      <c r="K506" s="1902"/>
      <c r="L506" s="1902"/>
      <c r="M506" s="1902"/>
      <c r="N506" s="1902"/>
      <c r="O506" s="1903"/>
    </row>
    <row r="507" spans="1:15" ht="15.75" thickBot="1" x14ac:dyDescent="0.3">
      <c r="A507" s="1741" t="s">
        <v>1578</v>
      </c>
      <c r="B507" s="1742"/>
      <c r="C507" s="1742"/>
      <c r="D507" s="1742"/>
      <c r="E507" s="1742"/>
      <c r="F507" s="1742"/>
      <c r="G507" s="1742"/>
      <c r="H507" s="1742"/>
      <c r="I507" s="1742"/>
      <c r="J507" s="1742"/>
      <c r="K507" s="1742"/>
      <c r="L507" s="1742"/>
      <c r="M507" s="1742"/>
      <c r="N507" s="1742"/>
      <c r="O507" s="1743"/>
    </row>
    <row r="508" spans="1:15" ht="15.75" thickBot="1" x14ac:dyDescent="0.3">
      <c r="A508" s="1898" t="s">
        <v>1579</v>
      </c>
      <c r="B508" s="1899"/>
      <c r="C508" s="1899"/>
      <c r="D508" s="1899"/>
      <c r="E508" s="1899"/>
      <c r="F508" s="1899"/>
      <c r="G508" s="1899"/>
      <c r="H508" s="1899"/>
      <c r="I508" s="1899"/>
      <c r="J508" s="1899"/>
      <c r="K508" s="1899"/>
      <c r="L508" s="1899"/>
      <c r="M508" s="1899"/>
      <c r="N508" s="1899"/>
      <c r="O508" s="1900"/>
    </row>
    <row r="509" spans="1:15" ht="16.5" thickBot="1" x14ac:dyDescent="0.3">
      <c r="A509" s="1630" t="s">
        <v>1417</v>
      </c>
      <c r="B509" s="1631"/>
      <c r="C509" s="1631"/>
      <c r="D509" s="1631"/>
      <c r="E509" s="1631"/>
      <c r="F509" s="1631"/>
      <c r="G509" s="1631"/>
      <c r="H509" s="1631"/>
      <c r="I509" s="1631"/>
      <c r="J509" s="1631"/>
      <c r="K509" s="1631"/>
      <c r="L509" s="1631"/>
      <c r="M509" s="1631"/>
      <c r="N509" s="1631"/>
      <c r="O509" s="1632"/>
    </row>
    <row r="510" spans="1:15" ht="16.5" thickBot="1" x14ac:dyDescent="0.3">
      <c r="A510" s="1630" t="s">
        <v>1418</v>
      </c>
      <c r="B510" s="1631"/>
      <c r="C510" s="1631"/>
      <c r="D510" s="1631"/>
      <c r="E510" s="1631"/>
      <c r="F510" s="1631"/>
      <c r="G510" s="1631"/>
      <c r="H510" s="1631"/>
      <c r="I510" s="1631"/>
      <c r="J510" s="1631"/>
      <c r="K510" s="1631"/>
      <c r="L510" s="1631"/>
      <c r="M510" s="1631"/>
      <c r="N510" s="1631"/>
      <c r="O510" s="1632"/>
    </row>
    <row r="511" spans="1:15" ht="16.5" thickBot="1" x14ac:dyDescent="0.3">
      <c r="A511" s="1630" t="s">
        <v>1419</v>
      </c>
      <c r="B511" s="1631"/>
      <c r="C511" s="1631"/>
      <c r="D511" s="1631"/>
      <c r="E511" s="1631"/>
      <c r="F511" s="1631"/>
      <c r="G511" s="1631"/>
      <c r="H511" s="1631"/>
      <c r="I511" s="1631"/>
      <c r="J511" s="1631"/>
      <c r="K511" s="1631"/>
      <c r="L511" s="1631"/>
      <c r="M511" s="1631"/>
      <c r="N511" s="1631"/>
      <c r="O511" s="1632"/>
    </row>
    <row r="512" spans="1:15" ht="15.75" x14ac:dyDescent="0.25">
      <c r="A512" s="377"/>
      <c r="B512" s="378"/>
      <c r="C512" s="697"/>
      <c r="D512" s="697"/>
      <c r="E512" s="697"/>
      <c r="F512" s="697"/>
      <c r="G512" s="697"/>
      <c r="H512" s="697"/>
      <c r="I512" s="697"/>
      <c r="J512" s="697"/>
      <c r="K512" s="697"/>
      <c r="L512" s="697"/>
      <c r="M512" s="697"/>
      <c r="N512" s="697"/>
      <c r="O512" s="377"/>
    </row>
    <row r="513" spans="1:15" ht="15.75" x14ac:dyDescent="0.25">
      <c r="A513" s="377"/>
      <c r="B513" s="378"/>
      <c r="C513" s="697"/>
      <c r="D513" s="697"/>
      <c r="E513" s="697"/>
      <c r="F513" s="697"/>
      <c r="G513" s="697"/>
      <c r="H513" s="697"/>
      <c r="I513" s="697"/>
      <c r="J513" s="697"/>
      <c r="K513" s="697"/>
      <c r="L513" s="697"/>
      <c r="M513" s="697"/>
      <c r="N513" s="697"/>
      <c r="O513" s="377"/>
    </row>
    <row r="514" spans="1:15" ht="15.75" x14ac:dyDescent="0.25">
      <c r="A514" s="377"/>
      <c r="B514" s="378"/>
      <c r="C514" s="697"/>
      <c r="D514" s="697"/>
      <c r="E514" s="697"/>
      <c r="F514" s="697"/>
      <c r="G514" s="697"/>
      <c r="H514" s="697"/>
      <c r="I514" s="697"/>
      <c r="J514" s="697"/>
      <c r="K514" s="697"/>
      <c r="L514" s="697"/>
      <c r="M514" s="697"/>
      <c r="N514" s="697"/>
      <c r="O514" s="377"/>
    </row>
    <row r="515" spans="1:15" ht="15.75" x14ac:dyDescent="0.25">
      <c r="A515" s="377"/>
      <c r="B515" s="378"/>
      <c r="C515" s="697"/>
      <c r="D515" s="697"/>
      <c r="E515" s="697"/>
      <c r="F515" s="697"/>
      <c r="G515" s="697"/>
      <c r="H515" s="697"/>
      <c r="I515" s="697"/>
      <c r="J515" s="697"/>
      <c r="K515" s="697"/>
      <c r="L515" s="697"/>
      <c r="M515" s="697"/>
      <c r="N515" s="697"/>
      <c r="O515" s="377"/>
    </row>
    <row r="516" spans="1:15" ht="15.75" x14ac:dyDescent="0.25">
      <c r="A516" s="377"/>
      <c r="B516" s="378"/>
      <c r="C516" s="697"/>
      <c r="D516" s="697"/>
      <c r="E516" s="697"/>
      <c r="F516" s="697"/>
      <c r="G516" s="697"/>
      <c r="H516" s="697"/>
      <c r="I516" s="697"/>
      <c r="J516" s="697"/>
      <c r="K516" s="697"/>
      <c r="L516" s="697"/>
      <c r="M516" s="697"/>
      <c r="N516" s="697"/>
      <c r="O516" s="377"/>
    </row>
    <row r="517" spans="1:15" ht="31.5" x14ac:dyDescent="0.25">
      <c r="A517" s="695" t="s">
        <v>178</v>
      </c>
      <c r="B517" s="1046" t="s">
        <v>1580</v>
      </c>
      <c r="C517" s="1679"/>
      <c r="D517" s="1679"/>
      <c r="E517" s="1679"/>
      <c r="F517" s="1679"/>
      <c r="G517" s="1679"/>
      <c r="H517" s="1679"/>
      <c r="I517" s="1679"/>
      <c r="J517" s="1680"/>
      <c r="K517" s="1046" t="s">
        <v>1389</v>
      </c>
      <c r="L517" s="1679"/>
      <c r="M517" s="1679"/>
      <c r="N517" s="1680"/>
      <c r="O517" s="821">
        <v>0.2</v>
      </c>
    </row>
    <row r="518" spans="1:15" ht="31.5" x14ac:dyDescent="0.25">
      <c r="A518" s="696"/>
      <c r="B518" s="697"/>
      <c r="C518" s="698"/>
      <c r="D518" s="698"/>
      <c r="E518" s="1049" t="s">
        <v>14</v>
      </c>
      <c r="F518" s="1049"/>
      <c r="G518" s="1049"/>
      <c r="H518" s="1049"/>
      <c r="I518" s="737" t="s">
        <v>15</v>
      </c>
      <c r="J518" s="701"/>
      <c r="K518" s="701"/>
      <c r="L518" s="1049" t="s">
        <v>16</v>
      </c>
      <c r="M518" s="1049"/>
      <c r="N518" s="1049"/>
      <c r="O518" s="737" t="s">
        <v>15</v>
      </c>
    </row>
    <row r="519" spans="1:15" x14ac:dyDescent="0.25">
      <c r="A519" s="1002" t="s">
        <v>17</v>
      </c>
      <c r="B519" s="1008"/>
      <c r="C519" s="1008"/>
      <c r="D519" s="1003"/>
      <c r="E519" s="1045" t="s">
        <v>1541</v>
      </c>
      <c r="F519" s="1045"/>
      <c r="G519" s="1045"/>
      <c r="H519" s="1045"/>
      <c r="I519" s="763">
        <v>25</v>
      </c>
      <c r="J519" s="1002" t="s">
        <v>19</v>
      </c>
      <c r="K519" s="1003"/>
      <c r="L519" s="1045" t="s">
        <v>1566</v>
      </c>
      <c r="M519" s="1045"/>
      <c r="N519" s="1045"/>
      <c r="O519" s="763">
        <v>70</v>
      </c>
    </row>
    <row r="520" spans="1:15" x14ac:dyDescent="0.25">
      <c r="A520" s="1004"/>
      <c r="B520" s="1009"/>
      <c r="C520" s="1009"/>
      <c r="D520" s="1005"/>
      <c r="E520" s="1045"/>
      <c r="F520" s="1045"/>
      <c r="G520" s="1045"/>
      <c r="H520" s="1045"/>
      <c r="I520" s="704"/>
      <c r="J520" s="1004"/>
      <c r="K520" s="1005"/>
      <c r="L520" s="1045" t="s">
        <v>1567</v>
      </c>
      <c r="M520" s="1045"/>
      <c r="N520" s="1045"/>
      <c r="O520" s="763">
        <v>80</v>
      </c>
    </row>
    <row r="521" spans="1:15" x14ac:dyDescent="0.25">
      <c r="A521" s="1004"/>
      <c r="B521" s="1009"/>
      <c r="C521" s="1009"/>
      <c r="D521" s="1005"/>
      <c r="E521" s="1045"/>
      <c r="F521" s="1045"/>
      <c r="G521" s="1045"/>
      <c r="H521" s="1045"/>
      <c r="I521" s="704"/>
      <c r="J521" s="1004"/>
      <c r="K521" s="1005"/>
      <c r="L521" s="1045"/>
      <c r="M521" s="1045"/>
      <c r="N521" s="1045"/>
      <c r="O521" s="704"/>
    </row>
    <row r="522" spans="1:15" x14ac:dyDescent="0.25">
      <c r="A522" s="1004"/>
      <c r="B522" s="1009"/>
      <c r="C522" s="1009"/>
      <c r="D522" s="1005"/>
      <c r="E522" s="1045"/>
      <c r="F522" s="1045"/>
      <c r="G522" s="1045"/>
      <c r="H522" s="1045"/>
      <c r="I522" s="704"/>
      <c r="J522" s="1004"/>
      <c r="K522" s="1005"/>
      <c r="L522" s="1045"/>
      <c r="M522" s="1045"/>
      <c r="N522" s="1045"/>
      <c r="O522" s="704"/>
    </row>
    <row r="523" spans="1:15" x14ac:dyDescent="0.25">
      <c r="A523" s="1004"/>
      <c r="B523" s="1009"/>
      <c r="C523" s="1009"/>
      <c r="D523" s="1005"/>
      <c r="E523" s="1045"/>
      <c r="F523" s="1045"/>
      <c r="G523" s="1045"/>
      <c r="H523" s="1045"/>
      <c r="I523" s="704"/>
      <c r="J523" s="1004"/>
      <c r="K523" s="1005"/>
      <c r="L523" s="1045"/>
      <c r="M523" s="1045"/>
      <c r="N523" s="1045"/>
      <c r="O523" s="704"/>
    </row>
    <row r="524" spans="1:15" x14ac:dyDescent="0.25">
      <c r="A524" s="1004"/>
      <c r="B524" s="1009"/>
      <c r="C524" s="1009"/>
      <c r="D524" s="1005"/>
      <c r="E524" s="1045"/>
      <c r="F524" s="1045"/>
      <c r="G524" s="1045"/>
      <c r="H524" s="1045"/>
      <c r="I524" s="704"/>
      <c r="J524" s="1004"/>
      <c r="K524" s="1005"/>
      <c r="L524" s="1045"/>
      <c r="M524" s="1045"/>
      <c r="N524" s="1045"/>
      <c r="O524" s="704"/>
    </row>
    <row r="525" spans="1:15" x14ac:dyDescent="0.25">
      <c r="A525" s="1004"/>
      <c r="B525" s="1009"/>
      <c r="C525" s="1009"/>
      <c r="D525" s="1005"/>
      <c r="E525" s="1045"/>
      <c r="F525" s="1045"/>
      <c r="G525" s="1045"/>
      <c r="H525" s="1045"/>
      <c r="I525" s="704"/>
      <c r="J525" s="1004"/>
      <c r="K525" s="1005"/>
      <c r="L525" s="1045"/>
      <c r="M525" s="1045"/>
      <c r="N525" s="1045"/>
      <c r="O525" s="704"/>
    </row>
    <row r="526" spans="1:15" x14ac:dyDescent="0.25">
      <c r="A526" s="1006"/>
      <c r="B526" s="1010"/>
      <c r="C526" s="1010"/>
      <c r="D526" s="1007"/>
      <c r="E526" s="1045"/>
      <c r="F526" s="1045"/>
      <c r="G526" s="1045"/>
      <c r="H526" s="1045"/>
      <c r="I526" s="704"/>
      <c r="J526" s="1006"/>
      <c r="K526" s="1007"/>
      <c r="L526" s="1045"/>
      <c r="M526" s="1045"/>
      <c r="N526" s="1045"/>
      <c r="O526" s="704"/>
    </row>
    <row r="527" spans="1:15" ht="15.75" x14ac:dyDescent="0.25">
      <c r="A527" s="696"/>
      <c r="B527" s="697"/>
      <c r="C527" s="698"/>
      <c r="D527" s="698"/>
      <c r="E527" s="698"/>
      <c r="F527" s="698"/>
      <c r="G527" s="698"/>
      <c r="H527" s="698"/>
      <c r="I527" s="698"/>
      <c r="J527" s="698"/>
      <c r="K527" s="698"/>
      <c r="L527" s="698"/>
      <c r="M527" s="698"/>
      <c r="N527" s="698"/>
      <c r="O527" s="696"/>
    </row>
    <row r="528" spans="1:15" ht="15.75" x14ac:dyDescent="0.25">
      <c r="A528" s="696"/>
      <c r="B528" s="697"/>
      <c r="C528" s="698"/>
      <c r="D528" s="698"/>
      <c r="E528" s="698"/>
      <c r="F528" s="698"/>
      <c r="G528" s="698"/>
      <c r="H528" s="698"/>
      <c r="I528" s="698"/>
      <c r="J528" s="698"/>
      <c r="K528" s="698"/>
      <c r="L528" s="698"/>
      <c r="M528" s="698"/>
      <c r="N528" s="698"/>
      <c r="O528" s="696"/>
    </row>
    <row r="529" spans="1:15" ht="63" x14ac:dyDescent="0.25">
      <c r="A529" s="705" t="s">
        <v>48</v>
      </c>
      <c r="B529" s="733" t="s">
        <v>49</v>
      </c>
      <c r="C529" s="762" t="s">
        <v>50</v>
      </c>
      <c r="D529" s="762" t="s">
        <v>51</v>
      </c>
      <c r="E529" s="705" t="s">
        <v>52</v>
      </c>
      <c r="F529" s="1041" t="s">
        <v>53</v>
      </c>
      <c r="G529" s="1041"/>
      <c r="H529" s="1041" t="s">
        <v>54</v>
      </c>
      <c r="I529" s="1041"/>
      <c r="J529" s="733" t="s">
        <v>55</v>
      </c>
      <c r="K529" s="1041" t="s">
        <v>56</v>
      </c>
      <c r="L529" s="1041"/>
      <c r="M529" s="1042" t="s">
        <v>57</v>
      </c>
      <c r="N529" s="1043"/>
      <c r="O529" s="1044"/>
    </row>
    <row r="530" spans="1:15" ht="120" x14ac:dyDescent="0.25">
      <c r="A530" s="27" t="s">
        <v>58</v>
      </c>
      <c r="B530" s="63">
        <v>100</v>
      </c>
      <c r="C530" s="743" t="s">
        <v>1545</v>
      </c>
      <c r="D530" s="743"/>
      <c r="E530" s="743"/>
      <c r="F530" s="1127" t="s">
        <v>1546</v>
      </c>
      <c r="G530" s="1127"/>
      <c r="H530" s="1133" t="s">
        <v>290</v>
      </c>
      <c r="I530" s="1117"/>
      <c r="J530" s="741">
        <v>100</v>
      </c>
      <c r="K530" s="1108" t="s">
        <v>139</v>
      </c>
      <c r="L530" s="1108"/>
      <c r="M530" s="1109" t="s">
        <v>1541</v>
      </c>
      <c r="N530" s="1109"/>
      <c r="O530" s="1109"/>
    </row>
    <row r="531" spans="1:15" ht="15.75" x14ac:dyDescent="0.25">
      <c r="A531" s="1015" t="s">
        <v>67</v>
      </c>
      <c r="B531" s="1017"/>
      <c r="C531" s="1506" t="s">
        <v>1581</v>
      </c>
      <c r="D531" s="1507"/>
      <c r="E531" s="1507"/>
      <c r="F531" s="1507"/>
      <c r="G531" s="1508"/>
      <c r="H531" s="1035" t="s">
        <v>69</v>
      </c>
      <c r="I531" s="1036"/>
      <c r="J531" s="1037"/>
      <c r="K531" s="1497" t="s">
        <v>1548</v>
      </c>
      <c r="L531" s="1509"/>
      <c r="M531" s="1509"/>
      <c r="N531" s="1509"/>
      <c r="O531" s="1498"/>
    </row>
    <row r="532" spans="1:15" ht="15.75" x14ac:dyDescent="0.25">
      <c r="A532" s="1096" t="s">
        <v>71</v>
      </c>
      <c r="B532" s="1097"/>
      <c r="C532" s="1097"/>
      <c r="D532" s="1097"/>
      <c r="E532" s="1097"/>
      <c r="F532" s="1098"/>
      <c r="G532" s="1099" t="s">
        <v>72</v>
      </c>
      <c r="H532" s="1099"/>
      <c r="I532" s="1099"/>
      <c r="J532" s="1099"/>
      <c r="K532" s="1099"/>
      <c r="L532" s="1099"/>
      <c r="M532" s="1099"/>
      <c r="N532" s="1099"/>
      <c r="O532" s="1099"/>
    </row>
    <row r="533" spans="1:15" x14ac:dyDescent="0.25">
      <c r="A533" s="1100"/>
      <c r="B533" s="1101"/>
      <c r="C533" s="1101"/>
      <c r="D533" s="1101"/>
      <c r="E533" s="1101"/>
      <c r="F533" s="1101"/>
      <c r="G533" s="1104"/>
      <c r="H533" s="1104"/>
      <c r="I533" s="1104"/>
      <c r="J533" s="1104"/>
      <c r="K533" s="1104"/>
      <c r="L533" s="1104"/>
      <c r="M533" s="1104"/>
      <c r="N533" s="1104"/>
      <c r="O533" s="1104"/>
    </row>
    <row r="534" spans="1:15" x14ac:dyDescent="0.25">
      <c r="A534" s="1102"/>
      <c r="B534" s="1103"/>
      <c r="C534" s="1103"/>
      <c r="D534" s="1103"/>
      <c r="E534" s="1103"/>
      <c r="F534" s="1103"/>
      <c r="G534" s="1104"/>
      <c r="H534" s="1104"/>
      <c r="I534" s="1104"/>
      <c r="J534" s="1104"/>
      <c r="K534" s="1104"/>
      <c r="L534" s="1104"/>
      <c r="M534" s="1104"/>
      <c r="N534" s="1104"/>
      <c r="O534" s="1104"/>
    </row>
    <row r="535" spans="1:15" ht="15.75" x14ac:dyDescent="0.25">
      <c r="A535" s="1096" t="s">
        <v>75</v>
      </c>
      <c r="B535" s="1097"/>
      <c r="C535" s="1097"/>
      <c r="D535" s="1097"/>
      <c r="E535" s="1097"/>
      <c r="F535" s="1097"/>
      <c r="G535" s="1099" t="s">
        <v>76</v>
      </c>
      <c r="H535" s="1099"/>
      <c r="I535" s="1099"/>
      <c r="J535" s="1099"/>
      <c r="K535" s="1099"/>
      <c r="L535" s="1099"/>
      <c r="M535" s="1099"/>
      <c r="N535" s="1099"/>
      <c r="O535" s="1099"/>
    </row>
    <row r="536" spans="1:15" x14ac:dyDescent="0.25">
      <c r="A536" s="1123"/>
      <c r="B536" s="1123"/>
      <c r="C536" s="1123"/>
      <c r="D536" s="1123"/>
      <c r="E536" s="1123"/>
      <c r="F536" s="1123"/>
      <c r="G536" s="1123"/>
      <c r="H536" s="1123"/>
      <c r="I536" s="1123"/>
      <c r="J536" s="1123"/>
      <c r="K536" s="1123"/>
      <c r="L536" s="1123"/>
      <c r="M536" s="1123"/>
      <c r="N536" s="1123"/>
      <c r="O536" s="1123"/>
    </row>
    <row r="537" spans="1:15" x14ac:dyDescent="0.25">
      <c r="A537" s="1123"/>
      <c r="B537" s="1123"/>
      <c r="C537" s="1123"/>
      <c r="D537" s="1123"/>
      <c r="E537" s="1123"/>
      <c r="F537" s="1123"/>
      <c r="G537" s="1123"/>
      <c r="H537" s="1123"/>
      <c r="I537" s="1123"/>
      <c r="J537" s="1123"/>
      <c r="K537" s="1123"/>
      <c r="L537" s="1123"/>
      <c r="M537" s="1123"/>
      <c r="N537" s="1123"/>
      <c r="O537" s="1123"/>
    </row>
    <row r="538" spans="1:15" ht="15.75" x14ac:dyDescent="0.25">
      <c r="A538" s="377"/>
      <c r="B538" s="378"/>
      <c r="C538" s="697"/>
      <c r="D538" s="697"/>
      <c r="E538" s="697"/>
      <c r="F538" s="697"/>
      <c r="G538" s="697"/>
      <c r="H538" s="697"/>
      <c r="I538" s="697"/>
      <c r="J538" s="697"/>
      <c r="K538" s="697"/>
      <c r="L538" s="697"/>
      <c r="M538" s="697"/>
      <c r="N538" s="697"/>
      <c r="O538" s="377"/>
    </row>
    <row r="539" spans="1:15" ht="15.75" x14ac:dyDescent="0.25">
      <c r="A539" s="697"/>
      <c r="B539" s="697"/>
      <c r="C539" s="377"/>
      <c r="D539" s="1015" t="s">
        <v>77</v>
      </c>
      <c r="E539" s="1016"/>
      <c r="F539" s="1016"/>
      <c r="G539" s="1016"/>
      <c r="H539" s="1016"/>
      <c r="I539" s="1016"/>
      <c r="J539" s="1016"/>
      <c r="K539" s="1016"/>
      <c r="L539" s="1016"/>
      <c r="M539" s="1016"/>
      <c r="N539" s="1016"/>
      <c r="O539" s="1017"/>
    </row>
    <row r="540" spans="1:15" ht="15.75" x14ac:dyDescent="0.25">
      <c r="A540" s="377"/>
      <c r="B540" s="378"/>
      <c r="C540" s="697"/>
      <c r="D540" s="733" t="s">
        <v>78</v>
      </c>
      <c r="E540" s="733" t="s">
        <v>79</v>
      </c>
      <c r="F540" s="733" t="s">
        <v>80</v>
      </c>
      <c r="G540" s="733" t="s">
        <v>81</v>
      </c>
      <c r="H540" s="733" t="s">
        <v>82</v>
      </c>
      <c r="I540" s="733" t="s">
        <v>83</v>
      </c>
      <c r="J540" s="733" t="s">
        <v>84</v>
      </c>
      <c r="K540" s="733" t="s">
        <v>85</v>
      </c>
      <c r="L540" s="733" t="s">
        <v>86</v>
      </c>
      <c r="M540" s="733" t="s">
        <v>87</v>
      </c>
      <c r="N540" s="733" t="s">
        <v>88</v>
      </c>
      <c r="O540" s="733" t="s">
        <v>89</v>
      </c>
    </row>
    <row r="541" spans="1:15" ht="15.75" x14ac:dyDescent="0.25">
      <c r="A541" s="1050" t="s">
        <v>90</v>
      </c>
      <c r="B541" s="1050"/>
      <c r="C541" s="1050"/>
      <c r="D541" s="738"/>
      <c r="E541" s="738"/>
      <c r="F541" s="738"/>
      <c r="G541" s="738"/>
      <c r="H541" s="738"/>
      <c r="I541" s="738"/>
      <c r="J541" s="738"/>
      <c r="K541" s="738"/>
      <c r="L541" s="738"/>
      <c r="M541" s="738"/>
      <c r="N541" s="738"/>
      <c r="O541" s="738"/>
    </row>
    <row r="542" spans="1:15" ht="15.75" x14ac:dyDescent="0.25">
      <c r="A542" s="1051" t="s">
        <v>91</v>
      </c>
      <c r="B542" s="1051"/>
      <c r="C542" s="1051"/>
      <c r="D542" s="683"/>
      <c r="E542" s="683"/>
      <c r="F542" s="683"/>
      <c r="G542" s="683"/>
      <c r="H542" s="683"/>
      <c r="I542" s="683"/>
      <c r="J542" s="683"/>
      <c r="K542" s="683"/>
      <c r="L542" s="683"/>
      <c r="M542" s="683"/>
      <c r="N542" s="683"/>
      <c r="O542" s="683"/>
    </row>
    <row r="543" spans="1:15" ht="15.75" x14ac:dyDescent="0.25">
      <c r="A543" s="377"/>
      <c r="B543" s="378"/>
      <c r="C543" s="379"/>
      <c r="D543" s="379"/>
      <c r="E543" s="379"/>
      <c r="F543" s="379"/>
      <c r="G543" s="379"/>
      <c r="H543" s="379"/>
      <c r="I543" s="379"/>
      <c r="J543" s="379"/>
      <c r="K543" s="379"/>
      <c r="L543" s="380"/>
      <c r="M543" s="380"/>
      <c r="N543" s="380"/>
      <c r="O543" s="377"/>
    </row>
    <row r="544" spans="1:15" ht="15.75" x14ac:dyDescent="0.25">
      <c r="A544" s="751" t="s">
        <v>101</v>
      </c>
      <c r="B544" s="751" t="s">
        <v>49</v>
      </c>
      <c r="C544" s="809"/>
      <c r="D544" s="749" t="s">
        <v>78</v>
      </c>
      <c r="E544" s="749" t="s">
        <v>79</v>
      </c>
      <c r="F544" s="749" t="s">
        <v>80</v>
      </c>
      <c r="G544" s="749" t="s">
        <v>81</v>
      </c>
      <c r="H544" s="749" t="s">
        <v>82</v>
      </c>
      <c r="I544" s="749" t="s">
        <v>83</v>
      </c>
      <c r="J544" s="749" t="s">
        <v>84</v>
      </c>
      <c r="K544" s="749" t="s">
        <v>85</v>
      </c>
      <c r="L544" s="749" t="s">
        <v>86</v>
      </c>
      <c r="M544" s="749" t="s">
        <v>87</v>
      </c>
      <c r="N544" s="749" t="s">
        <v>88</v>
      </c>
      <c r="O544" s="749" t="s">
        <v>89</v>
      </c>
    </row>
    <row r="545" spans="1:15" ht="31.5" x14ac:dyDescent="0.25">
      <c r="A545" s="1648" t="s">
        <v>1582</v>
      </c>
      <c r="B545" s="1139"/>
      <c r="C545" s="810" t="s">
        <v>90</v>
      </c>
      <c r="D545" s="810">
        <v>25</v>
      </c>
      <c r="E545" s="810">
        <v>50</v>
      </c>
      <c r="F545" s="825">
        <v>75</v>
      </c>
      <c r="G545" s="810">
        <v>100</v>
      </c>
      <c r="H545" s="810"/>
      <c r="I545" s="810"/>
      <c r="J545" s="810"/>
      <c r="K545" s="810"/>
      <c r="L545" s="810"/>
      <c r="M545" s="810"/>
      <c r="N545" s="810"/>
      <c r="O545" s="810"/>
    </row>
    <row r="546" spans="1:15" ht="15.75" x14ac:dyDescent="0.25">
      <c r="A546" s="1850"/>
      <c r="B546" s="1139"/>
      <c r="C546" s="811" t="s">
        <v>91</v>
      </c>
      <c r="D546" s="822">
        <v>25</v>
      </c>
      <c r="E546" s="822">
        <v>50</v>
      </c>
      <c r="F546" s="822">
        <v>75</v>
      </c>
      <c r="G546" s="822">
        <v>80</v>
      </c>
      <c r="H546" s="813"/>
      <c r="I546" s="813"/>
      <c r="J546" s="813"/>
      <c r="K546" s="813"/>
      <c r="L546" s="813"/>
      <c r="M546" s="811"/>
      <c r="N546" s="811"/>
      <c r="O546" s="811"/>
    </row>
    <row r="547" spans="1:15" ht="31.5" x14ac:dyDescent="0.25">
      <c r="A547" s="1852" t="s">
        <v>1583</v>
      </c>
      <c r="B547" s="1139"/>
      <c r="C547" s="810" t="s">
        <v>90</v>
      </c>
      <c r="D547" s="810">
        <v>25</v>
      </c>
      <c r="E547" s="810">
        <v>50</v>
      </c>
      <c r="F547" s="825">
        <v>75</v>
      </c>
      <c r="G547" s="810">
        <v>100</v>
      </c>
      <c r="H547" s="810"/>
      <c r="I547" s="810"/>
      <c r="J547" s="810"/>
      <c r="K547" s="810"/>
      <c r="L547" s="810"/>
      <c r="M547" s="810"/>
      <c r="N547" s="810"/>
      <c r="O547" s="810"/>
    </row>
    <row r="548" spans="1:15" ht="15.75" x14ac:dyDescent="0.25">
      <c r="A548" s="1853"/>
      <c r="B548" s="1139"/>
      <c r="C548" s="811" t="s">
        <v>91</v>
      </c>
      <c r="D548" s="811">
        <v>25</v>
      </c>
      <c r="E548" s="811">
        <v>50</v>
      </c>
      <c r="F548" s="822">
        <v>75</v>
      </c>
      <c r="G548" s="822">
        <v>80</v>
      </c>
      <c r="H548" s="813"/>
      <c r="I548" s="813"/>
      <c r="J548" s="813"/>
      <c r="K548" s="813"/>
      <c r="L548" s="813"/>
      <c r="M548" s="811"/>
      <c r="N548" s="811"/>
      <c r="O548" s="811"/>
    </row>
    <row r="549" spans="1:15" ht="31.5" x14ac:dyDescent="0.25">
      <c r="A549" s="1852" t="s">
        <v>1584</v>
      </c>
      <c r="B549" s="1139"/>
      <c r="C549" s="810" t="s">
        <v>90</v>
      </c>
      <c r="D549" s="810"/>
      <c r="E549" s="810"/>
      <c r="F549" s="825">
        <v>25</v>
      </c>
      <c r="G549" s="810">
        <v>50</v>
      </c>
      <c r="H549" s="810">
        <v>75</v>
      </c>
      <c r="I549" s="810">
        <v>100</v>
      </c>
      <c r="J549" s="810"/>
      <c r="K549" s="810"/>
      <c r="L549" s="810"/>
      <c r="M549" s="810"/>
      <c r="N549" s="810"/>
      <c r="O549" s="810"/>
    </row>
    <row r="550" spans="1:15" ht="15.75" x14ac:dyDescent="0.25">
      <c r="A550" s="1853"/>
      <c r="B550" s="1139"/>
      <c r="C550" s="811" t="s">
        <v>91</v>
      </c>
      <c r="D550" s="811"/>
      <c r="E550" s="811"/>
      <c r="F550" s="822">
        <v>25</v>
      </c>
      <c r="G550" s="822">
        <v>50</v>
      </c>
      <c r="H550" s="813">
        <v>75</v>
      </c>
      <c r="I550" s="813">
        <v>80</v>
      </c>
      <c r="J550" s="813"/>
      <c r="K550" s="813"/>
      <c r="L550" s="813"/>
      <c r="M550" s="811"/>
      <c r="N550" s="811"/>
      <c r="O550" s="811"/>
    </row>
    <row r="551" spans="1:15" ht="31.5" x14ac:dyDescent="0.25">
      <c r="A551" s="1648" t="s">
        <v>1585</v>
      </c>
      <c r="B551" s="1139"/>
      <c r="C551" s="810" t="s">
        <v>90</v>
      </c>
      <c r="D551" s="810"/>
      <c r="E551" s="810"/>
      <c r="F551" s="825">
        <v>25</v>
      </c>
      <c r="G551" s="810">
        <v>50</v>
      </c>
      <c r="H551" s="810">
        <v>75</v>
      </c>
      <c r="I551" s="810">
        <v>100</v>
      </c>
      <c r="J551" s="810"/>
      <c r="K551" s="810"/>
      <c r="L551" s="810"/>
      <c r="M551" s="810"/>
      <c r="N551" s="810"/>
      <c r="O551" s="810"/>
    </row>
    <row r="552" spans="1:15" ht="15.75" x14ac:dyDescent="0.25">
      <c r="A552" s="1850"/>
      <c r="B552" s="1139"/>
      <c r="C552" s="811" t="s">
        <v>91</v>
      </c>
      <c r="D552" s="811"/>
      <c r="E552" s="811"/>
      <c r="F552" s="822">
        <v>25</v>
      </c>
      <c r="G552" s="811">
        <v>50</v>
      </c>
      <c r="H552" s="813">
        <v>75</v>
      </c>
      <c r="I552" s="813">
        <v>80</v>
      </c>
      <c r="J552" s="813"/>
      <c r="K552" s="813"/>
      <c r="L552" s="813"/>
      <c r="M552" s="811"/>
      <c r="N552" s="811"/>
      <c r="O552" s="811"/>
    </row>
    <row r="553" spans="1:15" ht="31.5" x14ac:dyDescent="0.25">
      <c r="A553" s="1648" t="s">
        <v>1586</v>
      </c>
      <c r="B553" s="1848"/>
      <c r="C553" s="810" t="s">
        <v>90</v>
      </c>
      <c r="D553" s="810"/>
      <c r="E553" s="810"/>
      <c r="F553" s="825">
        <v>25</v>
      </c>
      <c r="G553" s="810">
        <v>50</v>
      </c>
      <c r="H553" s="810">
        <v>75</v>
      </c>
      <c r="I553" s="810">
        <v>100</v>
      </c>
      <c r="J553" s="810"/>
      <c r="K553" s="810"/>
      <c r="L553" s="810"/>
      <c r="M553" s="810"/>
      <c r="N553" s="810"/>
      <c r="O553" s="810"/>
    </row>
    <row r="554" spans="1:15" ht="15.75" x14ac:dyDescent="0.25">
      <c r="A554" s="1649"/>
      <c r="B554" s="1849"/>
      <c r="C554" s="811" t="s">
        <v>91</v>
      </c>
      <c r="D554" s="811"/>
      <c r="E554" s="811"/>
      <c r="F554" s="822">
        <v>25</v>
      </c>
      <c r="G554" s="822">
        <v>50</v>
      </c>
      <c r="H554" s="813">
        <v>75</v>
      </c>
      <c r="I554" s="813">
        <v>90</v>
      </c>
      <c r="J554" s="813"/>
      <c r="K554" s="813"/>
      <c r="L554" s="813"/>
      <c r="M554" s="811"/>
      <c r="N554" s="811"/>
      <c r="O554" s="811"/>
    </row>
    <row r="555" spans="1:15" ht="31.5" x14ac:dyDescent="0.25">
      <c r="A555" s="1422" t="s">
        <v>1587</v>
      </c>
      <c r="B555" s="1139"/>
      <c r="C555" s="810" t="s">
        <v>90</v>
      </c>
      <c r="D555" s="810"/>
      <c r="E555" s="810"/>
      <c r="F555" s="825">
        <v>10</v>
      </c>
      <c r="G555" s="810">
        <v>20</v>
      </c>
      <c r="H555" s="810">
        <v>30</v>
      </c>
      <c r="I555" s="810">
        <v>40</v>
      </c>
      <c r="J555" s="810">
        <v>60</v>
      </c>
      <c r="K555" s="810">
        <v>80</v>
      </c>
      <c r="L555" s="810">
        <v>100</v>
      </c>
      <c r="M555" s="810"/>
      <c r="N555" s="810"/>
      <c r="O555" s="810"/>
    </row>
    <row r="556" spans="1:15" ht="15.75" x14ac:dyDescent="0.25">
      <c r="A556" s="1847"/>
      <c r="B556" s="1139"/>
      <c r="C556" s="811" t="s">
        <v>91</v>
      </c>
      <c r="D556" s="811"/>
      <c r="E556" s="811"/>
      <c r="F556" s="822">
        <v>10</v>
      </c>
      <c r="G556" s="822">
        <v>30</v>
      </c>
      <c r="H556" s="813">
        <v>30</v>
      </c>
      <c r="I556" s="813">
        <v>40</v>
      </c>
      <c r="J556" s="813">
        <v>60</v>
      </c>
      <c r="K556" s="813">
        <v>80</v>
      </c>
      <c r="L556" s="813">
        <v>90</v>
      </c>
      <c r="M556" s="811"/>
      <c r="N556" s="811"/>
      <c r="O556" s="811"/>
    </row>
    <row r="557" spans="1:15" ht="31.5" x14ac:dyDescent="0.25">
      <c r="A557" s="1422" t="s">
        <v>1588</v>
      </c>
      <c r="B557" s="1848"/>
      <c r="C557" s="810" t="s">
        <v>90</v>
      </c>
      <c r="D557" s="810"/>
      <c r="E557" s="810"/>
      <c r="F557" s="825"/>
      <c r="G557" s="810"/>
      <c r="H557" s="810"/>
      <c r="I557" s="810"/>
      <c r="J557" s="810"/>
      <c r="K557" s="810"/>
      <c r="L557" s="810"/>
      <c r="M557" s="810">
        <v>25</v>
      </c>
      <c r="N557" s="810">
        <v>50</v>
      </c>
      <c r="O557" s="810">
        <v>100</v>
      </c>
    </row>
    <row r="558" spans="1:15" ht="15.75" x14ac:dyDescent="0.25">
      <c r="A558" s="1847"/>
      <c r="B558" s="1849"/>
      <c r="C558" s="811" t="s">
        <v>91</v>
      </c>
      <c r="D558" s="811"/>
      <c r="E558" s="811"/>
      <c r="F558" s="811"/>
      <c r="G558" s="811"/>
      <c r="H558" s="813"/>
      <c r="I558" s="813"/>
      <c r="J558" s="813"/>
      <c r="K558" s="813"/>
      <c r="L558" s="813"/>
      <c r="M558" s="811"/>
      <c r="N558" s="811"/>
      <c r="O558" s="811"/>
    </row>
    <row r="559" spans="1:15" ht="15.75" x14ac:dyDescent="0.25">
      <c r="A559" s="377"/>
      <c r="B559" s="378"/>
      <c r="C559" s="697"/>
      <c r="D559" s="697"/>
      <c r="E559" s="697"/>
      <c r="F559" s="697"/>
      <c r="G559" s="697"/>
      <c r="H559" s="697"/>
      <c r="I559" s="697"/>
      <c r="J559" s="697"/>
      <c r="K559" s="697"/>
      <c r="L559" s="697"/>
      <c r="M559" s="697"/>
      <c r="N559" s="697"/>
      <c r="O559" s="377"/>
    </row>
    <row r="560" spans="1:15" ht="16.5" thickBot="1" x14ac:dyDescent="0.3">
      <c r="A560" s="377"/>
      <c r="B560" s="378"/>
      <c r="C560" s="697"/>
      <c r="D560" s="697"/>
      <c r="E560" s="697"/>
      <c r="F560" s="697"/>
      <c r="G560" s="697"/>
      <c r="H560" s="697"/>
      <c r="I560" s="697"/>
      <c r="J560" s="697"/>
      <c r="K560" s="697"/>
      <c r="L560" s="697"/>
      <c r="M560" s="697"/>
      <c r="N560" s="697"/>
      <c r="O560" s="377"/>
    </row>
    <row r="561" spans="1:15" ht="16.5" thickBot="1" x14ac:dyDescent="0.3">
      <c r="A561" s="1652" t="s">
        <v>1407</v>
      </c>
      <c r="B561" s="1653"/>
      <c r="C561" s="1653"/>
      <c r="D561" s="1653"/>
      <c r="E561" s="1653"/>
      <c r="F561" s="1653"/>
      <c r="G561" s="1653"/>
      <c r="H561" s="1653"/>
      <c r="I561" s="1653"/>
      <c r="J561" s="1653"/>
      <c r="K561" s="1653"/>
      <c r="L561" s="1653"/>
      <c r="M561" s="1653"/>
      <c r="N561" s="1653"/>
      <c r="O561" s="1654"/>
    </row>
    <row r="562" spans="1:15" x14ac:dyDescent="0.25">
      <c r="A562" s="1633" t="s">
        <v>1408</v>
      </c>
      <c r="B562" s="1634"/>
      <c r="C562" s="1634"/>
      <c r="D562" s="1634"/>
      <c r="E562" s="1634"/>
      <c r="F562" s="1634"/>
      <c r="G562" s="1634"/>
      <c r="H562" s="1634"/>
      <c r="I562" s="1634"/>
      <c r="J562" s="1634"/>
      <c r="K562" s="1634"/>
      <c r="L562" s="1634"/>
      <c r="M562" s="1634"/>
      <c r="N562" s="1634"/>
      <c r="O562" s="1635"/>
    </row>
    <row r="563" spans="1:15" ht="15.75" x14ac:dyDescent="0.25">
      <c r="A563" s="1636" t="s">
        <v>1409</v>
      </c>
      <c r="B563" s="1637"/>
      <c r="C563" s="1637"/>
      <c r="D563" s="1637"/>
      <c r="E563" s="1637"/>
      <c r="F563" s="1637"/>
      <c r="G563" s="1637"/>
      <c r="H563" s="1637"/>
      <c r="I563" s="1637"/>
      <c r="J563" s="1637"/>
      <c r="K563" s="1637"/>
      <c r="L563" s="1637"/>
      <c r="M563" s="1637"/>
      <c r="N563" s="1637"/>
      <c r="O563" s="1638"/>
    </row>
    <row r="564" spans="1:15" ht="15.75" x14ac:dyDescent="0.25">
      <c r="A564" s="1636" t="s">
        <v>1589</v>
      </c>
      <c r="B564" s="1637"/>
      <c r="C564" s="1637"/>
      <c r="D564" s="1637"/>
      <c r="E564" s="1637"/>
      <c r="F564" s="1637"/>
      <c r="G564" s="1637"/>
      <c r="H564" s="1637"/>
      <c r="I564" s="1637"/>
      <c r="J564" s="1637"/>
      <c r="K564" s="1637"/>
      <c r="L564" s="1637"/>
      <c r="M564" s="1637"/>
      <c r="N564" s="1637"/>
      <c r="O564" s="1638"/>
    </row>
    <row r="565" spans="1:15" x14ac:dyDescent="0.25">
      <c r="A565" s="1746" t="s">
        <v>1590</v>
      </c>
      <c r="B565" s="1072"/>
      <c r="C565" s="1072"/>
      <c r="D565" s="1072"/>
      <c r="E565" s="1072"/>
      <c r="F565" s="1072"/>
      <c r="G565" s="1072"/>
      <c r="H565" s="1072"/>
      <c r="I565" s="1072"/>
      <c r="J565" s="1072"/>
      <c r="K565" s="1072"/>
      <c r="L565" s="1072"/>
      <c r="M565" s="1072"/>
      <c r="N565" s="1072"/>
      <c r="O565" s="1747"/>
    </row>
    <row r="566" spans="1:15" x14ac:dyDescent="0.25">
      <c r="A566" s="1642" t="s">
        <v>1591</v>
      </c>
      <c r="B566" s="1643"/>
      <c r="C566" s="1643"/>
      <c r="D566" s="1643"/>
      <c r="E566" s="1643"/>
      <c r="F566" s="1643"/>
      <c r="G566" s="1643"/>
      <c r="H566" s="1643"/>
      <c r="I566" s="1643"/>
      <c r="J566" s="1643"/>
      <c r="K566" s="1643"/>
      <c r="L566" s="1643"/>
      <c r="M566" s="1643"/>
      <c r="N566" s="1643"/>
      <c r="O566" s="1644"/>
    </row>
    <row r="567" spans="1:15" ht="15.75" x14ac:dyDescent="0.25">
      <c r="A567" s="1645" t="s">
        <v>1592</v>
      </c>
      <c r="B567" s="1646"/>
      <c r="C567" s="1646"/>
      <c r="D567" s="1646"/>
      <c r="E567" s="1646"/>
      <c r="F567" s="1646"/>
      <c r="G567" s="1646"/>
      <c r="H567" s="1646"/>
      <c r="I567" s="1646"/>
      <c r="J567" s="1646"/>
      <c r="K567" s="1646"/>
      <c r="L567" s="1646"/>
      <c r="M567" s="1646"/>
      <c r="N567" s="1646"/>
      <c r="O567" s="1647"/>
    </row>
    <row r="568" spans="1:15" ht="16.5" thickBot="1" x14ac:dyDescent="0.3">
      <c r="A568" s="1624" t="s">
        <v>1593</v>
      </c>
      <c r="B568" s="1625"/>
      <c r="C568" s="1625"/>
      <c r="D568" s="1625"/>
      <c r="E568" s="1625"/>
      <c r="F568" s="1625"/>
      <c r="G568" s="1625"/>
      <c r="H568" s="1625"/>
      <c r="I568" s="1625"/>
      <c r="J568" s="1625"/>
      <c r="K568" s="1625"/>
      <c r="L568" s="1625"/>
      <c r="M568" s="1625"/>
      <c r="N568" s="1625"/>
      <c r="O568" s="1626"/>
    </row>
    <row r="569" spans="1:15" ht="15.75" thickBot="1" x14ac:dyDescent="0.3">
      <c r="A569" s="1741" t="s">
        <v>1594</v>
      </c>
      <c r="B569" s="1742"/>
      <c r="C569" s="1742"/>
      <c r="D569" s="1742"/>
      <c r="E569" s="1742"/>
      <c r="F569" s="1742"/>
      <c r="G569" s="1742"/>
      <c r="H569" s="1742"/>
      <c r="I569" s="1742"/>
      <c r="J569" s="1742"/>
      <c r="K569" s="1742"/>
      <c r="L569" s="1742"/>
      <c r="M569" s="1742"/>
      <c r="N569" s="1742"/>
      <c r="O569" s="1743"/>
    </row>
    <row r="570" spans="1:15" ht="15.75" thickBot="1" x14ac:dyDescent="0.3">
      <c r="A570" s="1741" t="s">
        <v>1595</v>
      </c>
      <c r="B570" s="1742"/>
      <c r="C570" s="1742"/>
      <c r="D570" s="1742"/>
      <c r="E570" s="1742"/>
      <c r="F570" s="1742"/>
      <c r="G570" s="1742"/>
      <c r="H570" s="1742"/>
      <c r="I570" s="1742"/>
      <c r="J570" s="1742"/>
      <c r="K570" s="1742"/>
      <c r="L570" s="1742"/>
      <c r="M570" s="1742"/>
      <c r="N570" s="1742"/>
      <c r="O570" s="1743"/>
    </row>
    <row r="571" spans="1:15" ht="16.5" thickBot="1" x14ac:dyDescent="0.3">
      <c r="A571" s="1630" t="s">
        <v>1417</v>
      </c>
      <c r="B571" s="1631"/>
      <c r="C571" s="1631"/>
      <c r="D571" s="1631"/>
      <c r="E571" s="1631"/>
      <c r="F571" s="1631"/>
      <c r="G571" s="1631"/>
      <c r="H571" s="1631"/>
      <c r="I571" s="1631"/>
      <c r="J571" s="1631"/>
      <c r="K571" s="1631"/>
      <c r="L571" s="1631"/>
      <c r="M571" s="1631"/>
      <c r="N571" s="1631"/>
      <c r="O571" s="1632"/>
    </row>
    <row r="572" spans="1:15" ht="16.5" thickBot="1" x14ac:dyDescent="0.3">
      <c r="A572" s="1630" t="s">
        <v>1418</v>
      </c>
      <c r="B572" s="1631"/>
      <c r="C572" s="1631"/>
      <c r="D572" s="1631"/>
      <c r="E572" s="1631"/>
      <c r="F572" s="1631"/>
      <c r="G572" s="1631"/>
      <c r="H572" s="1631"/>
      <c r="I572" s="1631"/>
      <c r="J572" s="1631"/>
      <c r="K572" s="1631"/>
      <c r="L572" s="1631"/>
      <c r="M572" s="1631"/>
      <c r="N572" s="1631"/>
      <c r="O572" s="1632"/>
    </row>
    <row r="573" spans="1:15" ht="16.5" thickBot="1" x14ac:dyDescent="0.3">
      <c r="A573" s="1630" t="s">
        <v>1419</v>
      </c>
      <c r="B573" s="1631"/>
      <c r="C573" s="1631"/>
      <c r="D573" s="1631"/>
      <c r="E573" s="1631"/>
      <c r="F573" s="1631"/>
      <c r="G573" s="1631"/>
      <c r="H573" s="1631"/>
      <c r="I573" s="1631"/>
      <c r="J573" s="1631"/>
      <c r="K573" s="1631"/>
      <c r="L573" s="1631"/>
      <c r="M573" s="1631"/>
      <c r="N573" s="1631"/>
      <c r="O573" s="1632"/>
    </row>
    <row r="574" spans="1:15" ht="15.75" x14ac:dyDescent="0.25">
      <c r="A574" s="692"/>
      <c r="B574" s="290"/>
      <c r="C574" s="692"/>
      <c r="D574" s="692"/>
      <c r="E574" s="692"/>
      <c r="F574" s="692"/>
      <c r="G574" s="692"/>
      <c r="H574" s="692"/>
      <c r="I574" s="692"/>
      <c r="J574" s="692"/>
      <c r="K574" s="692"/>
      <c r="L574" s="692"/>
      <c r="M574" s="290"/>
      <c r="N574" s="290"/>
      <c r="O574" s="692"/>
    </row>
    <row r="575" spans="1:15" ht="15.75" x14ac:dyDescent="0.25">
      <c r="A575" s="692"/>
      <c r="B575" s="290"/>
      <c r="C575" s="692"/>
      <c r="D575" s="692"/>
      <c r="E575" s="692"/>
      <c r="F575" s="692"/>
      <c r="G575" s="692"/>
      <c r="H575" s="692"/>
      <c r="I575" s="692"/>
      <c r="J575" s="692"/>
      <c r="K575" s="692"/>
      <c r="L575" s="692"/>
      <c r="M575" s="290"/>
      <c r="N575" s="290"/>
      <c r="O575" s="692"/>
    </row>
    <row r="576" spans="1:15" ht="15.75" x14ac:dyDescent="0.25">
      <c r="A576" s="692"/>
      <c r="B576" s="290"/>
      <c r="C576" s="692"/>
      <c r="D576" s="692"/>
      <c r="E576" s="692"/>
      <c r="F576" s="692"/>
      <c r="G576" s="692"/>
      <c r="H576" s="692"/>
      <c r="I576" s="692"/>
      <c r="J576" s="692"/>
      <c r="K576" s="692"/>
      <c r="L576" s="692"/>
      <c r="M576" s="290"/>
      <c r="N576" s="290"/>
      <c r="O576" s="692"/>
    </row>
    <row r="577" spans="1:15" ht="31.5" x14ac:dyDescent="0.25">
      <c r="A577" s="695" t="s">
        <v>484</v>
      </c>
      <c r="B577" s="1520" t="s">
        <v>1596</v>
      </c>
      <c r="C577" s="1047"/>
      <c r="D577" s="1047"/>
      <c r="E577" s="1047"/>
      <c r="F577" s="1047"/>
      <c r="G577" s="1047"/>
      <c r="H577" s="1047"/>
      <c r="I577" s="1047"/>
      <c r="J577" s="1048"/>
      <c r="K577" s="1046" t="s">
        <v>1389</v>
      </c>
      <c r="L577" s="1679"/>
      <c r="M577" s="1679"/>
      <c r="N577" s="1680"/>
      <c r="O577" s="821">
        <v>0.2</v>
      </c>
    </row>
    <row r="578" spans="1:15" ht="31.5" x14ac:dyDescent="0.25">
      <c r="A578" s="696"/>
      <c r="B578" s="697"/>
      <c r="C578" s="698"/>
      <c r="D578" s="698"/>
      <c r="E578" s="1049" t="s">
        <v>14</v>
      </c>
      <c r="F578" s="1049"/>
      <c r="G578" s="1049"/>
      <c r="H578" s="1049"/>
      <c r="I578" s="737" t="s">
        <v>15</v>
      </c>
      <c r="J578" s="701"/>
      <c r="K578" s="701"/>
      <c r="L578" s="1049" t="s">
        <v>16</v>
      </c>
      <c r="M578" s="1049"/>
      <c r="N578" s="1049"/>
      <c r="O578" s="737" t="s">
        <v>15</v>
      </c>
    </row>
    <row r="579" spans="1:15" x14ac:dyDescent="0.25">
      <c r="A579" s="1002" t="s">
        <v>17</v>
      </c>
      <c r="B579" s="1008"/>
      <c r="C579" s="1008"/>
      <c r="D579" s="1003"/>
      <c r="E579" s="1045" t="s">
        <v>1597</v>
      </c>
      <c r="F579" s="1045"/>
      <c r="G579" s="1045"/>
      <c r="H579" s="1045"/>
      <c r="I579" s="763">
        <v>100</v>
      </c>
      <c r="J579" s="1002" t="s">
        <v>19</v>
      </c>
      <c r="K579" s="1003"/>
      <c r="L579" s="1045" t="s">
        <v>1598</v>
      </c>
      <c r="M579" s="1045"/>
      <c r="N579" s="1045"/>
      <c r="O579" s="763">
        <v>100</v>
      </c>
    </row>
    <row r="580" spans="1:15" x14ac:dyDescent="0.25">
      <c r="A580" s="1004"/>
      <c r="B580" s="1009"/>
      <c r="C580" s="1009"/>
      <c r="D580" s="1005"/>
      <c r="E580" s="1045"/>
      <c r="F580" s="1045"/>
      <c r="G580" s="1045"/>
      <c r="H580" s="1045"/>
      <c r="I580" s="704"/>
      <c r="J580" s="1004"/>
      <c r="K580" s="1005"/>
      <c r="L580" s="1045" t="s">
        <v>1599</v>
      </c>
      <c r="M580" s="1045"/>
      <c r="N580" s="1045"/>
      <c r="O580" s="763">
        <v>100</v>
      </c>
    </row>
    <row r="581" spans="1:15" x14ac:dyDescent="0.25">
      <c r="A581" s="1004"/>
      <c r="B581" s="1009"/>
      <c r="C581" s="1009"/>
      <c r="D581" s="1005"/>
      <c r="E581" s="1045"/>
      <c r="F581" s="1045"/>
      <c r="G581" s="1045"/>
      <c r="H581" s="1045"/>
      <c r="I581" s="704"/>
      <c r="J581" s="1004"/>
      <c r="K581" s="1005"/>
      <c r="L581" s="1045" t="s">
        <v>1600</v>
      </c>
      <c r="M581" s="1045"/>
      <c r="N581" s="1045"/>
      <c r="O581" s="763">
        <v>100</v>
      </c>
    </row>
    <row r="582" spans="1:15" x14ac:dyDescent="0.25">
      <c r="A582" s="1004"/>
      <c r="B582" s="1009"/>
      <c r="C582" s="1009"/>
      <c r="D582" s="1005"/>
      <c r="E582" s="1045"/>
      <c r="F582" s="1045"/>
      <c r="G582" s="1045"/>
      <c r="H582" s="1045"/>
      <c r="I582" s="704"/>
      <c r="J582" s="1004"/>
      <c r="K582" s="1005"/>
      <c r="L582" s="1045"/>
      <c r="M582" s="1045"/>
      <c r="N582" s="1045"/>
      <c r="O582" s="704"/>
    </row>
    <row r="583" spans="1:15" x14ac:dyDescent="0.25">
      <c r="A583" s="1004"/>
      <c r="B583" s="1009"/>
      <c r="C583" s="1009"/>
      <c r="D583" s="1005"/>
      <c r="E583" s="1045"/>
      <c r="F583" s="1045"/>
      <c r="G583" s="1045"/>
      <c r="H583" s="1045"/>
      <c r="I583" s="704"/>
      <c r="J583" s="1004"/>
      <c r="K583" s="1005"/>
      <c r="L583" s="1045"/>
      <c r="M583" s="1045"/>
      <c r="N583" s="1045"/>
      <c r="O583" s="704"/>
    </row>
    <row r="584" spans="1:15" x14ac:dyDescent="0.25">
      <c r="A584" s="1004"/>
      <c r="B584" s="1009"/>
      <c r="C584" s="1009"/>
      <c r="D584" s="1005"/>
      <c r="E584" s="1045"/>
      <c r="F584" s="1045"/>
      <c r="G584" s="1045"/>
      <c r="H584" s="1045"/>
      <c r="I584" s="704"/>
      <c r="J584" s="1004"/>
      <c r="K584" s="1005"/>
      <c r="L584" s="1045"/>
      <c r="M584" s="1045"/>
      <c r="N584" s="1045"/>
      <c r="O584" s="704"/>
    </row>
    <row r="585" spans="1:15" x14ac:dyDescent="0.25">
      <c r="A585" s="1004"/>
      <c r="B585" s="1009"/>
      <c r="C585" s="1009"/>
      <c r="D585" s="1005"/>
      <c r="E585" s="1045"/>
      <c r="F585" s="1045"/>
      <c r="G585" s="1045"/>
      <c r="H585" s="1045"/>
      <c r="I585" s="704"/>
      <c r="J585" s="1004"/>
      <c r="K585" s="1005"/>
      <c r="L585" s="1045"/>
      <c r="M585" s="1045"/>
      <c r="N585" s="1045"/>
      <c r="O585" s="704"/>
    </row>
    <row r="586" spans="1:15" x14ac:dyDescent="0.25">
      <c r="A586" s="1006"/>
      <c r="B586" s="1010"/>
      <c r="C586" s="1010"/>
      <c r="D586" s="1007"/>
      <c r="E586" s="1045"/>
      <c r="F586" s="1045"/>
      <c r="G586" s="1045"/>
      <c r="H586" s="1045"/>
      <c r="I586" s="704"/>
      <c r="J586" s="1006"/>
      <c r="K586" s="1007"/>
      <c r="L586" s="1045"/>
      <c r="M586" s="1045"/>
      <c r="N586" s="1045"/>
      <c r="O586" s="704"/>
    </row>
    <row r="587" spans="1:15" ht="15.75" x14ac:dyDescent="0.25">
      <c r="A587" s="696"/>
      <c r="B587" s="697"/>
      <c r="C587" s="698"/>
      <c r="D587" s="698"/>
      <c r="E587" s="698"/>
      <c r="F587" s="698"/>
      <c r="G587" s="698"/>
      <c r="H587" s="698"/>
      <c r="I587" s="698"/>
      <c r="J587" s="698"/>
      <c r="K587" s="698"/>
      <c r="L587" s="698"/>
      <c r="M587" s="698"/>
      <c r="N587" s="698"/>
      <c r="O587" s="696"/>
    </row>
    <row r="588" spans="1:15" ht="15.75" x14ac:dyDescent="0.25">
      <c r="A588" s="696"/>
      <c r="B588" s="697"/>
      <c r="C588" s="698"/>
      <c r="D588" s="698"/>
      <c r="E588" s="698"/>
      <c r="F588" s="698"/>
      <c r="G588" s="698"/>
      <c r="H588" s="698"/>
      <c r="I588" s="698"/>
      <c r="J588" s="698"/>
      <c r="K588" s="698"/>
      <c r="L588" s="698"/>
      <c r="M588" s="698"/>
      <c r="N588" s="698"/>
      <c r="O588" s="696"/>
    </row>
    <row r="589" spans="1:15" ht="63" x14ac:dyDescent="0.25">
      <c r="A589" s="705" t="s">
        <v>48</v>
      </c>
      <c r="B589" s="733" t="s">
        <v>49</v>
      </c>
      <c r="C589" s="762" t="s">
        <v>50</v>
      </c>
      <c r="D589" s="762" t="s">
        <v>51</v>
      </c>
      <c r="E589" s="705" t="s">
        <v>52</v>
      </c>
      <c r="F589" s="1041" t="s">
        <v>53</v>
      </c>
      <c r="G589" s="1041"/>
      <c r="H589" s="1041" t="s">
        <v>54</v>
      </c>
      <c r="I589" s="1041"/>
      <c r="J589" s="733" t="s">
        <v>55</v>
      </c>
      <c r="K589" s="1041" t="s">
        <v>56</v>
      </c>
      <c r="L589" s="1041"/>
      <c r="M589" s="1042" t="s">
        <v>57</v>
      </c>
      <c r="N589" s="1043"/>
      <c r="O589" s="1044"/>
    </row>
    <row r="590" spans="1:15" ht="156.75" x14ac:dyDescent="0.25">
      <c r="A590" s="245"/>
      <c r="B590" s="261"/>
      <c r="C590" s="826" t="s">
        <v>1601</v>
      </c>
      <c r="D590" s="748"/>
      <c r="E590" s="748"/>
      <c r="F590" s="1505"/>
      <c r="G590" s="1505"/>
      <c r="H590" s="1497" t="s">
        <v>1602</v>
      </c>
      <c r="I590" s="1498"/>
      <c r="J590" s="747">
        <v>1</v>
      </c>
      <c r="K590" s="1500" t="s">
        <v>139</v>
      </c>
      <c r="L590" s="1500"/>
      <c r="M590" s="1501" t="s">
        <v>1597</v>
      </c>
      <c r="N590" s="1501"/>
      <c r="O590" s="1501"/>
    </row>
    <row r="591" spans="1:15" ht="15.75" x14ac:dyDescent="0.25">
      <c r="A591" s="1015" t="s">
        <v>67</v>
      </c>
      <c r="B591" s="1017"/>
      <c r="C591" s="1506" t="s">
        <v>1603</v>
      </c>
      <c r="D591" s="1507"/>
      <c r="E591" s="1507"/>
      <c r="F591" s="1507"/>
      <c r="G591" s="1508"/>
      <c r="H591" s="1035" t="s">
        <v>69</v>
      </c>
      <c r="I591" s="1036"/>
      <c r="J591" s="1037"/>
      <c r="K591" s="1509" t="s">
        <v>1604</v>
      </c>
      <c r="L591" s="1481"/>
      <c r="M591" s="1481"/>
      <c r="N591" s="1481"/>
      <c r="O591" s="1482"/>
    </row>
    <row r="592" spans="1:15" ht="15.75" x14ac:dyDescent="0.25">
      <c r="A592" s="1096" t="s">
        <v>71</v>
      </c>
      <c r="B592" s="1097"/>
      <c r="C592" s="1097"/>
      <c r="D592" s="1097"/>
      <c r="E592" s="1097"/>
      <c r="F592" s="1098"/>
      <c r="G592" s="1099" t="s">
        <v>72</v>
      </c>
      <c r="H592" s="1099"/>
      <c r="I592" s="1099"/>
      <c r="J592" s="1099"/>
      <c r="K592" s="1099"/>
      <c r="L592" s="1099"/>
      <c r="M592" s="1099"/>
      <c r="N592" s="1099"/>
      <c r="O592" s="1099"/>
    </row>
    <row r="593" spans="1:15" x14ac:dyDescent="0.25">
      <c r="A593" s="1100" t="s">
        <v>1403</v>
      </c>
      <c r="B593" s="1101"/>
      <c r="C593" s="1101"/>
      <c r="D593" s="1101"/>
      <c r="E593" s="1101"/>
      <c r="F593" s="1101"/>
      <c r="G593" s="1104" t="s">
        <v>1605</v>
      </c>
      <c r="H593" s="1104"/>
      <c r="I593" s="1104"/>
      <c r="J593" s="1104"/>
      <c r="K593" s="1104"/>
      <c r="L593" s="1104"/>
      <c r="M593" s="1104"/>
      <c r="N593" s="1104"/>
      <c r="O593" s="1104"/>
    </row>
    <row r="594" spans="1:15" x14ac:dyDescent="0.25">
      <c r="A594" s="1102"/>
      <c r="B594" s="1103"/>
      <c r="C594" s="1103"/>
      <c r="D594" s="1103"/>
      <c r="E594" s="1103"/>
      <c r="F594" s="1103"/>
      <c r="G594" s="1104"/>
      <c r="H594" s="1104"/>
      <c r="I594" s="1104"/>
      <c r="J594" s="1104"/>
      <c r="K594" s="1104"/>
      <c r="L594" s="1104"/>
      <c r="M594" s="1104"/>
      <c r="N594" s="1104"/>
      <c r="O594" s="1104"/>
    </row>
    <row r="595" spans="1:15" ht="15.75" x14ac:dyDescent="0.25">
      <c r="A595" s="1096" t="s">
        <v>75</v>
      </c>
      <c r="B595" s="1097"/>
      <c r="C595" s="1097"/>
      <c r="D595" s="1097"/>
      <c r="E595" s="1097"/>
      <c r="F595" s="1097"/>
      <c r="G595" s="1099" t="s">
        <v>76</v>
      </c>
      <c r="H595" s="1099"/>
      <c r="I595" s="1099"/>
      <c r="J595" s="1099"/>
      <c r="K595" s="1099"/>
      <c r="L595" s="1099"/>
      <c r="M595" s="1099"/>
      <c r="N595" s="1099"/>
      <c r="O595" s="1099"/>
    </row>
    <row r="596" spans="1:15" x14ac:dyDescent="0.25">
      <c r="A596" s="1123" t="s">
        <v>1597</v>
      </c>
      <c r="B596" s="1123"/>
      <c r="C596" s="1123"/>
      <c r="D596" s="1123"/>
      <c r="E596" s="1123"/>
      <c r="F596" s="1123"/>
      <c r="G596" s="1123" t="s">
        <v>1597</v>
      </c>
      <c r="H596" s="1123"/>
      <c r="I596" s="1123"/>
      <c r="J596" s="1123"/>
      <c r="K596" s="1123"/>
      <c r="L596" s="1123"/>
      <c r="M596" s="1123"/>
      <c r="N596" s="1123"/>
      <c r="O596" s="1123"/>
    </row>
    <row r="597" spans="1:15" x14ac:dyDescent="0.25">
      <c r="A597" s="1123"/>
      <c r="B597" s="1123"/>
      <c r="C597" s="1123"/>
      <c r="D597" s="1123"/>
      <c r="E597" s="1123"/>
      <c r="F597" s="1123"/>
      <c r="G597" s="1123"/>
      <c r="H597" s="1123"/>
      <c r="I597" s="1123"/>
      <c r="J597" s="1123"/>
      <c r="K597" s="1123"/>
      <c r="L597" s="1123"/>
      <c r="M597" s="1123"/>
      <c r="N597" s="1123"/>
      <c r="O597" s="1123"/>
    </row>
    <row r="598" spans="1:15" ht="15.75" x14ac:dyDescent="0.25">
      <c r="A598" s="377"/>
      <c r="B598" s="378"/>
      <c r="C598" s="697"/>
      <c r="D598" s="697"/>
      <c r="E598" s="697"/>
      <c r="F598" s="697"/>
      <c r="G598" s="697"/>
      <c r="H598" s="697"/>
      <c r="I598" s="697"/>
      <c r="J598" s="697"/>
      <c r="K598" s="697"/>
      <c r="L598" s="697"/>
      <c r="M598" s="697"/>
      <c r="N598" s="697"/>
      <c r="O598" s="377"/>
    </row>
    <row r="599" spans="1:15" ht="15.75" x14ac:dyDescent="0.25">
      <c r="A599" s="697"/>
      <c r="B599" s="697"/>
      <c r="C599" s="377"/>
      <c r="D599" s="1015" t="s">
        <v>77</v>
      </c>
      <c r="E599" s="1016"/>
      <c r="F599" s="1016"/>
      <c r="G599" s="1016"/>
      <c r="H599" s="1016"/>
      <c r="I599" s="1016"/>
      <c r="J599" s="1016"/>
      <c r="K599" s="1016"/>
      <c r="L599" s="1016"/>
      <c r="M599" s="1016"/>
      <c r="N599" s="1016"/>
      <c r="O599" s="1017"/>
    </row>
    <row r="600" spans="1:15" ht="15.75" x14ac:dyDescent="0.25">
      <c r="A600" s="377"/>
      <c r="B600" s="378"/>
      <c r="C600" s="697"/>
      <c r="D600" s="733" t="s">
        <v>78</v>
      </c>
      <c r="E600" s="733" t="s">
        <v>79</v>
      </c>
      <c r="F600" s="733" t="s">
        <v>80</v>
      </c>
      <c r="G600" s="733" t="s">
        <v>81</v>
      </c>
      <c r="H600" s="733" t="s">
        <v>82</v>
      </c>
      <c r="I600" s="733" t="s">
        <v>83</v>
      </c>
      <c r="J600" s="733" t="s">
        <v>84</v>
      </c>
      <c r="K600" s="733" t="s">
        <v>85</v>
      </c>
      <c r="L600" s="733" t="s">
        <v>86</v>
      </c>
      <c r="M600" s="733" t="s">
        <v>87</v>
      </c>
      <c r="N600" s="733" t="s">
        <v>88</v>
      </c>
      <c r="O600" s="733" t="s">
        <v>89</v>
      </c>
    </row>
    <row r="601" spans="1:15" ht="15.75" x14ac:dyDescent="0.25">
      <c r="A601" s="1050" t="s">
        <v>90</v>
      </c>
      <c r="B601" s="1050"/>
      <c r="C601" s="1050"/>
      <c r="D601" s="738"/>
      <c r="E601" s="738"/>
      <c r="F601" s="738"/>
      <c r="G601" s="738"/>
      <c r="H601" s="738"/>
      <c r="I601" s="738"/>
      <c r="J601" s="738"/>
      <c r="K601" s="738"/>
      <c r="L601" s="738"/>
      <c r="M601" s="738"/>
      <c r="N601" s="738"/>
      <c r="O601" s="738"/>
    </row>
    <row r="602" spans="1:15" ht="15.75" x14ac:dyDescent="0.25">
      <c r="A602" s="1051" t="s">
        <v>91</v>
      </c>
      <c r="B602" s="1051"/>
      <c r="C602" s="1051"/>
      <c r="D602" s="683"/>
      <c r="E602" s="683"/>
      <c r="F602" s="683"/>
      <c r="G602" s="683"/>
      <c r="H602" s="683"/>
      <c r="I602" s="683"/>
      <c r="J602" s="683"/>
      <c r="K602" s="683"/>
      <c r="L602" s="683"/>
      <c r="M602" s="683"/>
      <c r="N602" s="683"/>
      <c r="O602" s="683"/>
    </row>
    <row r="603" spans="1:15" ht="15.75" x14ac:dyDescent="0.25">
      <c r="A603" s="377"/>
      <c r="B603" s="378"/>
      <c r="C603" s="379"/>
      <c r="D603" s="379"/>
      <c r="E603" s="379"/>
      <c r="F603" s="379"/>
      <c r="G603" s="379"/>
      <c r="H603" s="379"/>
      <c r="I603" s="379"/>
      <c r="J603" s="379"/>
      <c r="K603" s="379"/>
      <c r="L603" s="380"/>
      <c r="M603" s="380"/>
      <c r="N603" s="380"/>
      <c r="O603" s="377"/>
    </row>
    <row r="604" spans="1:15" ht="15.75" x14ac:dyDescent="0.25">
      <c r="A604" s="751" t="s">
        <v>101</v>
      </c>
      <c r="B604" s="751" t="s">
        <v>49</v>
      </c>
      <c r="C604" s="809"/>
      <c r="D604" s="749" t="s">
        <v>78</v>
      </c>
      <c r="E604" s="749" t="s">
        <v>79</v>
      </c>
      <c r="F604" s="749" t="s">
        <v>80</v>
      </c>
      <c r="G604" s="749" t="s">
        <v>81</v>
      </c>
      <c r="H604" s="749" t="s">
        <v>82</v>
      </c>
      <c r="I604" s="749" t="s">
        <v>83</v>
      </c>
      <c r="J604" s="749" t="s">
        <v>84</v>
      </c>
      <c r="K604" s="749" t="s">
        <v>85</v>
      </c>
      <c r="L604" s="749" t="s">
        <v>86</v>
      </c>
      <c r="M604" s="749" t="s">
        <v>87</v>
      </c>
      <c r="N604" s="749" t="s">
        <v>88</v>
      </c>
      <c r="O604" s="749" t="s">
        <v>89</v>
      </c>
    </row>
    <row r="605" spans="1:15" ht="31.5" x14ac:dyDescent="0.25">
      <c r="A605" s="1648" t="s">
        <v>1606</v>
      </c>
      <c r="B605" s="1139">
        <v>5</v>
      </c>
      <c r="C605" s="810" t="s">
        <v>90</v>
      </c>
      <c r="D605" s="810">
        <v>60</v>
      </c>
      <c r="E605" s="810">
        <v>80</v>
      </c>
      <c r="F605" s="810">
        <v>100</v>
      </c>
      <c r="G605" s="810"/>
      <c r="H605" s="810"/>
      <c r="I605" s="810"/>
      <c r="J605" s="810"/>
      <c r="K605" s="810"/>
      <c r="L605" s="810"/>
      <c r="M605" s="810"/>
      <c r="N605" s="810"/>
      <c r="O605" s="810"/>
    </row>
    <row r="606" spans="1:15" ht="15.75" x14ac:dyDescent="0.25">
      <c r="A606" s="1850"/>
      <c r="B606" s="1139"/>
      <c r="C606" s="811" t="s">
        <v>91</v>
      </c>
      <c r="D606" s="811">
        <v>40</v>
      </c>
      <c r="E606" s="822">
        <v>70</v>
      </c>
      <c r="F606" s="822">
        <v>85</v>
      </c>
      <c r="G606" s="822">
        <v>100</v>
      </c>
      <c r="H606" s="813"/>
      <c r="I606" s="813"/>
      <c r="J606" s="813"/>
      <c r="K606" s="813"/>
      <c r="L606" s="813"/>
      <c r="M606" s="811"/>
      <c r="N606" s="811"/>
      <c r="O606" s="811"/>
    </row>
    <row r="607" spans="1:15" ht="31.5" x14ac:dyDescent="0.25">
      <c r="A607" s="1852" t="s">
        <v>1607</v>
      </c>
      <c r="B607" s="1139">
        <v>30</v>
      </c>
      <c r="C607" s="810" t="s">
        <v>90</v>
      </c>
      <c r="D607" s="810">
        <v>20</v>
      </c>
      <c r="E607" s="810">
        <v>30</v>
      </c>
      <c r="F607" s="810">
        <v>40</v>
      </c>
      <c r="G607" s="810">
        <v>50</v>
      </c>
      <c r="H607" s="810"/>
      <c r="I607" s="810"/>
      <c r="J607" s="810"/>
      <c r="K607" s="810"/>
      <c r="L607" s="810">
        <v>60</v>
      </c>
      <c r="M607" s="810">
        <v>80</v>
      </c>
      <c r="N607" s="810">
        <v>100</v>
      </c>
      <c r="O607" s="810"/>
    </row>
    <row r="608" spans="1:15" ht="15.75" x14ac:dyDescent="0.25">
      <c r="A608" s="1853"/>
      <c r="B608" s="1139"/>
      <c r="C608" s="811" t="s">
        <v>91</v>
      </c>
      <c r="D608" s="811"/>
      <c r="E608" s="811">
        <v>30</v>
      </c>
      <c r="F608" s="822">
        <v>40</v>
      </c>
      <c r="G608" s="822">
        <v>40</v>
      </c>
      <c r="H608" s="813"/>
      <c r="I608" s="813"/>
      <c r="J608" s="813"/>
      <c r="K608" s="813"/>
      <c r="L608" s="813"/>
      <c r="M608" s="811"/>
      <c r="N608" s="811"/>
      <c r="O608" s="811"/>
    </row>
    <row r="609" spans="1:15" ht="31.5" x14ac:dyDescent="0.25">
      <c r="A609" s="1648" t="s">
        <v>1608</v>
      </c>
      <c r="B609" s="1139">
        <v>5</v>
      </c>
      <c r="C609" s="810" t="s">
        <v>90</v>
      </c>
      <c r="D609" s="810">
        <v>25</v>
      </c>
      <c r="E609" s="810">
        <v>70</v>
      </c>
      <c r="F609" s="810">
        <v>100</v>
      </c>
      <c r="G609" s="810"/>
      <c r="H609" s="810"/>
      <c r="I609" s="810"/>
      <c r="J609" s="810"/>
      <c r="K609" s="810"/>
      <c r="L609" s="810"/>
      <c r="M609" s="810"/>
      <c r="N609" s="810"/>
      <c r="O609" s="810"/>
    </row>
    <row r="610" spans="1:15" ht="15.75" x14ac:dyDescent="0.25">
      <c r="A610" s="1850"/>
      <c r="B610" s="1139"/>
      <c r="C610" s="811" t="s">
        <v>91</v>
      </c>
      <c r="D610" s="811">
        <v>10</v>
      </c>
      <c r="E610" s="811">
        <v>60</v>
      </c>
      <c r="F610" s="811">
        <v>100</v>
      </c>
      <c r="G610" s="813"/>
      <c r="H610" s="813"/>
      <c r="I610" s="813"/>
      <c r="J610" s="813"/>
      <c r="K610" s="813"/>
      <c r="L610" s="813"/>
      <c r="M610" s="811"/>
      <c r="N610" s="811"/>
      <c r="O610" s="811"/>
    </row>
    <row r="611" spans="1:15" ht="31.5" x14ac:dyDescent="0.25">
      <c r="A611" s="1648" t="s">
        <v>1609</v>
      </c>
      <c r="B611" s="1139">
        <v>15</v>
      </c>
      <c r="C611" s="810" t="s">
        <v>90</v>
      </c>
      <c r="D611" s="810"/>
      <c r="E611" s="810"/>
      <c r="F611" s="810">
        <v>50</v>
      </c>
      <c r="G611" s="810">
        <v>100</v>
      </c>
      <c r="H611" s="810"/>
      <c r="I611" s="810"/>
      <c r="J611" s="810"/>
      <c r="K611" s="810"/>
      <c r="L611" s="810"/>
      <c r="M611" s="810"/>
      <c r="N611" s="810"/>
      <c r="O611" s="810"/>
    </row>
    <row r="612" spans="1:15" ht="15.75" x14ac:dyDescent="0.25">
      <c r="A612" s="1851"/>
      <c r="B612" s="1139"/>
      <c r="C612" s="811" t="s">
        <v>91</v>
      </c>
      <c r="D612" s="811"/>
      <c r="E612" s="811"/>
      <c r="F612" s="811">
        <v>10</v>
      </c>
      <c r="G612" s="811">
        <v>80</v>
      </c>
      <c r="H612" s="813">
        <v>100</v>
      </c>
      <c r="I612" s="813"/>
      <c r="J612" s="813"/>
      <c r="K612" s="813"/>
      <c r="L612" s="813"/>
      <c r="M612" s="811"/>
      <c r="N612" s="811"/>
      <c r="O612" s="811"/>
    </row>
    <row r="613" spans="1:15" ht="31.5" x14ac:dyDescent="0.25">
      <c r="A613" s="1648" t="s">
        <v>1610</v>
      </c>
      <c r="B613" s="1139">
        <v>5</v>
      </c>
      <c r="C613" s="810" t="s">
        <v>90</v>
      </c>
      <c r="D613" s="810"/>
      <c r="E613" s="810"/>
      <c r="F613" s="810"/>
      <c r="G613" s="810"/>
      <c r="H613" s="810">
        <v>70</v>
      </c>
      <c r="I613" s="810">
        <v>80</v>
      </c>
      <c r="J613" s="810">
        <v>90</v>
      </c>
      <c r="K613" s="810">
        <v>100</v>
      </c>
      <c r="L613" s="810"/>
      <c r="M613" s="810"/>
      <c r="N613" s="810"/>
      <c r="O613" s="810"/>
    </row>
    <row r="614" spans="1:15" ht="15.75" x14ac:dyDescent="0.25">
      <c r="A614" s="1850"/>
      <c r="B614" s="1139"/>
      <c r="C614" s="811" t="s">
        <v>91</v>
      </c>
      <c r="D614" s="811"/>
      <c r="E614" s="811"/>
      <c r="F614" s="811"/>
      <c r="G614" s="811"/>
      <c r="H614" s="811"/>
      <c r="I614" s="811">
        <v>80</v>
      </c>
      <c r="J614" s="811">
        <v>90</v>
      </c>
      <c r="K614" s="811"/>
      <c r="L614" s="813"/>
      <c r="M614" s="811"/>
      <c r="N614" s="811"/>
      <c r="O614" s="811"/>
    </row>
    <row r="615" spans="1:15" ht="31.5" x14ac:dyDescent="0.25">
      <c r="A615" s="1648" t="s">
        <v>1611</v>
      </c>
      <c r="B615" s="1848">
        <v>20</v>
      </c>
      <c r="C615" s="810" t="s">
        <v>90</v>
      </c>
      <c r="D615" s="810"/>
      <c r="E615" s="810"/>
      <c r="F615" s="810"/>
      <c r="G615" s="810"/>
      <c r="H615" s="810"/>
      <c r="I615" s="810">
        <v>30</v>
      </c>
      <c r="J615" s="810">
        <v>60</v>
      </c>
      <c r="K615" s="810"/>
      <c r="L615" s="810">
        <v>90</v>
      </c>
      <c r="M615" s="810"/>
      <c r="N615" s="810">
        <v>100</v>
      </c>
      <c r="O615" s="810"/>
    </row>
    <row r="616" spans="1:15" ht="15.75" x14ac:dyDescent="0.25">
      <c r="A616" s="1649"/>
      <c r="B616" s="1849"/>
      <c r="C616" s="811" t="s">
        <v>91</v>
      </c>
      <c r="D616" s="811"/>
      <c r="E616" s="811"/>
      <c r="F616" s="813"/>
      <c r="G616" s="813"/>
      <c r="H616" s="813"/>
      <c r="I616" s="813">
        <v>30</v>
      </c>
      <c r="J616" s="813">
        <v>60</v>
      </c>
      <c r="K616" s="813"/>
      <c r="L616" s="813"/>
      <c r="M616" s="811"/>
      <c r="N616" s="811"/>
      <c r="O616" s="811"/>
    </row>
    <row r="617" spans="1:15" ht="31.5" x14ac:dyDescent="0.25">
      <c r="A617" s="1648" t="s">
        <v>1612</v>
      </c>
      <c r="B617" s="1139">
        <v>5</v>
      </c>
      <c r="C617" s="810" t="s">
        <v>90</v>
      </c>
      <c r="D617" s="810"/>
      <c r="E617" s="810"/>
      <c r="F617" s="810"/>
      <c r="G617" s="810"/>
      <c r="H617" s="810"/>
      <c r="I617" s="810"/>
      <c r="J617" s="810">
        <v>30</v>
      </c>
      <c r="K617" s="810">
        <v>60</v>
      </c>
      <c r="L617" s="810">
        <v>90</v>
      </c>
      <c r="M617" s="810"/>
      <c r="N617" s="810">
        <v>100</v>
      </c>
      <c r="O617" s="810"/>
    </row>
    <row r="618" spans="1:15" ht="15.75" x14ac:dyDescent="0.25">
      <c r="A618" s="1851"/>
      <c r="B618" s="1139"/>
      <c r="C618" s="811" t="s">
        <v>91</v>
      </c>
      <c r="D618" s="811"/>
      <c r="E618" s="811"/>
      <c r="F618" s="813"/>
      <c r="G618" s="813"/>
      <c r="H618" s="813"/>
      <c r="I618" s="813"/>
      <c r="J618" s="813">
        <v>30</v>
      </c>
      <c r="K618" s="813"/>
      <c r="L618" s="813"/>
      <c r="M618" s="811"/>
      <c r="N618" s="811"/>
      <c r="O618" s="811"/>
    </row>
    <row r="619" spans="1:15" ht="31.5" x14ac:dyDescent="0.25">
      <c r="A619" s="1422" t="s">
        <v>1613</v>
      </c>
      <c r="B619" s="1139">
        <v>5</v>
      </c>
      <c r="C619" s="810" t="s">
        <v>90</v>
      </c>
      <c r="D619" s="810"/>
      <c r="E619" s="810"/>
      <c r="F619" s="810"/>
      <c r="G619" s="810"/>
      <c r="H619" s="810"/>
      <c r="I619" s="810"/>
      <c r="J619" s="810"/>
      <c r="K619" s="810"/>
      <c r="L619" s="810"/>
      <c r="M619" s="810">
        <v>50</v>
      </c>
      <c r="N619" s="810">
        <v>50</v>
      </c>
      <c r="O619" s="810"/>
    </row>
    <row r="620" spans="1:15" ht="15.75" x14ac:dyDescent="0.25">
      <c r="A620" s="1847"/>
      <c r="B620" s="1139"/>
      <c r="C620" s="811" t="s">
        <v>91</v>
      </c>
      <c r="D620" s="811"/>
      <c r="E620" s="811"/>
      <c r="F620" s="813"/>
      <c r="G620" s="813"/>
      <c r="H620" s="813"/>
      <c r="I620" s="813"/>
      <c r="J620" s="813"/>
      <c r="K620" s="813"/>
      <c r="L620" s="813"/>
      <c r="M620" s="811"/>
      <c r="N620" s="811"/>
      <c r="O620" s="811"/>
    </row>
    <row r="621" spans="1:15" ht="31.5" x14ac:dyDescent="0.25">
      <c r="A621" s="1422" t="s">
        <v>1614</v>
      </c>
      <c r="B621" s="1848">
        <v>10</v>
      </c>
      <c r="C621" s="810" t="s">
        <v>90</v>
      </c>
      <c r="D621" s="810"/>
      <c r="E621" s="810"/>
      <c r="F621" s="810"/>
      <c r="G621" s="810"/>
      <c r="H621" s="810"/>
      <c r="I621" s="810"/>
      <c r="J621" s="810"/>
      <c r="K621" s="810"/>
      <c r="L621" s="810"/>
      <c r="M621" s="810">
        <v>40</v>
      </c>
      <c r="N621" s="810">
        <v>60</v>
      </c>
      <c r="O621" s="810">
        <v>100</v>
      </c>
    </row>
    <row r="622" spans="1:15" ht="15.75" x14ac:dyDescent="0.25">
      <c r="A622" s="1847"/>
      <c r="B622" s="1849"/>
      <c r="C622" s="811" t="s">
        <v>91</v>
      </c>
      <c r="D622" s="811"/>
      <c r="E622" s="811"/>
      <c r="F622" s="811"/>
      <c r="G622" s="811"/>
      <c r="H622" s="813"/>
      <c r="I622" s="813"/>
      <c r="J622" s="813"/>
      <c r="K622" s="813"/>
      <c r="L622" s="813"/>
      <c r="M622" s="811"/>
      <c r="N622" s="811"/>
      <c r="O622" s="811"/>
    </row>
    <row r="623" spans="1:15" ht="15.75" x14ac:dyDescent="0.25">
      <c r="A623" s="377"/>
      <c r="B623" s="378"/>
      <c r="C623" s="697"/>
      <c r="D623" s="697"/>
      <c r="E623" s="697"/>
      <c r="F623" s="697"/>
      <c r="G623" s="697"/>
      <c r="H623" s="697"/>
      <c r="I623" s="697"/>
      <c r="J623" s="697"/>
      <c r="K623" s="697"/>
      <c r="L623" s="697"/>
      <c r="M623" s="697"/>
      <c r="N623" s="697"/>
      <c r="O623" s="377"/>
    </row>
    <row r="624" spans="1:15" ht="16.5" thickBot="1" x14ac:dyDescent="0.3">
      <c r="A624" s="377"/>
      <c r="B624" s="378"/>
      <c r="C624" s="697"/>
      <c r="D624" s="697"/>
      <c r="E624" s="697"/>
      <c r="F624" s="697"/>
      <c r="G624" s="697"/>
      <c r="H624" s="697"/>
      <c r="I624" s="697"/>
      <c r="J624" s="697"/>
      <c r="K624" s="697"/>
      <c r="L624" s="697"/>
      <c r="M624" s="697"/>
      <c r="N624" s="697"/>
      <c r="O624" s="377"/>
    </row>
    <row r="625" spans="1:15" ht="16.5" thickBot="1" x14ac:dyDescent="0.3">
      <c r="A625" s="1652" t="s">
        <v>1407</v>
      </c>
      <c r="B625" s="1653"/>
      <c r="C625" s="1653"/>
      <c r="D625" s="1653"/>
      <c r="E625" s="1653"/>
      <c r="F625" s="1653"/>
      <c r="G625" s="1653"/>
      <c r="H625" s="1653"/>
      <c r="I625" s="1653"/>
      <c r="J625" s="1653"/>
      <c r="K625" s="1653"/>
      <c r="L625" s="1653"/>
      <c r="M625" s="1653"/>
      <c r="N625" s="1653"/>
      <c r="O625" s="1654"/>
    </row>
    <row r="626" spans="1:15" x14ac:dyDescent="0.25">
      <c r="A626" s="1633" t="s">
        <v>1615</v>
      </c>
      <c r="B626" s="1634"/>
      <c r="C626" s="1634"/>
      <c r="D626" s="1634"/>
      <c r="E626" s="1634"/>
      <c r="F626" s="1634"/>
      <c r="G626" s="1634"/>
      <c r="H626" s="1634"/>
      <c r="I626" s="1634"/>
      <c r="J626" s="1634"/>
      <c r="K626" s="1634"/>
      <c r="L626" s="1634"/>
      <c r="M626" s="1634"/>
      <c r="N626" s="1634"/>
      <c r="O626" s="1635"/>
    </row>
    <row r="627" spans="1:15" ht="15.75" x14ac:dyDescent="0.25">
      <c r="A627" s="1636" t="s">
        <v>1616</v>
      </c>
      <c r="B627" s="1637"/>
      <c r="C627" s="1637"/>
      <c r="D627" s="1637"/>
      <c r="E627" s="1637"/>
      <c r="F627" s="1637"/>
      <c r="G627" s="1637"/>
      <c r="H627" s="1637"/>
      <c r="I627" s="1637"/>
      <c r="J627" s="1637"/>
      <c r="K627" s="1637"/>
      <c r="L627" s="1637"/>
      <c r="M627" s="1637"/>
      <c r="N627" s="1637"/>
      <c r="O627" s="1638"/>
    </row>
    <row r="628" spans="1:15" ht="15.75" x14ac:dyDescent="0.25">
      <c r="A628" s="1636" t="s">
        <v>1617</v>
      </c>
      <c r="B628" s="1637"/>
      <c r="C628" s="1637"/>
      <c r="D628" s="1637"/>
      <c r="E628" s="1637"/>
      <c r="F628" s="1637"/>
      <c r="G628" s="1637"/>
      <c r="H628" s="1637"/>
      <c r="I628" s="1637"/>
      <c r="J628" s="1637"/>
      <c r="K628" s="1637"/>
      <c r="L628" s="1637"/>
      <c r="M628" s="1637"/>
      <c r="N628" s="1637"/>
      <c r="O628" s="1638"/>
    </row>
    <row r="629" spans="1:15" ht="15.75" x14ac:dyDescent="0.25">
      <c r="A629" s="1636" t="s">
        <v>1618</v>
      </c>
      <c r="B629" s="1637"/>
      <c r="C629" s="1637"/>
      <c r="D629" s="1637"/>
      <c r="E629" s="1637"/>
      <c r="F629" s="1637"/>
      <c r="G629" s="1637"/>
      <c r="H629" s="1637"/>
      <c r="I629" s="1637"/>
      <c r="J629" s="1637"/>
      <c r="K629" s="1637"/>
      <c r="L629" s="1637"/>
      <c r="M629" s="1637"/>
      <c r="N629" s="1637"/>
      <c r="O629" s="1638"/>
    </row>
    <row r="630" spans="1:15" ht="15.75" x14ac:dyDescent="0.25">
      <c r="A630" s="1636" t="s">
        <v>1619</v>
      </c>
      <c r="B630" s="1637"/>
      <c r="C630" s="1637"/>
      <c r="D630" s="1637"/>
      <c r="E630" s="1637"/>
      <c r="F630" s="1637"/>
      <c r="G630" s="1637"/>
      <c r="H630" s="1637"/>
      <c r="I630" s="1637"/>
      <c r="J630" s="1637"/>
      <c r="K630" s="1637"/>
      <c r="L630" s="1637"/>
      <c r="M630" s="1637"/>
      <c r="N630" s="1637"/>
      <c r="O630" s="1638"/>
    </row>
    <row r="631" spans="1:15" ht="15.75" x14ac:dyDescent="0.25">
      <c r="A631" s="1645" t="s">
        <v>1620</v>
      </c>
      <c r="B631" s="1646"/>
      <c r="C631" s="1646"/>
      <c r="D631" s="1646"/>
      <c r="E631" s="1646"/>
      <c r="F631" s="1646"/>
      <c r="G631" s="1646"/>
      <c r="H631" s="1646"/>
      <c r="I631" s="1646"/>
      <c r="J631" s="1646"/>
      <c r="K631" s="1646"/>
      <c r="L631" s="1646"/>
      <c r="M631" s="1646"/>
      <c r="N631" s="1646"/>
      <c r="O631" s="1647"/>
    </row>
    <row r="632" spans="1:15" ht="16.5" thickBot="1" x14ac:dyDescent="0.3">
      <c r="A632" s="1624" t="s">
        <v>1621</v>
      </c>
      <c r="B632" s="1625"/>
      <c r="C632" s="1625"/>
      <c r="D632" s="1625"/>
      <c r="E632" s="1625"/>
      <c r="F632" s="1625"/>
      <c r="G632" s="1625"/>
      <c r="H632" s="1625"/>
      <c r="I632" s="1625"/>
      <c r="J632" s="1625"/>
      <c r="K632" s="1625"/>
      <c r="L632" s="1625"/>
      <c r="M632" s="1625"/>
      <c r="N632" s="1625"/>
      <c r="O632" s="1626"/>
    </row>
    <row r="633" spans="1:15" ht="15.75" thickBot="1" x14ac:dyDescent="0.3">
      <c r="A633" s="1741" t="s">
        <v>1622</v>
      </c>
      <c r="B633" s="1742"/>
      <c r="C633" s="1742"/>
      <c r="D633" s="1742"/>
      <c r="E633" s="1742"/>
      <c r="F633" s="1742"/>
      <c r="G633" s="1742"/>
      <c r="H633" s="1742"/>
      <c r="I633" s="1742"/>
      <c r="J633" s="1742"/>
      <c r="K633" s="1742"/>
      <c r="L633" s="1742"/>
      <c r="M633" s="1742"/>
      <c r="N633" s="1742"/>
      <c r="O633" s="1743"/>
    </row>
    <row r="634" spans="1:15" ht="15.75" thickBot="1" x14ac:dyDescent="0.3">
      <c r="A634" s="1741" t="s">
        <v>1623</v>
      </c>
      <c r="B634" s="1742"/>
      <c r="C634" s="1742"/>
      <c r="D634" s="1742"/>
      <c r="E634" s="1742"/>
      <c r="F634" s="1742"/>
      <c r="G634" s="1742"/>
      <c r="H634" s="1742"/>
      <c r="I634" s="1742"/>
      <c r="J634" s="1742"/>
      <c r="K634" s="1742"/>
      <c r="L634" s="1742"/>
      <c r="M634" s="1742"/>
      <c r="N634" s="1742"/>
      <c r="O634" s="1743"/>
    </row>
    <row r="635" spans="1:15" ht="16.5" thickBot="1" x14ac:dyDescent="0.3">
      <c r="A635" s="1630" t="s">
        <v>1417</v>
      </c>
      <c r="B635" s="1631"/>
      <c r="C635" s="1631"/>
      <c r="D635" s="1631"/>
      <c r="E635" s="1631"/>
      <c r="F635" s="1631"/>
      <c r="G635" s="1631"/>
      <c r="H635" s="1631"/>
      <c r="I635" s="1631"/>
      <c r="J635" s="1631"/>
      <c r="K635" s="1631"/>
      <c r="L635" s="1631"/>
      <c r="M635" s="1631"/>
      <c r="N635" s="1631"/>
      <c r="O635" s="1632"/>
    </row>
    <row r="636" spans="1:15" ht="16.5" thickBot="1" x14ac:dyDescent="0.3">
      <c r="A636" s="1630" t="s">
        <v>1418</v>
      </c>
      <c r="B636" s="1631"/>
      <c r="C636" s="1631"/>
      <c r="D636" s="1631"/>
      <c r="E636" s="1631"/>
      <c r="F636" s="1631"/>
      <c r="G636" s="1631"/>
      <c r="H636" s="1631"/>
      <c r="I636" s="1631"/>
      <c r="J636" s="1631"/>
      <c r="K636" s="1631"/>
      <c r="L636" s="1631"/>
      <c r="M636" s="1631"/>
      <c r="N636" s="1631"/>
      <c r="O636" s="1632"/>
    </row>
    <row r="637" spans="1:15" ht="16.5" thickBot="1" x14ac:dyDescent="0.3">
      <c r="A637" s="1630" t="s">
        <v>1419</v>
      </c>
      <c r="B637" s="1631"/>
      <c r="C637" s="1631"/>
      <c r="D637" s="1631"/>
      <c r="E637" s="1631"/>
      <c r="F637" s="1631"/>
      <c r="G637" s="1631"/>
      <c r="H637" s="1631"/>
      <c r="I637" s="1631"/>
      <c r="J637" s="1631"/>
      <c r="K637" s="1631"/>
      <c r="L637" s="1631"/>
      <c r="M637" s="1631"/>
      <c r="N637" s="1631"/>
      <c r="O637" s="1632"/>
    </row>
    <row r="638" spans="1:15" ht="15.75" x14ac:dyDescent="0.25">
      <c r="A638" s="692"/>
      <c r="B638" s="290"/>
      <c r="C638" s="692"/>
      <c r="D638" s="692"/>
      <c r="E638" s="692"/>
      <c r="F638" s="692"/>
      <c r="G638" s="692"/>
      <c r="H638" s="692"/>
      <c r="I638" s="692"/>
      <c r="J638" s="692"/>
      <c r="K638" s="692"/>
      <c r="L638" s="692"/>
      <c r="M638" s="290"/>
      <c r="N638" s="290"/>
      <c r="O638" s="692"/>
    </row>
    <row r="639" spans="1:15" ht="15.75" x14ac:dyDescent="0.25">
      <c r="A639" s="692"/>
      <c r="B639" s="290"/>
      <c r="C639" s="692"/>
      <c r="D639" s="692"/>
      <c r="E639" s="692"/>
      <c r="F639" s="692"/>
      <c r="G639" s="692"/>
      <c r="H639" s="692"/>
      <c r="I639" s="692"/>
      <c r="J639" s="692"/>
      <c r="K639" s="692"/>
      <c r="L639" s="692"/>
      <c r="M639" s="290"/>
      <c r="N639" s="290"/>
      <c r="O639" s="692"/>
    </row>
    <row r="640" spans="1:15" ht="15.75" x14ac:dyDescent="0.25">
      <c r="A640" s="692"/>
      <c r="B640" s="290"/>
      <c r="C640" s="692"/>
      <c r="D640" s="692"/>
      <c r="E640" s="692"/>
      <c r="F640" s="692"/>
      <c r="G640" s="692"/>
      <c r="H640" s="692"/>
      <c r="I640" s="692"/>
      <c r="J640" s="692"/>
      <c r="K640" s="692"/>
      <c r="L640" s="692"/>
      <c r="M640" s="290"/>
      <c r="N640" s="290"/>
      <c r="O640" s="692"/>
    </row>
    <row r="641" spans="1:15" ht="15.75" x14ac:dyDescent="0.25">
      <c r="A641" s="692"/>
      <c r="B641" s="290"/>
      <c r="C641" s="692"/>
      <c r="D641" s="692"/>
      <c r="E641" s="692"/>
      <c r="F641" s="692"/>
      <c r="G641" s="692"/>
      <c r="H641" s="692"/>
      <c r="I641" s="692"/>
      <c r="J641" s="692"/>
      <c r="K641" s="692"/>
      <c r="L641" s="692"/>
      <c r="M641" s="290"/>
      <c r="N641" s="290"/>
      <c r="O641" s="692"/>
    </row>
    <row r="642" spans="1:15" ht="15.75" x14ac:dyDescent="0.25">
      <c r="A642" s="692"/>
      <c r="B642" s="290"/>
      <c r="C642" s="692"/>
      <c r="D642" s="692"/>
      <c r="E642" s="692"/>
      <c r="F642" s="692"/>
      <c r="G642" s="692"/>
      <c r="H642" s="692"/>
      <c r="I642" s="692"/>
      <c r="J642" s="692"/>
      <c r="K642" s="692"/>
      <c r="L642" s="692"/>
      <c r="M642" s="290"/>
      <c r="N642" s="290"/>
      <c r="O642" s="692"/>
    </row>
    <row r="643" spans="1:15" ht="31.5" x14ac:dyDescent="0.25">
      <c r="A643" s="695" t="s">
        <v>582</v>
      </c>
      <c r="B643" s="1046" t="s">
        <v>1624</v>
      </c>
      <c r="C643" s="1679"/>
      <c r="D643" s="1679"/>
      <c r="E643" s="1679"/>
      <c r="F643" s="1679"/>
      <c r="G643" s="1679"/>
      <c r="H643" s="1679"/>
      <c r="I643" s="1679"/>
      <c r="J643" s="1679"/>
      <c r="K643" s="1046" t="s">
        <v>1389</v>
      </c>
      <c r="L643" s="1679"/>
      <c r="M643" s="1679"/>
      <c r="N643" s="1680"/>
      <c r="O643" s="821">
        <v>0.2</v>
      </c>
    </row>
    <row r="644" spans="1:15" ht="31.5" x14ac:dyDescent="0.25">
      <c r="A644" s="696"/>
      <c r="B644" s="697"/>
      <c r="C644" s="698"/>
      <c r="D644" s="698"/>
      <c r="E644" s="1049" t="s">
        <v>14</v>
      </c>
      <c r="F644" s="1049"/>
      <c r="G644" s="1049"/>
      <c r="H644" s="1049"/>
      <c r="I644" s="737" t="s">
        <v>15</v>
      </c>
      <c r="J644" s="701"/>
      <c r="K644" s="701"/>
      <c r="L644" s="1049" t="s">
        <v>16</v>
      </c>
      <c r="M644" s="1049"/>
      <c r="N644" s="1049"/>
      <c r="O644" s="737" t="s">
        <v>15</v>
      </c>
    </row>
    <row r="645" spans="1:15" x14ac:dyDescent="0.25">
      <c r="A645" s="1002" t="s">
        <v>17</v>
      </c>
      <c r="B645" s="1008"/>
      <c r="C645" s="1008"/>
      <c r="D645" s="1003"/>
      <c r="E645" s="1045" t="s">
        <v>1625</v>
      </c>
      <c r="F645" s="1045"/>
      <c r="G645" s="1045"/>
      <c r="H645" s="1045"/>
      <c r="I645" s="763">
        <v>100</v>
      </c>
      <c r="J645" s="1002" t="s">
        <v>19</v>
      </c>
      <c r="K645" s="1003"/>
      <c r="L645" s="1045"/>
      <c r="M645" s="1045"/>
      <c r="N645" s="1045"/>
      <c r="O645" s="704"/>
    </row>
    <row r="646" spans="1:15" x14ac:dyDescent="0.25">
      <c r="A646" s="1004"/>
      <c r="B646" s="1009"/>
      <c r="C646" s="1009"/>
      <c r="D646" s="1005"/>
      <c r="E646" s="1045"/>
      <c r="F646" s="1045"/>
      <c r="G646" s="1045"/>
      <c r="H646" s="1045"/>
      <c r="I646" s="704"/>
      <c r="J646" s="1004"/>
      <c r="K646" s="1005"/>
      <c r="L646" s="1045"/>
      <c r="M646" s="1045"/>
      <c r="N646" s="1045"/>
      <c r="O646" s="704"/>
    </row>
    <row r="647" spans="1:15" x14ac:dyDescent="0.25">
      <c r="A647" s="1004"/>
      <c r="B647" s="1009"/>
      <c r="C647" s="1009"/>
      <c r="D647" s="1005"/>
      <c r="E647" s="1045"/>
      <c r="F647" s="1045"/>
      <c r="G647" s="1045"/>
      <c r="H647" s="1045"/>
      <c r="I647" s="704"/>
      <c r="J647" s="1004"/>
      <c r="K647" s="1005"/>
      <c r="L647" s="1045"/>
      <c r="M647" s="1045"/>
      <c r="N647" s="1045"/>
      <c r="O647" s="704"/>
    </row>
    <row r="648" spans="1:15" x14ac:dyDescent="0.25">
      <c r="A648" s="1004"/>
      <c r="B648" s="1009"/>
      <c r="C648" s="1009"/>
      <c r="D648" s="1005"/>
      <c r="E648" s="1045"/>
      <c r="F648" s="1045"/>
      <c r="G648" s="1045"/>
      <c r="H648" s="1045"/>
      <c r="I648" s="704"/>
      <c r="J648" s="1004"/>
      <c r="K648" s="1005"/>
      <c r="L648" s="1045"/>
      <c r="M648" s="1045"/>
      <c r="N648" s="1045"/>
      <c r="O648" s="704"/>
    </row>
    <row r="649" spans="1:15" x14ac:dyDescent="0.25">
      <c r="A649" s="1004"/>
      <c r="B649" s="1009"/>
      <c r="C649" s="1009"/>
      <c r="D649" s="1005"/>
      <c r="E649" s="1045"/>
      <c r="F649" s="1045"/>
      <c r="G649" s="1045"/>
      <c r="H649" s="1045"/>
      <c r="I649" s="704"/>
      <c r="J649" s="1004"/>
      <c r="K649" s="1005"/>
      <c r="L649" s="1045"/>
      <c r="M649" s="1045"/>
      <c r="N649" s="1045"/>
      <c r="O649" s="704"/>
    </row>
    <row r="650" spans="1:15" x14ac:dyDescent="0.25">
      <c r="A650" s="1004"/>
      <c r="B650" s="1009"/>
      <c r="C650" s="1009"/>
      <c r="D650" s="1005"/>
      <c r="E650" s="1045"/>
      <c r="F650" s="1045"/>
      <c r="G650" s="1045"/>
      <c r="H650" s="1045"/>
      <c r="I650" s="704"/>
      <c r="J650" s="1004"/>
      <c r="K650" s="1005"/>
      <c r="L650" s="1045"/>
      <c r="M650" s="1045"/>
      <c r="N650" s="1045"/>
      <c r="O650" s="704"/>
    </row>
    <row r="651" spans="1:15" x14ac:dyDescent="0.25">
      <c r="A651" s="1004"/>
      <c r="B651" s="1009"/>
      <c r="C651" s="1009"/>
      <c r="D651" s="1005"/>
      <c r="E651" s="1045"/>
      <c r="F651" s="1045"/>
      <c r="G651" s="1045"/>
      <c r="H651" s="1045"/>
      <c r="I651" s="704"/>
      <c r="J651" s="1004"/>
      <c r="K651" s="1005"/>
      <c r="L651" s="1045"/>
      <c r="M651" s="1045"/>
      <c r="N651" s="1045"/>
      <c r="O651" s="704"/>
    </row>
    <row r="652" spans="1:15" x14ac:dyDescent="0.25">
      <c r="A652" s="1006"/>
      <c r="B652" s="1010"/>
      <c r="C652" s="1010"/>
      <c r="D652" s="1007"/>
      <c r="E652" s="1045"/>
      <c r="F652" s="1045"/>
      <c r="G652" s="1045"/>
      <c r="H652" s="1045"/>
      <c r="I652" s="704"/>
      <c r="J652" s="1006"/>
      <c r="K652" s="1007"/>
      <c r="L652" s="1045"/>
      <c r="M652" s="1045"/>
      <c r="N652" s="1045"/>
      <c r="O652" s="704"/>
    </row>
    <row r="653" spans="1:15" ht="15.75" x14ac:dyDescent="0.25">
      <c r="A653" s="696"/>
      <c r="B653" s="697"/>
      <c r="C653" s="698"/>
      <c r="D653" s="698"/>
      <c r="E653" s="698"/>
      <c r="F653" s="698"/>
      <c r="G653" s="698"/>
      <c r="H653" s="698"/>
      <c r="I653" s="698"/>
      <c r="J653" s="698"/>
      <c r="K653" s="698"/>
      <c r="L653" s="698"/>
      <c r="M653" s="698"/>
      <c r="N653" s="698"/>
      <c r="O653" s="696"/>
    </row>
    <row r="654" spans="1:15" ht="15.75" x14ac:dyDescent="0.25">
      <c r="A654" s="696"/>
      <c r="B654" s="697"/>
      <c r="C654" s="698"/>
      <c r="D654" s="698"/>
      <c r="E654" s="698"/>
      <c r="F654" s="698"/>
      <c r="G654" s="698"/>
      <c r="H654" s="698"/>
      <c r="I654" s="698"/>
      <c r="J654" s="698"/>
      <c r="K654" s="698"/>
      <c r="L654" s="698"/>
      <c r="M654" s="698"/>
      <c r="N654" s="698"/>
      <c r="O654" s="696"/>
    </row>
    <row r="655" spans="1:15" ht="63" x14ac:dyDescent="0.25">
      <c r="A655" s="705" t="s">
        <v>48</v>
      </c>
      <c r="B655" s="733" t="s">
        <v>49</v>
      </c>
      <c r="C655" s="762" t="s">
        <v>50</v>
      </c>
      <c r="D655" s="762" t="s">
        <v>51</v>
      </c>
      <c r="E655" s="705" t="s">
        <v>52</v>
      </c>
      <c r="F655" s="1041" t="s">
        <v>53</v>
      </c>
      <c r="G655" s="1041"/>
      <c r="H655" s="1041" t="s">
        <v>54</v>
      </c>
      <c r="I655" s="1041"/>
      <c r="J655" s="733" t="s">
        <v>55</v>
      </c>
      <c r="K655" s="1041" t="s">
        <v>56</v>
      </c>
      <c r="L655" s="1041"/>
      <c r="M655" s="1042" t="s">
        <v>57</v>
      </c>
      <c r="N655" s="1043"/>
      <c r="O655" s="1044"/>
    </row>
    <row r="656" spans="1:15" ht="120" x14ac:dyDescent="0.25">
      <c r="A656" s="27" t="s">
        <v>58</v>
      </c>
      <c r="B656" s="63">
        <v>100</v>
      </c>
      <c r="C656" s="743" t="s">
        <v>1545</v>
      </c>
      <c r="D656" s="743"/>
      <c r="E656" s="743"/>
      <c r="F656" s="1127" t="s">
        <v>1546</v>
      </c>
      <c r="G656" s="1127"/>
      <c r="H656" s="1133" t="s">
        <v>290</v>
      </c>
      <c r="I656" s="1117"/>
      <c r="J656" s="741">
        <v>100</v>
      </c>
      <c r="K656" s="1108" t="s">
        <v>139</v>
      </c>
      <c r="L656" s="1108"/>
      <c r="M656" s="1109" t="s">
        <v>1541</v>
      </c>
      <c r="N656" s="1109"/>
      <c r="O656" s="1109"/>
    </row>
    <row r="657" spans="1:15" ht="15.75" x14ac:dyDescent="0.25">
      <c r="A657" s="1015" t="s">
        <v>67</v>
      </c>
      <c r="B657" s="1017"/>
      <c r="C657" s="1506" t="s">
        <v>1547</v>
      </c>
      <c r="D657" s="1507"/>
      <c r="E657" s="1507"/>
      <c r="F657" s="1507"/>
      <c r="G657" s="1508"/>
      <c r="H657" s="1035" t="s">
        <v>69</v>
      </c>
      <c r="I657" s="1036"/>
      <c r="J657" s="1037"/>
      <c r="K657" s="1497" t="s">
        <v>1548</v>
      </c>
      <c r="L657" s="1509"/>
      <c r="M657" s="1509"/>
      <c r="N657" s="1509"/>
      <c r="O657" s="1498"/>
    </row>
    <row r="658" spans="1:15" ht="15.75" x14ac:dyDescent="0.25">
      <c r="A658" s="1096" t="s">
        <v>71</v>
      </c>
      <c r="B658" s="1097"/>
      <c r="C658" s="1097"/>
      <c r="D658" s="1097"/>
      <c r="E658" s="1097"/>
      <c r="F658" s="1098"/>
      <c r="G658" s="1099" t="s">
        <v>72</v>
      </c>
      <c r="H658" s="1099"/>
      <c r="I658" s="1099"/>
      <c r="J658" s="1099"/>
      <c r="K658" s="1099"/>
      <c r="L658" s="1099"/>
      <c r="M658" s="1099"/>
      <c r="N658" s="1099"/>
      <c r="O658" s="1099"/>
    </row>
    <row r="659" spans="1:15" x14ac:dyDescent="0.25">
      <c r="A659" s="1887" t="s">
        <v>1549</v>
      </c>
      <c r="B659" s="1888"/>
      <c r="C659" s="1888"/>
      <c r="D659" s="1888"/>
      <c r="E659" s="1888"/>
      <c r="F659" s="1889"/>
      <c r="G659" s="1887" t="s">
        <v>1550</v>
      </c>
      <c r="H659" s="1893"/>
      <c r="I659" s="1893"/>
      <c r="J659" s="1893"/>
      <c r="K659" s="1893"/>
      <c r="L659" s="1893"/>
      <c r="M659" s="1893"/>
      <c r="N659" s="1893"/>
      <c r="O659" s="1894"/>
    </row>
    <row r="660" spans="1:15" x14ac:dyDescent="0.25">
      <c r="A660" s="1890"/>
      <c r="B660" s="1891"/>
      <c r="C660" s="1891"/>
      <c r="D660" s="1891"/>
      <c r="E660" s="1891"/>
      <c r="F660" s="1892"/>
      <c r="G660" s="1895"/>
      <c r="H660" s="1896"/>
      <c r="I660" s="1896"/>
      <c r="J660" s="1896"/>
      <c r="K660" s="1896"/>
      <c r="L660" s="1896"/>
      <c r="M660" s="1896"/>
      <c r="N660" s="1896"/>
      <c r="O660" s="1897"/>
    </row>
    <row r="661" spans="1:15" ht="15.75" x14ac:dyDescent="0.25">
      <c r="A661" s="1096" t="s">
        <v>75</v>
      </c>
      <c r="B661" s="1097"/>
      <c r="C661" s="1097"/>
      <c r="D661" s="1097"/>
      <c r="E661" s="1097"/>
      <c r="F661" s="1097"/>
      <c r="G661" s="1099" t="s">
        <v>76</v>
      </c>
      <c r="H661" s="1099"/>
      <c r="I661" s="1099"/>
      <c r="J661" s="1099"/>
      <c r="K661" s="1099"/>
      <c r="L661" s="1099"/>
      <c r="M661" s="1099"/>
      <c r="N661" s="1099"/>
      <c r="O661" s="1099"/>
    </row>
    <row r="662" spans="1:15" x14ac:dyDescent="0.25">
      <c r="A662" s="1123" t="s">
        <v>1541</v>
      </c>
      <c r="B662" s="1123"/>
      <c r="C662" s="1123"/>
      <c r="D662" s="1123"/>
      <c r="E662" s="1123"/>
      <c r="F662" s="1123"/>
      <c r="G662" s="1521" t="s">
        <v>1541</v>
      </c>
      <c r="H662" s="1522"/>
      <c r="I662" s="1522"/>
      <c r="J662" s="1522"/>
      <c r="K662" s="1522"/>
      <c r="L662" s="1522"/>
      <c r="M662" s="1522"/>
      <c r="N662" s="1522"/>
      <c r="O662" s="1523"/>
    </row>
    <row r="663" spans="1:15" x14ac:dyDescent="0.25">
      <c r="A663" s="1123"/>
      <c r="B663" s="1123"/>
      <c r="C663" s="1123"/>
      <c r="D663" s="1123"/>
      <c r="E663" s="1123"/>
      <c r="F663" s="1123"/>
      <c r="G663" s="1524"/>
      <c r="H663" s="1525"/>
      <c r="I663" s="1525"/>
      <c r="J663" s="1525"/>
      <c r="K663" s="1525"/>
      <c r="L663" s="1525"/>
      <c r="M663" s="1525"/>
      <c r="N663" s="1525"/>
      <c r="O663" s="1526"/>
    </row>
    <row r="664" spans="1:15" ht="15.75" x14ac:dyDescent="0.25">
      <c r="A664" s="377"/>
      <c r="B664" s="378"/>
      <c r="C664" s="697"/>
      <c r="D664" s="697"/>
      <c r="E664" s="697"/>
      <c r="F664" s="697"/>
      <c r="G664" s="697"/>
      <c r="H664" s="697"/>
      <c r="I664" s="697"/>
      <c r="J664" s="697"/>
      <c r="K664" s="697"/>
      <c r="L664" s="697"/>
      <c r="M664" s="697"/>
      <c r="N664" s="697"/>
      <c r="O664" s="377"/>
    </row>
    <row r="665" spans="1:15" ht="15.75" x14ac:dyDescent="0.25">
      <c r="A665" s="697"/>
      <c r="B665" s="697"/>
      <c r="C665" s="377"/>
      <c r="D665" s="1015" t="s">
        <v>77</v>
      </c>
      <c r="E665" s="1016"/>
      <c r="F665" s="1016"/>
      <c r="G665" s="1016"/>
      <c r="H665" s="1016"/>
      <c r="I665" s="1016"/>
      <c r="J665" s="1016"/>
      <c r="K665" s="1016"/>
      <c r="L665" s="1016"/>
      <c r="M665" s="1016"/>
      <c r="N665" s="1016"/>
      <c r="O665" s="1017"/>
    </row>
    <row r="666" spans="1:15" ht="15.75" x14ac:dyDescent="0.25">
      <c r="A666" s="377"/>
      <c r="B666" s="378"/>
      <c r="C666" s="697"/>
      <c r="D666" s="733" t="s">
        <v>78</v>
      </c>
      <c r="E666" s="733" t="s">
        <v>79</v>
      </c>
      <c r="F666" s="733" t="s">
        <v>80</v>
      </c>
      <c r="G666" s="733" t="s">
        <v>81</v>
      </c>
      <c r="H666" s="733" t="s">
        <v>82</v>
      </c>
      <c r="I666" s="733" t="s">
        <v>83</v>
      </c>
      <c r="J666" s="733" t="s">
        <v>84</v>
      </c>
      <c r="K666" s="733" t="s">
        <v>85</v>
      </c>
      <c r="L666" s="733" t="s">
        <v>86</v>
      </c>
      <c r="M666" s="733" t="s">
        <v>87</v>
      </c>
      <c r="N666" s="733" t="s">
        <v>88</v>
      </c>
      <c r="O666" s="733" t="s">
        <v>89</v>
      </c>
    </row>
    <row r="667" spans="1:15" ht="15.75" x14ac:dyDescent="0.25">
      <c r="A667" s="1050" t="s">
        <v>90</v>
      </c>
      <c r="B667" s="1050"/>
      <c r="C667" s="1050"/>
      <c r="D667" s="738"/>
      <c r="E667" s="738"/>
      <c r="F667" s="738"/>
      <c r="G667" s="738"/>
      <c r="H667" s="738"/>
      <c r="I667" s="738"/>
      <c r="J667" s="738"/>
      <c r="K667" s="738"/>
      <c r="L667" s="738"/>
      <c r="M667" s="738"/>
      <c r="N667" s="738"/>
      <c r="O667" s="738"/>
    </row>
    <row r="668" spans="1:15" ht="15.75" x14ac:dyDescent="0.25">
      <c r="A668" s="1051" t="s">
        <v>91</v>
      </c>
      <c r="B668" s="1051"/>
      <c r="C668" s="1051"/>
      <c r="D668" s="683"/>
      <c r="E668" s="683"/>
      <c r="F668" s="683"/>
      <c r="G668" s="683"/>
      <c r="H668" s="683"/>
      <c r="I668" s="683"/>
      <c r="J668" s="683"/>
      <c r="K668" s="683"/>
      <c r="L668" s="683"/>
      <c r="M668" s="683"/>
      <c r="N668" s="683"/>
      <c r="O668" s="683"/>
    </row>
    <row r="669" spans="1:15" ht="15.75" x14ac:dyDescent="0.25">
      <c r="A669" s="377"/>
      <c r="B669" s="378"/>
      <c r="C669" s="379"/>
      <c r="D669" s="379"/>
      <c r="E669" s="379"/>
      <c r="F669" s="379"/>
      <c r="G669" s="379"/>
      <c r="H669" s="379"/>
      <c r="I669" s="379"/>
      <c r="J669" s="379"/>
      <c r="K669" s="379"/>
      <c r="L669" s="380"/>
      <c r="M669" s="380"/>
      <c r="N669" s="380"/>
      <c r="O669" s="377"/>
    </row>
    <row r="670" spans="1:15" ht="15.75" x14ac:dyDescent="0.25">
      <c r="A670" s="751" t="s">
        <v>101</v>
      </c>
      <c r="B670" s="751" t="s">
        <v>49</v>
      </c>
      <c r="C670" s="809"/>
      <c r="D670" s="749" t="s">
        <v>78</v>
      </c>
      <c r="E670" s="749" t="s">
        <v>79</v>
      </c>
      <c r="F670" s="749" t="s">
        <v>80</v>
      </c>
      <c r="G670" s="749" t="s">
        <v>81</v>
      </c>
      <c r="H670" s="749" t="s">
        <v>82</v>
      </c>
      <c r="I670" s="749" t="s">
        <v>83</v>
      </c>
      <c r="J670" s="749" t="s">
        <v>84</v>
      </c>
      <c r="K670" s="749" t="s">
        <v>85</v>
      </c>
      <c r="L670" s="749" t="s">
        <v>86</v>
      </c>
      <c r="M670" s="749" t="s">
        <v>87</v>
      </c>
      <c r="N670" s="749" t="s">
        <v>88</v>
      </c>
      <c r="O670" s="749" t="s">
        <v>89</v>
      </c>
    </row>
    <row r="671" spans="1:15" ht="31.5" x14ac:dyDescent="0.25">
      <c r="A671" s="1648" t="s">
        <v>1626</v>
      </c>
      <c r="B671" s="1139"/>
      <c r="C671" s="810" t="s">
        <v>90</v>
      </c>
      <c r="D671" s="810">
        <v>5</v>
      </c>
      <c r="E671" s="810">
        <v>10</v>
      </c>
      <c r="F671" s="810">
        <v>20</v>
      </c>
      <c r="G671" s="810">
        <v>30</v>
      </c>
      <c r="H671" s="810">
        <v>35</v>
      </c>
      <c r="I671" s="810">
        <v>40</v>
      </c>
      <c r="J671" s="810">
        <v>50</v>
      </c>
      <c r="K671" s="810">
        <v>60</v>
      </c>
      <c r="L671" s="810">
        <v>70</v>
      </c>
      <c r="M671" s="810">
        <v>80</v>
      </c>
      <c r="N671" s="810">
        <v>90</v>
      </c>
      <c r="O671" s="810">
        <v>100</v>
      </c>
    </row>
    <row r="672" spans="1:15" ht="15.75" x14ac:dyDescent="0.25">
      <c r="A672" s="1850"/>
      <c r="B672" s="1139"/>
      <c r="C672" s="811" t="s">
        <v>91</v>
      </c>
      <c r="D672" s="822">
        <v>5</v>
      </c>
      <c r="E672" s="822">
        <v>10</v>
      </c>
      <c r="F672" s="822">
        <v>20</v>
      </c>
      <c r="G672" s="822">
        <v>30</v>
      </c>
      <c r="H672" s="813">
        <v>35</v>
      </c>
      <c r="I672" s="813">
        <v>40</v>
      </c>
      <c r="J672" s="813">
        <v>50</v>
      </c>
      <c r="K672" s="813">
        <v>60</v>
      </c>
      <c r="L672" s="813">
        <v>70</v>
      </c>
      <c r="M672" s="811"/>
      <c r="N672" s="811"/>
      <c r="O672" s="811"/>
    </row>
    <row r="673" spans="1:15" ht="31.5" x14ac:dyDescent="0.25">
      <c r="A673" s="1852"/>
      <c r="B673" s="1139"/>
      <c r="C673" s="810" t="s">
        <v>90</v>
      </c>
      <c r="D673" s="810"/>
      <c r="E673" s="810"/>
      <c r="F673" s="810"/>
      <c r="G673" s="810"/>
      <c r="H673" s="810"/>
      <c r="I673" s="810"/>
      <c r="J673" s="810"/>
      <c r="K673" s="810"/>
      <c r="L673" s="810"/>
      <c r="M673" s="810"/>
      <c r="N673" s="810"/>
      <c r="O673" s="810"/>
    </row>
    <row r="674" spans="1:15" ht="15.75" x14ac:dyDescent="0.25">
      <c r="A674" s="1853"/>
      <c r="B674" s="1139"/>
      <c r="C674" s="811" t="s">
        <v>91</v>
      </c>
      <c r="D674" s="812"/>
      <c r="E674" s="812"/>
      <c r="F674" s="812"/>
      <c r="G674" s="813"/>
      <c r="H674" s="813"/>
      <c r="I674" s="813"/>
      <c r="J674" s="813"/>
      <c r="K674" s="813"/>
      <c r="L674" s="813"/>
      <c r="M674" s="811"/>
      <c r="N674" s="811"/>
      <c r="O674" s="811"/>
    </row>
    <row r="675" spans="1:15" ht="31.5" x14ac:dyDescent="0.25">
      <c r="A675" s="1648"/>
      <c r="B675" s="1139"/>
      <c r="C675" s="810" t="s">
        <v>90</v>
      </c>
      <c r="D675" s="810"/>
      <c r="E675" s="810"/>
      <c r="F675" s="810"/>
      <c r="G675" s="810"/>
      <c r="H675" s="810"/>
      <c r="I675" s="810"/>
      <c r="J675" s="810"/>
      <c r="K675" s="810"/>
      <c r="L675" s="810"/>
      <c r="M675" s="810"/>
      <c r="N675" s="810"/>
      <c r="O675" s="810"/>
    </row>
    <row r="676" spans="1:15" ht="15.75" x14ac:dyDescent="0.25">
      <c r="A676" s="1850"/>
      <c r="B676" s="1139"/>
      <c r="C676" s="811" t="s">
        <v>91</v>
      </c>
      <c r="D676" s="812"/>
      <c r="E676" s="812"/>
      <c r="F676" s="812"/>
      <c r="G676" s="811"/>
      <c r="H676" s="811"/>
      <c r="I676" s="811"/>
      <c r="J676" s="811"/>
      <c r="K676" s="811"/>
      <c r="L676" s="813"/>
      <c r="M676" s="811"/>
      <c r="N676" s="811"/>
      <c r="O676" s="811"/>
    </row>
    <row r="677" spans="1:15" ht="31.5" x14ac:dyDescent="0.25">
      <c r="A677" s="1648"/>
      <c r="B677" s="1139"/>
      <c r="C677" s="810" t="s">
        <v>90</v>
      </c>
      <c r="D677" s="810"/>
      <c r="E677" s="810"/>
      <c r="F677" s="810"/>
      <c r="G677" s="810"/>
      <c r="H677" s="810"/>
      <c r="I677" s="810"/>
      <c r="J677" s="810"/>
      <c r="K677" s="810"/>
      <c r="L677" s="810"/>
      <c r="M677" s="810"/>
      <c r="N677" s="810"/>
      <c r="O677" s="810"/>
    </row>
    <row r="678" spans="1:15" ht="15.75" x14ac:dyDescent="0.25">
      <c r="A678" s="1850"/>
      <c r="B678" s="1139"/>
      <c r="C678" s="811" t="s">
        <v>91</v>
      </c>
      <c r="D678" s="811"/>
      <c r="E678" s="824"/>
      <c r="F678" s="824"/>
      <c r="G678" s="813"/>
      <c r="H678" s="813"/>
      <c r="I678" s="813"/>
      <c r="J678" s="813"/>
      <c r="K678" s="813"/>
      <c r="L678" s="813"/>
      <c r="M678" s="811"/>
      <c r="N678" s="811"/>
      <c r="O678" s="811"/>
    </row>
    <row r="679" spans="1:15" ht="31.5" x14ac:dyDescent="0.25">
      <c r="A679" s="1648"/>
      <c r="B679" s="1139"/>
      <c r="C679" s="810" t="s">
        <v>90</v>
      </c>
      <c r="D679" s="810"/>
      <c r="E679" s="810"/>
      <c r="F679" s="810"/>
      <c r="G679" s="810"/>
      <c r="H679" s="810"/>
      <c r="I679" s="810"/>
      <c r="J679" s="810"/>
      <c r="K679" s="810"/>
      <c r="L679" s="810"/>
      <c r="M679" s="810"/>
      <c r="N679" s="810"/>
      <c r="O679" s="810"/>
    </row>
    <row r="680" spans="1:15" ht="15.75" x14ac:dyDescent="0.25">
      <c r="A680" s="1851"/>
      <c r="B680" s="1139"/>
      <c r="C680" s="811" t="s">
        <v>91</v>
      </c>
      <c r="D680" s="811"/>
      <c r="E680" s="811"/>
      <c r="F680" s="811"/>
      <c r="G680" s="811"/>
      <c r="H680" s="813"/>
      <c r="I680" s="813"/>
      <c r="J680" s="813"/>
      <c r="K680" s="813"/>
      <c r="L680" s="813"/>
      <c r="M680" s="811"/>
      <c r="N680" s="811"/>
      <c r="O680" s="811"/>
    </row>
    <row r="681" spans="1:15" ht="31.5" x14ac:dyDescent="0.25">
      <c r="A681" s="1648"/>
      <c r="B681" s="1139"/>
      <c r="C681" s="810" t="s">
        <v>90</v>
      </c>
      <c r="D681" s="810"/>
      <c r="E681" s="810"/>
      <c r="F681" s="810"/>
      <c r="G681" s="810"/>
      <c r="H681" s="810"/>
      <c r="I681" s="810"/>
      <c r="J681" s="810"/>
      <c r="K681" s="810"/>
      <c r="L681" s="810"/>
      <c r="M681" s="810"/>
      <c r="N681" s="810"/>
      <c r="O681" s="810"/>
    </row>
    <row r="682" spans="1:15" ht="15.75" x14ac:dyDescent="0.25">
      <c r="A682" s="1850"/>
      <c r="B682" s="1139"/>
      <c r="C682" s="811" t="s">
        <v>91</v>
      </c>
      <c r="D682" s="811"/>
      <c r="E682" s="811"/>
      <c r="F682" s="811"/>
      <c r="G682" s="811"/>
      <c r="H682" s="811"/>
      <c r="I682" s="811"/>
      <c r="J682" s="811"/>
      <c r="K682" s="811"/>
      <c r="L682" s="813"/>
      <c r="M682" s="811"/>
      <c r="N682" s="811"/>
      <c r="O682" s="811"/>
    </row>
    <row r="683" spans="1:15" ht="15.75" x14ac:dyDescent="0.25">
      <c r="A683" s="377"/>
      <c r="B683" s="378"/>
      <c r="C683" s="697"/>
      <c r="D683" s="697"/>
      <c r="E683" s="697"/>
      <c r="F683" s="697"/>
      <c r="G683" s="697"/>
      <c r="H683" s="697"/>
      <c r="I683" s="697"/>
      <c r="J683" s="697"/>
      <c r="K683" s="697"/>
      <c r="L683" s="697"/>
      <c r="M683" s="697"/>
      <c r="N683" s="697"/>
      <c r="O683" s="377"/>
    </row>
    <row r="684" spans="1:15" ht="16.5" thickBot="1" x14ac:dyDescent="0.3">
      <c r="A684" s="377"/>
      <c r="B684" s="378"/>
      <c r="C684" s="697"/>
      <c r="D684" s="697"/>
      <c r="E684" s="697"/>
      <c r="F684" s="697"/>
      <c r="G684" s="697"/>
      <c r="H684" s="697"/>
      <c r="I684" s="697"/>
      <c r="J684" s="697"/>
      <c r="K684" s="697"/>
      <c r="L684" s="697"/>
      <c r="M684" s="697"/>
      <c r="N684" s="697"/>
      <c r="O684" s="377"/>
    </row>
    <row r="685" spans="1:15" ht="16.5" thickBot="1" x14ac:dyDescent="0.3">
      <c r="A685" s="1652" t="s">
        <v>1407</v>
      </c>
      <c r="B685" s="1653"/>
      <c r="C685" s="1653"/>
      <c r="D685" s="1653"/>
      <c r="E685" s="1653"/>
      <c r="F685" s="1653"/>
      <c r="G685" s="1653"/>
      <c r="H685" s="1653"/>
      <c r="I685" s="1653"/>
      <c r="J685" s="1653"/>
      <c r="K685" s="1653"/>
      <c r="L685" s="1653"/>
      <c r="M685" s="1653"/>
      <c r="N685" s="1653"/>
      <c r="O685" s="1654"/>
    </row>
    <row r="686" spans="1:15" x14ac:dyDescent="0.25">
      <c r="A686" s="1633" t="s">
        <v>1408</v>
      </c>
      <c r="B686" s="1634"/>
      <c r="C686" s="1634"/>
      <c r="D686" s="1634"/>
      <c r="E686" s="1634"/>
      <c r="F686" s="1634"/>
      <c r="G686" s="1634"/>
      <c r="H686" s="1634"/>
      <c r="I686" s="1634"/>
      <c r="J686" s="1634"/>
      <c r="K686" s="1634"/>
      <c r="L686" s="1634"/>
      <c r="M686" s="1634"/>
      <c r="N686" s="1634"/>
      <c r="O686" s="1635"/>
    </row>
    <row r="687" spans="1:15" ht="15.75" x14ac:dyDescent="0.25">
      <c r="A687" s="1636" t="s">
        <v>1409</v>
      </c>
      <c r="B687" s="1637"/>
      <c r="C687" s="1637"/>
      <c r="D687" s="1637"/>
      <c r="E687" s="1637"/>
      <c r="F687" s="1637"/>
      <c r="G687" s="1637"/>
      <c r="H687" s="1637"/>
      <c r="I687" s="1637"/>
      <c r="J687" s="1637"/>
      <c r="K687" s="1637"/>
      <c r="L687" s="1637"/>
      <c r="M687" s="1637"/>
      <c r="N687" s="1637"/>
      <c r="O687" s="1638"/>
    </row>
    <row r="688" spans="1:15" ht="15.75" x14ac:dyDescent="0.25">
      <c r="A688" s="1636" t="s">
        <v>1627</v>
      </c>
      <c r="B688" s="1637"/>
      <c r="C688" s="1637"/>
      <c r="D688" s="1637"/>
      <c r="E688" s="1637"/>
      <c r="F688" s="1637"/>
      <c r="G688" s="1637"/>
      <c r="H688" s="1637"/>
      <c r="I688" s="1637"/>
      <c r="J688" s="1637"/>
      <c r="K688" s="1637"/>
      <c r="L688" s="1637"/>
      <c r="M688" s="1637"/>
      <c r="N688" s="1637"/>
      <c r="O688" s="1638"/>
    </row>
    <row r="689" spans="1:15" x14ac:dyDescent="0.25">
      <c r="A689" s="1746" t="s">
        <v>1628</v>
      </c>
      <c r="B689" s="1072"/>
      <c r="C689" s="1072"/>
      <c r="D689" s="1072"/>
      <c r="E689" s="1072"/>
      <c r="F689" s="1072"/>
      <c r="G689" s="1072"/>
      <c r="H689" s="1072"/>
      <c r="I689" s="1072"/>
      <c r="J689" s="1072"/>
      <c r="K689" s="1072"/>
      <c r="L689" s="1072"/>
      <c r="M689" s="1072"/>
      <c r="N689" s="1072"/>
      <c r="O689" s="1747"/>
    </row>
    <row r="690" spans="1:15" x14ac:dyDescent="0.25">
      <c r="A690" s="1642" t="s">
        <v>1629</v>
      </c>
      <c r="B690" s="1643"/>
      <c r="C690" s="1643"/>
      <c r="D690" s="1643"/>
      <c r="E690" s="1643"/>
      <c r="F690" s="1643"/>
      <c r="G690" s="1643"/>
      <c r="H690" s="1643"/>
      <c r="I690" s="1643"/>
      <c r="J690" s="1643"/>
      <c r="K690" s="1643"/>
      <c r="L690" s="1643"/>
      <c r="M690" s="1643"/>
      <c r="N690" s="1643"/>
      <c r="O690" s="1644"/>
    </row>
    <row r="691" spans="1:15" ht="15.75" x14ac:dyDescent="0.25">
      <c r="A691" s="1645" t="s">
        <v>1630</v>
      </c>
      <c r="B691" s="1646"/>
      <c r="C691" s="1646"/>
      <c r="D691" s="1646"/>
      <c r="E691" s="1646"/>
      <c r="F691" s="1646"/>
      <c r="G691" s="1646"/>
      <c r="H691" s="1646"/>
      <c r="I691" s="1646"/>
      <c r="J691" s="1646"/>
      <c r="K691" s="1646"/>
      <c r="L691" s="1646"/>
      <c r="M691" s="1646"/>
      <c r="N691" s="1646"/>
      <c r="O691" s="1647"/>
    </row>
    <row r="692" spans="1:15" ht="16.5" thickBot="1" x14ac:dyDescent="0.3">
      <c r="A692" s="1624" t="s">
        <v>1631</v>
      </c>
      <c r="B692" s="1625"/>
      <c r="C692" s="1625"/>
      <c r="D692" s="1625"/>
      <c r="E692" s="1625"/>
      <c r="F692" s="1625"/>
      <c r="G692" s="1625"/>
      <c r="H692" s="1625"/>
      <c r="I692" s="1625"/>
      <c r="J692" s="1625"/>
      <c r="K692" s="1625"/>
      <c r="L692" s="1625"/>
      <c r="M692" s="1625"/>
      <c r="N692" s="1625"/>
      <c r="O692" s="1626"/>
    </row>
    <row r="693" spans="1:15" ht="15.75" thickBot="1" x14ac:dyDescent="0.3">
      <c r="A693" s="1741" t="s">
        <v>1632</v>
      </c>
      <c r="B693" s="1742"/>
      <c r="C693" s="1742"/>
      <c r="D693" s="1742"/>
      <c r="E693" s="1742"/>
      <c r="F693" s="1742"/>
      <c r="G693" s="1742"/>
      <c r="H693" s="1742"/>
      <c r="I693" s="1742"/>
      <c r="J693" s="1742"/>
      <c r="K693" s="1742"/>
      <c r="L693" s="1742"/>
      <c r="M693" s="1742"/>
      <c r="N693" s="1742"/>
      <c r="O693" s="1743"/>
    </row>
    <row r="694" spans="1:15" ht="15.75" thickBot="1" x14ac:dyDescent="0.3">
      <c r="A694" s="1741" t="s">
        <v>1633</v>
      </c>
      <c r="B694" s="1742"/>
      <c r="C694" s="1742"/>
      <c r="D694" s="1742"/>
      <c r="E694" s="1742"/>
      <c r="F694" s="1742"/>
      <c r="G694" s="1742"/>
      <c r="H694" s="1742"/>
      <c r="I694" s="1742"/>
      <c r="J694" s="1742"/>
      <c r="K694" s="1742"/>
      <c r="L694" s="1742"/>
      <c r="M694" s="1742"/>
      <c r="N694" s="1742"/>
      <c r="O694" s="1743"/>
    </row>
    <row r="695" spans="1:15" ht="16.5" thickBot="1" x14ac:dyDescent="0.3">
      <c r="A695" s="1630" t="s">
        <v>1417</v>
      </c>
      <c r="B695" s="1631"/>
      <c r="C695" s="1631"/>
      <c r="D695" s="1631"/>
      <c r="E695" s="1631"/>
      <c r="F695" s="1631"/>
      <c r="G695" s="1631"/>
      <c r="H695" s="1631"/>
      <c r="I695" s="1631"/>
      <c r="J695" s="1631"/>
      <c r="K695" s="1631"/>
      <c r="L695" s="1631"/>
      <c r="M695" s="1631"/>
      <c r="N695" s="1631"/>
      <c r="O695" s="1632"/>
    </row>
    <row r="696" spans="1:15" ht="16.5" thickBot="1" x14ac:dyDescent="0.3">
      <c r="A696" s="1630" t="s">
        <v>1418</v>
      </c>
      <c r="B696" s="1631"/>
      <c r="C696" s="1631"/>
      <c r="D696" s="1631"/>
      <c r="E696" s="1631"/>
      <c r="F696" s="1631"/>
      <c r="G696" s="1631"/>
      <c r="H696" s="1631"/>
      <c r="I696" s="1631"/>
      <c r="J696" s="1631"/>
      <c r="K696" s="1631"/>
      <c r="L696" s="1631"/>
      <c r="M696" s="1631"/>
      <c r="N696" s="1631"/>
      <c r="O696" s="1632"/>
    </row>
    <row r="697" spans="1:15" ht="16.5" thickBot="1" x14ac:dyDescent="0.3">
      <c r="A697" s="1630" t="s">
        <v>1419</v>
      </c>
      <c r="B697" s="1631"/>
      <c r="C697" s="1631"/>
      <c r="D697" s="1631"/>
      <c r="E697" s="1631"/>
      <c r="F697" s="1631"/>
      <c r="G697" s="1631"/>
      <c r="H697" s="1631"/>
      <c r="I697" s="1631"/>
      <c r="J697" s="1631"/>
      <c r="K697" s="1631"/>
      <c r="L697" s="1631"/>
      <c r="M697" s="1631"/>
      <c r="N697" s="1631"/>
      <c r="O697" s="1632"/>
    </row>
    <row r="698" spans="1:15" x14ac:dyDescent="0.25">
      <c r="A698" s="681"/>
      <c r="B698" s="681"/>
      <c r="C698" s="681"/>
      <c r="D698" s="681"/>
      <c r="E698" s="681"/>
      <c r="F698" s="681"/>
      <c r="G698" s="681"/>
      <c r="H698" s="681"/>
      <c r="I698" s="681"/>
      <c r="J698" s="681"/>
      <c r="K698" s="681"/>
      <c r="L698" s="681"/>
      <c r="M698" s="681"/>
      <c r="N698" s="681"/>
      <c r="O698" s="681"/>
    </row>
    <row r="699" spans="1:15" x14ac:dyDescent="0.25">
      <c r="A699" s="681"/>
      <c r="B699" s="681"/>
      <c r="C699" s="681"/>
      <c r="D699" s="681"/>
      <c r="E699" s="681"/>
      <c r="F699" s="681"/>
      <c r="G699" s="681"/>
      <c r="H699" s="681"/>
      <c r="I699" s="681"/>
      <c r="J699" s="681"/>
      <c r="K699" s="681"/>
      <c r="L699" s="681"/>
      <c r="M699" s="681"/>
      <c r="N699" s="681"/>
      <c r="O699" s="681"/>
    </row>
    <row r="700" spans="1:15" x14ac:dyDescent="0.25">
      <c r="A700" s="681"/>
      <c r="B700" s="681"/>
      <c r="C700" s="681"/>
      <c r="D700" s="681"/>
      <c r="E700" s="681"/>
      <c r="F700" s="681"/>
      <c r="G700" s="681"/>
      <c r="H700" s="681"/>
      <c r="I700" s="681"/>
      <c r="J700" s="681"/>
      <c r="K700" s="681"/>
      <c r="L700" s="681"/>
      <c r="M700" s="681"/>
      <c r="N700" s="681"/>
      <c r="O700" s="681"/>
    </row>
    <row r="701" spans="1:15" ht="47.25" x14ac:dyDescent="0.25">
      <c r="A701" s="807" t="s">
        <v>1634</v>
      </c>
      <c r="B701" s="1687" t="s">
        <v>1635</v>
      </c>
      <c r="C701" s="1688"/>
      <c r="D701" s="1688"/>
      <c r="E701" s="1688"/>
      <c r="F701" s="1688"/>
      <c r="G701" s="1688"/>
      <c r="H701" s="1688"/>
      <c r="I701" s="1688"/>
      <c r="J701" s="1689"/>
      <c r="K701" s="1687" t="s">
        <v>1387</v>
      </c>
      <c r="L701" s="1690"/>
      <c r="M701" s="1690"/>
      <c r="N701" s="1691"/>
      <c r="O701" s="808">
        <v>0.11</v>
      </c>
    </row>
    <row r="702" spans="1:15" ht="15.75" x14ac:dyDescent="0.25">
      <c r="A702" s="827"/>
      <c r="B702" s="828"/>
      <c r="C702" s="829"/>
      <c r="D702" s="829"/>
      <c r="E702" s="829"/>
      <c r="F702" s="829"/>
      <c r="G702" s="829"/>
      <c r="H702" s="829"/>
      <c r="I702" s="829"/>
      <c r="J702" s="829"/>
      <c r="K702" s="829"/>
      <c r="L702" s="829"/>
      <c r="M702" s="829"/>
      <c r="N702" s="829"/>
      <c r="O702" s="827"/>
    </row>
    <row r="703" spans="1:15" ht="31.5" x14ac:dyDescent="0.25">
      <c r="A703" s="695" t="s">
        <v>9</v>
      </c>
      <c r="B703" s="1046" t="s">
        <v>1636</v>
      </c>
      <c r="C703" s="1679"/>
      <c r="D703" s="1679"/>
      <c r="E703" s="1679"/>
      <c r="F703" s="1679"/>
      <c r="G703" s="1679"/>
      <c r="H703" s="1679"/>
      <c r="I703" s="1679"/>
      <c r="J703" s="1680"/>
      <c r="K703" s="1046" t="s">
        <v>1389</v>
      </c>
      <c r="L703" s="1679"/>
      <c r="M703" s="1679"/>
      <c r="N703" s="1680"/>
      <c r="O703" s="736">
        <v>30</v>
      </c>
    </row>
    <row r="704" spans="1:15" ht="31.5" x14ac:dyDescent="0.25">
      <c r="A704" s="696"/>
      <c r="B704" s="697"/>
      <c r="C704" s="698"/>
      <c r="D704" s="698"/>
      <c r="E704" s="1049" t="s">
        <v>14</v>
      </c>
      <c r="F704" s="1049"/>
      <c r="G704" s="1049"/>
      <c r="H704" s="1049"/>
      <c r="I704" s="737" t="s">
        <v>15</v>
      </c>
      <c r="J704" s="701"/>
      <c r="K704" s="701"/>
      <c r="L704" s="1049" t="s">
        <v>16</v>
      </c>
      <c r="M704" s="1049"/>
      <c r="N704" s="1049"/>
      <c r="O704" s="737" t="s">
        <v>15</v>
      </c>
    </row>
    <row r="705" spans="1:15" x14ac:dyDescent="0.25">
      <c r="A705" s="1002" t="s">
        <v>17</v>
      </c>
      <c r="B705" s="1008"/>
      <c r="C705" s="1008"/>
      <c r="D705" s="1003"/>
      <c r="E705" s="1045" t="s">
        <v>1637</v>
      </c>
      <c r="F705" s="1045"/>
      <c r="G705" s="1045"/>
      <c r="H705" s="1045"/>
      <c r="I705" s="734">
        <v>40</v>
      </c>
      <c r="J705" s="1002" t="s">
        <v>19</v>
      </c>
      <c r="K705" s="1003"/>
      <c r="L705" s="1045" t="s">
        <v>1638</v>
      </c>
      <c r="M705" s="1045"/>
      <c r="N705" s="1045"/>
      <c r="O705" s="734">
        <v>100</v>
      </c>
    </row>
    <row r="706" spans="1:15" x14ac:dyDescent="0.25">
      <c r="A706" s="1004"/>
      <c r="B706" s="1009"/>
      <c r="C706" s="1009"/>
      <c r="D706" s="1005"/>
      <c r="E706" s="1045"/>
      <c r="F706" s="1045"/>
      <c r="G706" s="1045"/>
      <c r="H706" s="1045"/>
      <c r="I706" s="704"/>
      <c r="J706" s="1004"/>
      <c r="K706" s="1005"/>
      <c r="L706" s="1045" t="s">
        <v>1639</v>
      </c>
      <c r="M706" s="1045"/>
      <c r="N706" s="1045"/>
      <c r="O706" s="734">
        <v>100</v>
      </c>
    </row>
    <row r="707" spans="1:15" x14ac:dyDescent="0.25">
      <c r="A707" s="1004"/>
      <c r="B707" s="1009"/>
      <c r="C707" s="1009"/>
      <c r="D707" s="1005"/>
      <c r="E707" s="1045"/>
      <c r="F707" s="1045"/>
      <c r="G707" s="1045"/>
      <c r="H707" s="1045"/>
      <c r="I707" s="704"/>
      <c r="J707" s="1004"/>
      <c r="K707" s="1005"/>
      <c r="L707" s="1045" t="s">
        <v>1640</v>
      </c>
      <c r="M707" s="1045"/>
      <c r="N707" s="1045"/>
      <c r="O707" s="734">
        <v>40</v>
      </c>
    </row>
    <row r="708" spans="1:15" x14ac:dyDescent="0.25">
      <c r="A708" s="1004"/>
      <c r="B708" s="1009"/>
      <c r="C708" s="1009"/>
      <c r="D708" s="1005"/>
      <c r="E708" s="1045"/>
      <c r="F708" s="1045"/>
      <c r="G708" s="1045"/>
      <c r="H708" s="1045"/>
      <c r="I708" s="704"/>
      <c r="J708" s="1004"/>
      <c r="K708" s="1005"/>
      <c r="L708" s="1045"/>
      <c r="M708" s="1045"/>
      <c r="N708" s="1045"/>
      <c r="O708" s="734"/>
    </row>
    <row r="709" spans="1:15" x14ac:dyDescent="0.25">
      <c r="A709" s="1004"/>
      <c r="B709" s="1009"/>
      <c r="C709" s="1009"/>
      <c r="D709" s="1005"/>
      <c r="E709" s="1045"/>
      <c r="F709" s="1045"/>
      <c r="G709" s="1045"/>
      <c r="H709" s="1045"/>
      <c r="I709" s="704"/>
      <c r="J709" s="1004"/>
      <c r="K709" s="1005"/>
      <c r="L709" s="1045"/>
      <c r="M709" s="1045"/>
      <c r="N709" s="1045"/>
      <c r="O709" s="734"/>
    </row>
    <row r="710" spans="1:15" x14ac:dyDescent="0.25">
      <c r="A710" s="1004"/>
      <c r="B710" s="1009"/>
      <c r="C710" s="1009"/>
      <c r="D710" s="1005"/>
      <c r="E710" s="1045"/>
      <c r="F710" s="1045"/>
      <c r="G710" s="1045"/>
      <c r="H710" s="1045"/>
      <c r="I710" s="704"/>
      <c r="J710" s="1004"/>
      <c r="K710" s="1005"/>
      <c r="L710" s="1045"/>
      <c r="M710" s="1045"/>
      <c r="N710" s="1045"/>
      <c r="O710" s="734"/>
    </row>
    <row r="711" spans="1:15" x14ac:dyDescent="0.25">
      <c r="A711" s="1004"/>
      <c r="B711" s="1009"/>
      <c r="C711" s="1009"/>
      <c r="D711" s="1005"/>
      <c r="E711" s="1045"/>
      <c r="F711" s="1045"/>
      <c r="G711" s="1045"/>
      <c r="H711" s="1045"/>
      <c r="I711" s="704"/>
      <c r="J711" s="1004"/>
      <c r="K711" s="1005"/>
      <c r="L711" s="1045"/>
      <c r="M711" s="1045"/>
      <c r="N711" s="1045"/>
      <c r="O711" s="734"/>
    </row>
    <row r="712" spans="1:15" x14ac:dyDescent="0.25">
      <c r="A712" s="1006"/>
      <c r="B712" s="1010"/>
      <c r="C712" s="1010"/>
      <c r="D712" s="1007"/>
      <c r="E712" s="1045"/>
      <c r="F712" s="1045"/>
      <c r="G712" s="1045"/>
      <c r="H712" s="1045"/>
      <c r="I712" s="704"/>
      <c r="J712" s="1006"/>
      <c r="K712" s="1007"/>
      <c r="L712" s="1045"/>
      <c r="M712" s="1045"/>
      <c r="N712" s="1045"/>
      <c r="O712" s="734"/>
    </row>
    <row r="713" spans="1:15" ht="15.75" x14ac:dyDescent="0.25">
      <c r="A713" s="696"/>
      <c r="B713" s="697"/>
      <c r="C713" s="698"/>
      <c r="D713" s="698"/>
      <c r="E713" s="698"/>
      <c r="F713" s="698"/>
      <c r="G713" s="698"/>
      <c r="H713" s="698"/>
      <c r="I713" s="698"/>
      <c r="J713" s="698"/>
      <c r="K713" s="698"/>
      <c r="L713" s="698"/>
      <c r="M713" s="698"/>
      <c r="N713" s="698"/>
      <c r="O713" s="696"/>
    </row>
    <row r="714" spans="1:15" ht="15.75" x14ac:dyDescent="0.25">
      <c r="A714" s="696"/>
      <c r="B714" s="697"/>
      <c r="C714" s="698"/>
      <c r="D714" s="698"/>
      <c r="E714" s="698"/>
      <c r="F714" s="698"/>
      <c r="G714" s="698"/>
      <c r="H714" s="698"/>
      <c r="I714" s="698"/>
      <c r="J714" s="698"/>
      <c r="K714" s="698"/>
      <c r="L714" s="698"/>
      <c r="M714" s="698"/>
      <c r="N714" s="698"/>
      <c r="O714" s="696"/>
    </row>
    <row r="715" spans="1:15" ht="63" x14ac:dyDescent="0.25">
      <c r="A715" s="705" t="s">
        <v>48</v>
      </c>
      <c r="B715" s="733" t="s">
        <v>49</v>
      </c>
      <c r="C715" s="705" t="s">
        <v>50</v>
      </c>
      <c r="D715" s="705" t="s">
        <v>51</v>
      </c>
      <c r="E715" s="705" t="s">
        <v>52</v>
      </c>
      <c r="F715" s="1041" t="s">
        <v>53</v>
      </c>
      <c r="G715" s="1041"/>
      <c r="H715" s="1041" t="s">
        <v>54</v>
      </c>
      <c r="I715" s="1041"/>
      <c r="J715" s="733" t="s">
        <v>55</v>
      </c>
      <c r="K715" s="1041" t="s">
        <v>56</v>
      </c>
      <c r="L715" s="1041"/>
      <c r="M715" s="1530" t="s">
        <v>57</v>
      </c>
      <c r="N715" s="1531"/>
      <c r="O715" s="1532"/>
    </row>
    <row r="716" spans="1:15" ht="47.25" x14ac:dyDescent="0.25">
      <c r="A716" s="245" t="s">
        <v>58</v>
      </c>
      <c r="B716" s="261">
        <v>0.6</v>
      </c>
      <c r="C716" s="710" t="s">
        <v>1641</v>
      </c>
      <c r="D716" s="748" t="s">
        <v>262</v>
      </c>
      <c r="E716" s="748" t="s">
        <v>61</v>
      </c>
      <c r="F716" s="1505" t="s">
        <v>1642</v>
      </c>
      <c r="G716" s="1505"/>
      <c r="H716" s="1497" t="s">
        <v>1643</v>
      </c>
      <c r="I716" s="1498"/>
      <c r="J716" s="747">
        <v>3</v>
      </c>
      <c r="K716" s="1500" t="s">
        <v>139</v>
      </c>
      <c r="L716" s="1500"/>
      <c r="M716" s="1501" t="s">
        <v>1637</v>
      </c>
      <c r="N716" s="1501"/>
      <c r="O716" s="1501"/>
    </row>
    <row r="717" spans="1:15" ht="15.75" x14ac:dyDescent="0.25">
      <c r="A717" s="1015" t="s">
        <v>67</v>
      </c>
      <c r="B717" s="1017"/>
      <c r="C717" s="1506" t="s">
        <v>1644</v>
      </c>
      <c r="D717" s="1507"/>
      <c r="E717" s="1507"/>
      <c r="F717" s="1507"/>
      <c r="G717" s="1508"/>
      <c r="H717" s="1035" t="s">
        <v>69</v>
      </c>
      <c r="I717" s="1036"/>
      <c r="J717" s="1037"/>
      <c r="K717" s="1481" t="s">
        <v>1645</v>
      </c>
      <c r="L717" s="1481"/>
      <c r="M717" s="1481"/>
      <c r="N717" s="1481"/>
      <c r="O717" s="1482"/>
    </row>
    <row r="718" spans="1:15" ht="15.75" x14ac:dyDescent="0.25">
      <c r="A718" s="1096" t="s">
        <v>71</v>
      </c>
      <c r="B718" s="1097"/>
      <c r="C718" s="1097"/>
      <c r="D718" s="1097"/>
      <c r="E718" s="1097"/>
      <c r="F718" s="1098"/>
      <c r="G718" s="1099" t="s">
        <v>72</v>
      </c>
      <c r="H718" s="1099"/>
      <c r="I718" s="1099"/>
      <c r="J718" s="1099"/>
      <c r="K718" s="1099"/>
      <c r="L718" s="1099"/>
      <c r="M718" s="1099"/>
      <c r="N718" s="1099"/>
      <c r="O718" s="1099"/>
    </row>
    <row r="719" spans="1:15" x14ac:dyDescent="0.25">
      <c r="A719" s="1883" t="s">
        <v>1646</v>
      </c>
      <c r="B719" s="1884"/>
      <c r="C719" s="1884"/>
      <c r="D719" s="1884"/>
      <c r="E719" s="1884"/>
      <c r="F719" s="1884"/>
      <c r="G719" s="1885" t="s">
        <v>1647</v>
      </c>
      <c r="H719" s="1885"/>
      <c r="I719" s="1885"/>
      <c r="J719" s="1885"/>
      <c r="K719" s="1885"/>
      <c r="L719" s="1885"/>
      <c r="M719" s="1885"/>
      <c r="N719" s="1885"/>
      <c r="O719" s="1885"/>
    </row>
    <row r="720" spans="1:15" x14ac:dyDescent="0.25">
      <c r="A720" s="1659"/>
      <c r="B720" s="1660"/>
      <c r="C720" s="1660"/>
      <c r="D720" s="1660"/>
      <c r="E720" s="1660"/>
      <c r="F720" s="1660"/>
      <c r="G720" s="1885"/>
      <c r="H720" s="1885"/>
      <c r="I720" s="1885"/>
      <c r="J720" s="1885"/>
      <c r="K720" s="1885"/>
      <c r="L720" s="1885"/>
      <c r="M720" s="1885"/>
      <c r="N720" s="1885"/>
      <c r="O720" s="1885"/>
    </row>
    <row r="721" spans="1:15" ht="15.75" x14ac:dyDescent="0.25">
      <c r="A721" s="1096" t="s">
        <v>75</v>
      </c>
      <c r="B721" s="1097"/>
      <c r="C721" s="1097"/>
      <c r="D721" s="1097"/>
      <c r="E721" s="1097"/>
      <c r="F721" s="1097"/>
      <c r="G721" s="1099" t="s">
        <v>76</v>
      </c>
      <c r="H721" s="1099"/>
      <c r="I721" s="1099"/>
      <c r="J721" s="1099"/>
      <c r="K721" s="1099"/>
      <c r="L721" s="1099"/>
      <c r="M721" s="1099"/>
      <c r="N721" s="1099"/>
      <c r="O721" s="1099"/>
    </row>
    <row r="722" spans="1:15" x14ac:dyDescent="0.25">
      <c r="A722" s="1886" t="s">
        <v>1637</v>
      </c>
      <c r="B722" s="1886"/>
      <c r="C722" s="1886"/>
      <c r="D722" s="1886"/>
      <c r="E722" s="1886"/>
      <c r="F722" s="1886"/>
      <c r="G722" s="1886" t="s">
        <v>1637</v>
      </c>
      <c r="H722" s="1886"/>
      <c r="I722" s="1886"/>
      <c r="J722" s="1886"/>
      <c r="K722" s="1886"/>
      <c r="L722" s="1886"/>
      <c r="M722" s="1886"/>
      <c r="N722" s="1886"/>
      <c r="O722" s="1886"/>
    </row>
    <row r="723" spans="1:15" x14ac:dyDescent="0.25">
      <c r="A723" s="1886"/>
      <c r="B723" s="1886"/>
      <c r="C723" s="1886"/>
      <c r="D723" s="1886"/>
      <c r="E723" s="1886"/>
      <c r="F723" s="1886"/>
      <c r="G723" s="1886"/>
      <c r="H723" s="1886"/>
      <c r="I723" s="1886"/>
      <c r="J723" s="1886"/>
      <c r="K723" s="1886"/>
      <c r="L723" s="1886"/>
      <c r="M723" s="1886"/>
      <c r="N723" s="1886"/>
      <c r="O723" s="1886"/>
    </row>
    <row r="724" spans="1:15" ht="15.75" x14ac:dyDescent="0.25">
      <c r="A724" s="377"/>
      <c r="B724" s="378"/>
      <c r="C724" s="697"/>
      <c r="D724" s="697"/>
      <c r="E724" s="697"/>
      <c r="F724" s="697"/>
      <c r="G724" s="697"/>
      <c r="H724" s="697"/>
      <c r="I724" s="697"/>
      <c r="J724" s="697"/>
      <c r="K724" s="697"/>
      <c r="L724" s="697"/>
      <c r="M724" s="697"/>
      <c r="N724" s="697"/>
      <c r="O724" s="377"/>
    </row>
    <row r="725" spans="1:15" ht="15.75" x14ac:dyDescent="0.25">
      <c r="A725" s="697"/>
      <c r="B725" s="697"/>
      <c r="C725" s="377"/>
      <c r="D725" s="1015" t="s">
        <v>77</v>
      </c>
      <c r="E725" s="1016"/>
      <c r="F725" s="1016"/>
      <c r="G725" s="1016"/>
      <c r="H725" s="1016"/>
      <c r="I725" s="1016"/>
      <c r="J725" s="1016"/>
      <c r="K725" s="1016"/>
      <c r="L725" s="1016"/>
      <c r="M725" s="1016"/>
      <c r="N725" s="1016"/>
      <c r="O725" s="1017"/>
    </row>
    <row r="726" spans="1:15" ht="15.75" x14ac:dyDescent="0.25">
      <c r="A726" s="377"/>
      <c r="B726" s="378"/>
      <c r="C726" s="697"/>
      <c r="D726" s="733" t="s">
        <v>78</v>
      </c>
      <c r="E726" s="733" t="s">
        <v>79</v>
      </c>
      <c r="F726" s="733" t="s">
        <v>80</v>
      </c>
      <c r="G726" s="733" t="s">
        <v>81</v>
      </c>
      <c r="H726" s="733" t="s">
        <v>82</v>
      </c>
      <c r="I726" s="733" t="s">
        <v>83</v>
      </c>
      <c r="J726" s="733" t="s">
        <v>84</v>
      </c>
      <c r="K726" s="733" t="s">
        <v>85</v>
      </c>
      <c r="L726" s="733" t="s">
        <v>86</v>
      </c>
      <c r="M726" s="733" t="s">
        <v>87</v>
      </c>
      <c r="N726" s="733" t="s">
        <v>88</v>
      </c>
      <c r="O726" s="733" t="s">
        <v>89</v>
      </c>
    </row>
    <row r="727" spans="1:15" ht="15.75" x14ac:dyDescent="0.25">
      <c r="A727" s="1050" t="s">
        <v>90</v>
      </c>
      <c r="B727" s="1050"/>
      <c r="C727" s="1050"/>
      <c r="D727" s="738">
        <v>5</v>
      </c>
      <c r="E727" s="738">
        <v>15</v>
      </c>
      <c r="F727" s="738">
        <v>25</v>
      </c>
      <c r="G727" s="738">
        <v>35</v>
      </c>
      <c r="H727" s="738">
        <v>45</v>
      </c>
      <c r="I727" s="738">
        <v>55</v>
      </c>
      <c r="J727" s="738">
        <v>65</v>
      </c>
      <c r="K727" s="738">
        <v>75</v>
      </c>
      <c r="L727" s="738">
        <v>85</v>
      </c>
      <c r="M727" s="738">
        <v>90</v>
      </c>
      <c r="N727" s="738">
        <v>95</v>
      </c>
      <c r="O727" s="738">
        <v>100</v>
      </c>
    </row>
    <row r="728" spans="1:15" ht="15.75" x14ac:dyDescent="0.25">
      <c r="A728" s="1051" t="s">
        <v>91</v>
      </c>
      <c r="B728" s="1051"/>
      <c r="C728" s="1051"/>
      <c r="D728" s="830"/>
      <c r="E728" s="830"/>
      <c r="F728" s="830"/>
      <c r="G728" s="830"/>
      <c r="H728" s="830"/>
      <c r="I728" s="830"/>
      <c r="J728" s="830"/>
      <c r="K728" s="830"/>
      <c r="L728" s="830"/>
      <c r="M728" s="830"/>
      <c r="N728" s="830"/>
      <c r="O728" s="830"/>
    </row>
    <row r="729" spans="1:15" ht="15.75" x14ac:dyDescent="0.25">
      <c r="A729" s="377"/>
      <c r="B729" s="378"/>
      <c r="C729" s="379"/>
      <c r="D729" s="379"/>
      <c r="E729" s="379"/>
      <c r="F729" s="379"/>
      <c r="G729" s="379"/>
      <c r="H729" s="379"/>
      <c r="I729" s="379"/>
      <c r="J729" s="379"/>
      <c r="K729" s="379"/>
      <c r="L729" s="380"/>
      <c r="M729" s="380"/>
      <c r="N729" s="380"/>
      <c r="O729" s="377"/>
    </row>
    <row r="730" spans="1:15" ht="15.75" x14ac:dyDescent="0.25">
      <c r="A730" s="751" t="s">
        <v>101</v>
      </c>
      <c r="B730" s="751" t="s">
        <v>49</v>
      </c>
      <c r="C730" s="809"/>
      <c r="D730" s="749" t="s">
        <v>78</v>
      </c>
      <c r="E730" s="749" t="s">
        <v>79</v>
      </c>
      <c r="F730" s="749" t="s">
        <v>80</v>
      </c>
      <c r="G730" s="749" t="s">
        <v>81</v>
      </c>
      <c r="H730" s="749" t="s">
        <v>82</v>
      </c>
      <c r="I730" s="749" t="s">
        <v>83</v>
      </c>
      <c r="J730" s="749" t="s">
        <v>84</v>
      </c>
      <c r="K730" s="749" t="s">
        <v>85</v>
      </c>
      <c r="L730" s="749" t="s">
        <v>86</v>
      </c>
      <c r="M730" s="749" t="s">
        <v>87</v>
      </c>
      <c r="N730" s="749" t="s">
        <v>88</v>
      </c>
      <c r="O730" s="749" t="s">
        <v>89</v>
      </c>
    </row>
    <row r="731" spans="1:15" ht="31.5" x14ac:dyDescent="0.25">
      <c r="A731" s="1648" t="s">
        <v>1648</v>
      </c>
      <c r="B731" s="1848">
        <v>10</v>
      </c>
      <c r="C731" s="810" t="s">
        <v>90</v>
      </c>
      <c r="D731" s="810">
        <v>20</v>
      </c>
      <c r="E731" s="810">
        <v>50</v>
      </c>
      <c r="F731" s="810"/>
      <c r="G731" s="810"/>
      <c r="H731" s="810">
        <v>100</v>
      </c>
      <c r="I731" s="810"/>
      <c r="J731" s="810"/>
      <c r="K731" s="810"/>
      <c r="L731" s="810"/>
      <c r="M731" s="810"/>
      <c r="N731" s="810"/>
      <c r="O731" s="810"/>
    </row>
    <row r="732" spans="1:15" ht="15.75" x14ac:dyDescent="0.25">
      <c r="A732" s="1649"/>
      <c r="B732" s="1849"/>
      <c r="C732" s="811" t="s">
        <v>91</v>
      </c>
      <c r="D732" s="811"/>
      <c r="E732" s="813">
        <v>50</v>
      </c>
      <c r="F732" s="813"/>
      <c r="G732" s="813"/>
      <c r="H732" s="813">
        <v>100</v>
      </c>
      <c r="I732" s="813"/>
      <c r="J732" s="813"/>
      <c r="K732" s="813"/>
      <c r="L732" s="813"/>
      <c r="M732" s="811"/>
      <c r="N732" s="811"/>
      <c r="O732" s="811"/>
    </row>
    <row r="733" spans="1:15" ht="31.5" x14ac:dyDescent="0.25">
      <c r="A733" s="1648" t="s">
        <v>1649</v>
      </c>
      <c r="B733" s="1848">
        <v>3</v>
      </c>
      <c r="C733" s="810" t="s">
        <v>90</v>
      </c>
      <c r="D733" s="810">
        <v>50</v>
      </c>
      <c r="E733" s="810">
        <v>100</v>
      </c>
      <c r="F733" s="810"/>
      <c r="G733" s="810"/>
      <c r="H733" s="810"/>
      <c r="I733" s="810"/>
      <c r="J733" s="810"/>
      <c r="K733" s="810"/>
      <c r="L733" s="810"/>
      <c r="M733" s="810"/>
      <c r="N733" s="810"/>
      <c r="O733" s="810"/>
    </row>
    <row r="734" spans="1:15" ht="15.75" x14ac:dyDescent="0.25">
      <c r="A734" s="1649"/>
      <c r="B734" s="1849"/>
      <c r="C734" s="811" t="s">
        <v>91</v>
      </c>
      <c r="D734" s="811"/>
      <c r="E734" s="813">
        <v>100</v>
      </c>
      <c r="F734" s="811"/>
      <c r="G734" s="811"/>
      <c r="H734" s="813"/>
      <c r="I734" s="813"/>
      <c r="J734" s="813"/>
      <c r="K734" s="813"/>
      <c r="L734" s="813"/>
      <c r="M734" s="811"/>
      <c r="N734" s="811"/>
      <c r="O734" s="811"/>
    </row>
    <row r="735" spans="1:15" ht="31.5" x14ac:dyDescent="0.25">
      <c r="A735" s="1852" t="s">
        <v>1650</v>
      </c>
      <c r="B735" s="1848">
        <v>12</v>
      </c>
      <c r="C735" s="810" t="s">
        <v>90</v>
      </c>
      <c r="D735" s="810">
        <v>50</v>
      </c>
      <c r="E735" s="810">
        <v>100</v>
      </c>
      <c r="F735" s="810"/>
      <c r="G735" s="810"/>
      <c r="H735" s="810"/>
      <c r="I735" s="810"/>
      <c r="J735" s="810"/>
      <c r="K735" s="810"/>
      <c r="L735" s="810"/>
      <c r="M735" s="810"/>
      <c r="N735" s="810"/>
      <c r="O735" s="810"/>
    </row>
    <row r="736" spans="1:15" ht="15.75" x14ac:dyDescent="0.25">
      <c r="A736" s="1853"/>
      <c r="B736" s="1849"/>
      <c r="C736" s="811" t="s">
        <v>91</v>
      </c>
      <c r="D736" s="811"/>
      <c r="E736" s="813">
        <v>100</v>
      </c>
      <c r="F736" s="813"/>
      <c r="G736" s="813"/>
      <c r="H736" s="813"/>
      <c r="I736" s="813"/>
      <c r="J736" s="813"/>
      <c r="K736" s="813"/>
      <c r="L736" s="813"/>
      <c r="M736" s="811"/>
      <c r="N736" s="811"/>
      <c r="O736" s="811"/>
    </row>
    <row r="737" spans="1:15" ht="31.5" x14ac:dyDescent="0.25">
      <c r="A737" s="1881" t="s">
        <v>1651</v>
      </c>
      <c r="B737" s="1848">
        <v>30</v>
      </c>
      <c r="C737" s="810" t="s">
        <v>90</v>
      </c>
      <c r="D737" s="810"/>
      <c r="E737" s="831">
        <v>25</v>
      </c>
      <c r="F737" s="831">
        <v>50</v>
      </c>
      <c r="G737" s="810"/>
      <c r="H737" s="831">
        <v>75</v>
      </c>
      <c r="I737" s="831">
        <v>100</v>
      </c>
      <c r="J737" s="810"/>
      <c r="K737" s="810"/>
      <c r="L737" s="810"/>
      <c r="M737" s="810"/>
      <c r="N737" s="810"/>
      <c r="O737" s="810"/>
    </row>
    <row r="738" spans="1:15" ht="15.75" x14ac:dyDescent="0.25">
      <c r="A738" s="1882"/>
      <c r="B738" s="1849"/>
      <c r="C738" s="811" t="s">
        <v>91</v>
      </c>
      <c r="D738" s="811"/>
      <c r="E738" s="811"/>
      <c r="F738" s="813">
        <v>40</v>
      </c>
      <c r="G738" s="813">
        <v>55</v>
      </c>
      <c r="H738" s="813"/>
      <c r="I738" s="813">
        <v>75</v>
      </c>
      <c r="J738" s="813"/>
      <c r="K738" s="813"/>
      <c r="L738" s="813">
        <v>100</v>
      </c>
      <c r="M738" s="811"/>
      <c r="N738" s="811"/>
      <c r="O738" s="811"/>
    </row>
    <row r="739" spans="1:15" ht="31.5" x14ac:dyDescent="0.25">
      <c r="A739" s="1648" t="s">
        <v>1652</v>
      </c>
      <c r="B739" s="1848">
        <v>20</v>
      </c>
      <c r="C739" s="810" t="s">
        <v>90</v>
      </c>
      <c r="D739" s="810"/>
      <c r="E739" s="810">
        <v>10</v>
      </c>
      <c r="F739" s="810">
        <v>20</v>
      </c>
      <c r="G739" s="810">
        <v>30</v>
      </c>
      <c r="H739" s="810"/>
      <c r="I739" s="810">
        <v>50</v>
      </c>
      <c r="J739" s="810">
        <v>70</v>
      </c>
      <c r="K739" s="810">
        <v>80</v>
      </c>
      <c r="L739" s="810"/>
      <c r="M739" s="810">
        <v>90</v>
      </c>
      <c r="N739" s="810"/>
      <c r="O739" s="810">
        <v>100</v>
      </c>
    </row>
    <row r="740" spans="1:15" ht="15.75" x14ac:dyDescent="0.25">
      <c r="A740" s="1649"/>
      <c r="B740" s="1849"/>
      <c r="C740" s="811" t="s">
        <v>91</v>
      </c>
      <c r="D740" s="811"/>
      <c r="E740" s="811"/>
      <c r="F740" s="813">
        <v>20</v>
      </c>
      <c r="G740" s="813">
        <v>30</v>
      </c>
      <c r="H740" s="813"/>
      <c r="I740" s="813">
        <v>50</v>
      </c>
      <c r="J740" s="813">
        <v>65</v>
      </c>
      <c r="K740" s="813">
        <v>70</v>
      </c>
      <c r="L740" s="813">
        <v>80</v>
      </c>
      <c r="M740" s="811"/>
      <c r="N740" s="811"/>
      <c r="O740" s="811"/>
    </row>
    <row r="741" spans="1:15" ht="31.5" x14ac:dyDescent="0.25">
      <c r="A741" s="1875" t="s">
        <v>1653</v>
      </c>
      <c r="B741" s="1848">
        <v>8</v>
      </c>
      <c r="C741" s="832" t="s">
        <v>90</v>
      </c>
      <c r="D741" s="810"/>
      <c r="E741" s="832">
        <v>20</v>
      </c>
      <c r="F741" s="810"/>
      <c r="G741" s="832">
        <v>50</v>
      </c>
      <c r="H741" s="810"/>
      <c r="I741" s="832">
        <v>100</v>
      </c>
      <c r="J741" s="832"/>
      <c r="K741" s="832"/>
      <c r="L741" s="810"/>
      <c r="M741" s="810"/>
      <c r="N741" s="810"/>
      <c r="O741" s="810"/>
    </row>
    <row r="742" spans="1:15" ht="15.75" x14ac:dyDescent="0.25">
      <c r="A742" s="1876"/>
      <c r="B742" s="1849"/>
      <c r="C742" s="833" t="s">
        <v>91</v>
      </c>
      <c r="D742" s="811"/>
      <c r="E742" s="811"/>
      <c r="F742" s="813">
        <v>30</v>
      </c>
      <c r="G742" s="813">
        <v>40</v>
      </c>
      <c r="H742" s="811"/>
      <c r="I742" s="813">
        <v>80</v>
      </c>
      <c r="J742" s="813">
        <v>90</v>
      </c>
      <c r="K742" s="811"/>
      <c r="L742" s="813">
        <v>100</v>
      </c>
      <c r="M742" s="811"/>
      <c r="N742" s="811"/>
      <c r="O742" s="811"/>
    </row>
    <row r="743" spans="1:15" ht="31.5" x14ac:dyDescent="0.25">
      <c r="A743" s="1877" t="s">
        <v>1654</v>
      </c>
      <c r="B743" s="1879">
        <v>12</v>
      </c>
      <c r="C743" s="834" t="s">
        <v>90</v>
      </c>
      <c r="D743" s="834"/>
      <c r="E743" s="834"/>
      <c r="F743" s="834"/>
      <c r="G743" s="834"/>
      <c r="H743" s="834"/>
      <c r="I743" s="834">
        <v>20</v>
      </c>
      <c r="J743" s="834"/>
      <c r="K743" s="834">
        <v>50</v>
      </c>
      <c r="L743" s="834"/>
      <c r="M743" s="834">
        <v>90</v>
      </c>
      <c r="N743" s="834"/>
      <c r="O743" s="834">
        <v>100</v>
      </c>
    </row>
    <row r="744" spans="1:15" ht="15.75" x14ac:dyDescent="0.25">
      <c r="A744" s="1878"/>
      <c r="B744" s="1880"/>
      <c r="C744" s="835" t="s">
        <v>91</v>
      </c>
      <c r="D744" s="835"/>
      <c r="E744" s="835"/>
      <c r="F744" s="836"/>
      <c r="G744" s="836"/>
      <c r="H744" s="836"/>
      <c r="I744" s="836"/>
      <c r="J744" s="813">
        <v>20</v>
      </c>
      <c r="K744" s="813">
        <v>50</v>
      </c>
      <c r="L744" s="836"/>
      <c r="M744" s="835"/>
      <c r="N744" s="835"/>
      <c r="O744" s="835"/>
    </row>
    <row r="745" spans="1:15" ht="31.5" x14ac:dyDescent="0.25">
      <c r="A745" s="1648" t="s">
        <v>1655</v>
      </c>
      <c r="B745" s="1848">
        <v>5</v>
      </c>
      <c r="C745" s="810" t="s">
        <v>90</v>
      </c>
      <c r="D745" s="810"/>
      <c r="E745" s="810"/>
      <c r="F745" s="810"/>
      <c r="G745" s="810"/>
      <c r="H745" s="810"/>
      <c r="I745" s="810"/>
      <c r="J745" s="810"/>
      <c r="K745" s="810"/>
      <c r="L745" s="810"/>
      <c r="M745" s="810"/>
      <c r="N745" s="810">
        <v>50</v>
      </c>
      <c r="O745" s="810">
        <v>100</v>
      </c>
    </row>
    <row r="746" spans="1:15" ht="15.75" x14ac:dyDescent="0.25">
      <c r="A746" s="1649"/>
      <c r="B746" s="1849"/>
      <c r="C746" s="811" t="s">
        <v>91</v>
      </c>
      <c r="D746" s="811"/>
      <c r="E746" s="811"/>
      <c r="F746" s="813"/>
      <c r="G746" s="813"/>
      <c r="H746" s="813"/>
      <c r="I746" s="813"/>
      <c r="J746" s="813"/>
      <c r="K746" s="813"/>
      <c r="L746" s="813"/>
      <c r="M746" s="811"/>
      <c r="N746" s="811"/>
      <c r="O746" s="811"/>
    </row>
    <row r="747" spans="1:15" ht="31.5" x14ac:dyDescent="0.25">
      <c r="A747" s="745"/>
      <c r="B747" s="744"/>
      <c r="C747" s="810" t="s">
        <v>90</v>
      </c>
      <c r="D747" s="810"/>
      <c r="E747" s="810"/>
      <c r="F747" s="810"/>
      <c r="G747" s="810"/>
      <c r="H747" s="810"/>
      <c r="I747" s="810"/>
      <c r="J747" s="810"/>
      <c r="K747" s="810"/>
      <c r="L747" s="810"/>
      <c r="M747" s="810"/>
      <c r="N747" s="810"/>
      <c r="O747" s="810"/>
    </row>
    <row r="748" spans="1:15" ht="15.75" x14ac:dyDescent="0.25">
      <c r="A748" s="837"/>
      <c r="B748" s="744"/>
      <c r="C748" s="811" t="s">
        <v>91</v>
      </c>
      <c r="D748" s="811"/>
      <c r="E748" s="811"/>
      <c r="F748" s="813"/>
      <c r="G748" s="813"/>
      <c r="H748" s="813"/>
      <c r="I748" s="813"/>
      <c r="J748" s="813"/>
      <c r="K748" s="813"/>
      <c r="L748" s="813"/>
      <c r="M748" s="811"/>
      <c r="N748" s="811"/>
      <c r="O748" s="811"/>
    </row>
    <row r="749" spans="1:15" ht="31.5" x14ac:dyDescent="0.25">
      <c r="A749" s="1422"/>
      <c r="B749" s="1848"/>
      <c r="C749" s="810" t="s">
        <v>90</v>
      </c>
      <c r="D749" s="810"/>
      <c r="E749" s="810"/>
      <c r="F749" s="810"/>
      <c r="G749" s="810"/>
      <c r="H749" s="810"/>
      <c r="I749" s="810"/>
      <c r="J749" s="810"/>
      <c r="K749" s="810"/>
      <c r="L749" s="810"/>
      <c r="M749" s="810"/>
      <c r="N749" s="810"/>
      <c r="O749" s="810"/>
    </row>
    <row r="750" spans="1:15" ht="15.75" x14ac:dyDescent="0.25">
      <c r="A750" s="1847"/>
      <c r="B750" s="1849"/>
      <c r="C750" s="811" t="s">
        <v>91</v>
      </c>
      <c r="D750" s="811"/>
      <c r="E750" s="811"/>
      <c r="F750" s="811"/>
      <c r="G750" s="811"/>
      <c r="H750" s="813"/>
      <c r="I750" s="813"/>
      <c r="J750" s="813"/>
      <c r="K750" s="813"/>
      <c r="L750" s="813"/>
      <c r="M750" s="811"/>
      <c r="N750" s="811"/>
      <c r="O750" s="811"/>
    </row>
    <row r="751" spans="1:15" ht="15.75" x14ac:dyDescent="0.25">
      <c r="A751" s="377"/>
      <c r="B751" s="378"/>
      <c r="C751" s="697"/>
      <c r="D751" s="697"/>
      <c r="E751" s="697"/>
      <c r="F751" s="697"/>
      <c r="G751" s="697"/>
      <c r="H751" s="697"/>
      <c r="I751" s="697"/>
      <c r="J751" s="697"/>
      <c r="K751" s="697"/>
      <c r="L751" s="697"/>
      <c r="M751" s="697"/>
      <c r="N751" s="697"/>
      <c r="O751" s="377"/>
    </row>
    <row r="752" spans="1:15" ht="16.5" thickBot="1" x14ac:dyDescent="0.3">
      <c r="A752" s="377"/>
      <c r="B752" s="378"/>
      <c r="C752" s="697"/>
      <c r="D752" s="697"/>
      <c r="E752" s="697"/>
      <c r="F752" s="697"/>
      <c r="G752" s="697"/>
      <c r="H752" s="697"/>
      <c r="I752" s="697"/>
      <c r="J752" s="697"/>
      <c r="K752" s="697"/>
      <c r="L752" s="697"/>
      <c r="M752" s="697"/>
      <c r="N752" s="697"/>
      <c r="O752" s="377"/>
    </row>
    <row r="753" spans="1:15" ht="16.5" thickBot="1" x14ac:dyDescent="0.3">
      <c r="A753" s="1652" t="s">
        <v>1407</v>
      </c>
      <c r="B753" s="1653"/>
      <c r="C753" s="1653"/>
      <c r="D753" s="1653"/>
      <c r="E753" s="1653"/>
      <c r="F753" s="1653"/>
      <c r="G753" s="1653"/>
      <c r="H753" s="1653"/>
      <c r="I753" s="1653"/>
      <c r="J753" s="1653"/>
      <c r="K753" s="1653"/>
      <c r="L753" s="1653"/>
      <c r="M753" s="1653"/>
      <c r="N753" s="1653"/>
      <c r="O753" s="1654"/>
    </row>
    <row r="754" spans="1:15" x14ac:dyDescent="0.25">
      <c r="A754" s="1633" t="s">
        <v>1656</v>
      </c>
      <c r="B754" s="1634"/>
      <c r="C754" s="1634"/>
      <c r="D754" s="1634"/>
      <c r="E754" s="1634"/>
      <c r="F754" s="1634"/>
      <c r="G754" s="1634"/>
      <c r="H754" s="1634"/>
      <c r="I754" s="1634"/>
      <c r="J754" s="1634"/>
      <c r="K754" s="1634"/>
      <c r="L754" s="1634"/>
      <c r="M754" s="1634"/>
      <c r="N754" s="1634"/>
      <c r="O754" s="1635"/>
    </row>
    <row r="755" spans="1:15" ht="15.75" x14ac:dyDescent="0.25">
      <c r="A755" s="1636" t="s">
        <v>1657</v>
      </c>
      <c r="B755" s="1637"/>
      <c r="C755" s="1637"/>
      <c r="D755" s="1637"/>
      <c r="E755" s="1637"/>
      <c r="F755" s="1637"/>
      <c r="G755" s="1637"/>
      <c r="H755" s="1637"/>
      <c r="I755" s="1637"/>
      <c r="J755" s="1637"/>
      <c r="K755" s="1637"/>
      <c r="L755" s="1637"/>
      <c r="M755" s="1637"/>
      <c r="N755" s="1637"/>
      <c r="O755" s="1638"/>
    </row>
    <row r="756" spans="1:15" ht="15.75" x14ac:dyDescent="0.25">
      <c r="A756" s="1636" t="s">
        <v>1658</v>
      </c>
      <c r="B756" s="1637"/>
      <c r="C756" s="1637"/>
      <c r="D756" s="1637"/>
      <c r="E756" s="1637"/>
      <c r="F756" s="1637"/>
      <c r="G756" s="1637"/>
      <c r="H756" s="1637"/>
      <c r="I756" s="1637"/>
      <c r="J756" s="1637"/>
      <c r="K756" s="1637"/>
      <c r="L756" s="1637"/>
      <c r="M756" s="1637"/>
      <c r="N756" s="1637"/>
      <c r="O756" s="1638"/>
    </row>
    <row r="757" spans="1:15" x14ac:dyDescent="0.25">
      <c r="A757" s="1746" t="s">
        <v>1659</v>
      </c>
      <c r="B757" s="1072"/>
      <c r="C757" s="1072"/>
      <c r="D757" s="1072"/>
      <c r="E757" s="1072"/>
      <c r="F757" s="1072"/>
      <c r="G757" s="1072"/>
      <c r="H757" s="1072"/>
      <c r="I757" s="1072"/>
      <c r="J757" s="1072"/>
      <c r="K757" s="1072"/>
      <c r="L757" s="1072"/>
      <c r="M757" s="1072"/>
      <c r="N757" s="1072"/>
      <c r="O757" s="1747"/>
    </row>
    <row r="758" spans="1:15" x14ac:dyDescent="0.25">
      <c r="A758" s="1642" t="s">
        <v>1660</v>
      </c>
      <c r="B758" s="1643"/>
      <c r="C758" s="1643"/>
      <c r="D758" s="1643"/>
      <c r="E758" s="1643"/>
      <c r="F758" s="1643"/>
      <c r="G758" s="1643"/>
      <c r="H758" s="1643"/>
      <c r="I758" s="1643"/>
      <c r="J758" s="1643"/>
      <c r="K758" s="1643"/>
      <c r="L758" s="1643"/>
      <c r="M758" s="1643"/>
      <c r="N758" s="1643"/>
      <c r="O758" s="1644"/>
    </row>
    <row r="759" spans="1:15" ht="15.75" x14ac:dyDescent="0.25">
      <c r="A759" s="1645" t="s">
        <v>1661</v>
      </c>
      <c r="B759" s="1646"/>
      <c r="C759" s="1646"/>
      <c r="D759" s="1646"/>
      <c r="E759" s="1646"/>
      <c r="F759" s="1646"/>
      <c r="G759" s="1646"/>
      <c r="H759" s="1646"/>
      <c r="I759" s="1646"/>
      <c r="J759" s="1646"/>
      <c r="K759" s="1646"/>
      <c r="L759" s="1646"/>
      <c r="M759" s="1646"/>
      <c r="N759" s="1646"/>
      <c r="O759" s="1647"/>
    </row>
    <row r="760" spans="1:15" ht="16.5" thickBot="1" x14ac:dyDescent="0.3">
      <c r="A760" s="1624" t="s">
        <v>1662</v>
      </c>
      <c r="B760" s="1625"/>
      <c r="C760" s="1625"/>
      <c r="D760" s="1625"/>
      <c r="E760" s="1625"/>
      <c r="F760" s="1625"/>
      <c r="G760" s="1625"/>
      <c r="H760" s="1625"/>
      <c r="I760" s="1625"/>
      <c r="J760" s="1625"/>
      <c r="K760" s="1625"/>
      <c r="L760" s="1625"/>
      <c r="M760" s="1625"/>
      <c r="N760" s="1625"/>
      <c r="O760" s="1626"/>
    </row>
    <row r="761" spans="1:15" ht="15.75" thickBot="1" x14ac:dyDescent="0.3">
      <c r="A761" s="1741" t="s">
        <v>1663</v>
      </c>
      <c r="B761" s="1742"/>
      <c r="C761" s="1742"/>
      <c r="D761" s="1742"/>
      <c r="E761" s="1742"/>
      <c r="F761" s="1742"/>
      <c r="G761" s="1742"/>
      <c r="H761" s="1742"/>
      <c r="I761" s="1742"/>
      <c r="J761" s="1742"/>
      <c r="K761" s="1742"/>
      <c r="L761" s="1742"/>
      <c r="M761" s="1742"/>
      <c r="N761" s="1742"/>
      <c r="O761" s="1743"/>
    </row>
    <row r="762" spans="1:15" ht="15.75" thickBot="1" x14ac:dyDescent="0.3">
      <c r="A762" s="1741" t="s">
        <v>1664</v>
      </c>
      <c r="B762" s="1742"/>
      <c r="C762" s="1742"/>
      <c r="D762" s="1742"/>
      <c r="E762" s="1742"/>
      <c r="F762" s="1742"/>
      <c r="G762" s="1742"/>
      <c r="H762" s="1742"/>
      <c r="I762" s="1742"/>
      <c r="J762" s="1742"/>
      <c r="K762" s="1742"/>
      <c r="L762" s="1742"/>
      <c r="M762" s="1742"/>
      <c r="N762" s="1742"/>
      <c r="O762" s="1743"/>
    </row>
    <row r="763" spans="1:15" ht="16.5" thickBot="1" x14ac:dyDescent="0.3">
      <c r="A763" s="1630" t="s">
        <v>1417</v>
      </c>
      <c r="B763" s="1631"/>
      <c r="C763" s="1631"/>
      <c r="D763" s="1631"/>
      <c r="E763" s="1631"/>
      <c r="F763" s="1631"/>
      <c r="G763" s="1631"/>
      <c r="H763" s="1631"/>
      <c r="I763" s="1631"/>
      <c r="J763" s="1631"/>
      <c r="K763" s="1631"/>
      <c r="L763" s="1631"/>
      <c r="M763" s="1631"/>
      <c r="N763" s="1631"/>
      <c r="O763" s="1632"/>
    </row>
    <row r="764" spans="1:15" ht="16.5" thickBot="1" x14ac:dyDescent="0.3">
      <c r="A764" s="1630" t="s">
        <v>1418</v>
      </c>
      <c r="B764" s="1631"/>
      <c r="C764" s="1631"/>
      <c r="D764" s="1631"/>
      <c r="E764" s="1631"/>
      <c r="F764" s="1631"/>
      <c r="G764" s="1631"/>
      <c r="H764" s="1631"/>
      <c r="I764" s="1631"/>
      <c r="J764" s="1631"/>
      <c r="K764" s="1631"/>
      <c r="L764" s="1631"/>
      <c r="M764" s="1631"/>
      <c r="N764" s="1631"/>
      <c r="O764" s="1632"/>
    </row>
    <row r="765" spans="1:15" ht="16.5" thickBot="1" x14ac:dyDescent="0.3">
      <c r="A765" s="1630" t="s">
        <v>1419</v>
      </c>
      <c r="B765" s="1631"/>
      <c r="C765" s="1631"/>
      <c r="D765" s="1631"/>
      <c r="E765" s="1631"/>
      <c r="F765" s="1631"/>
      <c r="G765" s="1631"/>
      <c r="H765" s="1631"/>
      <c r="I765" s="1631"/>
      <c r="J765" s="1631"/>
      <c r="K765" s="1631"/>
      <c r="L765" s="1631"/>
      <c r="M765" s="1631"/>
      <c r="N765" s="1631"/>
      <c r="O765" s="1632"/>
    </row>
    <row r="766" spans="1:15" ht="15.75" x14ac:dyDescent="0.25">
      <c r="A766" s="377"/>
      <c r="B766" s="378"/>
      <c r="C766" s="697"/>
      <c r="D766" s="697"/>
      <c r="E766" s="697"/>
      <c r="F766" s="697"/>
      <c r="G766" s="697"/>
      <c r="H766" s="697"/>
      <c r="I766" s="697"/>
      <c r="J766" s="697"/>
      <c r="K766" s="697"/>
      <c r="L766" s="697"/>
      <c r="M766" s="697"/>
      <c r="N766" s="697"/>
      <c r="O766" s="377"/>
    </row>
    <row r="767" spans="1:15" ht="15.75" x14ac:dyDescent="0.25">
      <c r="A767" s="377"/>
      <c r="B767" s="378"/>
      <c r="C767" s="697"/>
      <c r="D767" s="697"/>
      <c r="E767" s="697"/>
      <c r="F767" s="697"/>
      <c r="G767" s="697"/>
      <c r="H767" s="697"/>
      <c r="I767" s="697"/>
      <c r="J767" s="697"/>
      <c r="K767" s="697"/>
      <c r="L767" s="697"/>
      <c r="M767" s="697"/>
      <c r="N767" s="697"/>
      <c r="O767" s="377"/>
    </row>
    <row r="768" spans="1:15" ht="15.75" x14ac:dyDescent="0.25">
      <c r="A768" s="377"/>
      <c r="B768" s="378"/>
      <c r="C768" s="697"/>
      <c r="D768" s="697"/>
      <c r="E768" s="697"/>
      <c r="F768" s="697"/>
      <c r="G768" s="697"/>
      <c r="H768" s="697"/>
      <c r="I768" s="697"/>
      <c r="J768" s="697"/>
      <c r="K768" s="697"/>
      <c r="L768" s="697"/>
      <c r="M768" s="697"/>
      <c r="N768" s="697"/>
      <c r="O768" s="377"/>
    </row>
    <row r="769" spans="1:15" ht="15.75" x14ac:dyDescent="0.25">
      <c r="A769" s="377"/>
      <c r="B769" s="378"/>
      <c r="C769" s="697"/>
      <c r="D769" s="697"/>
      <c r="E769" s="697"/>
      <c r="F769" s="697"/>
      <c r="G769" s="697"/>
      <c r="H769" s="697"/>
      <c r="I769" s="697"/>
      <c r="J769" s="697"/>
      <c r="K769" s="697"/>
      <c r="L769" s="697"/>
      <c r="M769" s="697"/>
      <c r="N769" s="697"/>
      <c r="O769" s="377"/>
    </row>
    <row r="770" spans="1:15" ht="31.5" x14ac:dyDescent="0.25">
      <c r="A770" s="695" t="s">
        <v>129</v>
      </c>
      <c r="B770" s="1046" t="s">
        <v>1665</v>
      </c>
      <c r="C770" s="1679"/>
      <c r="D770" s="1679"/>
      <c r="E770" s="1679"/>
      <c r="F770" s="1679"/>
      <c r="G770" s="1679"/>
      <c r="H770" s="1679"/>
      <c r="I770" s="1679"/>
      <c r="J770" s="1680"/>
      <c r="K770" s="1046" t="s">
        <v>1389</v>
      </c>
      <c r="L770" s="1679"/>
      <c r="M770" s="1679"/>
      <c r="N770" s="1680"/>
      <c r="O770" s="736">
        <v>10</v>
      </c>
    </row>
    <row r="771" spans="1:15" ht="31.5" x14ac:dyDescent="0.25">
      <c r="A771" s="696"/>
      <c r="B771" s="697"/>
      <c r="C771" s="698"/>
      <c r="D771" s="698"/>
      <c r="E771" s="1049" t="s">
        <v>14</v>
      </c>
      <c r="F771" s="1049"/>
      <c r="G771" s="1049"/>
      <c r="H771" s="1049"/>
      <c r="I771" s="737" t="s">
        <v>15</v>
      </c>
      <c r="J771" s="701"/>
      <c r="K771" s="701"/>
      <c r="L771" s="1049" t="s">
        <v>16</v>
      </c>
      <c r="M771" s="1049"/>
      <c r="N771" s="1049"/>
      <c r="O771" s="737" t="s">
        <v>15</v>
      </c>
    </row>
    <row r="772" spans="1:15" x14ac:dyDescent="0.25">
      <c r="A772" s="1002" t="s">
        <v>17</v>
      </c>
      <c r="B772" s="1008"/>
      <c r="C772" s="1008"/>
      <c r="D772" s="1003"/>
      <c r="E772" s="1874" t="s">
        <v>1666</v>
      </c>
      <c r="F772" s="1874"/>
      <c r="G772" s="1874"/>
      <c r="H772" s="1874"/>
      <c r="I772" s="763">
        <v>50</v>
      </c>
      <c r="J772" s="1002" t="s">
        <v>19</v>
      </c>
      <c r="K772" s="1003"/>
      <c r="L772" s="1045" t="s">
        <v>1667</v>
      </c>
      <c r="M772" s="1045"/>
      <c r="N772" s="1045"/>
      <c r="O772" s="734">
        <v>100</v>
      </c>
    </row>
    <row r="773" spans="1:15" x14ac:dyDescent="0.25">
      <c r="A773" s="1004"/>
      <c r="B773" s="1009"/>
      <c r="C773" s="1009"/>
      <c r="D773" s="1005"/>
      <c r="E773" s="1045" t="s">
        <v>1637</v>
      </c>
      <c r="F773" s="1045"/>
      <c r="G773" s="1045"/>
      <c r="H773" s="1045"/>
      <c r="I773" s="763">
        <v>20</v>
      </c>
      <c r="J773" s="1004"/>
      <c r="K773" s="1005"/>
      <c r="L773" s="1045" t="s">
        <v>1668</v>
      </c>
      <c r="M773" s="1045"/>
      <c r="N773" s="1045"/>
      <c r="O773" s="734">
        <v>30</v>
      </c>
    </row>
    <row r="774" spans="1:15" x14ac:dyDescent="0.25">
      <c r="A774" s="1004"/>
      <c r="B774" s="1009"/>
      <c r="C774" s="1009"/>
      <c r="D774" s="1005"/>
      <c r="E774" s="1045"/>
      <c r="F774" s="1045"/>
      <c r="G774" s="1045"/>
      <c r="H774" s="1045"/>
      <c r="I774" s="704"/>
      <c r="J774" s="1004"/>
      <c r="K774" s="1005"/>
      <c r="L774" s="1045"/>
      <c r="M774" s="1045"/>
      <c r="N774" s="1045"/>
      <c r="O774" s="734"/>
    </row>
    <row r="775" spans="1:15" x14ac:dyDescent="0.25">
      <c r="A775" s="1004"/>
      <c r="B775" s="1009"/>
      <c r="C775" s="1009"/>
      <c r="D775" s="1005"/>
      <c r="E775" s="1045"/>
      <c r="F775" s="1045"/>
      <c r="G775" s="1045"/>
      <c r="H775" s="1045"/>
      <c r="I775" s="704"/>
      <c r="J775" s="1004"/>
      <c r="K775" s="1005"/>
      <c r="L775" s="1045"/>
      <c r="M775" s="1045"/>
      <c r="N775" s="1045"/>
      <c r="O775" s="734"/>
    </row>
    <row r="776" spans="1:15" x14ac:dyDescent="0.25">
      <c r="A776" s="1004"/>
      <c r="B776" s="1009"/>
      <c r="C776" s="1009"/>
      <c r="D776" s="1005"/>
      <c r="E776" s="1045"/>
      <c r="F776" s="1045"/>
      <c r="G776" s="1045"/>
      <c r="H776" s="1045"/>
      <c r="I776" s="704"/>
      <c r="J776" s="1004"/>
      <c r="K776" s="1005"/>
      <c r="L776" s="1045"/>
      <c r="M776" s="1045"/>
      <c r="N776" s="1045"/>
      <c r="O776" s="734"/>
    </row>
    <row r="777" spans="1:15" x14ac:dyDescent="0.25">
      <c r="A777" s="1004"/>
      <c r="B777" s="1009"/>
      <c r="C777" s="1009"/>
      <c r="D777" s="1005"/>
      <c r="E777" s="1045"/>
      <c r="F777" s="1045"/>
      <c r="G777" s="1045"/>
      <c r="H777" s="1045"/>
      <c r="I777" s="704"/>
      <c r="J777" s="1004"/>
      <c r="K777" s="1005"/>
      <c r="L777" s="1045"/>
      <c r="M777" s="1045"/>
      <c r="N777" s="1045"/>
      <c r="O777" s="734"/>
    </row>
    <row r="778" spans="1:15" x14ac:dyDescent="0.25">
      <c r="A778" s="1004"/>
      <c r="B778" s="1009"/>
      <c r="C778" s="1009"/>
      <c r="D778" s="1005"/>
      <c r="E778" s="1045"/>
      <c r="F778" s="1045"/>
      <c r="G778" s="1045"/>
      <c r="H778" s="1045"/>
      <c r="I778" s="704"/>
      <c r="J778" s="1004"/>
      <c r="K778" s="1005"/>
      <c r="L778" s="1045"/>
      <c r="M778" s="1045"/>
      <c r="N778" s="1045"/>
      <c r="O778" s="704"/>
    </row>
    <row r="779" spans="1:15" x14ac:dyDescent="0.25">
      <c r="A779" s="1006"/>
      <c r="B779" s="1010"/>
      <c r="C779" s="1010"/>
      <c r="D779" s="1007"/>
      <c r="E779" s="1045"/>
      <c r="F779" s="1045"/>
      <c r="G779" s="1045"/>
      <c r="H779" s="1045"/>
      <c r="I779" s="704"/>
      <c r="J779" s="1006"/>
      <c r="K779" s="1007"/>
      <c r="L779" s="1045"/>
      <c r="M779" s="1045"/>
      <c r="N779" s="1045"/>
      <c r="O779" s="704"/>
    </row>
    <row r="780" spans="1:15" ht="15.75" x14ac:dyDescent="0.25">
      <c r="A780" s="696"/>
      <c r="B780" s="697"/>
      <c r="C780" s="698"/>
      <c r="D780" s="698"/>
      <c r="E780" s="698"/>
      <c r="F780" s="698"/>
      <c r="G780" s="698"/>
      <c r="H780" s="698"/>
      <c r="I780" s="698"/>
      <c r="J780" s="698"/>
      <c r="K780" s="698"/>
      <c r="L780" s="698"/>
      <c r="M780" s="698"/>
      <c r="N780" s="698"/>
      <c r="O780" s="696"/>
    </row>
    <row r="781" spans="1:15" ht="15.75" x14ac:dyDescent="0.25">
      <c r="A781" s="696"/>
      <c r="B781" s="697"/>
      <c r="C781" s="698"/>
      <c r="D781" s="698"/>
      <c r="E781" s="698"/>
      <c r="F781" s="698"/>
      <c r="G781" s="698"/>
      <c r="H781" s="698"/>
      <c r="I781" s="698"/>
      <c r="J781" s="698"/>
      <c r="K781" s="698"/>
      <c r="L781" s="698"/>
      <c r="M781" s="698"/>
      <c r="N781" s="698"/>
      <c r="O781" s="696"/>
    </row>
    <row r="782" spans="1:15" ht="63" x14ac:dyDescent="0.25">
      <c r="A782" s="705" t="s">
        <v>48</v>
      </c>
      <c r="B782" s="733" t="s">
        <v>49</v>
      </c>
      <c r="C782" s="762" t="s">
        <v>50</v>
      </c>
      <c r="D782" s="762" t="s">
        <v>51</v>
      </c>
      <c r="E782" s="705" t="s">
        <v>52</v>
      </c>
      <c r="F782" s="1041" t="s">
        <v>53</v>
      </c>
      <c r="G782" s="1041"/>
      <c r="H782" s="1041" t="s">
        <v>54</v>
      </c>
      <c r="I782" s="1041"/>
      <c r="J782" s="733" t="s">
        <v>55</v>
      </c>
      <c r="K782" s="1041" t="s">
        <v>56</v>
      </c>
      <c r="L782" s="1041"/>
      <c r="M782" s="1042" t="s">
        <v>57</v>
      </c>
      <c r="N782" s="1043"/>
      <c r="O782" s="1044"/>
    </row>
    <row r="783" spans="1:15" ht="142.5" x14ac:dyDescent="0.25">
      <c r="A783" s="245" t="s">
        <v>892</v>
      </c>
      <c r="B783" s="261">
        <v>0.5</v>
      </c>
      <c r="C783" s="710" t="s">
        <v>1669</v>
      </c>
      <c r="D783" s="748" t="s">
        <v>262</v>
      </c>
      <c r="E783" s="748" t="s">
        <v>61</v>
      </c>
      <c r="F783" s="1873" t="s">
        <v>1670</v>
      </c>
      <c r="G783" s="1505"/>
      <c r="H783" s="1497" t="s">
        <v>1671</v>
      </c>
      <c r="I783" s="1498"/>
      <c r="J783" s="747">
        <v>1</v>
      </c>
      <c r="K783" s="1500" t="s">
        <v>139</v>
      </c>
      <c r="L783" s="1500"/>
      <c r="M783" s="1501" t="s">
        <v>1637</v>
      </c>
      <c r="N783" s="1501"/>
      <c r="O783" s="1501"/>
    </row>
    <row r="784" spans="1:15" ht="15.75" x14ac:dyDescent="0.25">
      <c r="A784" s="1015" t="s">
        <v>67</v>
      </c>
      <c r="B784" s="1017"/>
      <c r="C784" s="1506" t="s">
        <v>1672</v>
      </c>
      <c r="D784" s="1507"/>
      <c r="E784" s="1507"/>
      <c r="F784" s="1507"/>
      <c r="G784" s="1508"/>
      <c r="H784" s="1035" t="s">
        <v>69</v>
      </c>
      <c r="I784" s="1036"/>
      <c r="J784" s="1037"/>
      <c r="K784" s="1057" t="s">
        <v>1673</v>
      </c>
      <c r="L784" s="1334"/>
      <c r="M784" s="1334"/>
      <c r="N784" s="1334"/>
      <c r="O784" s="1058"/>
    </row>
    <row r="785" spans="1:15" ht="15.75" x14ac:dyDescent="0.25">
      <c r="A785" s="1096" t="s">
        <v>71</v>
      </c>
      <c r="B785" s="1097"/>
      <c r="C785" s="1097"/>
      <c r="D785" s="1097"/>
      <c r="E785" s="1097"/>
      <c r="F785" s="1098"/>
      <c r="G785" s="1099" t="s">
        <v>72</v>
      </c>
      <c r="H785" s="1099"/>
      <c r="I785" s="1099"/>
      <c r="J785" s="1099"/>
      <c r="K785" s="1099"/>
      <c r="L785" s="1099"/>
      <c r="M785" s="1099"/>
      <c r="N785" s="1099"/>
      <c r="O785" s="1099"/>
    </row>
    <row r="786" spans="1:15" x14ac:dyDescent="0.25">
      <c r="A786" s="1100" t="s">
        <v>1674</v>
      </c>
      <c r="B786" s="1101"/>
      <c r="C786" s="1101"/>
      <c r="D786" s="1101"/>
      <c r="E786" s="1101"/>
      <c r="F786" s="1101"/>
      <c r="G786" s="1104" t="s">
        <v>1675</v>
      </c>
      <c r="H786" s="1104"/>
      <c r="I786" s="1104"/>
      <c r="J786" s="1104"/>
      <c r="K786" s="1104"/>
      <c r="L786" s="1104"/>
      <c r="M786" s="1104"/>
      <c r="N786" s="1104"/>
      <c r="O786" s="1104"/>
    </row>
    <row r="787" spans="1:15" x14ac:dyDescent="0.25">
      <c r="A787" s="1102"/>
      <c r="B787" s="1103"/>
      <c r="C787" s="1103"/>
      <c r="D787" s="1103"/>
      <c r="E787" s="1103"/>
      <c r="F787" s="1103"/>
      <c r="G787" s="1104"/>
      <c r="H787" s="1104"/>
      <c r="I787" s="1104"/>
      <c r="J787" s="1104"/>
      <c r="K787" s="1104"/>
      <c r="L787" s="1104"/>
      <c r="M787" s="1104"/>
      <c r="N787" s="1104"/>
      <c r="O787" s="1104"/>
    </row>
    <row r="788" spans="1:15" ht="15.75" x14ac:dyDescent="0.25">
      <c r="A788" s="1096" t="s">
        <v>75</v>
      </c>
      <c r="B788" s="1097"/>
      <c r="C788" s="1097"/>
      <c r="D788" s="1097"/>
      <c r="E788" s="1097"/>
      <c r="F788" s="1097"/>
      <c r="G788" s="1099" t="s">
        <v>76</v>
      </c>
      <c r="H788" s="1099"/>
      <c r="I788" s="1099"/>
      <c r="J788" s="1099"/>
      <c r="K788" s="1099"/>
      <c r="L788" s="1099"/>
      <c r="M788" s="1099"/>
      <c r="N788" s="1099"/>
      <c r="O788" s="1099"/>
    </row>
    <row r="789" spans="1:15" x14ac:dyDescent="0.25">
      <c r="A789" s="1123" t="s">
        <v>1676</v>
      </c>
      <c r="B789" s="1123"/>
      <c r="C789" s="1123"/>
      <c r="D789" s="1123"/>
      <c r="E789" s="1123"/>
      <c r="F789" s="1123"/>
      <c r="G789" s="1123" t="s">
        <v>1676</v>
      </c>
      <c r="H789" s="1123"/>
      <c r="I789" s="1123"/>
      <c r="J789" s="1123"/>
      <c r="K789" s="1123"/>
      <c r="L789" s="1123"/>
      <c r="M789" s="1123"/>
      <c r="N789" s="1123"/>
      <c r="O789" s="1123"/>
    </row>
    <row r="790" spans="1:15" x14ac:dyDescent="0.25">
      <c r="A790" s="1123"/>
      <c r="B790" s="1123"/>
      <c r="C790" s="1123"/>
      <c r="D790" s="1123"/>
      <c r="E790" s="1123"/>
      <c r="F790" s="1123"/>
      <c r="G790" s="1123"/>
      <c r="H790" s="1123"/>
      <c r="I790" s="1123"/>
      <c r="J790" s="1123"/>
      <c r="K790" s="1123"/>
      <c r="L790" s="1123"/>
      <c r="M790" s="1123"/>
      <c r="N790" s="1123"/>
      <c r="O790" s="1123"/>
    </row>
    <row r="791" spans="1:15" ht="15.75" x14ac:dyDescent="0.25">
      <c r="A791" s="377"/>
      <c r="B791" s="378"/>
      <c r="C791" s="697"/>
      <c r="D791" s="697"/>
      <c r="E791" s="697"/>
      <c r="F791" s="697"/>
      <c r="G791" s="697"/>
      <c r="H791" s="697"/>
      <c r="I791" s="697"/>
      <c r="J791" s="697"/>
      <c r="K791" s="697"/>
      <c r="L791" s="697"/>
      <c r="M791" s="697"/>
      <c r="N791" s="697"/>
      <c r="O791" s="377"/>
    </row>
    <row r="792" spans="1:15" ht="15.75" x14ac:dyDescent="0.25">
      <c r="A792" s="697"/>
      <c r="B792" s="697"/>
      <c r="C792" s="377"/>
      <c r="D792" s="1015" t="s">
        <v>77</v>
      </c>
      <c r="E792" s="1016"/>
      <c r="F792" s="1016"/>
      <c r="G792" s="1016"/>
      <c r="H792" s="1016"/>
      <c r="I792" s="1016"/>
      <c r="J792" s="1016"/>
      <c r="K792" s="1016"/>
      <c r="L792" s="1016"/>
      <c r="M792" s="1016"/>
      <c r="N792" s="1016"/>
      <c r="O792" s="1017"/>
    </row>
    <row r="793" spans="1:15" ht="15.75" x14ac:dyDescent="0.25">
      <c r="A793" s="377"/>
      <c r="B793" s="378"/>
      <c r="C793" s="697"/>
      <c r="D793" s="733" t="s">
        <v>78</v>
      </c>
      <c r="E793" s="733" t="s">
        <v>79</v>
      </c>
      <c r="F793" s="733" t="s">
        <v>80</v>
      </c>
      <c r="G793" s="733" t="s">
        <v>81</v>
      </c>
      <c r="H793" s="733" t="s">
        <v>82</v>
      </c>
      <c r="I793" s="733" t="s">
        <v>83</v>
      </c>
      <c r="J793" s="733" t="s">
        <v>84</v>
      </c>
      <c r="K793" s="733" t="s">
        <v>85</v>
      </c>
      <c r="L793" s="733" t="s">
        <v>86</v>
      </c>
      <c r="M793" s="733" t="s">
        <v>87</v>
      </c>
      <c r="N793" s="733" t="s">
        <v>88</v>
      </c>
      <c r="O793" s="733" t="s">
        <v>89</v>
      </c>
    </row>
    <row r="794" spans="1:15" ht="15.75" x14ac:dyDescent="0.25">
      <c r="A794" s="1050" t="s">
        <v>90</v>
      </c>
      <c r="B794" s="1050"/>
      <c r="C794" s="1050"/>
      <c r="D794" s="738">
        <v>10</v>
      </c>
      <c r="E794" s="738"/>
      <c r="F794" s="738"/>
      <c r="G794" s="738"/>
      <c r="H794" s="738"/>
      <c r="I794" s="738"/>
      <c r="J794" s="738"/>
      <c r="K794" s="738"/>
      <c r="L794" s="738"/>
      <c r="M794" s="738"/>
      <c r="N794" s="738"/>
      <c r="O794" s="738"/>
    </row>
    <row r="795" spans="1:15" ht="15.75" x14ac:dyDescent="0.25">
      <c r="A795" s="1051" t="s">
        <v>91</v>
      </c>
      <c r="B795" s="1051"/>
      <c r="C795" s="1051"/>
      <c r="D795" s="683"/>
      <c r="E795" s="683"/>
      <c r="F795" s="683"/>
      <c r="G795" s="683"/>
      <c r="H795" s="683"/>
      <c r="I795" s="683"/>
      <c r="J795" s="683"/>
      <c r="K795" s="683"/>
      <c r="L795" s="683"/>
      <c r="M795" s="683"/>
      <c r="N795" s="683"/>
      <c r="O795" s="683"/>
    </row>
    <row r="796" spans="1:15" ht="15.75" x14ac:dyDescent="0.25">
      <c r="A796" s="377"/>
      <c r="B796" s="378"/>
      <c r="C796" s="379"/>
      <c r="D796" s="379"/>
      <c r="E796" s="379"/>
      <c r="F796" s="379"/>
      <c r="G796" s="379"/>
      <c r="H796" s="379"/>
      <c r="I796" s="379"/>
      <c r="J796" s="379"/>
      <c r="K796" s="379"/>
      <c r="L796" s="380"/>
      <c r="M796" s="380"/>
      <c r="N796" s="380"/>
      <c r="O796" s="377"/>
    </row>
    <row r="797" spans="1:15" ht="15.75" x14ac:dyDescent="0.25">
      <c r="A797" s="751" t="s">
        <v>101</v>
      </c>
      <c r="B797" s="751" t="s">
        <v>49</v>
      </c>
      <c r="C797" s="809"/>
      <c r="D797" s="749" t="s">
        <v>78</v>
      </c>
      <c r="E797" s="749" t="s">
        <v>79</v>
      </c>
      <c r="F797" s="749" t="s">
        <v>80</v>
      </c>
      <c r="G797" s="749" t="s">
        <v>81</v>
      </c>
      <c r="H797" s="749" t="s">
        <v>82</v>
      </c>
      <c r="I797" s="749" t="s">
        <v>83</v>
      </c>
      <c r="J797" s="749" t="s">
        <v>84</v>
      </c>
      <c r="K797" s="749" t="s">
        <v>85</v>
      </c>
      <c r="L797" s="749" t="s">
        <v>86</v>
      </c>
      <c r="M797" s="749" t="s">
        <v>87</v>
      </c>
      <c r="N797" s="749" t="s">
        <v>88</v>
      </c>
      <c r="O797" s="749" t="s">
        <v>89</v>
      </c>
    </row>
    <row r="798" spans="1:15" ht="31.5" x14ac:dyDescent="0.25">
      <c r="A798" s="1648" t="s">
        <v>1677</v>
      </c>
      <c r="B798" s="1139">
        <v>10</v>
      </c>
      <c r="C798" s="810" t="s">
        <v>90</v>
      </c>
      <c r="D798" s="810">
        <v>20</v>
      </c>
      <c r="E798" s="810">
        <v>60</v>
      </c>
      <c r="F798" s="810">
        <v>100</v>
      </c>
      <c r="G798" s="810"/>
      <c r="H798" s="810"/>
      <c r="I798" s="810"/>
      <c r="J798" s="810"/>
      <c r="K798" s="810"/>
      <c r="L798" s="810"/>
      <c r="M798" s="810"/>
      <c r="N798" s="810"/>
      <c r="O798" s="810"/>
    </row>
    <row r="799" spans="1:15" ht="15.75" x14ac:dyDescent="0.25">
      <c r="A799" s="1850"/>
      <c r="B799" s="1139"/>
      <c r="C799" s="811" t="s">
        <v>91</v>
      </c>
      <c r="D799" s="811"/>
      <c r="E799" s="813"/>
      <c r="F799" s="813">
        <v>40</v>
      </c>
      <c r="G799" s="813"/>
      <c r="H799" s="813"/>
      <c r="I799" s="813"/>
      <c r="J799" s="813"/>
      <c r="K799" s="813"/>
      <c r="L799" s="813"/>
      <c r="M799" s="811"/>
      <c r="N799" s="811"/>
      <c r="O799" s="811"/>
    </row>
    <row r="800" spans="1:15" ht="31.5" x14ac:dyDescent="0.25">
      <c r="A800" s="1852" t="s">
        <v>1678</v>
      </c>
      <c r="B800" s="1139">
        <v>5</v>
      </c>
      <c r="C800" s="810" t="s">
        <v>90</v>
      </c>
      <c r="D800" s="810">
        <v>50</v>
      </c>
      <c r="E800" s="810">
        <v>100</v>
      </c>
      <c r="F800" s="810"/>
      <c r="G800" s="810"/>
      <c r="H800" s="810"/>
      <c r="I800" s="810"/>
      <c r="J800" s="810"/>
      <c r="K800" s="810"/>
      <c r="L800" s="810"/>
      <c r="M800" s="810"/>
      <c r="N800" s="810"/>
      <c r="O800" s="810"/>
    </row>
    <row r="801" spans="1:15" ht="15.75" x14ac:dyDescent="0.25">
      <c r="A801" s="1853"/>
      <c r="B801" s="1139"/>
      <c r="C801" s="811" t="s">
        <v>91</v>
      </c>
      <c r="D801" s="811"/>
      <c r="E801" s="811"/>
      <c r="F801" s="813"/>
      <c r="G801" s="813"/>
      <c r="H801" s="813"/>
      <c r="I801" s="813"/>
      <c r="J801" s="813"/>
      <c r="K801" s="813"/>
      <c r="L801" s="813"/>
      <c r="M801" s="811"/>
      <c r="N801" s="811"/>
      <c r="O801" s="811"/>
    </row>
    <row r="802" spans="1:15" ht="31.5" x14ac:dyDescent="0.25">
      <c r="A802" s="1869" t="s">
        <v>1679</v>
      </c>
      <c r="B802" s="1871">
        <v>15</v>
      </c>
      <c r="C802" s="838" t="s">
        <v>90</v>
      </c>
      <c r="D802" s="838"/>
      <c r="E802" s="838"/>
      <c r="F802" s="838">
        <v>20</v>
      </c>
      <c r="G802" s="838">
        <v>70</v>
      </c>
      <c r="H802" s="838">
        <v>100</v>
      </c>
      <c r="I802" s="810"/>
      <c r="J802" s="810"/>
      <c r="K802" s="810"/>
      <c r="L802" s="810"/>
      <c r="M802" s="810"/>
      <c r="N802" s="810"/>
      <c r="O802" s="810"/>
    </row>
    <row r="803" spans="1:15" ht="15.75" x14ac:dyDescent="0.25">
      <c r="A803" s="1870"/>
      <c r="B803" s="1871"/>
      <c r="C803" s="839" t="s">
        <v>91</v>
      </c>
      <c r="D803" s="839"/>
      <c r="E803" s="839"/>
      <c r="F803" s="823">
        <v>30</v>
      </c>
      <c r="G803" s="813">
        <v>40</v>
      </c>
      <c r="H803" s="813">
        <v>45</v>
      </c>
      <c r="I803" s="813"/>
      <c r="J803" s="813"/>
      <c r="K803" s="813"/>
      <c r="L803" s="813"/>
      <c r="M803" s="811"/>
      <c r="N803" s="811"/>
      <c r="O803" s="811"/>
    </row>
    <row r="804" spans="1:15" ht="31.5" x14ac:dyDescent="0.25">
      <c r="A804" s="1648" t="s">
        <v>1680</v>
      </c>
      <c r="B804" s="1139">
        <v>20</v>
      </c>
      <c r="C804" s="810" t="s">
        <v>90</v>
      </c>
      <c r="D804" s="810"/>
      <c r="E804" s="810"/>
      <c r="F804" s="810"/>
      <c r="G804" s="810"/>
      <c r="H804" s="810"/>
      <c r="I804" s="810">
        <v>50</v>
      </c>
      <c r="J804" s="810"/>
      <c r="K804" s="810">
        <v>100</v>
      </c>
      <c r="L804" s="810"/>
      <c r="M804" s="810"/>
      <c r="N804" s="810"/>
      <c r="O804" s="810"/>
    </row>
    <row r="805" spans="1:15" ht="15.75" x14ac:dyDescent="0.25">
      <c r="A805" s="1872"/>
      <c r="B805" s="1139"/>
      <c r="C805" s="811" t="s">
        <v>91</v>
      </c>
      <c r="D805" s="811"/>
      <c r="E805" s="811"/>
      <c r="F805" s="811"/>
      <c r="G805" s="811"/>
      <c r="H805" s="813"/>
      <c r="I805" s="813">
        <v>0</v>
      </c>
      <c r="J805" s="813"/>
      <c r="K805" s="813"/>
      <c r="L805" s="813"/>
      <c r="M805" s="811"/>
      <c r="N805" s="811"/>
      <c r="O805" s="811"/>
    </row>
    <row r="806" spans="1:15" ht="31.5" x14ac:dyDescent="0.25">
      <c r="A806" s="1864" t="s">
        <v>1681</v>
      </c>
      <c r="B806" s="1139">
        <v>15</v>
      </c>
      <c r="C806" s="810" t="s">
        <v>90</v>
      </c>
      <c r="D806" s="810"/>
      <c r="E806" s="810"/>
      <c r="F806" s="810"/>
      <c r="G806" s="840">
        <v>20</v>
      </c>
      <c r="H806" s="840"/>
      <c r="I806" s="840">
        <v>40</v>
      </c>
      <c r="J806" s="840"/>
      <c r="K806" s="840">
        <v>70</v>
      </c>
      <c r="L806" s="840">
        <v>80</v>
      </c>
      <c r="M806" s="840">
        <v>90</v>
      </c>
      <c r="N806" s="840">
        <v>100</v>
      </c>
      <c r="O806" s="810"/>
    </row>
    <row r="807" spans="1:15" ht="15.75" x14ac:dyDescent="0.25">
      <c r="A807" s="1865"/>
      <c r="B807" s="1139"/>
      <c r="C807" s="811" t="s">
        <v>91</v>
      </c>
      <c r="D807" s="811"/>
      <c r="E807" s="811"/>
      <c r="F807" s="811"/>
      <c r="G807" s="813">
        <v>20</v>
      </c>
      <c r="H807" s="811"/>
      <c r="I807" s="813">
        <v>30</v>
      </c>
      <c r="J807" s="811"/>
      <c r="K807" s="811"/>
      <c r="L807" s="813"/>
      <c r="M807" s="811"/>
      <c r="N807" s="811"/>
      <c r="O807" s="811"/>
    </row>
    <row r="808" spans="1:15" ht="31.5" x14ac:dyDescent="0.25">
      <c r="A808" s="1866" t="s">
        <v>107</v>
      </c>
      <c r="B808" s="1848">
        <v>10</v>
      </c>
      <c r="C808" s="810" t="s">
        <v>90</v>
      </c>
      <c r="D808" s="810"/>
      <c r="E808" s="810"/>
      <c r="F808" s="810"/>
      <c r="G808" s="810"/>
      <c r="H808" s="810">
        <v>20</v>
      </c>
      <c r="I808" s="810">
        <v>50</v>
      </c>
      <c r="J808" s="810">
        <v>80</v>
      </c>
      <c r="K808" s="810">
        <v>100</v>
      </c>
      <c r="L808" s="810"/>
      <c r="M808" s="810"/>
      <c r="N808" s="810"/>
      <c r="O808" s="810"/>
    </row>
    <row r="809" spans="1:15" ht="15.75" x14ac:dyDescent="0.25">
      <c r="A809" s="1867"/>
      <c r="B809" s="1849"/>
      <c r="C809" s="811" t="s">
        <v>91</v>
      </c>
      <c r="D809" s="811"/>
      <c r="E809" s="811"/>
      <c r="F809" s="813"/>
      <c r="G809" s="813">
        <v>40</v>
      </c>
      <c r="H809" s="813"/>
      <c r="I809" s="813">
        <v>50</v>
      </c>
      <c r="J809" s="813">
        <v>70</v>
      </c>
      <c r="K809" s="813">
        <v>85</v>
      </c>
      <c r="L809" s="813">
        <v>90</v>
      </c>
      <c r="M809" s="811"/>
      <c r="N809" s="811"/>
      <c r="O809" s="811"/>
    </row>
    <row r="810" spans="1:15" ht="31.5" x14ac:dyDescent="0.25">
      <c r="A810" s="1866" t="s">
        <v>1682</v>
      </c>
      <c r="B810" s="1139">
        <v>20</v>
      </c>
      <c r="C810" s="810" t="s">
        <v>90</v>
      </c>
      <c r="D810" s="810"/>
      <c r="E810" s="810"/>
      <c r="F810" s="810"/>
      <c r="G810" s="810"/>
      <c r="H810" s="810"/>
      <c r="I810" s="810">
        <v>10</v>
      </c>
      <c r="J810" s="810">
        <v>25</v>
      </c>
      <c r="K810" s="810">
        <v>40</v>
      </c>
      <c r="L810" s="810"/>
      <c r="M810" s="810">
        <v>80</v>
      </c>
      <c r="N810" s="810"/>
      <c r="O810" s="810">
        <v>100</v>
      </c>
    </row>
    <row r="811" spans="1:15" ht="15.75" x14ac:dyDescent="0.25">
      <c r="A811" s="1868"/>
      <c r="B811" s="1139"/>
      <c r="C811" s="811" t="s">
        <v>91</v>
      </c>
      <c r="D811" s="811"/>
      <c r="E811" s="811"/>
      <c r="F811" s="813"/>
      <c r="G811" s="813"/>
      <c r="H811" s="813"/>
      <c r="I811" s="813"/>
      <c r="J811" s="813">
        <v>10</v>
      </c>
      <c r="K811" s="813">
        <v>30</v>
      </c>
      <c r="L811" s="813">
        <v>40</v>
      </c>
      <c r="M811" s="811"/>
      <c r="N811" s="811"/>
      <c r="O811" s="811"/>
    </row>
    <row r="812" spans="1:15" ht="31.5" x14ac:dyDescent="0.25">
      <c r="A812" s="1860" t="s">
        <v>1683</v>
      </c>
      <c r="B812" s="1139">
        <v>5</v>
      </c>
      <c r="C812" s="810" t="s">
        <v>90</v>
      </c>
      <c r="D812" s="810"/>
      <c r="E812" s="810"/>
      <c r="F812" s="810"/>
      <c r="G812" s="810"/>
      <c r="H812" s="810"/>
      <c r="I812" s="810"/>
      <c r="J812" s="810"/>
      <c r="K812" s="810"/>
      <c r="L812" s="810"/>
      <c r="M812" s="810">
        <v>20</v>
      </c>
      <c r="N812" s="810">
        <v>60</v>
      </c>
      <c r="O812" s="810">
        <v>100</v>
      </c>
    </row>
    <row r="813" spans="1:15" ht="15.75" x14ac:dyDescent="0.25">
      <c r="A813" s="1861"/>
      <c r="B813" s="1139"/>
      <c r="C813" s="811" t="s">
        <v>91</v>
      </c>
      <c r="D813" s="811"/>
      <c r="E813" s="811"/>
      <c r="F813" s="813"/>
      <c r="G813" s="813"/>
      <c r="H813" s="813"/>
      <c r="I813" s="813"/>
      <c r="J813" s="813"/>
      <c r="K813" s="813"/>
      <c r="L813" s="813"/>
      <c r="M813" s="811"/>
      <c r="N813" s="811"/>
      <c r="O813" s="811"/>
    </row>
    <row r="814" spans="1:15" ht="31.5" x14ac:dyDescent="0.25">
      <c r="A814" s="1862" t="s">
        <v>1655</v>
      </c>
      <c r="B814" s="1848"/>
      <c r="C814" s="810" t="s">
        <v>90</v>
      </c>
      <c r="D814" s="810"/>
      <c r="E814" s="810"/>
      <c r="F814" s="810"/>
      <c r="G814" s="810"/>
      <c r="H814" s="810"/>
      <c r="I814" s="810"/>
      <c r="J814" s="810"/>
      <c r="K814" s="810"/>
      <c r="L814" s="810"/>
      <c r="M814" s="810"/>
      <c r="N814" s="810"/>
      <c r="O814" s="810"/>
    </row>
    <row r="815" spans="1:15" ht="15.75" x14ac:dyDescent="0.25">
      <c r="A815" s="1863"/>
      <c r="B815" s="1849"/>
      <c r="C815" s="811" t="s">
        <v>91</v>
      </c>
      <c r="D815" s="811"/>
      <c r="E815" s="811"/>
      <c r="F815" s="811"/>
      <c r="G815" s="811"/>
      <c r="H815" s="813"/>
      <c r="I815" s="813"/>
      <c r="J815" s="813"/>
      <c r="K815" s="813"/>
      <c r="L815" s="813"/>
      <c r="M815" s="811"/>
      <c r="N815" s="811"/>
      <c r="O815" s="811"/>
    </row>
    <row r="816" spans="1:15" ht="15.75" x14ac:dyDescent="0.25">
      <c r="A816" s="377"/>
      <c r="B816" s="378"/>
      <c r="C816" s="697"/>
      <c r="D816" s="697"/>
      <c r="E816" s="697"/>
      <c r="F816" s="697"/>
      <c r="G816" s="697"/>
      <c r="H816" s="697"/>
      <c r="I816" s="697"/>
      <c r="J816" s="697"/>
      <c r="K816" s="697"/>
      <c r="L816" s="697"/>
      <c r="M816" s="697"/>
      <c r="N816" s="697"/>
      <c r="O816" s="377"/>
    </row>
    <row r="817" spans="1:15" ht="16.5" thickBot="1" x14ac:dyDescent="0.3">
      <c r="A817" s="377"/>
      <c r="B817" s="378"/>
      <c r="C817" s="697"/>
      <c r="D817" s="697"/>
      <c r="E817" s="697"/>
      <c r="F817" s="697"/>
      <c r="G817" s="697"/>
      <c r="H817" s="697"/>
      <c r="I817" s="697"/>
      <c r="J817" s="697"/>
      <c r="K817" s="697"/>
      <c r="L817" s="697"/>
      <c r="M817" s="697"/>
      <c r="N817" s="697"/>
      <c r="O817" s="377"/>
    </row>
    <row r="818" spans="1:15" ht="16.5" thickBot="1" x14ac:dyDescent="0.3">
      <c r="A818" s="1652" t="s">
        <v>1407</v>
      </c>
      <c r="B818" s="1653"/>
      <c r="C818" s="1653"/>
      <c r="D818" s="1653"/>
      <c r="E818" s="1653"/>
      <c r="F818" s="1653"/>
      <c r="G818" s="1653"/>
      <c r="H818" s="1653"/>
      <c r="I818" s="1653"/>
      <c r="J818" s="1653"/>
      <c r="K818" s="1653"/>
      <c r="L818" s="1653"/>
      <c r="M818" s="1653"/>
      <c r="N818" s="1653"/>
      <c r="O818" s="1654"/>
    </row>
    <row r="819" spans="1:15" x14ac:dyDescent="0.25">
      <c r="A819" s="1633" t="s">
        <v>1408</v>
      </c>
      <c r="B819" s="1634"/>
      <c r="C819" s="1634"/>
      <c r="D819" s="1634"/>
      <c r="E819" s="1634"/>
      <c r="F819" s="1634"/>
      <c r="G819" s="1634"/>
      <c r="H819" s="1634"/>
      <c r="I819" s="1634"/>
      <c r="J819" s="1634"/>
      <c r="K819" s="1634"/>
      <c r="L819" s="1634"/>
      <c r="M819" s="1634"/>
      <c r="N819" s="1634"/>
      <c r="O819" s="1635"/>
    </row>
    <row r="820" spans="1:15" ht="15.75" x14ac:dyDescent="0.25">
      <c r="A820" s="1636" t="s">
        <v>1684</v>
      </c>
      <c r="B820" s="1637"/>
      <c r="C820" s="1637"/>
      <c r="D820" s="1637"/>
      <c r="E820" s="1637"/>
      <c r="F820" s="1637"/>
      <c r="G820" s="1637"/>
      <c r="H820" s="1637"/>
      <c r="I820" s="1637"/>
      <c r="J820" s="1637"/>
      <c r="K820" s="1637"/>
      <c r="L820" s="1637"/>
      <c r="M820" s="1637"/>
      <c r="N820" s="1637"/>
      <c r="O820" s="1638"/>
    </row>
    <row r="821" spans="1:15" ht="15.75" x14ac:dyDescent="0.25">
      <c r="A821" s="1636" t="s">
        <v>1685</v>
      </c>
      <c r="B821" s="1637"/>
      <c r="C821" s="1637"/>
      <c r="D821" s="1637"/>
      <c r="E821" s="1637"/>
      <c r="F821" s="1637"/>
      <c r="G821" s="1637"/>
      <c r="H821" s="1637"/>
      <c r="I821" s="1637"/>
      <c r="J821" s="1637"/>
      <c r="K821" s="1637"/>
      <c r="L821" s="1637"/>
      <c r="M821" s="1637"/>
      <c r="N821" s="1637"/>
      <c r="O821" s="1638"/>
    </row>
    <row r="822" spans="1:15" x14ac:dyDescent="0.25">
      <c r="A822" s="1746" t="s">
        <v>1686</v>
      </c>
      <c r="B822" s="1072"/>
      <c r="C822" s="1072"/>
      <c r="D822" s="1072"/>
      <c r="E822" s="1072"/>
      <c r="F822" s="1072"/>
      <c r="G822" s="1072"/>
      <c r="H822" s="1072"/>
      <c r="I822" s="1072"/>
      <c r="J822" s="1072"/>
      <c r="K822" s="1072"/>
      <c r="L822" s="1072"/>
      <c r="M822" s="1072"/>
      <c r="N822" s="1072"/>
      <c r="O822" s="1747"/>
    </row>
    <row r="823" spans="1:15" x14ac:dyDescent="0.25">
      <c r="A823" s="1642" t="s">
        <v>1687</v>
      </c>
      <c r="B823" s="1643"/>
      <c r="C823" s="1643"/>
      <c r="D823" s="1643"/>
      <c r="E823" s="1643"/>
      <c r="F823" s="1643"/>
      <c r="G823" s="1643"/>
      <c r="H823" s="1643"/>
      <c r="I823" s="1643"/>
      <c r="J823" s="1643"/>
      <c r="K823" s="1643"/>
      <c r="L823" s="1643"/>
      <c r="M823" s="1643"/>
      <c r="N823" s="1643"/>
      <c r="O823" s="1644"/>
    </row>
    <row r="824" spans="1:15" ht="15.75" x14ac:dyDescent="0.25">
      <c r="A824" s="1645" t="s">
        <v>1688</v>
      </c>
      <c r="B824" s="1646"/>
      <c r="C824" s="1646"/>
      <c r="D824" s="1646"/>
      <c r="E824" s="1646"/>
      <c r="F824" s="1646"/>
      <c r="G824" s="1646"/>
      <c r="H824" s="1646"/>
      <c r="I824" s="1646"/>
      <c r="J824" s="1646"/>
      <c r="K824" s="1646"/>
      <c r="L824" s="1646"/>
      <c r="M824" s="1646"/>
      <c r="N824" s="1646"/>
      <c r="O824" s="1647"/>
    </row>
    <row r="825" spans="1:15" ht="16.5" thickBot="1" x14ac:dyDescent="0.3">
      <c r="A825" s="1624" t="s">
        <v>1689</v>
      </c>
      <c r="B825" s="1625"/>
      <c r="C825" s="1625"/>
      <c r="D825" s="1625"/>
      <c r="E825" s="1625"/>
      <c r="F825" s="1625"/>
      <c r="G825" s="1625"/>
      <c r="H825" s="1625"/>
      <c r="I825" s="1625"/>
      <c r="J825" s="1625"/>
      <c r="K825" s="1625"/>
      <c r="L825" s="1625"/>
      <c r="M825" s="1625"/>
      <c r="N825" s="1625"/>
      <c r="O825" s="1626"/>
    </row>
    <row r="826" spans="1:15" ht="15.75" thickBot="1" x14ac:dyDescent="0.3">
      <c r="A826" s="1741" t="s">
        <v>1690</v>
      </c>
      <c r="B826" s="1742"/>
      <c r="C826" s="1742"/>
      <c r="D826" s="1742"/>
      <c r="E826" s="1742"/>
      <c r="F826" s="1742"/>
      <c r="G826" s="1742"/>
      <c r="H826" s="1742"/>
      <c r="I826" s="1742"/>
      <c r="J826" s="1742"/>
      <c r="K826" s="1742"/>
      <c r="L826" s="1742"/>
      <c r="M826" s="1742"/>
      <c r="N826" s="1742"/>
      <c r="O826" s="1743"/>
    </row>
    <row r="827" spans="1:15" ht="15.75" thickBot="1" x14ac:dyDescent="0.3">
      <c r="A827" s="1741" t="s">
        <v>1691</v>
      </c>
      <c r="B827" s="1742"/>
      <c r="C827" s="1742"/>
      <c r="D827" s="1742"/>
      <c r="E827" s="1742"/>
      <c r="F827" s="1742"/>
      <c r="G827" s="1742"/>
      <c r="H827" s="1742"/>
      <c r="I827" s="1742"/>
      <c r="J827" s="1742"/>
      <c r="K827" s="1742"/>
      <c r="L827" s="1742"/>
      <c r="M827" s="1742"/>
      <c r="N827" s="1742"/>
      <c r="O827" s="1743"/>
    </row>
    <row r="828" spans="1:15" ht="16.5" thickBot="1" x14ac:dyDescent="0.3">
      <c r="A828" s="1630" t="s">
        <v>1417</v>
      </c>
      <c r="B828" s="1631"/>
      <c r="C828" s="1631"/>
      <c r="D828" s="1631"/>
      <c r="E828" s="1631"/>
      <c r="F828" s="1631"/>
      <c r="G828" s="1631"/>
      <c r="H828" s="1631"/>
      <c r="I828" s="1631"/>
      <c r="J828" s="1631"/>
      <c r="K828" s="1631"/>
      <c r="L828" s="1631"/>
      <c r="M828" s="1631"/>
      <c r="N828" s="1631"/>
      <c r="O828" s="1632"/>
    </row>
    <row r="829" spans="1:15" ht="16.5" thickBot="1" x14ac:dyDescent="0.3">
      <c r="A829" s="1630" t="s">
        <v>1418</v>
      </c>
      <c r="B829" s="1631"/>
      <c r="C829" s="1631"/>
      <c r="D829" s="1631"/>
      <c r="E829" s="1631"/>
      <c r="F829" s="1631"/>
      <c r="G829" s="1631"/>
      <c r="H829" s="1631"/>
      <c r="I829" s="1631"/>
      <c r="J829" s="1631"/>
      <c r="K829" s="1631"/>
      <c r="L829" s="1631"/>
      <c r="M829" s="1631"/>
      <c r="N829" s="1631"/>
      <c r="O829" s="1632"/>
    </row>
    <row r="830" spans="1:15" ht="16.5" thickBot="1" x14ac:dyDescent="0.3">
      <c r="A830" s="1630" t="s">
        <v>1419</v>
      </c>
      <c r="B830" s="1631"/>
      <c r="C830" s="1631"/>
      <c r="D830" s="1631"/>
      <c r="E830" s="1631"/>
      <c r="F830" s="1631"/>
      <c r="G830" s="1631"/>
      <c r="H830" s="1631"/>
      <c r="I830" s="1631"/>
      <c r="J830" s="1631"/>
      <c r="K830" s="1631"/>
      <c r="L830" s="1631"/>
      <c r="M830" s="1631"/>
      <c r="N830" s="1631"/>
      <c r="O830" s="1632"/>
    </row>
    <row r="831" spans="1:15" ht="15.75" x14ac:dyDescent="0.25">
      <c r="A831" s="377"/>
      <c r="B831" s="378"/>
      <c r="C831" s="697"/>
      <c r="D831" s="697"/>
      <c r="E831" s="697"/>
      <c r="F831" s="697"/>
      <c r="G831" s="697"/>
      <c r="H831" s="697"/>
      <c r="I831" s="697"/>
      <c r="J831" s="697"/>
      <c r="K831" s="697"/>
      <c r="L831" s="697"/>
      <c r="M831" s="697"/>
      <c r="N831" s="697"/>
      <c r="O831" s="377"/>
    </row>
    <row r="832" spans="1:15" ht="15.75" x14ac:dyDescent="0.25">
      <c r="A832" s="377"/>
      <c r="B832" s="378"/>
      <c r="C832" s="697"/>
      <c r="D832" s="697"/>
      <c r="E832" s="697"/>
      <c r="F832" s="697"/>
      <c r="G832" s="697"/>
      <c r="H832" s="697"/>
      <c r="I832" s="697"/>
      <c r="J832" s="697"/>
      <c r="K832" s="697"/>
      <c r="L832" s="697"/>
      <c r="M832" s="697"/>
      <c r="N832" s="697"/>
      <c r="O832" s="377"/>
    </row>
    <row r="833" spans="1:15" ht="15.75" x14ac:dyDescent="0.25">
      <c r="A833" s="377"/>
      <c r="B833" s="378"/>
      <c r="C833" s="697"/>
      <c r="D833" s="697"/>
      <c r="E833" s="697"/>
      <c r="F833" s="697"/>
      <c r="G833" s="697"/>
      <c r="H833" s="697"/>
      <c r="I833" s="697"/>
      <c r="J833" s="697"/>
      <c r="K833" s="697"/>
      <c r="L833" s="697"/>
      <c r="M833" s="697"/>
      <c r="N833" s="697"/>
      <c r="O833" s="377"/>
    </row>
    <row r="834" spans="1:15" ht="15.75" x14ac:dyDescent="0.25">
      <c r="A834" s="377"/>
      <c r="B834" s="378"/>
      <c r="C834" s="697"/>
      <c r="D834" s="697"/>
      <c r="E834" s="697"/>
      <c r="F834" s="697"/>
      <c r="G834" s="697"/>
      <c r="H834" s="697"/>
      <c r="I834" s="697"/>
      <c r="J834" s="697"/>
      <c r="K834" s="697"/>
      <c r="L834" s="697"/>
      <c r="M834" s="697"/>
      <c r="N834" s="697"/>
      <c r="O834" s="377"/>
    </row>
    <row r="835" spans="1:15" ht="15.75" x14ac:dyDescent="0.25">
      <c r="A835" s="377"/>
      <c r="B835" s="378"/>
      <c r="C835" s="697"/>
      <c r="D835" s="697"/>
      <c r="E835" s="697"/>
      <c r="F835" s="697"/>
      <c r="G835" s="697"/>
      <c r="H835" s="697"/>
      <c r="I835" s="697"/>
      <c r="J835" s="697"/>
      <c r="K835" s="697"/>
      <c r="L835" s="697"/>
      <c r="M835" s="697"/>
      <c r="N835" s="697"/>
      <c r="O835" s="377"/>
    </row>
    <row r="836" spans="1:15" ht="31.5" x14ac:dyDescent="0.25">
      <c r="A836" s="695" t="s">
        <v>178</v>
      </c>
      <c r="B836" s="1046" t="s">
        <v>1692</v>
      </c>
      <c r="C836" s="1679"/>
      <c r="D836" s="1679"/>
      <c r="E836" s="1679"/>
      <c r="F836" s="1679"/>
      <c r="G836" s="1679"/>
      <c r="H836" s="1679"/>
      <c r="I836" s="1679"/>
      <c r="J836" s="1680"/>
      <c r="K836" s="1046" t="s">
        <v>1389</v>
      </c>
      <c r="L836" s="1679"/>
      <c r="M836" s="1679"/>
      <c r="N836" s="1680"/>
      <c r="O836" s="736">
        <v>30</v>
      </c>
    </row>
    <row r="837" spans="1:15" ht="31.5" x14ac:dyDescent="0.25">
      <c r="A837" s="696"/>
      <c r="B837" s="697"/>
      <c r="C837" s="698"/>
      <c r="D837" s="698"/>
      <c r="E837" s="1049" t="s">
        <v>14</v>
      </c>
      <c r="F837" s="1049"/>
      <c r="G837" s="1049"/>
      <c r="H837" s="1049"/>
      <c r="I837" s="737" t="s">
        <v>15</v>
      </c>
      <c r="J837" s="701"/>
      <c r="K837" s="701"/>
      <c r="L837" s="1049" t="s">
        <v>16</v>
      </c>
      <c r="M837" s="1049"/>
      <c r="N837" s="1049"/>
      <c r="O837" s="737" t="s">
        <v>15</v>
      </c>
    </row>
    <row r="838" spans="1:15" x14ac:dyDescent="0.25">
      <c r="A838" s="1002" t="s">
        <v>17</v>
      </c>
      <c r="B838" s="1008"/>
      <c r="C838" s="1008"/>
      <c r="D838" s="1003"/>
      <c r="E838" s="1045" t="s">
        <v>1637</v>
      </c>
      <c r="F838" s="1045"/>
      <c r="G838" s="1045"/>
      <c r="H838" s="1045"/>
      <c r="I838" s="763">
        <v>40</v>
      </c>
      <c r="J838" s="1002" t="s">
        <v>19</v>
      </c>
      <c r="K838" s="1003"/>
      <c r="L838" s="1045" t="s">
        <v>1693</v>
      </c>
      <c r="M838" s="1045"/>
      <c r="N838" s="1045"/>
      <c r="O838" s="763">
        <v>100</v>
      </c>
    </row>
    <row r="839" spans="1:15" x14ac:dyDescent="0.25">
      <c r="A839" s="1004"/>
      <c r="B839" s="1009"/>
      <c r="C839" s="1009"/>
      <c r="D839" s="1005"/>
      <c r="E839" s="1045"/>
      <c r="F839" s="1045"/>
      <c r="G839" s="1045"/>
      <c r="H839" s="1045"/>
      <c r="I839" s="704"/>
      <c r="J839" s="1004"/>
      <c r="K839" s="1005"/>
      <c r="L839" s="1045" t="s">
        <v>1694</v>
      </c>
      <c r="M839" s="1045"/>
      <c r="N839" s="1045"/>
      <c r="O839" s="763">
        <v>100</v>
      </c>
    </row>
    <row r="840" spans="1:15" x14ac:dyDescent="0.25">
      <c r="A840" s="1004"/>
      <c r="B840" s="1009"/>
      <c r="C840" s="1009"/>
      <c r="D840" s="1005"/>
      <c r="E840" s="1045"/>
      <c r="F840" s="1045"/>
      <c r="G840" s="1045"/>
      <c r="H840" s="1045"/>
      <c r="I840" s="704"/>
      <c r="J840" s="1004"/>
      <c r="K840" s="1005"/>
      <c r="L840" s="1045" t="s">
        <v>1668</v>
      </c>
      <c r="M840" s="1045"/>
      <c r="N840" s="1045"/>
      <c r="O840" s="763">
        <v>30</v>
      </c>
    </row>
    <row r="841" spans="1:15" x14ac:dyDescent="0.25">
      <c r="A841" s="1004"/>
      <c r="B841" s="1009"/>
      <c r="C841" s="1009"/>
      <c r="D841" s="1005"/>
      <c r="E841" s="1045"/>
      <c r="F841" s="1045"/>
      <c r="G841" s="1045"/>
      <c r="H841" s="1045"/>
      <c r="I841" s="704"/>
      <c r="J841" s="1004"/>
      <c r="K841" s="1005"/>
      <c r="L841" s="1045"/>
      <c r="M841" s="1045"/>
      <c r="N841" s="1045"/>
      <c r="O841" s="704"/>
    </row>
    <row r="842" spans="1:15" x14ac:dyDescent="0.25">
      <c r="A842" s="1004"/>
      <c r="B842" s="1009"/>
      <c r="C842" s="1009"/>
      <c r="D842" s="1005"/>
      <c r="E842" s="1045"/>
      <c r="F842" s="1045"/>
      <c r="G842" s="1045"/>
      <c r="H842" s="1045"/>
      <c r="I842" s="704"/>
      <c r="J842" s="1004"/>
      <c r="K842" s="1005"/>
      <c r="L842" s="1045"/>
      <c r="M842" s="1045"/>
      <c r="N842" s="1045"/>
      <c r="O842" s="704"/>
    </row>
    <row r="843" spans="1:15" x14ac:dyDescent="0.25">
      <c r="A843" s="1004"/>
      <c r="B843" s="1009"/>
      <c r="C843" s="1009"/>
      <c r="D843" s="1005"/>
      <c r="E843" s="1045"/>
      <c r="F843" s="1045"/>
      <c r="G843" s="1045"/>
      <c r="H843" s="1045"/>
      <c r="I843" s="704"/>
      <c r="J843" s="1004"/>
      <c r="K843" s="1005"/>
      <c r="L843" s="1045"/>
      <c r="M843" s="1045"/>
      <c r="N843" s="1045"/>
      <c r="O843" s="704"/>
    </row>
    <row r="844" spans="1:15" x14ac:dyDescent="0.25">
      <c r="A844" s="1004"/>
      <c r="B844" s="1009"/>
      <c r="C844" s="1009"/>
      <c r="D844" s="1005"/>
      <c r="E844" s="1045"/>
      <c r="F844" s="1045"/>
      <c r="G844" s="1045"/>
      <c r="H844" s="1045"/>
      <c r="I844" s="704"/>
      <c r="J844" s="1004"/>
      <c r="K844" s="1005"/>
      <c r="L844" s="1045"/>
      <c r="M844" s="1045"/>
      <c r="N844" s="1045"/>
      <c r="O844" s="704"/>
    </row>
    <row r="845" spans="1:15" x14ac:dyDescent="0.25">
      <c r="A845" s="1006"/>
      <c r="B845" s="1010"/>
      <c r="C845" s="1010"/>
      <c r="D845" s="1007"/>
      <c r="E845" s="1045"/>
      <c r="F845" s="1045"/>
      <c r="G845" s="1045"/>
      <c r="H845" s="1045"/>
      <c r="I845" s="704"/>
      <c r="J845" s="1006"/>
      <c r="K845" s="1007"/>
      <c r="L845" s="1045"/>
      <c r="M845" s="1045"/>
      <c r="N845" s="1045"/>
      <c r="O845" s="704"/>
    </row>
    <row r="846" spans="1:15" ht="15.75" x14ac:dyDescent="0.25">
      <c r="A846" s="696"/>
      <c r="B846" s="697"/>
      <c r="C846" s="698"/>
      <c r="D846" s="698"/>
      <c r="E846" s="698"/>
      <c r="F846" s="698"/>
      <c r="G846" s="698"/>
      <c r="H846" s="698"/>
      <c r="I846" s="698"/>
      <c r="J846" s="698"/>
      <c r="K846" s="698"/>
      <c r="L846" s="698"/>
      <c r="M846" s="698"/>
      <c r="N846" s="698"/>
      <c r="O846" s="696"/>
    </row>
    <row r="847" spans="1:15" ht="15.75" x14ac:dyDescent="0.25">
      <c r="A847" s="696"/>
      <c r="B847" s="697"/>
      <c r="C847" s="698"/>
      <c r="D847" s="698"/>
      <c r="E847" s="698"/>
      <c r="F847" s="698"/>
      <c r="G847" s="698"/>
      <c r="H847" s="698"/>
      <c r="I847" s="698"/>
      <c r="J847" s="698"/>
      <c r="K847" s="698"/>
      <c r="L847" s="698"/>
      <c r="M847" s="698"/>
      <c r="N847" s="698"/>
      <c r="O847" s="696"/>
    </row>
    <row r="848" spans="1:15" ht="63" x14ac:dyDescent="0.25">
      <c r="A848" s="705" t="s">
        <v>48</v>
      </c>
      <c r="B848" s="733" t="s">
        <v>49</v>
      </c>
      <c r="C848" s="762" t="s">
        <v>50</v>
      </c>
      <c r="D848" s="762" t="s">
        <v>51</v>
      </c>
      <c r="E848" s="705" t="s">
        <v>52</v>
      </c>
      <c r="F848" s="1041" t="s">
        <v>53</v>
      </c>
      <c r="G848" s="1041"/>
      <c r="H848" s="1041" t="s">
        <v>54</v>
      </c>
      <c r="I848" s="1041"/>
      <c r="J848" s="733" t="s">
        <v>55</v>
      </c>
      <c r="K848" s="1041" t="s">
        <v>56</v>
      </c>
      <c r="L848" s="1041"/>
      <c r="M848" s="1042" t="s">
        <v>57</v>
      </c>
      <c r="N848" s="1043"/>
      <c r="O848" s="1044"/>
    </row>
    <row r="849" spans="1:15" ht="71.25" x14ac:dyDescent="0.25">
      <c r="A849" s="245" t="s">
        <v>892</v>
      </c>
      <c r="B849" s="261" t="s">
        <v>1695</v>
      </c>
      <c r="C849" s="710" t="s">
        <v>1696</v>
      </c>
      <c r="D849" s="748" t="s">
        <v>262</v>
      </c>
      <c r="E849" s="748" t="s">
        <v>61</v>
      </c>
      <c r="F849" s="1856" t="s">
        <v>1697</v>
      </c>
      <c r="G849" s="1856"/>
      <c r="H849" s="1497" t="s">
        <v>1698</v>
      </c>
      <c r="I849" s="1498"/>
      <c r="J849" s="747">
        <v>4</v>
      </c>
      <c r="K849" s="1500" t="s">
        <v>375</v>
      </c>
      <c r="L849" s="1500"/>
      <c r="M849" s="1501" t="s">
        <v>1637</v>
      </c>
      <c r="N849" s="1501"/>
      <c r="O849" s="1501"/>
    </row>
    <row r="850" spans="1:15" ht="15.75" x14ac:dyDescent="0.25">
      <c r="A850" s="1015" t="s">
        <v>67</v>
      </c>
      <c r="B850" s="1017"/>
      <c r="C850" s="1506" t="s">
        <v>1699</v>
      </c>
      <c r="D850" s="1507"/>
      <c r="E850" s="1507"/>
      <c r="F850" s="1507"/>
      <c r="G850" s="1508"/>
      <c r="H850" s="1035" t="s">
        <v>69</v>
      </c>
      <c r="I850" s="1036"/>
      <c r="J850" s="1037"/>
      <c r="K850" s="1857" t="s">
        <v>1700</v>
      </c>
      <c r="L850" s="1858"/>
      <c r="M850" s="1858"/>
      <c r="N850" s="1858"/>
      <c r="O850" s="1859"/>
    </row>
    <row r="851" spans="1:15" ht="15.75" x14ac:dyDescent="0.25">
      <c r="A851" s="1096" t="s">
        <v>71</v>
      </c>
      <c r="B851" s="1097"/>
      <c r="C851" s="1097"/>
      <c r="D851" s="1097"/>
      <c r="E851" s="1097"/>
      <c r="F851" s="1098"/>
      <c r="G851" s="1099" t="s">
        <v>72</v>
      </c>
      <c r="H851" s="1099"/>
      <c r="I851" s="1099"/>
      <c r="J851" s="1099"/>
      <c r="K851" s="1099"/>
      <c r="L851" s="1099"/>
      <c r="M851" s="1099"/>
      <c r="N851" s="1099"/>
      <c r="O851" s="1099"/>
    </row>
    <row r="852" spans="1:15" x14ac:dyDescent="0.25">
      <c r="A852" s="1100" t="s">
        <v>1701</v>
      </c>
      <c r="B852" s="1101"/>
      <c r="C852" s="1101"/>
      <c r="D852" s="1101"/>
      <c r="E852" s="1101"/>
      <c r="F852" s="1101"/>
      <c r="G852" s="1104" t="s">
        <v>1702</v>
      </c>
      <c r="H852" s="1104"/>
      <c r="I852" s="1104"/>
      <c r="J852" s="1104"/>
      <c r="K852" s="1104"/>
      <c r="L852" s="1104"/>
      <c r="M852" s="1104"/>
      <c r="N852" s="1104"/>
      <c r="O852" s="1104"/>
    </row>
    <row r="853" spans="1:15" x14ac:dyDescent="0.25">
      <c r="A853" s="1102"/>
      <c r="B853" s="1103"/>
      <c r="C853" s="1103"/>
      <c r="D853" s="1103"/>
      <c r="E853" s="1103"/>
      <c r="F853" s="1103"/>
      <c r="G853" s="1104"/>
      <c r="H853" s="1104"/>
      <c r="I853" s="1104"/>
      <c r="J853" s="1104"/>
      <c r="K853" s="1104"/>
      <c r="L853" s="1104"/>
      <c r="M853" s="1104"/>
      <c r="N853" s="1104"/>
      <c r="O853" s="1104"/>
    </row>
    <row r="854" spans="1:15" ht="15.75" x14ac:dyDescent="0.25">
      <c r="A854" s="1096" t="s">
        <v>75</v>
      </c>
      <c r="B854" s="1097"/>
      <c r="C854" s="1097"/>
      <c r="D854" s="1097"/>
      <c r="E854" s="1097"/>
      <c r="F854" s="1097"/>
      <c r="G854" s="1099" t="s">
        <v>76</v>
      </c>
      <c r="H854" s="1099"/>
      <c r="I854" s="1099"/>
      <c r="J854" s="1099"/>
      <c r="K854" s="1099"/>
      <c r="L854" s="1099"/>
      <c r="M854" s="1099"/>
      <c r="N854" s="1099"/>
      <c r="O854" s="1099"/>
    </row>
    <row r="855" spans="1:15" x14ac:dyDescent="0.25">
      <c r="A855" s="1855" t="s">
        <v>1637</v>
      </c>
      <c r="B855" s="1855"/>
      <c r="C855" s="1855"/>
      <c r="D855" s="1855"/>
      <c r="E855" s="1855"/>
      <c r="F855" s="1855"/>
      <c r="G855" s="1855" t="s">
        <v>1637</v>
      </c>
      <c r="H855" s="1855"/>
      <c r="I855" s="1855"/>
      <c r="J855" s="1855"/>
      <c r="K855" s="1855"/>
      <c r="L855" s="1855"/>
      <c r="M855" s="1855"/>
      <c r="N855" s="1855"/>
      <c r="O855" s="1855"/>
    </row>
    <row r="856" spans="1:15" x14ac:dyDescent="0.25">
      <c r="A856" s="1855"/>
      <c r="B856" s="1855"/>
      <c r="C856" s="1855"/>
      <c r="D856" s="1855"/>
      <c r="E856" s="1855"/>
      <c r="F856" s="1855"/>
      <c r="G856" s="1855"/>
      <c r="H856" s="1855"/>
      <c r="I856" s="1855"/>
      <c r="J856" s="1855"/>
      <c r="K856" s="1855"/>
      <c r="L856" s="1855"/>
      <c r="M856" s="1855"/>
      <c r="N856" s="1855"/>
      <c r="O856" s="1855"/>
    </row>
    <row r="857" spans="1:15" ht="15.75" x14ac:dyDescent="0.25">
      <c r="A857" s="377"/>
      <c r="B857" s="378"/>
      <c r="C857" s="697"/>
      <c r="D857" s="697"/>
      <c r="E857" s="697"/>
      <c r="F857" s="697"/>
      <c r="G857" s="697"/>
      <c r="H857" s="697"/>
      <c r="I857" s="697"/>
      <c r="J857" s="697"/>
      <c r="K857" s="697"/>
      <c r="L857" s="697"/>
      <c r="M857" s="697"/>
      <c r="N857" s="697"/>
      <c r="O857" s="841"/>
    </row>
    <row r="858" spans="1:15" ht="15.75" x14ac:dyDescent="0.25">
      <c r="A858" s="697"/>
      <c r="B858" s="697"/>
      <c r="C858" s="377"/>
      <c r="D858" s="1015" t="s">
        <v>77</v>
      </c>
      <c r="E858" s="1016"/>
      <c r="F858" s="1016"/>
      <c r="G858" s="1016"/>
      <c r="H858" s="1016"/>
      <c r="I858" s="1016"/>
      <c r="J858" s="1016"/>
      <c r="K858" s="1016"/>
      <c r="L858" s="1016"/>
      <c r="M858" s="1016"/>
      <c r="N858" s="1016"/>
      <c r="O858" s="1017"/>
    </row>
    <row r="859" spans="1:15" ht="15.75" x14ac:dyDescent="0.25">
      <c r="A859" s="377"/>
      <c r="B859" s="378"/>
      <c r="C859" s="697"/>
      <c r="D859" s="733" t="s">
        <v>78</v>
      </c>
      <c r="E859" s="733" t="s">
        <v>79</v>
      </c>
      <c r="F859" s="733" t="s">
        <v>80</v>
      </c>
      <c r="G859" s="733" t="s">
        <v>81</v>
      </c>
      <c r="H859" s="733" t="s">
        <v>82</v>
      </c>
      <c r="I859" s="733" t="s">
        <v>83</v>
      </c>
      <c r="J859" s="733" t="s">
        <v>84</v>
      </c>
      <c r="K859" s="733" t="s">
        <v>85</v>
      </c>
      <c r="L859" s="733" t="s">
        <v>86</v>
      </c>
      <c r="M859" s="733" t="s">
        <v>87</v>
      </c>
      <c r="N859" s="733" t="s">
        <v>88</v>
      </c>
      <c r="O859" s="733" t="s">
        <v>89</v>
      </c>
    </row>
    <row r="860" spans="1:15" ht="15.75" x14ac:dyDescent="0.25">
      <c r="A860" s="1050" t="s">
        <v>90</v>
      </c>
      <c r="B860" s="1050"/>
      <c r="C860" s="1050"/>
      <c r="D860" s="738">
        <v>5</v>
      </c>
      <c r="E860" s="738">
        <v>15</v>
      </c>
      <c r="F860" s="738">
        <v>25</v>
      </c>
      <c r="G860" s="738">
        <v>30</v>
      </c>
      <c r="H860" s="738">
        <v>35</v>
      </c>
      <c r="I860" s="738">
        <v>45</v>
      </c>
      <c r="J860" s="738">
        <v>55</v>
      </c>
      <c r="K860" s="738">
        <v>65</v>
      </c>
      <c r="L860" s="738">
        <v>75</v>
      </c>
      <c r="M860" s="738">
        <v>85</v>
      </c>
      <c r="N860" s="738">
        <v>95</v>
      </c>
      <c r="O860" s="738">
        <v>100</v>
      </c>
    </row>
    <row r="861" spans="1:15" ht="15.75" x14ac:dyDescent="0.25">
      <c r="A861" s="1051" t="s">
        <v>91</v>
      </c>
      <c r="B861" s="1051"/>
      <c r="C861" s="1051"/>
      <c r="D861" s="683"/>
      <c r="E861" s="683"/>
      <c r="F861" s="683"/>
      <c r="G861" s="683"/>
      <c r="H861" s="683"/>
      <c r="I861" s="683"/>
      <c r="J861" s="683"/>
      <c r="K861" s="683"/>
      <c r="L861" s="683"/>
      <c r="M861" s="683"/>
      <c r="N861" s="683"/>
      <c r="O861" s="683"/>
    </row>
    <row r="862" spans="1:15" ht="15.75" x14ac:dyDescent="0.25">
      <c r="A862" s="377"/>
      <c r="B862" s="378"/>
      <c r="C862" s="379"/>
      <c r="D862" s="379"/>
      <c r="E862" s="379"/>
      <c r="F862" s="379"/>
      <c r="G862" s="379"/>
      <c r="H862" s="379"/>
      <c r="I862" s="379"/>
      <c r="J862" s="379"/>
      <c r="K862" s="379"/>
      <c r="L862" s="380"/>
      <c r="M862" s="380"/>
      <c r="N862" s="380"/>
      <c r="O862" s="377"/>
    </row>
    <row r="863" spans="1:15" ht="15.75" x14ac:dyDescent="0.25">
      <c r="A863" s="751" t="s">
        <v>101</v>
      </c>
      <c r="B863" s="751" t="s">
        <v>49</v>
      </c>
      <c r="C863" s="809"/>
      <c r="D863" s="749" t="s">
        <v>78</v>
      </c>
      <c r="E863" s="749" t="s">
        <v>79</v>
      </c>
      <c r="F863" s="749" t="s">
        <v>80</v>
      </c>
      <c r="G863" s="749" t="s">
        <v>81</v>
      </c>
      <c r="H863" s="749" t="s">
        <v>82</v>
      </c>
      <c r="I863" s="749" t="s">
        <v>83</v>
      </c>
      <c r="J863" s="749" t="s">
        <v>84</v>
      </c>
      <c r="K863" s="749" t="s">
        <v>85</v>
      </c>
      <c r="L863" s="749" t="s">
        <v>86</v>
      </c>
      <c r="M863" s="749" t="s">
        <v>87</v>
      </c>
      <c r="N863" s="749" t="s">
        <v>88</v>
      </c>
      <c r="O863" s="749" t="s">
        <v>89</v>
      </c>
    </row>
    <row r="864" spans="1:15" ht="31.5" x14ac:dyDescent="0.25">
      <c r="A864" s="1648" t="s">
        <v>1703</v>
      </c>
      <c r="B864" s="1139">
        <v>10</v>
      </c>
      <c r="C864" s="810" t="s">
        <v>90</v>
      </c>
      <c r="D864" s="810">
        <v>30</v>
      </c>
      <c r="E864" s="810">
        <v>80</v>
      </c>
      <c r="F864" s="810">
        <v>100</v>
      </c>
      <c r="G864" s="810"/>
      <c r="H864" s="810"/>
      <c r="I864" s="810"/>
      <c r="J864" s="810"/>
      <c r="K864" s="810"/>
      <c r="L864" s="810"/>
      <c r="M864" s="810"/>
      <c r="N864" s="810"/>
      <c r="O864" s="810"/>
    </row>
    <row r="865" spans="1:15" ht="15.75" x14ac:dyDescent="0.25">
      <c r="A865" s="1850"/>
      <c r="B865" s="1139"/>
      <c r="C865" s="811" t="s">
        <v>91</v>
      </c>
      <c r="D865" s="811"/>
      <c r="E865" s="813"/>
      <c r="F865" s="813">
        <v>100</v>
      </c>
      <c r="G865" s="813"/>
      <c r="H865" s="813"/>
      <c r="I865" s="813"/>
      <c r="J865" s="813"/>
      <c r="K865" s="813"/>
      <c r="L865" s="813"/>
      <c r="M865" s="811"/>
      <c r="N865" s="811"/>
      <c r="O865" s="811"/>
    </row>
    <row r="866" spans="1:15" ht="31.5" x14ac:dyDescent="0.25">
      <c r="A866" s="1852" t="s">
        <v>1704</v>
      </c>
      <c r="B866" s="1139">
        <v>5</v>
      </c>
      <c r="C866" s="810" t="s">
        <v>90</v>
      </c>
      <c r="D866" s="810">
        <v>50</v>
      </c>
      <c r="E866" s="810">
        <v>100</v>
      </c>
      <c r="F866" s="810"/>
      <c r="G866" s="810"/>
      <c r="H866" s="810"/>
      <c r="I866" s="810"/>
      <c r="J866" s="810"/>
      <c r="K866" s="810"/>
      <c r="L866" s="810"/>
      <c r="M866" s="810"/>
      <c r="N866" s="810"/>
      <c r="O866" s="810"/>
    </row>
    <row r="867" spans="1:15" ht="15.75" x14ac:dyDescent="0.25">
      <c r="A867" s="1853"/>
      <c r="B867" s="1139"/>
      <c r="C867" s="811" t="s">
        <v>91</v>
      </c>
      <c r="D867" s="811"/>
      <c r="E867" s="813">
        <v>100</v>
      </c>
      <c r="F867" s="813"/>
      <c r="G867" s="813"/>
      <c r="H867" s="813"/>
      <c r="I867" s="813"/>
      <c r="J867" s="813"/>
      <c r="K867" s="813"/>
      <c r="L867" s="813"/>
      <c r="M867" s="811"/>
      <c r="N867" s="811"/>
      <c r="O867" s="811"/>
    </row>
    <row r="868" spans="1:15" ht="31.5" x14ac:dyDescent="0.25">
      <c r="A868" s="1648" t="s">
        <v>1705</v>
      </c>
      <c r="B868" s="1139">
        <v>50</v>
      </c>
      <c r="C868" s="810" t="s">
        <v>90</v>
      </c>
      <c r="D868" s="810">
        <v>10</v>
      </c>
      <c r="E868" s="810">
        <v>50</v>
      </c>
      <c r="F868" s="810">
        <v>55</v>
      </c>
      <c r="G868" s="810"/>
      <c r="H868" s="810">
        <v>65</v>
      </c>
      <c r="I868" s="810"/>
      <c r="J868" s="810">
        <v>80</v>
      </c>
      <c r="K868" s="810">
        <v>90</v>
      </c>
      <c r="L868" s="810">
        <v>100</v>
      </c>
      <c r="M868" s="810"/>
      <c r="N868" s="810"/>
      <c r="O868" s="810"/>
    </row>
    <row r="869" spans="1:15" ht="15.75" x14ac:dyDescent="0.25">
      <c r="A869" s="1850"/>
      <c r="B869" s="1139"/>
      <c r="C869" s="811" t="s">
        <v>91</v>
      </c>
      <c r="D869" s="811"/>
      <c r="E869" s="811"/>
      <c r="F869" s="813">
        <v>55</v>
      </c>
      <c r="G869" s="813"/>
      <c r="H869" s="813">
        <v>65</v>
      </c>
      <c r="I869" s="813">
        <v>72</v>
      </c>
      <c r="J869" s="813">
        <v>80</v>
      </c>
      <c r="K869" s="813">
        <v>90</v>
      </c>
      <c r="L869" s="813">
        <v>100</v>
      </c>
      <c r="M869" s="811"/>
      <c r="N869" s="811"/>
      <c r="O869" s="811"/>
    </row>
    <row r="870" spans="1:15" ht="31.5" x14ac:dyDescent="0.25">
      <c r="A870" s="1648" t="s">
        <v>1706</v>
      </c>
      <c r="B870" s="1139"/>
      <c r="C870" s="810" t="s">
        <v>90</v>
      </c>
      <c r="D870" s="810"/>
      <c r="E870" s="810"/>
      <c r="F870" s="810"/>
      <c r="G870" s="810"/>
      <c r="H870" s="810"/>
      <c r="I870" s="810">
        <v>30</v>
      </c>
      <c r="J870" s="810">
        <v>50</v>
      </c>
      <c r="K870" s="810">
        <v>70</v>
      </c>
      <c r="L870" s="810">
        <v>90</v>
      </c>
      <c r="M870" s="810">
        <v>100</v>
      </c>
      <c r="N870" s="810"/>
      <c r="O870" s="810"/>
    </row>
    <row r="871" spans="1:15" ht="15.75" x14ac:dyDescent="0.25">
      <c r="A871" s="1854"/>
      <c r="B871" s="1139"/>
      <c r="C871" s="811" t="s">
        <v>91</v>
      </c>
      <c r="D871" s="811"/>
      <c r="E871" s="811"/>
      <c r="F871" s="811"/>
      <c r="G871" s="813">
        <v>10</v>
      </c>
      <c r="H871" s="824"/>
      <c r="I871" s="813">
        <v>30</v>
      </c>
      <c r="J871" s="813">
        <v>40</v>
      </c>
      <c r="K871" s="813">
        <v>50</v>
      </c>
      <c r="L871" s="813">
        <v>80</v>
      </c>
      <c r="M871" s="811"/>
      <c r="N871" s="811"/>
      <c r="O871" s="811"/>
    </row>
    <row r="872" spans="1:15" ht="31.5" x14ac:dyDescent="0.25">
      <c r="A872" s="1648" t="s">
        <v>1707</v>
      </c>
      <c r="B872" s="1139"/>
      <c r="C872" s="810" t="s">
        <v>90</v>
      </c>
      <c r="D872" s="810"/>
      <c r="E872" s="810"/>
      <c r="F872" s="810">
        <v>20</v>
      </c>
      <c r="G872" s="810">
        <v>30</v>
      </c>
      <c r="H872" s="810">
        <v>40</v>
      </c>
      <c r="I872" s="810">
        <v>50</v>
      </c>
      <c r="J872" s="810">
        <v>60</v>
      </c>
      <c r="K872" s="810">
        <v>70</v>
      </c>
      <c r="L872" s="810">
        <v>80</v>
      </c>
      <c r="M872" s="810">
        <v>90</v>
      </c>
      <c r="N872" s="810">
        <v>95</v>
      </c>
      <c r="O872" s="810">
        <v>100</v>
      </c>
    </row>
    <row r="873" spans="1:15" ht="15.75" x14ac:dyDescent="0.25">
      <c r="A873" s="1850"/>
      <c r="B873" s="1139"/>
      <c r="C873" s="811" t="s">
        <v>91</v>
      </c>
      <c r="D873" s="811"/>
      <c r="E873" s="811"/>
      <c r="F873" s="811"/>
      <c r="G873" s="813">
        <v>40</v>
      </c>
      <c r="H873" s="813">
        <v>40</v>
      </c>
      <c r="I873" s="813">
        <v>50</v>
      </c>
      <c r="J873" s="813">
        <v>75</v>
      </c>
      <c r="K873" s="813">
        <v>85</v>
      </c>
      <c r="L873" s="813">
        <v>90</v>
      </c>
      <c r="M873" s="811"/>
      <c r="N873" s="811"/>
      <c r="O873" s="811"/>
    </row>
    <row r="874" spans="1:15" ht="31.5" x14ac:dyDescent="0.25">
      <c r="A874" s="1648" t="s">
        <v>1708</v>
      </c>
      <c r="B874" s="1848"/>
      <c r="C874" s="810" t="s">
        <v>90</v>
      </c>
      <c r="D874" s="810"/>
      <c r="E874" s="810"/>
      <c r="F874" s="810"/>
      <c r="G874" s="810"/>
      <c r="H874" s="810"/>
      <c r="I874" s="810"/>
      <c r="J874" s="810"/>
      <c r="K874" s="810"/>
      <c r="L874" s="810"/>
      <c r="M874" s="810">
        <v>30</v>
      </c>
      <c r="N874" s="810">
        <v>60</v>
      </c>
      <c r="O874" s="810">
        <v>100</v>
      </c>
    </row>
    <row r="875" spans="1:15" ht="15.75" x14ac:dyDescent="0.25">
      <c r="A875" s="1649"/>
      <c r="B875" s="1849"/>
      <c r="C875" s="811" t="s">
        <v>91</v>
      </c>
      <c r="D875" s="811"/>
      <c r="E875" s="811"/>
      <c r="F875" s="813"/>
      <c r="G875" s="813"/>
      <c r="H875" s="813"/>
      <c r="I875" s="813"/>
      <c r="J875" s="813"/>
      <c r="K875" s="813"/>
      <c r="L875" s="813"/>
      <c r="M875" s="811"/>
      <c r="N875" s="811"/>
      <c r="O875" s="811"/>
    </row>
    <row r="876" spans="1:15" ht="31.5" x14ac:dyDescent="0.25">
      <c r="A876" s="1648" t="s">
        <v>1655</v>
      </c>
      <c r="B876" s="1139"/>
      <c r="C876" s="810" t="s">
        <v>90</v>
      </c>
      <c r="D876" s="810"/>
      <c r="E876" s="810"/>
      <c r="F876" s="810"/>
      <c r="G876" s="810"/>
      <c r="H876" s="810"/>
      <c r="I876" s="810"/>
      <c r="J876" s="810"/>
      <c r="K876" s="810"/>
      <c r="L876" s="810"/>
      <c r="M876" s="810"/>
      <c r="N876" s="810"/>
      <c r="O876" s="810">
        <v>100</v>
      </c>
    </row>
    <row r="877" spans="1:15" ht="15.75" x14ac:dyDescent="0.25">
      <c r="A877" s="1851"/>
      <c r="B877" s="1139"/>
      <c r="C877" s="811" t="s">
        <v>91</v>
      </c>
      <c r="D877" s="811"/>
      <c r="E877" s="811"/>
      <c r="F877" s="813"/>
      <c r="G877" s="813"/>
      <c r="H877" s="813"/>
      <c r="I877" s="813"/>
      <c r="J877" s="813"/>
      <c r="K877" s="813"/>
      <c r="L877" s="813"/>
      <c r="M877" s="811"/>
      <c r="N877" s="811"/>
      <c r="O877" s="811"/>
    </row>
    <row r="878" spans="1:15" ht="31.5" x14ac:dyDescent="0.25">
      <c r="A878" s="1422"/>
      <c r="B878" s="1139"/>
      <c r="C878" s="810" t="s">
        <v>90</v>
      </c>
      <c r="D878" s="810"/>
      <c r="E878" s="810"/>
      <c r="F878" s="810"/>
      <c r="G878" s="810"/>
      <c r="H878" s="810"/>
      <c r="I878" s="810"/>
      <c r="J878" s="810"/>
      <c r="K878" s="810"/>
      <c r="L878" s="810"/>
      <c r="M878" s="810"/>
      <c r="N878" s="810"/>
      <c r="O878" s="810"/>
    </row>
    <row r="879" spans="1:15" ht="15.75" x14ac:dyDescent="0.25">
      <c r="A879" s="1847"/>
      <c r="B879" s="1139"/>
      <c r="C879" s="811" t="s">
        <v>91</v>
      </c>
      <c r="D879" s="811"/>
      <c r="E879" s="811"/>
      <c r="F879" s="813"/>
      <c r="G879" s="813"/>
      <c r="H879" s="813"/>
      <c r="I879" s="813"/>
      <c r="J879" s="813"/>
      <c r="K879" s="813"/>
      <c r="L879" s="813"/>
      <c r="M879" s="811"/>
      <c r="N879" s="811"/>
      <c r="O879" s="811"/>
    </row>
    <row r="880" spans="1:15" ht="31.5" x14ac:dyDescent="0.25">
      <c r="A880" s="1422"/>
      <c r="B880" s="1848"/>
      <c r="C880" s="810" t="s">
        <v>90</v>
      </c>
      <c r="D880" s="810"/>
      <c r="E880" s="810"/>
      <c r="F880" s="810"/>
      <c r="G880" s="810"/>
      <c r="H880" s="810"/>
      <c r="I880" s="810"/>
      <c r="J880" s="810"/>
      <c r="K880" s="810"/>
      <c r="L880" s="810"/>
      <c r="M880" s="810"/>
      <c r="N880" s="810"/>
      <c r="O880" s="810"/>
    </row>
    <row r="881" spans="1:15" ht="15.75" x14ac:dyDescent="0.25">
      <c r="A881" s="1847"/>
      <c r="B881" s="1849"/>
      <c r="C881" s="811" t="s">
        <v>91</v>
      </c>
      <c r="D881" s="811"/>
      <c r="E881" s="811"/>
      <c r="F881" s="811"/>
      <c r="G881" s="811"/>
      <c r="H881" s="813"/>
      <c r="I881" s="813"/>
      <c r="J881" s="813"/>
      <c r="K881" s="813"/>
      <c r="L881" s="813"/>
      <c r="M881" s="811"/>
      <c r="N881" s="811"/>
      <c r="O881" s="811"/>
    </row>
    <row r="882" spans="1:15" ht="15.75" x14ac:dyDescent="0.25">
      <c r="A882" s="377"/>
      <c r="B882" s="378"/>
      <c r="C882" s="697"/>
      <c r="D882" s="697"/>
      <c r="E882" s="697"/>
      <c r="F882" s="697"/>
      <c r="G882" s="697"/>
      <c r="H882" s="697"/>
      <c r="I882" s="697"/>
      <c r="J882" s="697"/>
      <c r="K882" s="697"/>
      <c r="L882" s="697"/>
      <c r="M882" s="697"/>
      <c r="N882" s="697"/>
      <c r="O882" s="377"/>
    </row>
    <row r="883" spans="1:15" ht="16.5" thickBot="1" x14ac:dyDescent="0.3">
      <c r="A883" s="377"/>
      <c r="B883" s="378"/>
      <c r="C883" s="697"/>
      <c r="D883" s="697"/>
      <c r="E883" s="697"/>
      <c r="F883" s="697"/>
      <c r="G883" s="697"/>
      <c r="H883" s="697"/>
      <c r="I883" s="697"/>
      <c r="J883" s="697"/>
      <c r="K883" s="697"/>
      <c r="L883" s="697"/>
      <c r="M883" s="697"/>
      <c r="N883" s="697"/>
      <c r="O883" s="377"/>
    </row>
    <row r="884" spans="1:15" ht="16.5" thickBot="1" x14ac:dyDescent="0.3">
      <c r="A884" s="1652" t="s">
        <v>1407</v>
      </c>
      <c r="B884" s="1653"/>
      <c r="C884" s="1653"/>
      <c r="D884" s="1653"/>
      <c r="E884" s="1653"/>
      <c r="F884" s="1653"/>
      <c r="G884" s="1653"/>
      <c r="H884" s="1653"/>
      <c r="I884" s="1653"/>
      <c r="J884" s="1653"/>
      <c r="K884" s="1653"/>
      <c r="L884" s="1653"/>
      <c r="M884" s="1653"/>
      <c r="N884" s="1653"/>
      <c r="O884" s="1654"/>
    </row>
    <row r="885" spans="1:15" x14ac:dyDescent="0.25">
      <c r="A885" s="1633" t="s">
        <v>1656</v>
      </c>
      <c r="B885" s="1634"/>
      <c r="C885" s="1634"/>
      <c r="D885" s="1634"/>
      <c r="E885" s="1634"/>
      <c r="F885" s="1634"/>
      <c r="G885" s="1634"/>
      <c r="H885" s="1634"/>
      <c r="I885" s="1634"/>
      <c r="J885" s="1634"/>
      <c r="K885" s="1634"/>
      <c r="L885" s="1634"/>
      <c r="M885" s="1634"/>
      <c r="N885" s="1634"/>
      <c r="O885" s="1635"/>
    </row>
    <row r="886" spans="1:15" ht="15.75" x14ac:dyDescent="0.25">
      <c r="A886" s="1636" t="s">
        <v>1709</v>
      </c>
      <c r="B886" s="1637"/>
      <c r="C886" s="1637"/>
      <c r="D886" s="1637"/>
      <c r="E886" s="1637"/>
      <c r="F886" s="1637"/>
      <c r="G886" s="1637"/>
      <c r="H886" s="1637"/>
      <c r="I886" s="1637"/>
      <c r="J886" s="1637"/>
      <c r="K886" s="1637"/>
      <c r="L886" s="1637"/>
      <c r="M886" s="1637"/>
      <c r="N886" s="1637"/>
      <c r="O886" s="1638"/>
    </row>
    <row r="887" spans="1:15" ht="15.75" x14ac:dyDescent="0.25">
      <c r="A887" s="1636" t="s">
        <v>1710</v>
      </c>
      <c r="B887" s="1637"/>
      <c r="C887" s="1637"/>
      <c r="D887" s="1637"/>
      <c r="E887" s="1637"/>
      <c r="F887" s="1637"/>
      <c r="G887" s="1637"/>
      <c r="H887" s="1637"/>
      <c r="I887" s="1637"/>
      <c r="J887" s="1637"/>
      <c r="K887" s="1637"/>
      <c r="L887" s="1637"/>
      <c r="M887" s="1637"/>
      <c r="N887" s="1637"/>
      <c r="O887" s="1638"/>
    </row>
    <row r="888" spans="1:15" x14ac:dyDescent="0.25">
      <c r="A888" s="1746" t="s">
        <v>1711</v>
      </c>
      <c r="B888" s="1072"/>
      <c r="C888" s="1072"/>
      <c r="D888" s="1072"/>
      <c r="E888" s="1072"/>
      <c r="F888" s="1072"/>
      <c r="G888" s="1072"/>
      <c r="H888" s="1072"/>
      <c r="I888" s="1072"/>
      <c r="J888" s="1072"/>
      <c r="K888" s="1072"/>
      <c r="L888" s="1072"/>
      <c r="M888" s="1072"/>
      <c r="N888" s="1072"/>
      <c r="O888" s="1747"/>
    </row>
    <row r="889" spans="1:15" x14ac:dyDescent="0.25">
      <c r="A889" s="1642" t="s">
        <v>1712</v>
      </c>
      <c r="B889" s="1643"/>
      <c r="C889" s="1643"/>
      <c r="D889" s="1643"/>
      <c r="E889" s="1643"/>
      <c r="F889" s="1643"/>
      <c r="G889" s="1643"/>
      <c r="H889" s="1643"/>
      <c r="I889" s="1643"/>
      <c r="J889" s="1643"/>
      <c r="K889" s="1643"/>
      <c r="L889" s="1643"/>
      <c r="M889" s="1643"/>
      <c r="N889" s="1643"/>
      <c r="O889" s="1644"/>
    </row>
    <row r="890" spans="1:15" ht="15.75" x14ac:dyDescent="0.25">
      <c r="A890" s="1645" t="s">
        <v>1713</v>
      </c>
      <c r="B890" s="1646"/>
      <c r="C890" s="1646"/>
      <c r="D890" s="1646"/>
      <c r="E890" s="1646"/>
      <c r="F890" s="1646"/>
      <c r="G890" s="1646"/>
      <c r="H890" s="1646"/>
      <c r="I890" s="1646"/>
      <c r="J890" s="1646"/>
      <c r="K890" s="1646"/>
      <c r="L890" s="1646"/>
      <c r="M890" s="1646"/>
      <c r="N890" s="1646"/>
      <c r="O890" s="1647"/>
    </row>
    <row r="891" spans="1:15" ht="16.5" thickBot="1" x14ac:dyDescent="0.3">
      <c r="A891" s="1624" t="s">
        <v>1714</v>
      </c>
      <c r="B891" s="1625"/>
      <c r="C891" s="1625"/>
      <c r="D891" s="1625"/>
      <c r="E891" s="1625"/>
      <c r="F891" s="1625"/>
      <c r="G891" s="1625"/>
      <c r="H891" s="1625"/>
      <c r="I891" s="1625"/>
      <c r="J891" s="1625"/>
      <c r="K891" s="1625"/>
      <c r="L891" s="1625"/>
      <c r="M891" s="1625"/>
      <c r="N891" s="1625"/>
      <c r="O891" s="1626"/>
    </row>
    <row r="892" spans="1:15" ht="15.75" thickBot="1" x14ac:dyDescent="0.3">
      <c r="A892" s="1741" t="s">
        <v>1715</v>
      </c>
      <c r="B892" s="1742"/>
      <c r="C892" s="1742"/>
      <c r="D892" s="1742"/>
      <c r="E892" s="1742"/>
      <c r="F892" s="1742"/>
      <c r="G892" s="1742"/>
      <c r="H892" s="1742"/>
      <c r="I892" s="1742"/>
      <c r="J892" s="1742"/>
      <c r="K892" s="1742"/>
      <c r="L892" s="1742"/>
      <c r="M892" s="1742"/>
      <c r="N892" s="1742"/>
      <c r="O892" s="1743"/>
    </row>
    <row r="893" spans="1:15" ht="15.75" thickBot="1" x14ac:dyDescent="0.3">
      <c r="A893" s="1741" t="s">
        <v>1716</v>
      </c>
      <c r="B893" s="1742"/>
      <c r="C893" s="1742"/>
      <c r="D893" s="1742"/>
      <c r="E893" s="1742"/>
      <c r="F893" s="1742"/>
      <c r="G893" s="1742"/>
      <c r="H893" s="1742"/>
      <c r="I893" s="1742"/>
      <c r="J893" s="1742"/>
      <c r="K893" s="1742"/>
      <c r="L893" s="1742"/>
      <c r="M893" s="1742"/>
      <c r="N893" s="1742"/>
      <c r="O893" s="1743"/>
    </row>
    <row r="894" spans="1:15" ht="16.5" thickBot="1" x14ac:dyDescent="0.3">
      <c r="A894" s="1630" t="s">
        <v>1417</v>
      </c>
      <c r="B894" s="1631"/>
      <c r="C894" s="1631"/>
      <c r="D894" s="1631"/>
      <c r="E894" s="1631"/>
      <c r="F894" s="1631"/>
      <c r="G894" s="1631"/>
      <c r="H894" s="1631"/>
      <c r="I894" s="1631"/>
      <c r="J894" s="1631"/>
      <c r="K894" s="1631"/>
      <c r="L894" s="1631"/>
      <c r="M894" s="1631"/>
      <c r="N894" s="1631"/>
      <c r="O894" s="1632"/>
    </row>
    <row r="895" spans="1:15" ht="16.5" thickBot="1" x14ac:dyDescent="0.3">
      <c r="A895" s="1630" t="s">
        <v>1418</v>
      </c>
      <c r="B895" s="1631"/>
      <c r="C895" s="1631"/>
      <c r="D895" s="1631"/>
      <c r="E895" s="1631"/>
      <c r="F895" s="1631"/>
      <c r="G895" s="1631"/>
      <c r="H895" s="1631"/>
      <c r="I895" s="1631"/>
      <c r="J895" s="1631"/>
      <c r="K895" s="1631"/>
      <c r="L895" s="1631"/>
      <c r="M895" s="1631"/>
      <c r="N895" s="1631"/>
      <c r="O895" s="1632"/>
    </row>
    <row r="896" spans="1:15" ht="16.5" thickBot="1" x14ac:dyDescent="0.3">
      <c r="A896" s="1630" t="s">
        <v>1419</v>
      </c>
      <c r="B896" s="1631"/>
      <c r="C896" s="1631"/>
      <c r="D896" s="1631"/>
      <c r="E896" s="1631"/>
      <c r="F896" s="1631"/>
      <c r="G896" s="1631"/>
      <c r="H896" s="1631"/>
      <c r="I896" s="1631"/>
      <c r="J896" s="1631"/>
      <c r="K896" s="1631"/>
      <c r="L896" s="1631"/>
      <c r="M896" s="1631"/>
      <c r="N896" s="1631"/>
      <c r="O896" s="1632"/>
    </row>
    <row r="897" spans="1:15" ht="15.75" x14ac:dyDescent="0.25">
      <c r="A897" s="716"/>
      <c r="B897" s="717"/>
      <c r="C897" s="725"/>
      <c r="D897" s="725"/>
      <c r="E897" s="725"/>
      <c r="F897" s="725"/>
      <c r="G897" s="725"/>
      <c r="H897" s="725"/>
      <c r="I897" s="725"/>
      <c r="J897" s="725"/>
      <c r="K897" s="725"/>
      <c r="L897" s="725"/>
      <c r="M897" s="725"/>
      <c r="N897" s="725"/>
      <c r="O897" s="716"/>
    </row>
    <row r="898" spans="1:15" x14ac:dyDescent="0.25">
      <c r="A898" s="681"/>
      <c r="B898" s="681"/>
      <c r="C898" s="681"/>
      <c r="D898" s="681"/>
      <c r="E898" s="681"/>
      <c r="F898" s="681"/>
      <c r="G898" s="681"/>
      <c r="H898" s="681"/>
      <c r="I898" s="681"/>
      <c r="J898" s="681"/>
      <c r="K898" s="681"/>
      <c r="L898" s="681"/>
      <c r="M898" s="681"/>
      <c r="N898" s="681"/>
      <c r="O898" s="681"/>
    </row>
    <row r="899" spans="1:15" ht="23.25" x14ac:dyDescent="0.35">
      <c r="A899" s="842"/>
      <c r="B899" s="843"/>
      <c r="C899" s="844"/>
      <c r="D899" s="844"/>
      <c r="E899" s="844"/>
      <c r="F899" s="844"/>
      <c r="G899" s="844"/>
      <c r="H899" s="844"/>
      <c r="I899" s="844"/>
      <c r="J899" s="844"/>
      <c r="K899" s="844"/>
      <c r="L899" s="844"/>
      <c r="M899" s="844"/>
      <c r="N899" s="844"/>
      <c r="O899" s="842"/>
    </row>
    <row r="900" spans="1:15" ht="31.5" x14ac:dyDescent="0.25">
      <c r="A900" s="695" t="s">
        <v>484</v>
      </c>
      <c r="B900" s="1046" t="s">
        <v>1717</v>
      </c>
      <c r="C900" s="1679"/>
      <c r="D900" s="1679"/>
      <c r="E900" s="1679"/>
      <c r="F900" s="1679"/>
      <c r="G900" s="1679"/>
      <c r="H900" s="1679"/>
      <c r="I900" s="1679"/>
      <c r="J900" s="1680"/>
      <c r="K900" s="1046" t="s">
        <v>1389</v>
      </c>
      <c r="L900" s="1679"/>
      <c r="M900" s="1679"/>
      <c r="N900" s="1680"/>
      <c r="O900" s="736">
        <v>15</v>
      </c>
    </row>
    <row r="901" spans="1:15" ht="31.5" x14ac:dyDescent="0.25">
      <c r="A901" s="845"/>
      <c r="B901" s="846"/>
      <c r="C901" s="847"/>
      <c r="D901" s="848"/>
      <c r="E901" s="1811" t="s">
        <v>14</v>
      </c>
      <c r="F901" s="1812"/>
      <c r="G901" s="1812"/>
      <c r="H901" s="1813"/>
      <c r="I901" s="849" t="s">
        <v>15</v>
      </c>
      <c r="J901" s="850"/>
      <c r="K901" s="851"/>
      <c r="L901" s="1811" t="s">
        <v>16</v>
      </c>
      <c r="M901" s="1812"/>
      <c r="N901" s="1813"/>
      <c r="O901" s="849" t="s">
        <v>15</v>
      </c>
    </row>
    <row r="902" spans="1:15" x14ac:dyDescent="0.25">
      <c r="A902" s="1837" t="s">
        <v>17</v>
      </c>
      <c r="B902" s="1844"/>
      <c r="C902" s="1844"/>
      <c r="D902" s="1838"/>
      <c r="E902" s="1816" t="s">
        <v>1718</v>
      </c>
      <c r="F902" s="1818"/>
      <c r="G902" s="1818"/>
      <c r="H902" s="1817"/>
      <c r="I902" s="852">
        <v>50</v>
      </c>
      <c r="J902" s="1837" t="s">
        <v>19</v>
      </c>
      <c r="K902" s="1838"/>
      <c r="L902" s="1816" t="s">
        <v>1719</v>
      </c>
      <c r="M902" s="1818"/>
      <c r="N902" s="1817"/>
      <c r="O902" s="852">
        <v>50</v>
      </c>
    </row>
    <row r="903" spans="1:15" x14ac:dyDescent="0.25">
      <c r="A903" s="1839"/>
      <c r="B903" s="1845"/>
      <c r="C903" s="1845"/>
      <c r="D903" s="1840"/>
      <c r="E903" s="1816"/>
      <c r="F903" s="1818"/>
      <c r="G903" s="1818"/>
      <c r="H903" s="1817"/>
      <c r="I903" s="853"/>
      <c r="J903" s="1839"/>
      <c r="K903" s="1840"/>
      <c r="L903" s="1816" t="s">
        <v>1720</v>
      </c>
      <c r="M903" s="1818"/>
      <c r="N903" s="1817"/>
      <c r="O903" s="852">
        <v>50</v>
      </c>
    </row>
    <row r="904" spans="1:15" x14ac:dyDescent="0.25">
      <c r="A904" s="1839"/>
      <c r="B904" s="1845"/>
      <c r="C904" s="1845"/>
      <c r="D904" s="1840"/>
      <c r="E904" s="1816"/>
      <c r="F904" s="1818"/>
      <c r="G904" s="1818"/>
      <c r="H904" s="1817"/>
      <c r="I904" s="853"/>
      <c r="J904" s="1839"/>
      <c r="K904" s="1840"/>
      <c r="L904" s="1816" t="s">
        <v>1721</v>
      </c>
      <c r="M904" s="1818"/>
      <c r="N904" s="1817"/>
      <c r="O904" s="852">
        <v>50</v>
      </c>
    </row>
    <row r="905" spans="1:15" x14ac:dyDescent="0.25">
      <c r="A905" s="1839"/>
      <c r="B905" s="1845"/>
      <c r="C905" s="1845"/>
      <c r="D905" s="1840"/>
      <c r="E905" s="1816"/>
      <c r="F905" s="1818"/>
      <c r="G905" s="1818"/>
      <c r="H905" s="1817"/>
      <c r="I905" s="853"/>
      <c r="J905" s="1839"/>
      <c r="K905" s="1840"/>
      <c r="L905" s="1816"/>
      <c r="M905" s="1818"/>
      <c r="N905" s="1817"/>
      <c r="O905" s="852"/>
    </row>
    <row r="906" spans="1:15" x14ac:dyDescent="0.25">
      <c r="A906" s="1839"/>
      <c r="B906" s="1845"/>
      <c r="C906" s="1845"/>
      <c r="D906" s="1840"/>
      <c r="E906" s="1816"/>
      <c r="F906" s="1818"/>
      <c r="G906" s="1818"/>
      <c r="H906" s="1817"/>
      <c r="I906" s="853"/>
      <c r="J906" s="1839"/>
      <c r="K906" s="1840"/>
      <c r="L906" s="1816"/>
      <c r="M906" s="1818"/>
      <c r="N906" s="1817"/>
      <c r="O906" s="852"/>
    </row>
    <row r="907" spans="1:15" x14ac:dyDescent="0.25">
      <c r="A907" s="1839"/>
      <c r="B907" s="1845"/>
      <c r="C907" s="1845"/>
      <c r="D907" s="1840"/>
      <c r="E907" s="1816"/>
      <c r="F907" s="1818"/>
      <c r="G907" s="1818"/>
      <c r="H907" s="1817"/>
      <c r="I907" s="853"/>
      <c r="J907" s="1839"/>
      <c r="K907" s="1840"/>
      <c r="L907" s="1816"/>
      <c r="M907" s="1818"/>
      <c r="N907" s="1817"/>
      <c r="O907" s="852"/>
    </row>
    <row r="908" spans="1:15" x14ac:dyDescent="0.25">
      <c r="A908" s="1839"/>
      <c r="B908" s="1845"/>
      <c r="C908" s="1845"/>
      <c r="D908" s="1840"/>
      <c r="E908" s="1816"/>
      <c r="F908" s="1818"/>
      <c r="G908" s="1818"/>
      <c r="H908" s="1817"/>
      <c r="I908" s="853"/>
      <c r="J908" s="1839"/>
      <c r="K908" s="1840"/>
      <c r="L908" s="1816"/>
      <c r="M908" s="1818"/>
      <c r="N908" s="1817"/>
      <c r="O908" s="852"/>
    </row>
    <row r="909" spans="1:15" x14ac:dyDescent="0.25">
      <c r="A909" s="1841"/>
      <c r="B909" s="1846"/>
      <c r="C909" s="1846"/>
      <c r="D909" s="1842"/>
      <c r="E909" s="1816"/>
      <c r="F909" s="1818"/>
      <c r="G909" s="1818"/>
      <c r="H909" s="1817"/>
      <c r="I909" s="853"/>
      <c r="J909" s="1841"/>
      <c r="K909" s="1842"/>
      <c r="L909" s="1816"/>
      <c r="M909" s="1818"/>
      <c r="N909" s="1817"/>
      <c r="O909" s="852"/>
    </row>
    <row r="910" spans="1:15" ht="15.75" x14ac:dyDescent="0.25">
      <c r="A910" s="854"/>
      <c r="B910" s="855"/>
      <c r="C910" s="856"/>
      <c r="D910" s="856"/>
      <c r="E910" s="856"/>
      <c r="F910" s="856"/>
      <c r="G910" s="856"/>
      <c r="H910" s="856"/>
      <c r="I910" s="856"/>
      <c r="J910" s="856"/>
      <c r="K910" s="856"/>
      <c r="L910" s="856"/>
      <c r="M910" s="856"/>
      <c r="N910" s="856"/>
      <c r="O910" s="854"/>
    </row>
    <row r="911" spans="1:15" ht="15.75" x14ac:dyDescent="0.25">
      <c r="A911" s="857"/>
      <c r="B911" s="858"/>
      <c r="C911" s="859"/>
      <c r="D911" s="859"/>
      <c r="E911" s="859"/>
      <c r="F911" s="859"/>
      <c r="G911" s="859"/>
      <c r="H911" s="859"/>
      <c r="I911" s="859"/>
      <c r="J911" s="859"/>
      <c r="K911" s="859"/>
      <c r="L911" s="859"/>
      <c r="M911" s="859"/>
      <c r="N911" s="859"/>
      <c r="O911" s="857"/>
    </row>
    <row r="912" spans="1:15" ht="63" x14ac:dyDescent="0.25">
      <c r="A912" s="860" t="s">
        <v>48</v>
      </c>
      <c r="B912" s="861" t="s">
        <v>49</v>
      </c>
      <c r="C912" s="861" t="s">
        <v>50</v>
      </c>
      <c r="D912" s="861" t="s">
        <v>51</v>
      </c>
      <c r="E912" s="860" t="s">
        <v>52</v>
      </c>
      <c r="F912" s="1799" t="s">
        <v>53</v>
      </c>
      <c r="G912" s="1801"/>
      <c r="H912" s="1799" t="s">
        <v>54</v>
      </c>
      <c r="I912" s="1801"/>
      <c r="J912" s="861" t="s">
        <v>55</v>
      </c>
      <c r="K912" s="1799" t="s">
        <v>56</v>
      </c>
      <c r="L912" s="1801"/>
      <c r="M912" s="1799" t="s">
        <v>57</v>
      </c>
      <c r="N912" s="1800"/>
      <c r="O912" s="1801"/>
    </row>
    <row r="913" spans="1:15" ht="60" x14ac:dyDescent="0.25">
      <c r="A913" s="862" t="s">
        <v>58</v>
      </c>
      <c r="B913" s="849" t="s">
        <v>95</v>
      </c>
      <c r="C913" s="852" t="s">
        <v>1722</v>
      </c>
      <c r="D913" s="853" t="s">
        <v>262</v>
      </c>
      <c r="E913" s="853" t="s">
        <v>61</v>
      </c>
      <c r="F913" s="1814" t="s">
        <v>1642</v>
      </c>
      <c r="G913" s="1815"/>
      <c r="H913" s="1816" t="s">
        <v>1643</v>
      </c>
      <c r="I913" s="1817"/>
      <c r="J913" s="863"/>
      <c r="K913" s="1816" t="s">
        <v>139</v>
      </c>
      <c r="L913" s="1817"/>
      <c r="M913" s="1816" t="s">
        <v>1637</v>
      </c>
      <c r="N913" s="1818"/>
      <c r="O913" s="1817"/>
    </row>
    <row r="914" spans="1:15" ht="15.75" x14ac:dyDescent="0.25">
      <c r="A914" s="1799" t="s">
        <v>67</v>
      </c>
      <c r="B914" s="1801"/>
      <c r="C914" s="1814" t="s">
        <v>1723</v>
      </c>
      <c r="D914" s="1843"/>
      <c r="E914" s="1843"/>
      <c r="F914" s="1843"/>
      <c r="G914" s="1815"/>
      <c r="H914" s="1822" t="s">
        <v>69</v>
      </c>
      <c r="I914" s="1823"/>
      <c r="J914" s="1824"/>
      <c r="K914" s="1816" t="s">
        <v>1645</v>
      </c>
      <c r="L914" s="1818"/>
      <c r="M914" s="1818"/>
      <c r="N914" s="1818"/>
      <c r="O914" s="1817"/>
    </row>
    <row r="915" spans="1:15" ht="15.75" x14ac:dyDescent="0.25">
      <c r="A915" s="1808" t="s">
        <v>71</v>
      </c>
      <c r="B915" s="1809"/>
      <c r="C915" s="1809"/>
      <c r="D915" s="1809"/>
      <c r="E915" s="1809"/>
      <c r="F915" s="1810"/>
      <c r="G915" s="1808" t="s">
        <v>72</v>
      </c>
      <c r="H915" s="1809"/>
      <c r="I915" s="1809"/>
      <c r="J915" s="1809"/>
      <c r="K915" s="1809"/>
      <c r="L915" s="1809"/>
      <c r="M915" s="1809"/>
      <c r="N915" s="1809"/>
      <c r="O915" s="1810"/>
    </row>
    <row r="916" spans="1:15" ht="15.75" x14ac:dyDescent="0.25">
      <c r="A916" s="1811" t="s">
        <v>1646</v>
      </c>
      <c r="B916" s="1812"/>
      <c r="C916" s="1812"/>
      <c r="D916" s="1812"/>
      <c r="E916" s="1812"/>
      <c r="F916" s="1813"/>
      <c r="G916" s="1811" t="s">
        <v>1647</v>
      </c>
      <c r="H916" s="1812"/>
      <c r="I916" s="1812"/>
      <c r="J916" s="1812"/>
      <c r="K916" s="1812"/>
      <c r="L916" s="1812"/>
      <c r="M916" s="1812"/>
      <c r="N916" s="1812"/>
      <c r="O916" s="1813"/>
    </row>
    <row r="917" spans="1:15" ht="15.75" x14ac:dyDescent="0.25">
      <c r="A917" s="1808" t="s">
        <v>75</v>
      </c>
      <c r="B917" s="1809"/>
      <c r="C917" s="1809"/>
      <c r="D917" s="1809"/>
      <c r="E917" s="1809"/>
      <c r="F917" s="1810"/>
      <c r="G917" s="1808" t="s">
        <v>76</v>
      </c>
      <c r="H917" s="1809"/>
      <c r="I917" s="1809"/>
      <c r="J917" s="1809"/>
      <c r="K917" s="1809"/>
      <c r="L917" s="1809"/>
      <c r="M917" s="1809"/>
      <c r="N917" s="1809"/>
      <c r="O917" s="1810"/>
    </row>
    <row r="918" spans="1:15" x14ac:dyDescent="0.25">
      <c r="A918" s="1796"/>
      <c r="B918" s="1797"/>
      <c r="C918" s="1797"/>
      <c r="D918" s="1797"/>
      <c r="E918" s="1797"/>
      <c r="F918" s="1798"/>
      <c r="G918" s="1796"/>
      <c r="H918" s="1797"/>
      <c r="I918" s="1797"/>
      <c r="J918" s="1797"/>
      <c r="K918" s="1797"/>
      <c r="L918" s="1797"/>
      <c r="M918" s="1797"/>
      <c r="N918" s="1797"/>
      <c r="O918" s="1798"/>
    </row>
    <row r="919" spans="1:15" ht="15.75" x14ac:dyDescent="0.25">
      <c r="A919" s="854"/>
      <c r="B919" s="855"/>
      <c r="C919" s="855"/>
      <c r="D919" s="846"/>
      <c r="E919" s="846"/>
      <c r="F919" s="846"/>
      <c r="G919" s="846"/>
      <c r="H919" s="846"/>
      <c r="I919" s="846"/>
      <c r="J919" s="846"/>
      <c r="K919" s="846"/>
      <c r="L919" s="846"/>
      <c r="M919" s="846"/>
      <c r="N919" s="846"/>
      <c r="O919" s="845"/>
    </row>
    <row r="920" spans="1:15" ht="15.75" x14ac:dyDescent="0.25">
      <c r="A920" s="864"/>
      <c r="B920" s="864"/>
      <c r="C920" s="865"/>
      <c r="D920" s="1799" t="s">
        <v>77</v>
      </c>
      <c r="E920" s="1800"/>
      <c r="F920" s="1800"/>
      <c r="G920" s="1800"/>
      <c r="H920" s="1800"/>
      <c r="I920" s="1800"/>
      <c r="J920" s="1800"/>
      <c r="K920" s="1800"/>
      <c r="L920" s="1800"/>
      <c r="M920" s="1800"/>
      <c r="N920" s="1800"/>
      <c r="O920" s="1801"/>
    </row>
    <row r="921" spans="1:15" ht="15.75" x14ac:dyDescent="0.25">
      <c r="A921" s="857"/>
      <c r="B921" s="858"/>
      <c r="C921" s="866"/>
      <c r="D921" s="861" t="s">
        <v>78</v>
      </c>
      <c r="E921" s="861" t="s">
        <v>79</v>
      </c>
      <c r="F921" s="861" t="s">
        <v>80</v>
      </c>
      <c r="G921" s="861" t="s">
        <v>81</v>
      </c>
      <c r="H921" s="861" t="s">
        <v>82</v>
      </c>
      <c r="I921" s="861" t="s">
        <v>83</v>
      </c>
      <c r="J921" s="861" t="s">
        <v>84</v>
      </c>
      <c r="K921" s="861" t="s">
        <v>85</v>
      </c>
      <c r="L921" s="861" t="s">
        <v>86</v>
      </c>
      <c r="M921" s="861" t="s">
        <v>87</v>
      </c>
      <c r="N921" s="861" t="s">
        <v>88</v>
      </c>
      <c r="O921" s="861" t="s">
        <v>89</v>
      </c>
    </row>
    <row r="922" spans="1:15" ht="15.75" x14ac:dyDescent="0.25">
      <c r="A922" s="1802" t="s">
        <v>90</v>
      </c>
      <c r="B922" s="1803"/>
      <c r="C922" s="1804"/>
      <c r="D922" s="867">
        <v>4</v>
      </c>
      <c r="E922" s="867">
        <v>20</v>
      </c>
      <c r="F922" s="867">
        <v>35</v>
      </c>
      <c r="G922" s="867">
        <v>50</v>
      </c>
      <c r="H922" s="867">
        <v>58</v>
      </c>
      <c r="I922" s="867">
        <v>67</v>
      </c>
      <c r="J922" s="867">
        <v>69</v>
      </c>
      <c r="K922" s="867">
        <v>75</v>
      </c>
      <c r="L922" s="867">
        <v>82</v>
      </c>
      <c r="M922" s="867">
        <v>90</v>
      </c>
      <c r="N922" s="867">
        <v>97</v>
      </c>
      <c r="O922" s="867">
        <v>100</v>
      </c>
    </row>
    <row r="923" spans="1:15" ht="15.75" x14ac:dyDescent="0.25">
      <c r="A923" s="1805" t="s">
        <v>91</v>
      </c>
      <c r="B923" s="1806"/>
      <c r="C923" s="1807"/>
      <c r="D923" s="868"/>
      <c r="E923" s="868"/>
      <c r="F923" s="868"/>
      <c r="G923" s="868"/>
      <c r="H923" s="868"/>
      <c r="I923" s="868"/>
      <c r="J923" s="868"/>
      <c r="K923" s="868"/>
      <c r="L923" s="868"/>
      <c r="M923" s="868"/>
      <c r="N923" s="868"/>
      <c r="O923" s="868"/>
    </row>
    <row r="924" spans="1:15" x14ac:dyDescent="0.25">
      <c r="A924" s="681"/>
      <c r="B924" s="681"/>
      <c r="C924" s="681"/>
      <c r="D924" s="681"/>
      <c r="E924" s="681"/>
      <c r="F924" s="681"/>
      <c r="G924" s="681"/>
      <c r="H924" s="681"/>
      <c r="I924" s="681"/>
      <c r="J924" s="681"/>
      <c r="K924" s="681"/>
      <c r="L924" s="681"/>
      <c r="M924" s="681"/>
      <c r="N924" s="681"/>
      <c r="O924" s="681"/>
    </row>
    <row r="925" spans="1:15" x14ac:dyDescent="0.25">
      <c r="A925" s="681"/>
      <c r="B925" s="681"/>
      <c r="C925" s="681"/>
      <c r="D925" s="681"/>
      <c r="E925" s="681"/>
      <c r="F925" s="681"/>
      <c r="G925" s="681"/>
      <c r="H925" s="681"/>
      <c r="I925" s="681"/>
      <c r="J925" s="681"/>
      <c r="K925" s="681"/>
      <c r="L925" s="681"/>
      <c r="M925" s="681"/>
      <c r="N925" s="681"/>
      <c r="O925" s="681"/>
    </row>
    <row r="926" spans="1:15" ht="31.5" x14ac:dyDescent="0.25">
      <c r="A926" s="869" t="s">
        <v>101</v>
      </c>
      <c r="B926" s="869" t="s">
        <v>49</v>
      </c>
      <c r="C926" s="870"/>
      <c r="D926" s="869" t="s">
        <v>78</v>
      </c>
      <c r="E926" s="869" t="s">
        <v>79</v>
      </c>
      <c r="F926" s="869" t="s">
        <v>80</v>
      </c>
      <c r="G926" s="869" t="s">
        <v>81</v>
      </c>
      <c r="H926" s="869" t="s">
        <v>82</v>
      </c>
      <c r="I926" s="869" t="s">
        <v>83</v>
      </c>
      <c r="J926" s="869" t="s">
        <v>84</v>
      </c>
      <c r="K926" s="869" t="s">
        <v>85</v>
      </c>
      <c r="L926" s="869" t="s">
        <v>86</v>
      </c>
      <c r="M926" s="869" t="s">
        <v>87</v>
      </c>
      <c r="N926" s="869" t="s">
        <v>88</v>
      </c>
      <c r="O926" s="869" t="s">
        <v>89</v>
      </c>
    </row>
    <row r="927" spans="1:15" ht="31.5" x14ac:dyDescent="0.25">
      <c r="A927" s="1790" t="s">
        <v>1724</v>
      </c>
      <c r="B927" s="1792">
        <v>5</v>
      </c>
      <c r="C927" s="871" t="s">
        <v>90</v>
      </c>
      <c r="D927" s="871">
        <v>5</v>
      </c>
      <c r="E927" s="871">
        <v>30</v>
      </c>
      <c r="F927" s="871">
        <v>60</v>
      </c>
      <c r="G927" s="871">
        <v>100</v>
      </c>
      <c r="H927" s="872"/>
      <c r="I927" s="872"/>
      <c r="J927" s="872"/>
      <c r="K927" s="872"/>
      <c r="L927" s="872"/>
      <c r="M927" s="872"/>
      <c r="N927" s="872"/>
      <c r="O927" s="872"/>
    </row>
    <row r="928" spans="1:15" ht="15.75" x14ac:dyDescent="0.25">
      <c r="A928" s="1791"/>
      <c r="B928" s="1793"/>
      <c r="C928" s="873" t="s">
        <v>91</v>
      </c>
      <c r="D928" s="873">
        <v>5</v>
      </c>
      <c r="E928" s="874">
        <v>30</v>
      </c>
      <c r="F928" s="874">
        <v>60</v>
      </c>
      <c r="G928" s="874">
        <v>100</v>
      </c>
      <c r="H928" s="875"/>
      <c r="I928" s="875"/>
      <c r="J928" s="875"/>
      <c r="K928" s="875"/>
      <c r="L928" s="875"/>
      <c r="M928" s="875"/>
      <c r="N928" s="875"/>
      <c r="O928" s="875"/>
    </row>
    <row r="929" spans="1:15" ht="31.5" x14ac:dyDescent="0.25">
      <c r="A929" s="1790" t="s">
        <v>1725</v>
      </c>
      <c r="B929" s="1792">
        <v>10</v>
      </c>
      <c r="C929" s="871" t="s">
        <v>90</v>
      </c>
      <c r="D929" s="871">
        <v>5</v>
      </c>
      <c r="E929" s="871">
        <v>30</v>
      </c>
      <c r="F929" s="871">
        <v>60</v>
      </c>
      <c r="G929" s="871">
        <v>100</v>
      </c>
      <c r="H929" s="872"/>
      <c r="I929" s="872"/>
      <c r="J929" s="872"/>
      <c r="K929" s="872"/>
      <c r="L929" s="872"/>
      <c r="M929" s="872"/>
      <c r="N929" s="872"/>
      <c r="O929" s="872"/>
    </row>
    <row r="930" spans="1:15" ht="15.75" x14ac:dyDescent="0.25">
      <c r="A930" s="1791"/>
      <c r="B930" s="1793"/>
      <c r="C930" s="873" t="s">
        <v>91</v>
      </c>
      <c r="D930" s="873">
        <v>5</v>
      </c>
      <c r="E930" s="874">
        <v>30</v>
      </c>
      <c r="F930" s="873">
        <v>60</v>
      </c>
      <c r="G930" s="873">
        <v>100</v>
      </c>
      <c r="H930" s="875"/>
      <c r="I930" s="875"/>
      <c r="J930" s="875"/>
      <c r="K930" s="875"/>
      <c r="L930" s="875"/>
      <c r="M930" s="875"/>
      <c r="N930" s="875"/>
      <c r="O930" s="875"/>
    </row>
    <row r="931" spans="1:15" ht="31.5" x14ac:dyDescent="0.25">
      <c r="A931" s="1794" t="s">
        <v>1726</v>
      </c>
      <c r="B931" s="1792">
        <v>15</v>
      </c>
      <c r="C931" s="871" t="s">
        <v>90</v>
      </c>
      <c r="D931" s="871">
        <v>5</v>
      </c>
      <c r="E931" s="871">
        <v>20</v>
      </c>
      <c r="F931" s="871">
        <v>30</v>
      </c>
      <c r="G931" s="871">
        <v>40</v>
      </c>
      <c r="H931" s="871">
        <v>50</v>
      </c>
      <c r="I931" s="871">
        <v>60</v>
      </c>
      <c r="J931" s="871">
        <v>70</v>
      </c>
      <c r="K931" s="871">
        <v>80</v>
      </c>
      <c r="L931" s="871">
        <v>90</v>
      </c>
      <c r="M931" s="871">
        <v>100</v>
      </c>
      <c r="N931" s="872"/>
      <c r="O931" s="872"/>
    </row>
    <row r="932" spans="1:15" ht="15.75" x14ac:dyDescent="0.25">
      <c r="A932" s="1795"/>
      <c r="B932" s="1793"/>
      <c r="C932" s="873" t="s">
        <v>91</v>
      </c>
      <c r="D932" s="873">
        <v>5</v>
      </c>
      <c r="E932" s="874">
        <v>20</v>
      </c>
      <c r="F932" s="874">
        <v>30</v>
      </c>
      <c r="G932" s="874">
        <v>40</v>
      </c>
      <c r="H932" s="874">
        <v>45</v>
      </c>
      <c r="I932" s="874">
        <v>50</v>
      </c>
      <c r="J932" s="874">
        <v>55</v>
      </c>
      <c r="K932" s="874">
        <v>60</v>
      </c>
      <c r="L932" s="874">
        <v>70</v>
      </c>
      <c r="M932" s="875"/>
      <c r="N932" s="875"/>
      <c r="O932" s="875"/>
    </row>
    <row r="933" spans="1:15" ht="31.5" x14ac:dyDescent="0.25">
      <c r="A933" s="1790" t="s">
        <v>1727</v>
      </c>
      <c r="B933" s="1792">
        <v>30</v>
      </c>
      <c r="C933" s="871" t="s">
        <v>90</v>
      </c>
      <c r="D933" s="871">
        <v>5</v>
      </c>
      <c r="E933" s="871">
        <v>20</v>
      </c>
      <c r="F933" s="871">
        <v>40</v>
      </c>
      <c r="G933" s="871">
        <v>60</v>
      </c>
      <c r="H933" s="871">
        <v>80</v>
      </c>
      <c r="I933" s="871">
        <v>100</v>
      </c>
      <c r="J933" s="872"/>
      <c r="K933" s="872"/>
      <c r="L933" s="872"/>
      <c r="M933" s="872"/>
      <c r="N933" s="872"/>
      <c r="O933" s="872"/>
    </row>
    <row r="934" spans="1:15" ht="15.75" x14ac:dyDescent="0.25">
      <c r="A934" s="1791"/>
      <c r="B934" s="1793"/>
      <c r="C934" s="873" t="s">
        <v>91</v>
      </c>
      <c r="D934" s="873">
        <v>5</v>
      </c>
      <c r="E934" s="873">
        <v>20</v>
      </c>
      <c r="F934" s="874">
        <v>40</v>
      </c>
      <c r="G934" s="874">
        <v>60</v>
      </c>
      <c r="H934" s="874">
        <v>75</v>
      </c>
      <c r="I934" s="874">
        <v>80</v>
      </c>
      <c r="J934" s="874">
        <v>90</v>
      </c>
      <c r="K934" s="874">
        <v>95</v>
      </c>
      <c r="L934" s="874">
        <v>100</v>
      </c>
      <c r="M934" s="875"/>
      <c r="N934" s="875"/>
      <c r="O934" s="875"/>
    </row>
    <row r="935" spans="1:15" ht="31.5" x14ac:dyDescent="0.25">
      <c r="A935" s="1790" t="s">
        <v>1728</v>
      </c>
      <c r="B935" s="1792">
        <v>5</v>
      </c>
      <c r="C935" s="871" t="s">
        <v>90</v>
      </c>
      <c r="D935" s="871">
        <v>5</v>
      </c>
      <c r="E935" s="871">
        <v>20</v>
      </c>
      <c r="F935" s="871">
        <v>30</v>
      </c>
      <c r="G935" s="871">
        <v>50</v>
      </c>
      <c r="H935" s="871">
        <v>70</v>
      </c>
      <c r="I935" s="871">
        <v>90</v>
      </c>
      <c r="J935" s="871">
        <v>100</v>
      </c>
      <c r="K935" s="872"/>
      <c r="L935" s="872"/>
      <c r="M935" s="872"/>
      <c r="N935" s="872"/>
      <c r="O935" s="872"/>
    </row>
    <row r="936" spans="1:15" ht="15.75" x14ac:dyDescent="0.25">
      <c r="A936" s="1791"/>
      <c r="B936" s="1793"/>
      <c r="C936" s="873" t="s">
        <v>91</v>
      </c>
      <c r="D936" s="873">
        <v>5</v>
      </c>
      <c r="E936" s="873">
        <v>20</v>
      </c>
      <c r="F936" s="874">
        <v>30</v>
      </c>
      <c r="G936" s="873">
        <v>50</v>
      </c>
      <c r="H936" s="874">
        <v>60</v>
      </c>
      <c r="I936" s="874">
        <v>70</v>
      </c>
      <c r="J936" s="874">
        <v>80</v>
      </c>
      <c r="K936" s="874">
        <v>85</v>
      </c>
      <c r="L936" s="874">
        <v>100</v>
      </c>
      <c r="M936" s="875"/>
      <c r="N936" s="875"/>
      <c r="O936" s="875"/>
    </row>
    <row r="937" spans="1:15" ht="31.5" x14ac:dyDescent="0.25">
      <c r="A937" s="1790" t="s">
        <v>1729</v>
      </c>
      <c r="B937" s="1792">
        <v>10</v>
      </c>
      <c r="C937" s="871" t="s">
        <v>90</v>
      </c>
      <c r="D937" s="872"/>
      <c r="E937" s="872"/>
      <c r="F937" s="872"/>
      <c r="G937" s="872"/>
      <c r="H937" s="872"/>
      <c r="I937" s="872"/>
      <c r="J937" s="872"/>
      <c r="K937" s="871">
        <v>30</v>
      </c>
      <c r="L937" s="871">
        <v>60</v>
      </c>
      <c r="M937" s="871">
        <v>90</v>
      </c>
      <c r="N937" s="871">
        <v>100</v>
      </c>
      <c r="O937" s="872"/>
    </row>
    <row r="938" spans="1:15" ht="15.75" x14ac:dyDescent="0.25">
      <c r="A938" s="1791"/>
      <c r="B938" s="1793"/>
      <c r="C938" s="873" t="s">
        <v>91</v>
      </c>
      <c r="D938" s="875"/>
      <c r="E938" s="875"/>
      <c r="F938" s="875"/>
      <c r="G938" s="875"/>
      <c r="H938" s="875"/>
      <c r="I938" s="875"/>
      <c r="J938" s="875"/>
      <c r="K938" s="874">
        <v>10</v>
      </c>
      <c r="L938" s="874">
        <v>80</v>
      </c>
      <c r="M938" s="875"/>
      <c r="N938" s="875"/>
      <c r="O938" s="875"/>
    </row>
    <row r="939" spans="1:15" ht="31.5" x14ac:dyDescent="0.25">
      <c r="A939" s="1790" t="s">
        <v>1730</v>
      </c>
      <c r="B939" s="1792">
        <v>20</v>
      </c>
      <c r="C939" s="871" t="s">
        <v>90</v>
      </c>
      <c r="D939" s="871">
        <v>5</v>
      </c>
      <c r="E939" s="871">
        <v>25</v>
      </c>
      <c r="F939" s="871">
        <v>40</v>
      </c>
      <c r="G939" s="872"/>
      <c r="H939" s="872"/>
      <c r="I939" s="872"/>
      <c r="J939" s="872"/>
      <c r="K939" s="871">
        <v>50</v>
      </c>
      <c r="L939" s="871">
        <v>60</v>
      </c>
      <c r="M939" s="871">
        <v>80</v>
      </c>
      <c r="N939" s="871">
        <v>100</v>
      </c>
      <c r="O939" s="872"/>
    </row>
    <row r="940" spans="1:15" ht="15.75" x14ac:dyDescent="0.25">
      <c r="A940" s="1791"/>
      <c r="B940" s="1793"/>
      <c r="C940" s="873" t="s">
        <v>91</v>
      </c>
      <c r="D940" s="876">
        <v>5</v>
      </c>
      <c r="E940" s="876">
        <v>25</v>
      </c>
      <c r="F940" s="877">
        <v>40</v>
      </c>
      <c r="G940" s="875"/>
      <c r="H940" s="875"/>
      <c r="I940" s="875"/>
      <c r="J940" s="875"/>
      <c r="K940" s="874">
        <v>10</v>
      </c>
      <c r="L940" s="874">
        <v>50</v>
      </c>
      <c r="M940" s="875"/>
      <c r="N940" s="875"/>
      <c r="O940" s="875"/>
    </row>
    <row r="941" spans="1:15" ht="31.5" x14ac:dyDescent="0.25">
      <c r="A941" s="1790" t="s">
        <v>1731</v>
      </c>
      <c r="B941" s="1792">
        <v>5</v>
      </c>
      <c r="C941" s="871" t="s">
        <v>90</v>
      </c>
      <c r="D941" s="872"/>
      <c r="E941" s="872"/>
      <c r="F941" s="872"/>
      <c r="G941" s="872"/>
      <c r="H941" s="872"/>
      <c r="I941" s="872"/>
      <c r="J941" s="872"/>
      <c r="K941" s="872"/>
      <c r="L941" s="872"/>
      <c r="M941" s="872"/>
      <c r="N941" s="871">
        <v>30</v>
      </c>
      <c r="O941" s="871">
        <v>100</v>
      </c>
    </row>
    <row r="942" spans="1:15" x14ac:dyDescent="0.25">
      <c r="A942" s="1791"/>
      <c r="B942" s="1793"/>
      <c r="C942" s="873" t="s">
        <v>91</v>
      </c>
      <c r="D942" s="875"/>
      <c r="E942" s="875"/>
      <c r="F942" s="875"/>
      <c r="G942" s="875"/>
      <c r="H942" s="875"/>
      <c r="I942" s="875"/>
      <c r="J942" s="875"/>
      <c r="K942" s="875"/>
      <c r="L942" s="875"/>
      <c r="M942" s="875"/>
      <c r="N942" s="875"/>
      <c r="O942" s="875"/>
    </row>
    <row r="943" spans="1:15" ht="31.5" x14ac:dyDescent="0.25">
      <c r="A943" s="853"/>
      <c r="B943" s="849"/>
      <c r="C943" s="871" t="s">
        <v>90</v>
      </c>
      <c r="D943" s="872"/>
      <c r="E943" s="872"/>
      <c r="F943" s="872"/>
      <c r="G943" s="872"/>
      <c r="H943" s="872"/>
      <c r="I943" s="872"/>
      <c r="J943" s="872"/>
      <c r="K943" s="872"/>
      <c r="L943" s="872"/>
      <c r="M943" s="872"/>
      <c r="N943" s="872"/>
      <c r="O943" s="872"/>
    </row>
    <row r="944" spans="1:15" ht="15.75" x14ac:dyDescent="0.25">
      <c r="A944" s="878"/>
      <c r="B944" s="849"/>
      <c r="C944" s="873" t="s">
        <v>91</v>
      </c>
      <c r="D944" s="873"/>
      <c r="E944" s="873"/>
      <c r="F944" s="874"/>
      <c r="G944" s="874"/>
      <c r="H944" s="874"/>
      <c r="I944" s="874"/>
      <c r="J944" s="874"/>
      <c r="K944" s="874"/>
      <c r="L944" s="874"/>
      <c r="M944" s="873"/>
      <c r="N944" s="873"/>
      <c r="O944" s="873"/>
    </row>
    <row r="945" spans="1:15" x14ac:dyDescent="0.25">
      <c r="A945" s="681"/>
      <c r="B945" s="681"/>
      <c r="C945" s="681"/>
      <c r="D945" s="681"/>
      <c r="E945" s="681"/>
      <c r="F945" s="681"/>
      <c r="G945" s="681"/>
      <c r="H945" s="681"/>
      <c r="I945" s="681"/>
      <c r="J945" s="681"/>
      <c r="K945" s="681"/>
      <c r="L945" s="681"/>
      <c r="M945" s="681"/>
      <c r="N945" s="681"/>
      <c r="O945" s="681"/>
    </row>
    <row r="946" spans="1:15" x14ac:dyDescent="0.25">
      <c r="A946" s="681"/>
      <c r="B946" s="681"/>
      <c r="C946" s="681"/>
      <c r="D946" s="681"/>
      <c r="E946" s="681"/>
      <c r="F946" s="681"/>
      <c r="G946" s="681"/>
      <c r="H946" s="681"/>
      <c r="I946" s="681"/>
      <c r="J946" s="681"/>
      <c r="K946" s="681"/>
      <c r="L946" s="681"/>
      <c r="M946" s="681"/>
      <c r="N946" s="681"/>
      <c r="O946" s="681"/>
    </row>
    <row r="947" spans="1:15" ht="15.75" thickBot="1" x14ac:dyDescent="0.3">
      <c r="A947" s="681"/>
      <c r="B947" s="681"/>
      <c r="C947" s="681"/>
      <c r="D947" s="681"/>
      <c r="E947" s="681"/>
      <c r="F947" s="681"/>
      <c r="G947" s="681"/>
      <c r="H947" s="681"/>
      <c r="I947" s="681"/>
      <c r="J947" s="681"/>
      <c r="K947" s="681"/>
      <c r="L947" s="681"/>
      <c r="M947" s="681"/>
      <c r="N947" s="681"/>
      <c r="O947" s="681"/>
    </row>
    <row r="948" spans="1:15" ht="16.5" thickBot="1" x14ac:dyDescent="0.3">
      <c r="A948" s="1652" t="s">
        <v>1407</v>
      </c>
      <c r="B948" s="1653"/>
      <c r="C948" s="1653"/>
      <c r="D948" s="1653"/>
      <c r="E948" s="1653"/>
      <c r="F948" s="1653"/>
      <c r="G948" s="1653"/>
      <c r="H948" s="1653"/>
      <c r="I948" s="1653"/>
      <c r="J948" s="1653"/>
      <c r="K948" s="1653"/>
      <c r="L948" s="1653"/>
      <c r="M948" s="1653"/>
      <c r="N948" s="1653"/>
      <c r="O948" s="1654"/>
    </row>
    <row r="949" spans="1:15" ht="16.5" thickBot="1" x14ac:dyDescent="0.3">
      <c r="A949" s="1780" t="s">
        <v>1732</v>
      </c>
      <c r="B949" s="1781"/>
      <c r="C949" s="1781"/>
      <c r="D949" s="1781"/>
      <c r="E949" s="1781"/>
      <c r="F949" s="1781"/>
      <c r="G949" s="1781"/>
      <c r="H949" s="1781"/>
      <c r="I949" s="1781"/>
      <c r="J949" s="1781"/>
      <c r="K949" s="1781"/>
      <c r="L949" s="1781"/>
      <c r="M949" s="1781"/>
      <c r="N949" s="1781"/>
      <c r="O949" s="1782"/>
    </row>
    <row r="950" spans="1:15" ht="16.5" thickBot="1" x14ac:dyDescent="0.3">
      <c r="A950" s="1780" t="s">
        <v>1733</v>
      </c>
      <c r="B950" s="1781"/>
      <c r="C950" s="1781"/>
      <c r="D950" s="1781"/>
      <c r="E950" s="1781"/>
      <c r="F950" s="1781"/>
      <c r="G950" s="1781"/>
      <c r="H950" s="1781"/>
      <c r="I950" s="1781"/>
      <c r="J950" s="1781"/>
      <c r="K950" s="1781"/>
      <c r="L950" s="1781"/>
      <c r="M950" s="1781"/>
      <c r="N950" s="1781"/>
      <c r="O950" s="1782"/>
    </row>
    <row r="951" spans="1:15" ht="16.5" thickBot="1" x14ac:dyDescent="0.3">
      <c r="A951" s="1780" t="s">
        <v>1734</v>
      </c>
      <c r="B951" s="1781"/>
      <c r="C951" s="1781"/>
      <c r="D951" s="1781"/>
      <c r="E951" s="1781"/>
      <c r="F951" s="1781"/>
      <c r="G951" s="1781"/>
      <c r="H951" s="1781"/>
      <c r="I951" s="1781"/>
      <c r="J951" s="1781"/>
      <c r="K951" s="1781"/>
      <c r="L951" s="1781"/>
      <c r="M951" s="1781"/>
      <c r="N951" s="1781"/>
      <c r="O951" s="1782"/>
    </row>
    <row r="952" spans="1:15" ht="16.5" thickBot="1" x14ac:dyDescent="0.3">
      <c r="A952" s="1780" t="s">
        <v>1735</v>
      </c>
      <c r="B952" s="1781"/>
      <c r="C952" s="1781"/>
      <c r="D952" s="1781"/>
      <c r="E952" s="1781"/>
      <c r="F952" s="1781"/>
      <c r="G952" s="1781"/>
      <c r="H952" s="1781"/>
      <c r="I952" s="1781"/>
      <c r="J952" s="1781"/>
      <c r="K952" s="1781"/>
      <c r="L952" s="1781"/>
      <c r="M952" s="1781"/>
      <c r="N952" s="1781"/>
      <c r="O952" s="1782"/>
    </row>
    <row r="953" spans="1:15" ht="16.5" thickBot="1" x14ac:dyDescent="0.3">
      <c r="A953" s="1780" t="s">
        <v>1736</v>
      </c>
      <c r="B953" s="1784"/>
      <c r="C953" s="1784"/>
      <c r="D953" s="1784"/>
      <c r="E953" s="1784"/>
      <c r="F953" s="1784"/>
      <c r="G953" s="1784"/>
      <c r="H953" s="1784"/>
      <c r="I953" s="1784"/>
      <c r="J953" s="1784"/>
      <c r="K953" s="1784"/>
      <c r="L953" s="1784"/>
      <c r="M953" s="1784"/>
      <c r="N953" s="1784"/>
      <c r="O953" s="1785"/>
    </row>
    <row r="954" spans="1:15" ht="16.5" thickBot="1" x14ac:dyDescent="0.3">
      <c r="A954" s="1780" t="s">
        <v>1737</v>
      </c>
      <c r="B954" s="1784"/>
      <c r="C954" s="1784"/>
      <c r="D954" s="1784"/>
      <c r="E954" s="1784"/>
      <c r="F954" s="1784"/>
      <c r="G954" s="1784"/>
      <c r="H954" s="1784"/>
      <c r="I954" s="1784"/>
      <c r="J954" s="1784"/>
      <c r="K954" s="1784"/>
      <c r="L954" s="1784"/>
      <c r="M954" s="1784"/>
      <c r="N954" s="1784"/>
      <c r="O954" s="1785"/>
    </row>
    <row r="955" spans="1:15" ht="16.5" thickBot="1" x14ac:dyDescent="0.3">
      <c r="A955" s="1780" t="s">
        <v>1738</v>
      </c>
      <c r="B955" s="1781"/>
      <c r="C955" s="1781"/>
      <c r="D955" s="1781"/>
      <c r="E955" s="1781"/>
      <c r="F955" s="1781"/>
      <c r="G955" s="1781"/>
      <c r="H955" s="1781"/>
      <c r="I955" s="1781"/>
      <c r="J955" s="1781"/>
      <c r="K955" s="1781"/>
      <c r="L955" s="1781"/>
      <c r="M955" s="1781"/>
      <c r="N955" s="1781"/>
      <c r="O955" s="1782"/>
    </row>
    <row r="956" spans="1:15" ht="16.5" thickBot="1" x14ac:dyDescent="0.3">
      <c r="A956" s="1780" t="s">
        <v>1739</v>
      </c>
      <c r="B956" s="1781"/>
      <c r="C956" s="1781"/>
      <c r="D956" s="1781"/>
      <c r="E956" s="1781"/>
      <c r="F956" s="1781"/>
      <c r="G956" s="1781"/>
      <c r="H956" s="1781"/>
      <c r="I956" s="1781"/>
      <c r="J956" s="1781"/>
      <c r="K956" s="1781"/>
      <c r="L956" s="1781"/>
      <c r="M956" s="1781"/>
      <c r="N956" s="1781"/>
      <c r="O956" s="1782"/>
    </row>
    <row r="957" spans="1:15" ht="16.5" thickBot="1" x14ac:dyDescent="0.3">
      <c r="A957" s="1780" t="s">
        <v>1740</v>
      </c>
      <c r="B957" s="1781"/>
      <c r="C957" s="1781"/>
      <c r="D957" s="1781"/>
      <c r="E957" s="1781"/>
      <c r="F957" s="1781"/>
      <c r="G957" s="1781"/>
      <c r="H957" s="1781"/>
      <c r="I957" s="1781"/>
      <c r="J957" s="1781"/>
      <c r="K957" s="1781"/>
      <c r="L957" s="1781"/>
      <c r="M957" s="1781"/>
      <c r="N957" s="1781"/>
      <c r="O957" s="1782"/>
    </row>
    <row r="958" spans="1:15" ht="16.5" thickBot="1" x14ac:dyDescent="0.3">
      <c r="A958" s="1780" t="s">
        <v>1417</v>
      </c>
      <c r="B958" s="1781"/>
      <c r="C958" s="1781"/>
      <c r="D958" s="1781"/>
      <c r="E958" s="1781"/>
      <c r="F958" s="1781"/>
      <c r="G958" s="1781"/>
      <c r="H958" s="1781"/>
      <c r="I958" s="1781"/>
      <c r="J958" s="1781"/>
      <c r="K958" s="1781"/>
      <c r="L958" s="1781"/>
      <c r="M958" s="1781"/>
      <c r="N958" s="1781"/>
      <c r="O958" s="1782"/>
    </row>
    <row r="959" spans="1:15" ht="16.5" thickBot="1" x14ac:dyDescent="0.3">
      <c r="A959" s="1780" t="s">
        <v>1418</v>
      </c>
      <c r="B959" s="1781"/>
      <c r="C959" s="1781"/>
      <c r="D959" s="1781"/>
      <c r="E959" s="1781"/>
      <c r="F959" s="1781"/>
      <c r="G959" s="1781"/>
      <c r="H959" s="1781"/>
      <c r="I959" s="1781"/>
      <c r="J959" s="1781"/>
      <c r="K959" s="1781"/>
      <c r="L959" s="1781"/>
      <c r="M959" s="1781"/>
      <c r="N959" s="1781"/>
      <c r="O959" s="1782"/>
    </row>
    <row r="960" spans="1:15" ht="16.5" thickBot="1" x14ac:dyDescent="0.3">
      <c r="A960" s="1783" t="s">
        <v>1741</v>
      </c>
      <c r="B960" s="1784"/>
      <c r="C960" s="1784"/>
      <c r="D960" s="1784"/>
      <c r="E960" s="1784"/>
      <c r="F960" s="1784"/>
      <c r="G960" s="1784"/>
      <c r="H960" s="1784"/>
      <c r="I960" s="1784"/>
      <c r="J960" s="1784"/>
      <c r="K960" s="1784"/>
      <c r="L960" s="1784"/>
      <c r="M960" s="1784"/>
      <c r="N960" s="1784"/>
      <c r="O960" s="1785"/>
    </row>
    <row r="961" spans="1:15" x14ac:dyDescent="0.25">
      <c r="A961" s="681"/>
      <c r="B961" s="681"/>
      <c r="C961" s="681"/>
      <c r="D961" s="681"/>
      <c r="E961" s="681"/>
      <c r="F961" s="681"/>
      <c r="G961" s="681"/>
      <c r="H961" s="681"/>
      <c r="I961" s="681"/>
      <c r="J961" s="681"/>
      <c r="K961" s="681"/>
      <c r="L961" s="681"/>
      <c r="M961" s="681"/>
      <c r="N961" s="681"/>
      <c r="O961" s="681"/>
    </row>
    <row r="962" spans="1:15" x14ac:dyDescent="0.25">
      <c r="A962" s="681"/>
      <c r="B962" s="681"/>
      <c r="C962" s="681"/>
      <c r="D962" s="681"/>
      <c r="E962" s="681"/>
      <c r="F962" s="681"/>
      <c r="G962" s="681"/>
      <c r="H962" s="681"/>
      <c r="I962" s="681"/>
      <c r="J962" s="681"/>
      <c r="K962" s="681"/>
      <c r="L962" s="681"/>
      <c r="M962" s="681"/>
      <c r="N962" s="681"/>
      <c r="O962" s="681"/>
    </row>
    <row r="963" spans="1:15" x14ac:dyDescent="0.25">
      <c r="A963" s="681"/>
      <c r="B963" s="681"/>
      <c r="C963" s="681"/>
      <c r="D963" s="681"/>
      <c r="E963" s="681"/>
      <c r="F963" s="681"/>
      <c r="G963" s="681"/>
      <c r="H963" s="681"/>
      <c r="I963" s="681"/>
      <c r="J963" s="681"/>
      <c r="K963" s="681"/>
      <c r="L963" s="681"/>
      <c r="M963" s="681"/>
      <c r="N963" s="681"/>
      <c r="O963" s="681"/>
    </row>
    <row r="964" spans="1:15" x14ac:dyDescent="0.25">
      <c r="A964" s="681"/>
      <c r="B964" s="681"/>
      <c r="C964" s="681"/>
      <c r="D964" s="681"/>
      <c r="E964" s="681"/>
      <c r="F964" s="681"/>
      <c r="G964" s="681"/>
      <c r="H964" s="681"/>
      <c r="I964" s="681"/>
      <c r="J964" s="681"/>
      <c r="K964" s="681"/>
      <c r="L964" s="681"/>
      <c r="M964" s="681"/>
      <c r="N964" s="681"/>
      <c r="O964" s="681"/>
    </row>
    <row r="965" spans="1:15" ht="15.75" x14ac:dyDescent="0.25">
      <c r="A965" s="845"/>
      <c r="B965" s="846"/>
      <c r="C965" s="847"/>
      <c r="D965" s="847"/>
      <c r="E965" s="847"/>
      <c r="F965" s="847"/>
      <c r="G965" s="847"/>
      <c r="H965" s="847"/>
      <c r="I965" s="847"/>
      <c r="J965" s="847"/>
      <c r="K965" s="847"/>
      <c r="L965" s="847"/>
      <c r="M965" s="847"/>
      <c r="N965" s="847"/>
      <c r="O965" s="845"/>
    </row>
    <row r="966" spans="1:15" ht="31.5" x14ac:dyDescent="0.25">
      <c r="A966" s="695" t="s">
        <v>582</v>
      </c>
      <c r="B966" s="1046" t="s">
        <v>1742</v>
      </c>
      <c r="C966" s="1679"/>
      <c r="D966" s="1679"/>
      <c r="E966" s="1679"/>
      <c r="F966" s="1679"/>
      <c r="G966" s="1679"/>
      <c r="H966" s="1679"/>
      <c r="I966" s="1679"/>
      <c r="J966" s="1680"/>
      <c r="K966" s="1046" t="s">
        <v>1389</v>
      </c>
      <c r="L966" s="1679"/>
      <c r="M966" s="1679"/>
      <c r="N966" s="1680"/>
      <c r="O966" s="736">
        <v>15</v>
      </c>
    </row>
    <row r="967" spans="1:15" ht="31.5" x14ac:dyDescent="0.25">
      <c r="A967" s="845"/>
      <c r="B967" s="846"/>
      <c r="C967" s="847"/>
      <c r="D967" s="848"/>
      <c r="E967" s="1811" t="s">
        <v>14</v>
      </c>
      <c r="F967" s="1812"/>
      <c r="G967" s="1812"/>
      <c r="H967" s="1813"/>
      <c r="I967" s="849" t="s">
        <v>15</v>
      </c>
      <c r="J967" s="850"/>
      <c r="K967" s="851"/>
      <c r="L967" s="1811" t="s">
        <v>16</v>
      </c>
      <c r="M967" s="1812"/>
      <c r="N967" s="1813"/>
      <c r="O967" s="849" t="s">
        <v>15</v>
      </c>
    </row>
    <row r="968" spans="1:15" x14ac:dyDescent="0.25">
      <c r="A968" s="1828" t="s">
        <v>17</v>
      </c>
      <c r="B968" s="1829"/>
      <c r="C968" s="1829"/>
      <c r="D968" s="1830"/>
      <c r="E968" s="1816" t="s">
        <v>1718</v>
      </c>
      <c r="F968" s="1818"/>
      <c r="G968" s="1818"/>
      <c r="H968" s="1817"/>
      <c r="I968" s="852">
        <v>50</v>
      </c>
      <c r="J968" s="1837" t="s">
        <v>19</v>
      </c>
      <c r="K968" s="1838"/>
      <c r="L968" s="1816" t="s">
        <v>1719</v>
      </c>
      <c r="M968" s="1818"/>
      <c r="N968" s="1817"/>
      <c r="O968" s="852">
        <v>50</v>
      </c>
    </row>
    <row r="969" spans="1:15" x14ac:dyDescent="0.25">
      <c r="A969" s="1831"/>
      <c r="B969" s="1832"/>
      <c r="C969" s="1832"/>
      <c r="D969" s="1833"/>
      <c r="E969" s="1816"/>
      <c r="F969" s="1818"/>
      <c r="G969" s="1818"/>
      <c r="H969" s="1817"/>
      <c r="I969" s="853"/>
      <c r="J969" s="1839"/>
      <c r="K969" s="1840"/>
      <c r="L969" s="1816" t="s">
        <v>1720</v>
      </c>
      <c r="M969" s="1818"/>
      <c r="N969" s="1817"/>
      <c r="O969" s="852">
        <v>50</v>
      </c>
    </row>
    <row r="970" spans="1:15" x14ac:dyDescent="0.25">
      <c r="A970" s="1831"/>
      <c r="B970" s="1832"/>
      <c r="C970" s="1832"/>
      <c r="D970" s="1833"/>
      <c r="E970" s="1816"/>
      <c r="F970" s="1818"/>
      <c r="G970" s="1818"/>
      <c r="H970" s="1817"/>
      <c r="I970" s="853"/>
      <c r="J970" s="1839"/>
      <c r="K970" s="1840"/>
      <c r="L970" s="1816" t="s">
        <v>1721</v>
      </c>
      <c r="M970" s="1818"/>
      <c r="N970" s="1817"/>
      <c r="O970" s="852">
        <v>50</v>
      </c>
    </row>
    <row r="971" spans="1:15" x14ac:dyDescent="0.25">
      <c r="A971" s="1831"/>
      <c r="B971" s="1832"/>
      <c r="C971" s="1832"/>
      <c r="D971" s="1833"/>
      <c r="E971" s="1816"/>
      <c r="F971" s="1818"/>
      <c r="G971" s="1818"/>
      <c r="H971" s="1817"/>
      <c r="I971" s="853"/>
      <c r="J971" s="1839"/>
      <c r="K971" s="1840"/>
      <c r="L971" s="1816"/>
      <c r="M971" s="1818"/>
      <c r="N971" s="1817"/>
      <c r="O971" s="852"/>
    </row>
    <row r="972" spans="1:15" x14ac:dyDescent="0.25">
      <c r="A972" s="1831"/>
      <c r="B972" s="1832"/>
      <c r="C972" s="1832"/>
      <c r="D972" s="1833"/>
      <c r="E972" s="1816"/>
      <c r="F972" s="1818"/>
      <c r="G972" s="1818"/>
      <c r="H972" s="1817"/>
      <c r="I972" s="853"/>
      <c r="J972" s="1839"/>
      <c r="K972" s="1840"/>
      <c r="L972" s="1816"/>
      <c r="M972" s="1818"/>
      <c r="N972" s="1817"/>
      <c r="O972" s="852"/>
    </row>
    <row r="973" spans="1:15" x14ac:dyDescent="0.25">
      <c r="A973" s="1831"/>
      <c r="B973" s="1832"/>
      <c r="C973" s="1832"/>
      <c r="D973" s="1833"/>
      <c r="E973" s="1816"/>
      <c r="F973" s="1818"/>
      <c r="G973" s="1818"/>
      <c r="H973" s="1817"/>
      <c r="I973" s="853"/>
      <c r="J973" s="1839"/>
      <c r="K973" s="1840"/>
      <c r="L973" s="1816"/>
      <c r="M973" s="1818"/>
      <c r="N973" s="1817"/>
      <c r="O973" s="852"/>
    </row>
    <row r="974" spans="1:15" x14ac:dyDescent="0.25">
      <c r="A974" s="1831"/>
      <c r="B974" s="1832"/>
      <c r="C974" s="1832"/>
      <c r="D974" s="1833"/>
      <c r="E974" s="1816"/>
      <c r="F974" s="1818"/>
      <c r="G974" s="1818"/>
      <c r="H974" s="1817"/>
      <c r="I974" s="853"/>
      <c r="J974" s="1839"/>
      <c r="K974" s="1840"/>
      <c r="L974" s="1816"/>
      <c r="M974" s="1818"/>
      <c r="N974" s="1817"/>
      <c r="O974" s="852"/>
    </row>
    <row r="975" spans="1:15" x14ac:dyDescent="0.25">
      <c r="A975" s="1834"/>
      <c r="B975" s="1835"/>
      <c r="C975" s="1835"/>
      <c r="D975" s="1836"/>
      <c r="E975" s="1816"/>
      <c r="F975" s="1818"/>
      <c r="G975" s="1818"/>
      <c r="H975" s="1817"/>
      <c r="I975" s="853"/>
      <c r="J975" s="1841"/>
      <c r="K975" s="1842"/>
      <c r="L975" s="1816"/>
      <c r="M975" s="1818"/>
      <c r="N975" s="1817"/>
      <c r="O975" s="852"/>
    </row>
    <row r="976" spans="1:15" ht="15.75" x14ac:dyDescent="0.25">
      <c r="A976" s="854"/>
      <c r="B976" s="855"/>
      <c r="C976" s="856"/>
      <c r="D976" s="856"/>
      <c r="E976" s="856"/>
      <c r="F976" s="856"/>
      <c r="G976" s="856"/>
      <c r="H976" s="856"/>
      <c r="I976" s="856"/>
      <c r="J976" s="856"/>
      <c r="K976" s="856"/>
      <c r="L976" s="856"/>
      <c r="M976" s="856"/>
      <c r="N976" s="856"/>
      <c r="O976" s="854"/>
    </row>
    <row r="977" spans="1:15" ht="15.75" x14ac:dyDescent="0.25">
      <c r="A977" s="857"/>
      <c r="B977" s="858"/>
      <c r="C977" s="859"/>
      <c r="D977" s="859"/>
      <c r="E977" s="859"/>
      <c r="F977" s="859"/>
      <c r="G977" s="859"/>
      <c r="H977" s="859"/>
      <c r="I977" s="859"/>
      <c r="J977" s="859"/>
      <c r="K977" s="859"/>
      <c r="L977" s="859"/>
      <c r="M977" s="859"/>
      <c r="N977" s="859"/>
      <c r="O977" s="857"/>
    </row>
    <row r="978" spans="1:15" ht="63" x14ac:dyDescent="0.25">
      <c r="A978" s="860" t="s">
        <v>48</v>
      </c>
      <c r="B978" s="861" t="s">
        <v>49</v>
      </c>
      <c r="C978" s="861" t="s">
        <v>50</v>
      </c>
      <c r="D978" s="861" t="s">
        <v>51</v>
      </c>
      <c r="E978" s="860" t="s">
        <v>52</v>
      </c>
      <c r="F978" s="1799" t="s">
        <v>53</v>
      </c>
      <c r="G978" s="1801"/>
      <c r="H978" s="1799" t="s">
        <v>54</v>
      </c>
      <c r="I978" s="1801"/>
      <c r="J978" s="861" t="s">
        <v>55</v>
      </c>
      <c r="K978" s="1799" t="s">
        <v>56</v>
      </c>
      <c r="L978" s="1801"/>
      <c r="M978" s="1799" t="s">
        <v>57</v>
      </c>
      <c r="N978" s="1800"/>
      <c r="O978" s="1801"/>
    </row>
    <row r="979" spans="1:15" ht="47.25" x14ac:dyDescent="0.25">
      <c r="A979" s="862" t="s">
        <v>58</v>
      </c>
      <c r="B979" s="849" t="s">
        <v>95</v>
      </c>
      <c r="C979" s="852" t="s">
        <v>1743</v>
      </c>
      <c r="D979" s="853" t="s">
        <v>262</v>
      </c>
      <c r="E979" s="853" t="s">
        <v>61</v>
      </c>
      <c r="F979" s="1814" t="s">
        <v>1744</v>
      </c>
      <c r="G979" s="1815"/>
      <c r="H979" s="1816" t="s">
        <v>1745</v>
      </c>
      <c r="I979" s="1817"/>
      <c r="J979" s="863"/>
      <c r="K979" s="1816" t="s">
        <v>139</v>
      </c>
      <c r="L979" s="1817"/>
      <c r="M979" s="1816" t="s">
        <v>1637</v>
      </c>
      <c r="N979" s="1818"/>
      <c r="O979" s="1817"/>
    </row>
    <row r="980" spans="1:15" ht="15.75" x14ac:dyDescent="0.25">
      <c r="A980" s="1799" t="s">
        <v>67</v>
      </c>
      <c r="B980" s="1801"/>
      <c r="C980" s="1819" t="s">
        <v>1746</v>
      </c>
      <c r="D980" s="1820"/>
      <c r="E980" s="1820"/>
      <c r="F980" s="1820"/>
      <c r="G980" s="1821"/>
      <c r="H980" s="1822" t="s">
        <v>69</v>
      </c>
      <c r="I980" s="1823"/>
      <c r="J980" s="1824"/>
      <c r="K980" s="1825" t="s">
        <v>1747</v>
      </c>
      <c r="L980" s="1826"/>
      <c r="M980" s="1826"/>
      <c r="N980" s="1826"/>
      <c r="O980" s="1827"/>
    </row>
    <row r="981" spans="1:15" ht="15.75" x14ac:dyDescent="0.25">
      <c r="A981" s="1808" t="s">
        <v>71</v>
      </c>
      <c r="B981" s="1809"/>
      <c r="C981" s="1809"/>
      <c r="D981" s="1809"/>
      <c r="E981" s="1809"/>
      <c r="F981" s="1810"/>
      <c r="G981" s="1808" t="s">
        <v>72</v>
      </c>
      <c r="H981" s="1809"/>
      <c r="I981" s="1809"/>
      <c r="J981" s="1809"/>
      <c r="K981" s="1809"/>
      <c r="L981" s="1809"/>
      <c r="M981" s="1809"/>
      <c r="N981" s="1809"/>
      <c r="O981" s="1810"/>
    </row>
    <row r="982" spans="1:15" ht="15.75" x14ac:dyDescent="0.25">
      <c r="A982" s="1811" t="s">
        <v>1646</v>
      </c>
      <c r="B982" s="1812"/>
      <c r="C982" s="1812"/>
      <c r="D982" s="1812"/>
      <c r="E982" s="1812"/>
      <c r="F982" s="1813"/>
      <c r="G982" s="1811" t="s">
        <v>1647</v>
      </c>
      <c r="H982" s="1812"/>
      <c r="I982" s="1812"/>
      <c r="J982" s="1812"/>
      <c r="K982" s="1812"/>
      <c r="L982" s="1812"/>
      <c r="M982" s="1812"/>
      <c r="N982" s="1812"/>
      <c r="O982" s="1813"/>
    </row>
    <row r="983" spans="1:15" ht="15.75" x14ac:dyDescent="0.25">
      <c r="A983" s="1808" t="s">
        <v>75</v>
      </c>
      <c r="B983" s="1809"/>
      <c r="C983" s="1809"/>
      <c r="D983" s="1809"/>
      <c r="E983" s="1809"/>
      <c r="F983" s="1810"/>
      <c r="G983" s="1808" t="s">
        <v>76</v>
      </c>
      <c r="H983" s="1809"/>
      <c r="I983" s="1809"/>
      <c r="J983" s="1809"/>
      <c r="K983" s="1809"/>
      <c r="L983" s="1809"/>
      <c r="M983" s="1809"/>
      <c r="N983" s="1809"/>
      <c r="O983" s="1810"/>
    </row>
    <row r="984" spans="1:15" x14ac:dyDescent="0.25">
      <c r="A984" s="1796"/>
      <c r="B984" s="1797"/>
      <c r="C984" s="1797"/>
      <c r="D984" s="1797"/>
      <c r="E984" s="1797"/>
      <c r="F984" s="1798"/>
      <c r="G984" s="1796"/>
      <c r="H984" s="1797"/>
      <c r="I984" s="1797"/>
      <c r="J984" s="1797"/>
      <c r="K984" s="1797"/>
      <c r="L984" s="1797"/>
      <c r="M984" s="1797"/>
      <c r="N984" s="1797"/>
      <c r="O984" s="1798"/>
    </row>
    <row r="985" spans="1:15" ht="15.75" x14ac:dyDescent="0.25">
      <c r="A985" s="854"/>
      <c r="B985" s="855"/>
      <c r="C985" s="855"/>
      <c r="D985" s="846"/>
      <c r="E985" s="846"/>
      <c r="F985" s="846"/>
      <c r="G985" s="846"/>
      <c r="H985" s="846"/>
      <c r="I985" s="846"/>
      <c r="J985" s="846"/>
      <c r="K985" s="846"/>
      <c r="L985" s="846"/>
      <c r="M985" s="846"/>
      <c r="N985" s="846"/>
      <c r="O985" s="845"/>
    </row>
    <row r="986" spans="1:15" ht="15.75" x14ac:dyDescent="0.25">
      <c r="A986" s="864"/>
      <c r="B986" s="864"/>
      <c r="C986" s="865"/>
      <c r="D986" s="1799" t="s">
        <v>77</v>
      </c>
      <c r="E986" s="1800"/>
      <c r="F986" s="1800"/>
      <c r="G986" s="1800"/>
      <c r="H986" s="1800"/>
      <c r="I986" s="1800"/>
      <c r="J986" s="1800"/>
      <c r="K986" s="1800"/>
      <c r="L986" s="1800"/>
      <c r="M986" s="1800"/>
      <c r="N986" s="1800"/>
      <c r="O986" s="1801"/>
    </row>
    <row r="987" spans="1:15" ht="15.75" x14ac:dyDescent="0.25">
      <c r="A987" s="857"/>
      <c r="B987" s="858"/>
      <c r="C987" s="866"/>
      <c r="D987" s="861" t="s">
        <v>78</v>
      </c>
      <c r="E987" s="861" t="s">
        <v>79</v>
      </c>
      <c r="F987" s="861" t="s">
        <v>80</v>
      </c>
      <c r="G987" s="861" t="s">
        <v>81</v>
      </c>
      <c r="H987" s="861" t="s">
        <v>82</v>
      </c>
      <c r="I987" s="861" t="s">
        <v>83</v>
      </c>
      <c r="J987" s="861" t="s">
        <v>84</v>
      </c>
      <c r="K987" s="861" t="s">
        <v>85</v>
      </c>
      <c r="L987" s="861" t="s">
        <v>86</v>
      </c>
      <c r="M987" s="861" t="s">
        <v>87</v>
      </c>
      <c r="N987" s="861" t="s">
        <v>88</v>
      </c>
      <c r="O987" s="861" t="s">
        <v>89</v>
      </c>
    </row>
    <row r="988" spans="1:15" ht="15.75" x14ac:dyDescent="0.25">
      <c r="A988" s="1802" t="s">
        <v>90</v>
      </c>
      <c r="B988" s="1803"/>
      <c r="C988" s="1804"/>
      <c r="D988" s="879"/>
      <c r="E988" s="879"/>
      <c r="F988" s="879"/>
      <c r="G988" s="880">
        <v>1</v>
      </c>
      <c r="H988" s="880">
        <v>3</v>
      </c>
      <c r="I988" s="880">
        <v>7</v>
      </c>
      <c r="J988" s="880">
        <v>10</v>
      </c>
      <c r="K988" s="880">
        <v>23</v>
      </c>
      <c r="L988" s="880">
        <v>39</v>
      </c>
      <c r="M988" s="880">
        <v>56</v>
      </c>
      <c r="N988" s="880">
        <v>70</v>
      </c>
      <c r="O988" s="880">
        <v>100</v>
      </c>
    </row>
    <row r="989" spans="1:15" ht="15.75" x14ac:dyDescent="0.25">
      <c r="A989" s="1805" t="s">
        <v>91</v>
      </c>
      <c r="B989" s="1806"/>
      <c r="C989" s="1807"/>
      <c r="D989" s="868"/>
      <c r="E989" s="868"/>
      <c r="F989" s="868"/>
      <c r="G989" s="868"/>
      <c r="H989" s="868"/>
      <c r="I989" s="868"/>
      <c r="J989" s="868"/>
      <c r="K989" s="868"/>
      <c r="L989" s="868"/>
      <c r="M989" s="868"/>
      <c r="N989" s="868"/>
      <c r="O989" s="868"/>
    </row>
    <row r="990" spans="1:15" x14ac:dyDescent="0.25">
      <c r="A990" s="681"/>
      <c r="B990" s="681"/>
      <c r="C990" s="681"/>
      <c r="D990" s="681"/>
      <c r="E990" s="681"/>
      <c r="F990" s="681"/>
      <c r="G990" s="681"/>
      <c r="H990" s="681"/>
      <c r="I990" s="681"/>
      <c r="J990" s="681"/>
      <c r="K990" s="681"/>
      <c r="L990" s="681"/>
      <c r="M990" s="681"/>
      <c r="N990" s="681"/>
      <c r="O990" s="681"/>
    </row>
    <row r="991" spans="1:15" x14ac:dyDescent="0.25">
      <c r="A991" s="681"/>
      <c r="B991" s="681"/>
      <c r="C991" s="681"/>
      <c r="D991" s="681"/>
      <c r="E991" s="681"/>
      <c r="F991" s="681"/>
      <c r="G991" s="681"/>
      <c r="H991" s="681"/>
      <c r="I991" s="681"/>
      <c r="J991" s="681"/>
      <c r="K991" s="681"/>
      <c r="L991" s="681"/>
      <c r="M991" s="681"/>
      <c r="N991" s="681"/>
      <c r="O991" s="681"/>
    </row>
    <row r="992" spans="1:15" ht="31.5" x14ac:dyDescent="0.25">
      <c r="A992" s="869" t="s">
        <v>101</v>
      </c>
      <c r="B992" s="869" t="s">
        <v>49</v>
      </c>
      <c r="C992" s="870"/>
      <c r="D992" s="869" t="s">
        <v>78</v>
      </c>
      <c r="E992" s="869" t="s">
        <v>79</v>
      </c>
      <c r="F992" s="869" t="s">
        <v>80</v>
      </c>
      <c r="G992" s="869" t="s">
        <v>81</v>
      </c>
      <c r="H992" s="869" t="s">
        <v>82</v>
      </c>
      <c r="I992" s="869" t="s">
        <v>83</v>
      </c>
      <c r="J992" s="869" t="s">
        <v>84</v>
      </c>
      <c r="K992" s="869" t="s">
        <v>85</v>
      </c>
      <c r="L992" s="869" t="s">
        <v>86</v>
      </c>
      <c r="M992" s="869" t="s">
        <v>87</v>
      </c>
      <c r="N992" s="869" t="s">
        <v>88</v>
      </c>
      <c r="O992" s="869" t="s">
        <v>89</v>
      </c>
    </row>
    <row r="993" spans="1:15" ht="31.5" x14ac:dyDescent="0.25">
      <c r="A993" s="1790" t="s">
        <v>1748</v>
      </c>
      <c r="B993" s="1792">
        <v>10</v>
      </c>
      <c r="C993" s="871" t="s">
        <v>90</v>
      </c>
      <c r="D993" s="872"/>
      <c r="E993" s="872"/>
      <c r="F993" s="872"/>
      <c r="G993" s="871">
        <v>10</v>
      </c>
      <c r="H993" s="871">
        <v>30</v>
      </c>
      <c r="I993" s="871">
        <v>70</v>
      </c>
      <c r="J993" s="871">
        <v>100</v>
      </c>
      <c r="K993" s="872"/>
      <c r="L993" s="872"/>
      <c r="M993" s="872"/>
      <c r="N993" s="872"/>
      <c r="O993" s="872"/>
    </row>
    <row r="994" spans="1:15" ht="15.75" x14ac:dyDescent="0.25">
      <c r="A994" s="1791"/>
      <c r="B994" s="1793"/>
      <c r="C994" s="873" t="s">
        <v>91</v>
      </c>
      <c r="D994" s="875"/>
      <c r="E994" s="875"/>
      <c r="F994" s="875"/>
      <c r="G994" s="874">
        <v>10</v>
      </c>
      <c r="H994" s="874">
        <v>30</v>
      </c>
      <c r="I994" s="874">
        <v>70</v>
      </c>
      <c r="J994" s="874">
        <v>80</v>
      </c>
      <c r="K994" s="874">
        <v>90</v>
      </c>
      <c r="L994" s="875"/>
      <c r="M994" s="875"/>
      <c r="N994" s="875"/>
      <c r="O994" s="875"/>
    </row>
    <row r="995" spans="1:15" ht="31.5" x14ac:dyDescent="0.25">
      <c r="A995" s="1790" t="s">
        <v>1749</v>
      </c>
      <c r="B995" s="1792">
        <v>10</v>
      </c>
      <c r="C995" s="871" t="s">
        <v>90</v>
      </c>
      <c r="D995" s="872"/>
      <c r="E995" s="872"/>
      <c r="F995" s="872"/>
      <c r="G995" s="872"/>
      <c r="H995" s="872"/>
      <c r="I995" s="872"/>
      <c r="J995" s="872"/>
      <c r="K995" s="871">
        <v>50</v>
      </c>
      <c r="L995" s="871">
        <v>100</v>
      </c>
      <c r="M995" s="872"/>
      <c r="N995" s="872"/>
      <c r="O995" s="872"/>
    </row>
    <row r="996" spans="1:15" x14ac:dyDescent="0.25">
      <c r="A996" s="1791"/>
      <c r="B996" s="1793"/>
      <c r="C996" s="873" t="s">
        <v>91</v>
      </c>
      <c r="D996" s="875"/>
      <c r="E996" s="875"/>
      <c r="F996" s="875"/>
      <c r="G996" s="875"/>
      <c r="H996" s="875"/>
      <c r="I996" s="875"/>
      <c r="J996" s="875"/>
      <c r="K996" s="875"/>
      <c r="L996" s="875"/>
      <c r="M996" s="875"/>
      <c r="N996" s="875"/>
      <c r="O996" s="875"/>
    </row>
    <row r="997" spans="1:15" ht="31.5" x14ac:dyDescent="0.25">
      <c r="A997" s="1794" t="s">
        <v>1750</v>
      </c>
      <c r="B997" s="1792">
        <v>20</v>
      </c>
      <c r="C997" s="871" t="s">
        <v>90</v>
      </c>
      <c r="D997" s="872"/>
      <c r="E997" s="872"/>
      <c r="F997" s="872"/>
      <c r="G997" s="872"/>
      <c r="H997" s="872"/>
      <c r="I997" s="872"/>
      <c r="J997" s="872"/>
      <c r="K997" s="871">
        <v>30</v>
      </c>
      <c r="L997" s="871">
        <v>60</v>
      </c>
      <c r="M997" s="871">
        <v>100</v>
      </c>
      <c r="N997" s="872"/>
      <c r="O997" s="872"/>
    </row>
    <row r="998" spans="1:15" x14ac:dyDescent="0.25">
      <c r="A998" s="1795"/>
      <c r="B998" s="1793"/>
      <c r="C998" s="873" t="s">
        <v>91</v>
      </c>
      <c r="D998" s="875"/>
      <c r="E998" s="875"/>
      <c r="F998" s="875"/>
      <c r="G998" s="875"/>
      <c r="H998" s="875"/>
      <c r="I998" s="875"/>
      <c r="J998" s="875"/>
      <c r="K998" s="875"/>
      <c r="L998" s="875"/>
      <c r="M998" s="875"/>
      <c r="N998" s="875"/>
      <c r="O998" s="875"/>
    </row>
    <row r="999" spans="1:15" ht="31.5" x14ac:dyDescent="0.25">
      <c r="A999" s="1790" t="s">
        <v>1751</v>
      </c>
      <c r="B999" s="1792">
        <v>10</v>
      </c>
      <c r="C999" s="871" t="s">
        <v>90</v>
      </c>
      <c r="D999" s="872"/>
      <c r="E999" s="872"/>
      <c r="F999" s="872"/>
      <c r="G999" s="872"/>
      <c r="H999" s="872"/>
      <c r="I999" s="872"/>
      <c r="J999" s="872"/>
      <c r="K999" s="872"/>
      <c r="L999" s="871">
        <v>30</v>
      </c>
      <c r="M999" s="871">
        <v>60</v>
      </c>
      <c r="N999" s="871">
        <v>100</v>
      </c>
      <c r="O999" s="872"/>
    </row>
    <row r="1000" spans="1:15" x14ac:dyDescent="0.25">
      <c r="A1000" s="1791"/>
      <c r="B1000" s="1793"/>
      <c r="C1000" s="873" t="s">
        <v>91</v>
      </c>
      <c r="D1000" s="875"/>
      <c r="E1000" s="875"/>
      <c r="F1000" s="875"/>
      <c r="G1000" s="875"/>
      <c r="H1000" s="875"/>
      <c r="I1000" s="875"/>
      <c r="J1000" s="875"/>
      <c r="K1000" s="875"/>
      <c r="L1000" s="875"/>
      <c r="M1000" s="875"/>
      <c r="N1000" s="875"/>
      <c r="O1000" s="875"/>
    </row>
    <row r="1001" spans="1:15" ht="31.5" x14ac:dyDescent="0.25">
      <c r="A1001" s="1790" t="s">
        <v>1752</v>
      </c>
      <c r="B1001" s="1792">
        <v>30</v>
      </c>
      <c r="C1001" s="871" t="s">
        <v>90</v>
      </c>
      <c r="D1001" s="872"/>
      <c r="E1001" s="872"/>
      <c r="F1001" s="872"/>
      <c r="G1001" s="872"/>
      <c r="H1001" s="872"/>
      <c r="I1001" s="872"/>
      <c r="J1001" s="872"/>
      <c r="K1001" s="872"/>
      <c r="L1001" s="872"/>
      <c r="M1001" s="872"/>
      <c r="N1001" s="871">
        <v>20</v>
      </c>
      <c r="O1001" s="871">
        <v>100</v>
      </c>
    </row>
    <row r="1002" spans="1:15" x14ac:dyDescent="0.25">
      <c r="A1002" s="1791"/>
      <c r="B1002" s="1793"/>
      <c r="C1002" s="873" t="s">
        <v>91</v>
      </c>
      <c r="D1002" s="875"/>
      <c r="E1002" s="875"/>
      <c r="F1002" s="875"/>
      <c r="G1002" s="875"/>
      <c r="H1002" s="875"/>
      <c r="I1002" s="875"/>
      <c r="J1002" s="875"/>
      <c r="K1002" s="875"/>
      <c r="L1002" s="875"/>
      <c r="M1002" s="875"/>
      <c r="N1002" s="875"/>
      <c r="O1002" s="875"/>
    </row>
    <row r="1003" spans="1:15" ht="31.5" x14ac:dyDescent="0.25">
      <c r="A1003" s="1790" t="s">
        <v>1753</v>
      </c>
      <c r="B1003" s="1792">
        <v>20</v>
      </c>
      <c r="C1003" s="871" t="s">
        <v>90</v>
      </c>
      <c r="D1003" s="872"/>
      <c r="E1003" s="872"/>
      <c r="F1003" s="872"/>
      <c r="G1003" s="872"/>
      <c r="H1003" s="872"/>
      <c r="I1003" s="872"/>
      <c r="J1003" s="872"/>
      <c r="K1003" s="871">
        <v>10</v>
      </c>
      <c r="L1003" s="871">
        <v>20</v>
      </c>
      <c r="M1003" s="871">
        <v>50</v>
      </c>
      <c r="N1003" s="871">
        <v>70</v>
      </c>
      <c r="O1003" s="871">
        <v>100</v>
      </c>
    </row>
    <row r="1004" spans="1:15" x14ac:dyDescent="0.25">
      <c r="A1004" s="1791"/>
      <c r="B1004" s="1793"/>
      <c r="C1004" s="873" t="s">
        <v>91</v>
      </c>
      <c r="D1004" s="875"/>
      <c r="E1004" s="875"/>
      <c r="F1004" s="875"/>
      <c r="G1004" s="875"/>
      <c r="H1004" s="875"/>
      <c r="I1004" s="875"/>
      <c r="J1004" s="875"/>
      <c r="K1004" s="875"/>
      <c r="L1004" s="875"/>
      <c r="M1004" s="875"/>
      <c r="N1004" s="875"/>
      <c r="O1004" s="875"/>
    </row>
    <row r="1005" spans="1:15" ht="31.5" x14ac:dyDescent="0.25">
      <c r="A1005" s="1786"/>
      <c r="B1005" s="1788"/>
      <c r="C1005" s="881" t="s">
        <v>90</v>
      </c>
      <c r="D1005" s="872"/>
      <c r="E1005" s="872"/>
      <c r="F1005" s="872"/>
      <c r="G1005" s="872"/>
      <c r="H1005" s="872"/>
      <c r="I1005" s="872"/>
      <c r="J1005" s="872"/>
      <c r="K1005" s="872"/>
      <c r="L1005" s="872"/>
      <c r="M1005" s="872"/>
      <c r="N1005" s="872"/>
      <c r="O1005" s="872"/>
    </row>
    <row r="1006" spans="1:15" x14ac:dyDescent="0.25">
      <c r="A1006" s="1787"/>
      <c r="B1006" s="1789"/>
      <c r="C1006" s="876" t="s">
        <v>91</v>
      </c>
      <c r="D1006" s="875"/>
      <c r="E1006" s="875"/>
      <c r="F1006" s="875"/>
      <c r="G1006" s="875"/>
      <c r="H1006" s="875"/>
      <c r="I1006" s="875"/>
      <c r="J1006" s="875"/>
      <c r="K1006" s="875"/>
      <c r="L1006" s="875"/>
      <c r="M1006" s="875"/>
      <c r="N1006" s="875"/>
      <c r="O1006" s="875"/>
    </row>
    <row r="1007" spans="1:15" ht="31.5" x14ac:dyDescent="0.25">
      <c r="A1007" s="1786"/>
      <c r="B1007" s="1788"/>
      <c r="C1007" s="871" t="s">
        <v>90</v>
      </c>
      <c r="D1007" s="872"/>
      <c r="E1007" s="872"/>
      <c r="F1007" s="872"/>
      <c r="G1007" s="872"/>
      <c r="H1007" s="872"/>
      <c r="I1007" s="872"/>
      <c r="J1007" s="872"/>
      <c r="K1007" s="872"/>
      <c r="L1007" s="872"/>
      <c r="M1007" s="872"/>
      <c r="N1007" s="872"/>
      <c r="O1007" s="872"/>
    </row>
    <row r="1008" spans="1:15" x14ac:dyDescent="0.25">
      <c r="A1008" s="1787"/>
      <c r="B1008" s="1789"/>
      <c r="C1008" s="873" t="s">
        <v>91</v>
      </c>
      <c r="D1008" s="875"/>
      <c r="E1008" s="875"/>
      <c r="F1008" s="875"/>
      <c r="G1008" s="875"/>
      <c r="H1008" s="875"/>
      <c r="I1008" s="875"/>
      <c r="J1008" s="875"/>
      <c r="K1008" s="875"/>
      <c r="L1008" s="875"/>
      <c r="M1008" s="875"/>
      <c r="N1008" s="875"/>
      <c r="O1008" s="875"/>
    </row>
    <row r="1009" spans="1:15" ht="31.5" x14ac:dyDescent="0.25">
      <c r="A1009" s="853"/>
      <c r="B1009" s="849"/>
      <c r="C1009" s="871" t="s">
        <v>90</v>
      </c>
      <c r="D1009" s="872"/>
      <c r="E1009" s="872"/>
      <c r="F1009" s="872"/>
      <c r="G1009" s="872"/>
      <c r="H1009" s="872"/>
      <c r="I1009" s="872"/>
      <c r="J1009" s="872"/>
      <c r="K1009" s="872"/>
      <c r="L1009" s="872"/>
      <c r="M1009" s="872"/>
      <c r="N1009" s="872"/>
      <c r="O1009" s="872"/>
    </row>
    <row r="1010" spans="1:15" ht="15.75" x14ac:dyDescent="0.25">
      <c r="A1010" s="878"/>
      <c r="B1010" s="849"/>
      <c r="C1010" s="873" t="s">
        <v>91</v>
      </c>
      <c r="D1010" s="873"/>
      <c r="E1010" s="873"/>
      <c r="F1010" s="874"/>
      <c r="G1010" s="874"/>
      <c r="H1010" s="874"/>
      <c r="I1010" s="874"/>
      <c r="J1010" s="874"/>
      <c r="K1010" s="874"/>
      <c r="L1010" s="874"/>
      <c r="M1010" s="873"/>
      <c r="N1010" s="873"/>
      <c r="O1010" s="873"/>
    </row>
    <row r="1011" spans="1:15" x14ac:dyDescent="0.25">
      <c r="A1011" s="681"/>
      <c r="B1011" s="681"/>
      <c r="C1011" s="681"/>
      <c r="D1011" s="681"/>
      <c r="E1011" s="681"/>
      <c r="F1011" s="681"/>
      <c r="G1011" s="681"/>
      <c r="H1011" s="681"/>
      <c r="I1011" s="681"/>
      <c r="J1011" s="681"/>
      <c r="K1011" s="681"/>
      <c r="L1011" s="681"/>
      <c r="M1011" s="681"/>
      <c r="N1011" s="681"/>
      <c r="O1011" s="681"/>
    </row>
    <row r="1012" spans="1:15" ht="15.75" thickBot="1" x14ac:dyDescent="0.3">
      <c r="A1012" s="681"/>
      <c r="B1012" s="681"/>
      <c r="C1012" s="681"/>
      <c r="D1012" s="681"/>
      <c r="E1012" s="681"/>
      <c r="F1012" s="681"/>
      <c r="G1012" s="681"/>
      <c r="H1012" s="681"/>
      <c r="I1012" s="681"/>
      <c r="J1012" s="681"/>
      <c r="K1012" s="681"/>
      <c r="L1012" s="681"/>
      <c r="M1012" s="681"/>
      <c r="N1012" s="681"/>
      <c r="O1012" s="681"/>
    </row>
    <row r="1013" spans="1:15" ht="16.5" thickBot="1" x14ac:dyDescent="0.3">
      <c r="A1013" s="1652" t="s">
        <v>1407</v>
      </c>
      <c r="B1013" s="1653"/>
      <c r="C1013" s="1653"/>
      <c r="D1013" s="1653"/>
      <c r="E1013" s="1653"/>
      <c r="F1013" s="1653"/>
      <c r="G1013" s="1653"/>
      <c r="H1013" s="1653"/>
      <c r="I1013" s="1653"/>
      <c r="J1013" s="1653"/>
      <c r="K1013" s="1653"/>
      <c r="L1013" s="1653"/>
      <c r="M1013" s="1653"/>
      <c r="N1013" s="1653"/>
      <c r="O1013" s="1654"/>
    </row>
    <row r="1014" spans="1:15" ht="16.5" thickBot="1" x14ac:dyDescent="0.3">
      <c r="A1014" s="1780" t="s">
        <v>1408</v>
      </c>
      <c r="B1014" s="1781"/>
      <c r="C1014" s="1781"/>
      <c r="D1014" s="1781"/>
      <c r="E1014" s="1781"/>
      <c r="F1014" s="1781"/>
      <c r="G1014" s="1781"/>
      <c r="H1014" s="1781"/>
      <c r="I1014" s="1781"/>
      <c r="J1014" s="1781"/>
      <c r="K1014" s="1781"/>
      <c r="L1014" s="1781"/>
      <c r="M1014" s="1781"/>
      <c r="N1014" s="1781"/>
      <c r="O1014" s="1782"/>
    </row>
    <row r="1015" spans="1:15" ht="16.5" thickBot="1" x14ac:dyDescent="0.3">
      <c r="A1015" s="1780" t="s">
        <v>1754</v>
      </c>
      <c r="B1015" s="1781"/>
      <c r="C1015" s="1781"/>
      <c r="D1015" s="1781"/>
      <c r="E1015" s="1781"/>
      <c r="F1015" s="1781"/>
      <c r="G1015" s="1781"/>
      <c r="H1015" s="1781"/>
      <c r="I1015" s="1781"/>
      <c r="J1015" s="1781"/>
      <c r="K1015" s="1781"/>
      <c r="L1015" s="1781"/>
      <c r="M1015" s="1781"/>
      <c r="N1015" s="1781"/>
      <c r="O1015" s="1782"/>
    </row>
    <row r="1016" spans="1:15" ht="16.5" thickBot="1" x14ac:dyDescent="0.3">
      <c r="A1016" s="1780" t="s">
        <v>1755</v>
      </c>
      <c r="B1016" s="1781"/>
      <c r="C1016" s="1781"/>
      <c r="D1016" s="1781"/>
      <c r="E1016" s="1781"/>
      <c r="F1016" s="1781"/>
      <c r="G1016" s="1781"/>
      <c r="H1016" s="1781"/>
      <c r="I1016" s="1781"/>
      <c r="J1016" s="1781"/>
      <c r="K1016" s="1781"/>
      <c r="L1016" s="1781"/>
      <c r="M1016" s="1781"/>
      <c r="N1016" s="1781"/>
      <c r="O1016" s="1782"/>
    </row>
    <row r="1017" spans="1:15" ht="16.5" thickBot="1" x14ac:dyDescent="0.3">
      <c r="A1017" s="1780" t="s">
        <v>1756</v>
      </c>
      <c r="B1017" s="1781"/>
      <c r="C1017" s="1781"/>
      <c r="D1017" s="1781"/>
      <c r="E1017" s="1781"/>
      <c r="F1017" s="1781"/>
      <c r="G1017" s="1781"/>
      <c r="H1017" s="1781"/>
      <c r="I1017" s="1781"/>
      <c r="J1017" s="1781"/>
      <c r="K1017" s="1781"/>
      <c r="L1017" s="1781"/>
      <c r="M1017" s="1781"/>
      <c r="N1017" s="1781"/>
      <c r="O1017" s="1782"/>
    </row>
    <row r="1018" spans="1:15" ht="16.5" thickBot="1" x14ac:dyDescent="0.3">
      <c r="A1018" s="1780" t="s">
        <v>1757</v>
      </c>
      <c r="B1018" s="1781"/>
      <c r="C1018" s="1781"/>
      <c r="D1018" s="1781"/>
      <c r="E1018" s="1781"/>
      <c r="F1018" s="1781"/>
      <c r="G1018" s="1781"/>
      <c r="H1018" s="1781"/>
      <c r="I1018" s="1781"/>
      <c r="J1018" s="1781"/>
      <c r="K1018" s="1781"/>
      <c r="L1018" s="1781"/>
      <c r="M1018" s="1781"/>
      <c r="N1018" s="1781"/>
      <c r="O1018" s="1782"/>
    </row>
    <row r="1019" spans="1:15" ht="16.5" thickBot="1" x14ac:dyDescent="0.3">
      <c r="A1019" s="1780" t="s">
        <v>1758</v>
      </c>
      <c r="B1019" s="1781"/>
      <c r="C1019" s="1781"/>
      <c r="D1019" s="1781"/>
      <c r="E1019" s="1781"/>
      <c r="F1019" s="1781"/>
      <c r="G1019" s="1781"/>
      <c r="H1019" s="1781"/>
      <c r="I1019" s="1781"/>
      <c r="J1019" s="1781"/>
      <c r="K1019" s="1781"/>
      <c r="L1019" s="1781"/>
      <c r="M1019" s="1781"/>
      <c r="N1019" s="1781"/>
      <c r="O1019" s="1782"/>
    </row>
    <row r="1020" spans="1:15" ht="16.5" thickBot="1" x14ac:dyDescent="0.3">
      <c r="A1020" s="1780" t="s">
        <v>1759</v>
      </c>
      <c r="B1020" s="1781"/>
      <c r="C1020" s="1781"/>
      <c r="D1020" s="1781"/>
      <c r="E1020" s="1781"/>
      <c r="F1020" s="1781"/>
      <c r="G1020" s="1781"/>
      <c r="H1020" s="1781"/>
      <c r="I1020" s="1781"/>
      <c r="J1020" s="1781"/>
      <c r="K1020" s="1781"/>
      <c r="L1020" s="1781"/>
      <c r="M1020" s="1781"/>
      <c r="N1020" s="1781"/>
      <c r="O1020" s="1782"/>
    </row>
    <row r="1021" spans="1:15" ht="16.5" thickBot="1" x14ac:dyDescent="0.3">
      <c r="A1021" s="1780" t="s">
        <v>1760</v>
      </c>
      <c r="B1021" s="1781"/>
      <c r="C1021" s="1781"/>
      <c r="D1021" s="1781"/>
      <c r="E1021" s="1781"/>
      <c r="F1021" s="1781"/>
      <c r="G1021" s="1781"/>
      <c r="H1021" s="1781"/>
      <c r="I1021" s="1781"/>
      <c r="J1021" s="1781"/>
      <c r="K1021" s="1781"/>
      <c r="L1021" s="1781"/>
      <c r="M1021" s="1781"/>
      <c r="N1021" s="1781"/>
      <c r="O1021" s="1782"/>
    </row>
    <row r="1022" spans="1:15" ht="16.5" thickBot="1" x14ac:dyDescent="0.3">
      <c r="A1022" s="1780" t="s">
        <v>1761</v>
      </c>
      <c r="B1022" s="1781"/>
      <c r="C1022" s="1781"/>
      <c r="D1022" s="1781"/>
      <c r="E1022" s="1781"/>
      <c r="F1022" s="1781"/>
      <c r="G1022" s="1781"/>
      <c r="H1022" s="1781"/>
      <c r="I1022" s="1781"/>
      <c r="J1022" s="1781"/>
      <c r="K1022" s="1781"/>
      <c r="L1022" s="1781"/>
      <c r="M1022" s="1781"/>
      <c r="N1022" s="1781"/>
      <c r="O1022" s="1782"/>
    </row>
    <row r="1023" spans="1:15" ht="16.5" thickBot="1" x14ac:dyDescent="0.3">
      <c r="A1023" s="1780" t="s">
        <v>1417</v>
      </c>
      <c r="B1023" s="1781"/>
      <c r="C1023" s="1781"/>
      <c r="D1023" s="1781"/>
      <c r="E1023" s="1781"/>
      <c r="F1023" s="1781"/>
      <c r="G1023" s="1781"/>
      <c r="H1023" s="1781"/>
      <c r="I1023" s="1781"/>
      <c r="J1023" s="1781"/>
      <c r="K1023" s="1781"/>
      <c r="L1023" s="1781"/>
      <c r="M1023" s="1781"/>
      <c r="N1023" s="1781"/>
      <c r="O1023" s="1782"/>
    </row>
    <row r="1024" spans="1:15" ht="16.5" thickBot="1" x14ac:dyDescent="0.3">
      <c r="A1024" s="1780" t="s">
        <v>1418</v>
      </c>
      <c r="B1024" s="1781"/>
      <c r="C1024" s="1781"/>
      <c r="D1024" s="1781"/>
      <c r="E1024" s="1781"/>
      <c r="F1024" s="1781"/>
      <c r="G1024" s="1781"/>
      <c r="H1024" s="1781"/>
      <c r="I1024" s="1781"/>
      <c r="J1024" s="1781"/>
      <c r="K1024" s="1781"/>
      <c r="L1024" s="1781"/>
      <c r="M1024" s="1781"/>
      <c r="N1024" s="1781"/>
      <c r="O1024" s="1782"/>
    </row>
    <row r="1025" spans="1:15" ht="16.5" thickBot="1" x14ac:dyDescent="0.3">
      <c r="A1025" s="1783" t="s">
        <v>1762</v>
      </c>
      <c r="B1025" s="1784"/>
      <c r="C1025" s="1784"/>
      <c r="D1025" s="1784"/>
      <c r="E1025" s="1784"/>
      <c r="F1025" s="1784"/>
      <c r="G1025" s="1784"/>
      <c r="H1025" s="1784"/>
      <c r="I1025" s="1784"/>
      <c r="J1025" s="1784"/>
      <c r="K1025" s="1784"/>
      <c r="L1025" s="1784"/>
      <c r="M1025" s="1784"/>
      <c r="N1025" s="1784"/>
      <c r="O1025" s="1785"/>
    </row>
    <row r="1026" spans="1:15" x14ac:dyDescent="0.25">
      <c r="A1026" s="681"/>
      <c r="B1026" s="681"/>
      <c r="C1026" s="681"/>
      <c r="D1026" s="681"/>
      <c r="E1026" s="681"/>
      <c r="F1026" s="681"/>
      <c r="G1026" s="681"/>
      <c r="H1026" s="681"/>
      <c r="I1026" s="681"/>
      <c r="J1026" s="681"/>
      <c r="K1026" s="681"/>
      <c r="L1026" s="681"/>
      <c r="M1026" s="681"/>
      <c r="N1026" s="681"/>
      <c r="O1026" s="681"/>
    </row>
    <row r="1027" spans="1:15" x14ac:dyDescent="0.25">
      <c r="A1027" s="681"/>
      <c r="B1027" s="681"/>
      <c r="C1027" s="681"/>
      <c r="D1027" s="681"/>
      <c r="E1027" s="681"/>
      <c r="F1027" s="681"/>
      <c r="G1027" s="681"/>
      <c r="H1027" s="681"/>
      <c r="I1027" s="681"/>
      <c r="J1027" s="681"/>
      <c r="K1027" s="681"/>
      <c r="L1027" s="681"/>
      <c r="M1027" s="681"/>
      <c r="N1027" s="681"/>
      <c r="O1027" s="681"/>
    </row>
    <row r="1028" spans="1:15" x14ac:dyDescent="0.25">
      <c r="A1028" s="681"/>
      <c r="B1028" s="681"/>
      <c r="C1028" s="681"/>
      <c r="D1028" s="681"/>
      <c r="E1028" s="681"/>
      <c r="F1028" s="681"/>
      <c r="G1028" s="681"/>
      <c r="H1028" s="681"/>
      <c r="I1028" s="681"/>
      <c r="J1028" s="681"/>
      <c r="K1028" s="681"/>
      <c r="L1028" s="681"/>
      <c r="M1028" s="681"/>
      <c r="N1028" s="681"/>
      <c r="O1028" s="681"/>
    </row>
    <row r="1029" spans="1:15" ht="47.25" x14ac:dyDescent="0.25">
      <c r="A1029" s="807" t="s">
        <v>1763</v>
      </c>
      <c r="B1029" s="1687" t="s">
        <v>1764</v>
      </c>
      <c r="C1029" s="1690"/>
      <c r="D1029" s="1690"/>
      <c r="E1029" s="1690"/>
      <c r="F1029" s="1690"/>
      <c r="G1029" s="1690"/>
      <c r="H1029" s="1690"/>
      <c r="I1029" s="1690"/>
      <c r="J1029" s="1691"/>
      <c r="K1029" s="1687" t="s">
        <v>1387</v>
      </c>
      <c r="L1029" s="1690"/>
      <c r="M1029" s="1690"/>
      <c r="N1029" s="1691"/>
      <c r="O1029" s="808">
        <v>1</v>
      </c>
    </row>
    <row r="1030" spans="1:15" ht="15.75" x14ac:dyDescent="0.25">
      <c r="A1030" s="696"/>
      <c r="B1030" s="697"/>
      <c r="C1030" s="698"/>
      <c r="D1030" s="698"/>
      <c r="E1030" s="698"/>
      <c r="F1030" s="698"/>
      <c r="G1030" s="698"/>
      <c r="H1030" s="698"/>
      <c r="I1030" s="698"/>
      <c r="J1030" s="698"/>
      <c r="K1030" s="698"/>
      <c r="L1030" s="698"/>
      <c r="M1030" s="698"/>
      <c r="N1030" s="698"/>
      <c r="O1030" s="696"/>
    </row>
    <row r="1031" spans="1:15" ht="31.5" x14ac:dyDescent="0.25">
      <c r="A1031" s="695" t="s">
        <v>9</v>
      </c>
      <c r="B1031" s="1046" t="s">
        <v>1765</v>
      </c>
      <c r="C1031" s="1679"/>
      <c r="D1031" s="1679"/>
      <c r="E1031" s="1679"/>
      <c r="F1031" s="1679"/>
      <c r="G1031" s="1679"/>
      <c r="H1031" s="1679"/>
      <c r="I1031" s="1679"/>
      <c r="J1031" s="1679"/>
      <c r="K1031" s="1679"/>
      <c r="L1031" s="1679"/>
      <c r="M1031" s="1679"/>
      <c r="N1031" s="1679"/>
      <c r="O1031" s="1680"/>
    </row>
    <row r="1032" spans="1:15" ht="31.5" x14ac:dyDescent="0.25">
      <c r="A1032" s="696"/>
      <c r="B1032" s="697"/>
      <c r="C1032" s="698"/>
      <c r="D1032" s="698"/>
      <c r="E1032" s="1062" t="s">
        <v>14</v>
      </c>
      <c r="F1032" s="1770"/>
      <c r="G1032" s="1770"/>
      <c r="H1032" s="1063"/>
      <c r="I1032" s="737" t="s">
        <v>15</v>
      </c>
      <c r="J1032" s="701"/>
      <c r="K1032" s="701"/>
      <c r="L1032" s="1062" t="s">
        <v>16</v>
      </c>
      <c r="M1032" s="1770"/>
      <c r="N1032" s="1063"/>
      <c r="O1032" s="737" t="s">
        <v>15</v>
      </c>
    </row>
    <row r="1033" spans="1:15" x14ac:dyDescent="0.25">
      <c r="A1033" s="1002" t="s">
        <v>17</v>
      </c>
      <c r="B1033" s="1008"/>
      <c r="C1033" s="1008"/>
      <c r="D1033" s="1003"/>
      <c r="E1033" s="1011"/>
      <c r="F1033" s="1012"/>
      <c r="G1033" s="1012"/>
      <c r="H1033" s="1013"/>
      <c r="I1033" s="882"/>
      <c r="J1033" s="1002" t="s">
        <v>19</v>
      </c>
      <c r="K1033" s="1003"/>
      <c r="L1033" s="1011"/>
      <c r="M1033" s="1012"/>
      <c r="N1033" s="1013"/>
      <c r="O1033" s="398"/>
    </row>
    <row r="1034" spans="1:15" x14ac:dyDescent="0.25">
      <c r="A1034" s="1004"/>
      <c r="B1034" s="1009"/>
      <c r="C1034" s="1009"/>
      <c r="D1034" s="1005"/>
      <c r="E1034" s="1408" t="s">
        <v>1766</v>
      </c>
      <c r="F1034" s="1409"/>
      <c r="G1034" s="1409"/>
      <c r="H1034" s="1410"/>
      <c r="I1034" s="734">
        <v>100</v>
      </c>
      <c r="J1034" s="1004"/>
      <c r="K1034" s="1005"/>
      <c r="L1034" s="1408" t="s">
        <v>1767</v>
      </c>
      <c r="M1034" s="1409"/>
      <c r="N1034" s="1410"/>
      <c r="O1034" s="734">
        <v>65</v>
      </c>
    </row>
    <row r="1035" spans="1:15" x14ac:dyDescent="0.25">
      <c r="A1035" s="1004"/>
      <c r="B1035" s="1009"/>
      <c r="C1035" s="1009"/>
      <c r="D1035" s="1005"/>
      <c r="E1035" s="1408" t="s">
        <v>1768</v>
      </c>
      <c r="F1035" s="1409"/>
      <c r="G1035" s="1409"/>
      <c r="H1035" s="1410"/>
      <c r="I1035" s="750">
        <v>70</v>
      </c>
      <c r="J1035" s="1004"/>
      <c r="K1035" s="1005"/>
      <c r="L1035" s="1777" t="s">
        <v>1769</v>
      </c>
      <c r="M1035" s="1778"/>
      <c r="N1035" s="1779"/>
      <c r="O1035" s="883">
        <v>100</v>
      </c>
    </row>
    <row r="1036" spans="1:15" x14ac:dyDescent="0.25">
      <c r="A1036" s="1004"/>
      <c r="B1036" s="1009"/>
      <c r="C1036" s="1009"/>
      <c r="D1036" s="1005"/>
      <c r="E1036" s="1408" t="s">
        <v>1770</v>
      </c>
      <c r="F1036" s="1409"/>
      <c r="G1036" s="1409"/>
      <c r="H1036" s="1410"/>
      <c r="I1036" s="740">
        <v>45</v>
      </c>
      <c r="J1036" s="1004"/>
      <c r="K1036" s="1005"/>
      <c r="L1036" s="1011" t="s">
        <v>1771</v>
      </c>
      <c r="M1036" s="1012"/>
      <c r="N1036" s="1013"/>
      <c r="O1036" s="734">
        <v>100</v>
      </c>
    </row>
    <row r="1037" spans="1:15" x14ac:dyDescent="0.25">
      <c r="A1037" s="1004"/>
      <c r="B1037" s="1009"/>
      <c r="C1037" s="1009"/>
      <c r="D1037" s="1005"/>
      <c r="E1037" s="1408" t="s">
        <v>1772</v>
      </c>
      <c r="F1037" s="1409"/>
      <c r="G1037" s="1409"/>
      <c r="H1037" s="1410"/>
      <c r="I1037" s="734">
        <v>15</v>
      </c>
      <c r="J1037" s="1004"/>
      <c r="K1037" s="1005"/>
      <c r="L1037" s="1408"/>
      <c r="M1037" s="1409"/>
      <c r="N1037" s="1410"/>
      <c r="O1037" s="734"/>
    </row>
    <row r="1038" spans="1:15" x14ac:dyDescent="0.25">
      <c r="A1038" s="1004"/>
      <c r="B1038" s="1009"/>
      <c r="C1038" s="1009"/>
      <c r="D1038" s="1005"/>
      <c r="E1038" s="1011"/>
      <c r="F1038" s="1012"/>
      <c r="G1038" s="1012"/>
      <c r="H1038" s="1013"/>
      <c r="I1038" s="734"/>
      <c r="J1038" s="1004"/>
      <c r="K1038" s="1005"/>
      <c r="L1038" s="1011"/>
      <c r="M1038" s="1012"/>
      <c r="N1038" s="1013"/>
      <c r="O1038" s="398"/>
    </row>
    <row r="1039" spans="1:15" x14ac:dyDescent="0.25">
      <c r="A1039" s="1004"/>
      <c r="B1039" s="1009"/>
      <c r="C1039" s="1009"/>
      <c r="D1039" s="1005"/>
      <c r="E1039" s="1011"/>
      <c r="F1039" s="1012"/>
      <c r="G1039" s="1012"/>
      <c r="H1039" s="1013"/>
      <c r="I1039" s="734"/>
      <c r="J1039" s="1004"/>
      <c r="K1039" s="1005"/>
      <c r="L1039" s="1011"/>
      <c r="M1039" s="1012"/>
      <c r="N1039" s="1013"/>
      <c r="O1039" s="398"/>
    </row>
    <row r="1040" spans="1:15" x14ac:dyDescent="0.25">
      <c r="A1040" s="1006"/>
      <c r="B1040" s="1010"/>
      <c r="C1040" s="1010"/>
      <c r="D1040" s="1007"/>
      <c r="E1040" s="1011"/>
      <c r="F1040" s="1012"/>
      <c r="G1040" s="1012"/>
      <c r="H1040" s="1013"/>
      <c r="I1040" s="704"/>
      <c r="J1040" s="1006"/>
      <c r="K1040" s="1007"/>
      <c r="L1040" s="1011"/>
      <c r="M1040" s="1012"/>
      <c r="N1040" s="1013"/>
      <c r="O1040" s="704"/>
    </row>
    <row r="1041" spans="1:15" ht="15.75" x14ac:dyDescent="0.25">
      <c r="A1041" s="696"/>
      <c r="B1041" s="697"/>
      <c r="C1041" s="698"/>
      <c r="D1041" s="698"/>
      <c r="E1041" s="1011"/>
      <c r="F1041" s="1012"/>
      <c r="G1041" s="1012"/>
      <c r="H1041" s="1013"/>
      <c r="I1041" s="704"/>
      <c r="J1041" s="698"/>
      <c r="K1041" s="698"/>
      <c r="L1041" s="698"/>
      <c r="M1041" s="698"/>
      <c r="N1041" s="698"/>
      <c r="O1041" s="696"/>
    </row>
    <row r="1042" spans="1:15" ht="15.75" x14ac:dyDescent="0.25">
      <c r="A1042" s="696"/>
      <c r="B1042" s="697"/>
      <c r="C1042" s="698"/>
      <c r="D1042" s="698"/>
      <c r="E1042" s="698"/>
      <c r="F1042" s="698"/>
      <c r="G1042" s="698"/>
      <c r="H1042" s="698"/>
      <c r="I1042" s="698"/>
      <c r="J1042" s="698"/>
      <c r="K1042" s="698"/>
      <c r="L1042" s="698"/>
      <c r="M1042" s="698"/>
      <c r="N1042" s="698"/>
      <c r="O1042" s="696"/>
    </row>
    <row r="1043" spans="1:15" ht="63" x14ac:dyDescent="0.25">
      <c r="A1043" s="705" t="s">
        <v>48</v>
      </c>
      <c r="B1043" s="733" t="s">
        <v>49</v>
      </c>
      <c r="C1043" s="762" t="s">
        <v>50</v>
      </c>
      <c r="D1043" s="762" t="s">
        <v>51</v>
      </c>
      <c r="E1043" s="705" t="s">
        <v>52</v>
      </c>
      <c r="F1043" s="1015" t="s">
        <v>53</v>
      </c>
      <c r="G1043" s="1017"/>
      <c r="H1043" s="1015" t="s">
        <v>54</v>
      </c>
      <c r="I1043" s="1017"/>
      <c r="J1043" s="733" t="s">
        <v>55</v>
      </c>
      <c r="K1043" s="1015" t="s">
        <v>56</v>
      </c>
      <c r="L1043" s="1017"/>
      <c r="M1043" s="1042" t="s">
        <v>57</v>
      </c>
      <c r="N1043" s="1043"/>
      <c r="O1043" s="1044"/>
    </row>
    <row r="1044" spans="1:15" ht="47.25" x14ac:dyDescent="0.25">
      <c r="A1044" s="27" t="s">
        <v>58</v>
      </c>
      <c r="B1044" s="63"/>
      <c r="C1044" s="884" t="s">
        <v>1773</v>
      </c>
      <c r="D1044" s="744" t="s">
        <v>262</v>
      </c>
      <c r="E1044" s="744" t="s">
        <v>61</v>
      </c>
      <c r="F1044" s="1725" t="s">
        <v>1774</v>
      </c>
      <c r="G1044" s="1727"/>
      <c r="H1044" s="1763" t="s">
        <v>1775</v>
      </c>
      <c r="I1044" s="1764"/>
      <c r="J1044" s="470">
        <v>1</v>
      </c>
      <c r="K1044" s="1133" t="s">
        <v>139</v>
      </c>
      <c r="L1044" s="1117"/>
      <c r="M1044" s="1134" t="s">
        <v>1768</v>
      </c>
      <c r="N1044" s="1135"/>
      <c r="O1044" s="1136"/>
    </row>
    <row r="1045" spans="1:15" ht="15.75" x14ac:dyDescent="0.25">
      <c r="A1045" s="1765" t="s">
        <v>67</v>
      </c>
      <c r="B1045" s="1766"/>
      <c r="C1045" s="1112"/>
      <c r="D1045" s="1072"/>
      <c r="E1045" s="1072"/>
      <c r="F1045" s="1072"/>
      <c r="G1045" s="1073"/>
      <c r="H1045" s="1767" t="s">
        <v>69</v>
      </c>
      <c r="I1045" s="1768"/>
      <c r="J1045" s="1769"/>
      <c r="K1045" s="1112" t="s">
        <v>1776</v>
      </c>
      <c r="L1045" s="1072"/>
      <c r="M1045" s="1072"/>
      <c r="N1045" s="1072"/>
      <c r="O1045" s="1073"/>
    </row>
    <row r="1046" spans="1:15" ht="15.75" x14ac:dyDescent="0.25">
      <c r="A1046" s="1754" t="s">
        <v>71</v>
      </c>
      <c r="B1046" s="1755"/>
      <c r="C1046" s="1755"/>
      <c r="D1046" s="1755"/>
      <c r="E1046" s="1755"/>
      <c r="F1046" s="1756"/>
      <c r="G1046" s="1754" t="s">
        <v>72</v>
      </c>
      <c r="H1046" s="1755"/>
      <c r="I1046" s="1755"/>
      <c r="J1046" s="1755"/>
      <c r="K1046" s="1755"/>
      <c r="L1046" s="1755"/>
      <c r="M1046" s="1755"/>
      <c r="N1046" s="1755"/>
      <c r="O1046" s="1756"/>
    </row>
    <row r="1047" spans="1:15" x14ac:dyDescent="0.25">
      <c r="A1047" s="1757" t="s">
        <v>1777</v>
      </c>
      <c r="B1047" s="1758"/>
      <c r="C1047" s="1758"/>
      <c r="D1047" s="1758"/>
      <c r="E1047" s="1758"/>
      <c r="F1047" s="1759"/>
      <c r="G1047" s="1757" t="s">
        <v>1778</v>
      </c>
      <c r="H1047" s="1758"/>
      <c r="I1047" s="1758"/>
      <c r="J1047" s="1758"/>
      <c r="K1047" s="1758"/>
      <c r="L1047" s="1758"/>
      <c r="M1047" s="1758"/>
      <c r="N1047" s="1758"/>
      <c r="O1047" s="1759"/>
    </row>
    <row r="1048" spans="1:15" x14ac:dyDescent="0.25">
      <c r="A1048" s="1760"/>
      <c r="B1048" s="1761"/>
      <c r="C1048" s="1761"/>
      <c r="D1048" s="1761"/>
      <c r="E1048" s="1761"/>
      <c r="F1048" s="1762"/>
      <c r="G1048" s="1760"/>
      <c r="H1048" s="1761"/>
      <c r="I1048" s="1761"/>
      <c r="J1048" s="1761"/>
      <c r="K1048" s="1761"/>
      <c r="L1048" s="1761"/>
      <c r="M1048" s="1761"/>
      <c r="N1048" s="1761"/>
      <c r="O1048" s="1762"/>
    </row>
    <row r="1049" spans="1:15" ht="15.75" x14ac:dyDescent="0.25">
      <c r="A1049" s="1754" t="s">
        <v>75</v>
      </c>
      <c r="B1049" s="1755"/>
      <c r="C1049" s="1755"/>
      <c r="D1049" s="1755"/>
      <c r="E1049" s="1755"/>
      <c r="F1049" s="1756"/>
      <c r="G1049" s="1754" t="s">
        <v>76</v>
      </c>
      <c r="H1049" s="1755"/>
      <c r="I1049" s="1755"/>
      <c r="J1049" s="1755"/>
      <c r="K1049" s="1755"/>
      <c r="L1049" s="1755"/>
      <c r="M1049" s="1755"/>
      <c r="N1049" s="1755"/>
      <c r="O1049" s="1756"/>
    </row>
    <row r="1050" spans="1:15" x14ac:dyDescent="0.25">
      <c r="A1050" s="1771" t="s">
        <v>1779</v>
      </c>
      <c r="B1050" s="1772"/>
      <c r="C1050" s="1772"/>
      <c r="D1050" s="1772"/>
      <c r="E1050" s="1772"/>
      <c r="F1050" s="1773"/>
      <c r="G1050" s="1771" t="s">
        <v>1780</v>
      </c>
      <c r="H1050" s="1772"/>
      <c r="I1050" s="1772"/>
      <c r="J1050" s="1772"/>
      <c r="K1050" s="1772"/>
      <c r="L1050" s="1772"/>
      <c r="M1050" s="1772"/>
      <c r="N1050" s="1772"/>
      <c r="O1050" s="1773"/>
    </row>
    <row r="1051" spans="1:15" x14ac:dyDescent="0.25">
      <c r="A1051" s="1774"/>
      <c r="B1051" s="1775"/>
      <c r="C1051" s="1775"/>
      <c r="D1051" s="1775"/>
      <c r="E1051" s="1775"/>
      <c r="F1051" s="1776"/>
      <c r="G1051" s="1774"/>
      <c r="H1051" s="1775"/>
      <c r="I1051" s="1775"/>
      <c r="J1051" s="1775"/>
      <c r="K1051" s="1775"/>
      <c r="L1051" s="1775"/>
      <c r="M1051" s="1775"/>
      <c r="N1051" s="1775"/>
      <c r="O1051" s="1776"/>
    </row>
    <row r="1052" spans="1:15" ht="15.75" x14ac:dyDescent="0.25">
      <c r="A1052" s="377"/>
      <c r="B1052" s="378"/>
      <c r="C1052" s="697"/>
      <c r="D1052" s="697"/>
      <c r="E1052" s="697"/>
      <c r="F1052" s="697"/>
      <c r="G1052" s="697"/>
      <c r="H1052" s="697"/>
      <c r="I1052" s="697"/>
      <c r="J1052" s="697"/>
      <c r="K1052" s="697"/>
      <c r="L1052" s="697"/>
      <c r="M1052" s="697"/>
      <c r="N1052" s="697"/>
      <c r="O1052" s="377"/>
    </row>
    <row r="1053" spans="1:15" ht="15.75" x14ac:dyDescent="0.25">
      <c r="A1053" s="697"/>
      <c r="B1053" s="697"/>
      <c r="C1053" s="377"/>
      <c r="D1053" s="1015" t="s">
        <v>77</v>
      </c>
      <c r="E1053" s="1016"/>
      <c r="F1053" s="1016"/>
      <c r="G1053" s="1016"/>
      <c r="H1053" s="1016"/>
      <c r="I1053" s="1016"/>
      <c r="J1053" s="1016"/>
      <c r="K1053" s="1016"/>
      <c r="L1053" s="1016"/>
      <c r="M1053" s="1016"/>
      <c r="N1053" s="1016"/>
      <c r="O1053" s="1017"/>
    </row>
    <row r="1054" spans="1:15" ht="15.75" x14ac:dyDescent="0.25">
      <c r="A1054" s="377"/>
      <c r="B1054" s="378"/>
      <c r="C1054" s="697"/>
      <c r="D1054" s="733" t="s">
        <v>78</v>
      </c>
      <c r="E1054" s="733" t="s">
        <v>79</v>
      </c>
      <c r="F1054" s="733" t="s">
        <v>80</v>
      </c>
      <c r="G1054" s="733" t="s">
        <v>81</v>
      </c>
      <c r="H1054" s="733" t="s">
        <v>82</v>
      </c>
      <c r="I1054" s="733" t="s">
        <v>83</v>
      </c>
      <c r="J1054" s="733" t="s">
        <v>84</v>
      </c>
      <c r="K1054" s="733" t="s">
        <v>85</v>
      </c>
      <c r="L1054" s="733" t="s">
        <v>86</v>
      </c>
      <c r="M1054" s="733" t="s">
        <v>87</v>
      </c>
      <c r="N1054" s="733" t="s">
        <v>88</v>
      </c>
      <c r="O1054" s="733" t="s">
        <v>89</v>
      </c>
    </row>
    <row r="1055" spans="1:15" ht="15.75" x14ac:dyDescent="0.25">
      <c r="A1055" s="1050" t="s">
        <v>90</v>
      </c>
      <c r="B1055" s="1050"/>
      <c r="C1055" s="1050"/>
      <c r="D1055" s="738"/>
      <c r="E1055" s="738"/>
      <c r="F1055" s="738"/>
      <c r="G1055" s="738"/>
      <c r="H1055" s="738"/>
      <c r="I1055" s="738"/>
      <c r="J1055" s="738"/>
      <c r="K1055" s="738"/>
      <c r="L1055" s="738"/>
      <c r="M1055" s="738"/>
      <c r="N1055" s="738"/>
      <c r="O1055" s="738">
        <v>100</v>
      </c>
    </row>
    <row r="1056" spans="1:15" ht="15.75" x14ac:dyDescent="0.25">
      <c r="A1056" s="1051" t="s">
        <v>91</v>
      </c>
      <c r="B1056" s="1051"/>
      <c r="C1056" s="1051"/>
      <c r="D1056" s="683"/>
      <c r="E1056" s="683"/>
      <c r="F1056" s="683"/>
      <c r="G1056" s="683"/>
      <c r="H1056" s="683"/>
      <c r="I1056" s="683"/>
      <c r="J1056" s="683"/>
      <c r="K1056" s="683"/>
      <c r="L1056" s="683"/>
      <c r="M1056" s="683"/>
      <c r="N1056" s="683"/>
      <c r="O1056" s="683"/>
    </row>
    <row r="1057" spans="1:15" ht="15.75" x14ac:dyDescent="0.25">
      <c r="A1057" s="377"/>
      <c r="B1057" s="378"/>
      <c r="C1057" s="379"/>
      <c r="D1057" s="379"/>
      <c r="E1057" s="379"/>
      <c r="F1057" s="379"/>
      <c r="G1057" s="379"/>
      <c r="H1057" s="379"/>
      <c r="I1057" s="379"/>
      <c r="J1057" s="379"/>
      <c r="K1057" s="379"/>
      <c r="L1057" s="380"/>
      <c r="M1057" s="380"/>
      <c r="N1057" s="380"/>
      <c r="O1057" s="377"/>
    </row>
    <row r="1058" spans="1:15" ht="15.75" x14ac:dyDescent="0.25">
      <c r="A1058" s="751" t="s">
        <v>101</v>
      </c>
      <c r="B1058" s="751" t="s">
        <v>49</v>
      </c>
      <c r="C1058" s="809"/>
      <c r="D1058" s="749" t="s">
        <v>78</v>
      </c>
      <c r="E1058" s="749" t="s">
        <v>79</v>
      </c>
      <c r="F1058" s="749" t="s">
        <v>80</v>
      </c>
      <c r="G1058" s="749" t="s">
        <v>81</v>
      </c>
      <c r="H1058" s="749" t="s">
        <v>82</v>
      </c>
      <c r="I1058" s="749" t="s">
        <v>83</v>
      </c>
      <c r="J1058" s="749" t="s">
        <v>84</v>
      </c>
      <c r="K1058" s="749" t="s">
        <v>85</v>
      </c>
      <c r="L1058" s="749" t="s">
        <v>86</v>
      </c>
      <c r="M1058" s="749" t="s">
        <v>87</v>
      </c>
      <c r="N1058" s="749" t="s">
        <v>88</v>
      </c>
      <c r="O1058" s="749" t="s">
        <v>89</v>
      </c>
    </row>
    <row r="1059" spans="1:15" ht="31.5" x14ac:dyDescent="0.25">
      <c r="A1059" s="1416" t="s">
        <v>1781</v>
      </c>
      <c r="B1059" s="1430">
        <v>10</v>
      </c>
      <c r="C1059" s="810" t="s">
        <v>90</v>
      </c>
      <c r="D1059" s="885">
        <v>10</v>
      </c>
      <c r="E1059" s="885">
        <v>30</v>
      </c>
      <c r="F1059" s="885">
        <v>50</v>
      </c>
      <c r="G1059" s="885">
        <v>60</v>
      </c>
      <c r="H1059" s="885">
        <v>80</v>
      </c>
      <c r="I1059" s="810"/>
      <c r="J1059" s="885">
        <v>100</v>
      </c>
      <c r="K1059" s="810"/>
      <c r="L1059" s="810"/>
      <c r="M1059" s="810"/>
      <c r="N1059" s="810"/>
      <c r="O1059" s="810"/>
    </row>
    <row r="1060" spans="1:15" ht="15.75" x14ac:dyDescent="0.25">
      <c r="A1060" s="1753"/>
      <c r="B1060" s="1431"/>
      <c r="C1060" s="811" t="s">
        <v>91</v>
      </c>
      <c r="D1060" s="811">
        <v>10</v>
      </c>
      <c r="E1060" s="811">
        <v>30</v>
      </c>
      <c r="F1060" s="811">
        <v>50</v>
      </c>
      <c r="G1060" s="813">
        <v>60</v>
      </c>
      <c r="H1060" s="813">
        <v>80</v>
      </c>
      <c r="I1060" s="813"/>
      <c r="J1060" s="813">
        <v>90</v>
      </c>
      <c r="K1060" s="813">
        <v>95</v>
      </c>
      <c r="L1060" s="813">
        <v>100</v>
      </c>
      <c r="M1060" s="811"/>
      <c r="N1060" s="811"/>
      <c r="O1060" s="811"/>
    </row>
    <row r="1061" spans="1:15" ht="31.5" x14ac:dyDescent="0.25">
      <c r="A1061" s="1416" t="s">
        <v>1782</v>
      </c>
      <c r="B1061" s="1418">
        <v>10</v>
      </c>
      <c r="C1061" s="810" t="s">
        <v>90</v>
      </c>
      <c r="D1061" s="810"/>
      <c r="E1061" s="810"/>
      <c r="F1061" s="885">
        <v>30</v>
      </c>
      <c r="G1061" s="885"/>
      <c r="H1061" s="885">
        <v>50</v>
      </c>
      <c r="I1061" s="885">
        <v>70</v>
      </c>
      <c r="J1061" s="885"/>
      <c r="K1061" s="885">
        <v>85</v>
      </c>
      <c r="L1061" s="885"/>
      <c r="M1061" s="885">
        <v>100</v>
      </c>
      <c r="N1061" s="810"/>
      <c r="O1061" s="810"/>
    </row>
    <row r="1062" spans="1:15" ht="15.75" x14ac:dyDescent="0.25">
      <c r="A1062" s="1417"/>
      <c r="B1062" s="1418"/>
      <c r="C1062" s="811" t="s">
        <v>91</v>
      </c>
      <c r="D1062" s="811"/>
      <c r="E1062" s="811"/>
      <c r="F1062" s="811">
        <v>30</v>
      </c>
      <c r="G1062" s="813"/>
      <c r="H1062" s="813">
        <v>50</v>
      </c>
      <c r="I1062" s="813">
        <v>70</v>
      </c>
      <c r="J1062" s="813"/>
      <c r="K1062" s="813">
        <v>85</v>
      </c>
      <c r="L1062" s="813"/>
      <c r="M1062" s="811"/>
      <c r="N1062" s="811"/>
      <c r="O1062" s="811"/>
    </row>
    <row r="1063" spans="1:15" ht="31.5" x14ac:dyDescent="0.25">
      <c r="A1063" s="1416" t="s">
        <v>1783</v>
      </c>
      <c r="B1063" s="1430">
        <v>15</v>
      </c>
      <c r="C1063" s="810" t="s">
        <v>90</v>
      </c>
      <c r="D1063" s="810"/>
      <c r="E1063" s="810">
        <v>5</v>
      </c>
      <c r="F1063" s="810">
        <v>10</v>
      </c>
      <c r="G1063" s="810">
        <v>40</v>
      </c>
      <c r="H1063" s="810">
        <v>60</v>
      </c>
      <c r="I1063" s="885">
        <v>100</v>
      </c>
      <c r="J1063" s="810"/>
      <c r="K1063" s="810"/>
      <c r="L1063" s="810"/>
      <c r="M1063" s="810"/>
      <c r="N1063" s="810"/>
      <c r="O1063" s="810"/>
    </row>
    <row r="1064" spans="1:15" ht="15.75" x14ac:dyDescent="0.25">
      <c r="A1064" s="1417"/>
      <c r="B1064" s="1431"/>
      <c r="C1064" s="811" t="s">
        <v>91</v>
      </c>
      <c r="D1064" s="811"/>
      <c r="E1064" s="811">
        <v>5</v>
      </c>
      <c r="F1064" s="811">
        <v>10</v>
      </c>
      <c r="G1064" s="813">
        <v>40</v>
      </c>
      <c r="H1064" s="813">
        <v>60</v>
      </c>
      <c r="I1064" s="813">
        <v>80</v>
      </c>
      <c r="J1064" s="824"/>
      <c r="K1064" s="824"/>
      <c r="L1064" s="824"/>
      <c r="M1064" s="811"/>
      <c r="N1064" s="811"/>
      <c r="O1064" s="811"/>
    </row>
    <row r="1065" spans="1:15" ht="31.5" x14ac:dyDescent="0.25">
      <c r="A1065" s="1416" t="s">
        <v>1784</v>
      </c>
      <c r="B1065" s="1430">
        <v>20</v>
      </c>
      <c r="C1065" s="810" t="s">
        <v>90</v>
      </c>
      <c r="D1065" s="810"/>
      <c r="E1065" s="810"/>
      <c r="F1065" s="810"/>
      <c r="G1065" s="810"/>
      <c r="H1065" s="810"/>
      <c r="I1065" s="885">
        <v>30</v>
      </c>
      <c r="J1065" s="810"/>
      <c r="K1065" s="885">
        <v>70</v>
      </c>
      <c r="L1065" s="885"/>
      <c r="M1065" s="885">
        <v>100</v>
      </c>
      <c r="N1065" s="810"/>
      <c r="O1065" s="810"/>
    </row>
    <row r="1066" spans="1:15" ht="15.75" x14ac:dyDescent="0.25">
      <c r="A1066" s="1417"/>
      <c r="B1066" s="1431"/>
      <c r="C1066" s="811" t="s">
        <v>91</v>
      </c>
      <c r="D1066" s="811"/>
      <c r="E1066" s="811"/>
      <c r="F1066" s="811"/>
      <c r="G1066" s="811"/>
      <c r="H1066" s="813"/>
      <c r="I1066" s="813">
        <v>30</v>
      </c>
      <c r="J1066" s="813"/>
      <c r="K1066" s="813">
        <v>60</v>
      </c>
      <c r="L1066" s="813">
        <v>70</v>
      </c>
      <c r="M1066" s="811"/>
      <c r="N1066" s="811"/>
      <c r="O1066" s="811"/>
    </row>
    <row r="1067" spans="1:15" ht="31.5" x14ac:dyDescent="0.25">
      <c r="A1067" s="1416" t="s">
        <v>1785</v>
      </c>
      <c r="B1067" s="1430">
        <v>20</v>
      </c>
      <c r="C1067" s="810" t="s">
        <v>90</v>
      </c>
      <c r="D1067" s="810"/>
      <c r="E1067" s="885">
        <v>10</v>
      </c>
      <c r="F1067" s="885">
        <v>15</v>
      </c>
      <c r="G1067" s="810"/>
      <c r="H1067" s="810">
        <v>30</v>
      </c>
      <c r="I1067" s="810"/>
      <c r="J1067" s="885">
        <v>40</v>
      </c>
      <c r="K1067" s="810"/>
      <c r="L1067" s="810">
        <v>60</v>
      </c>
      <c r="M1067" s="810"/>
      <c r="N1067" s="810">
        <v>80</v>
      </c>
      <c r="O1067" s="810">
        <v>100</v>
      </c>
    </row>
    <row r="1068" spans="1:15" ht="15.75" x14ac:dyDescent="0.25">
      <c r="A1068" s="1417"/>
      <c r="B1068" s="1431"/>
      <c r="C1068" s="811" t="s">
        <v>91</v>
      </c>
      <c r="D1068" s="811"/>
      <c r="E1068" s="811">
        <v>10</v>
      </c>
      <c r="F1068" s="811">
        <v>15</v>
      </c>
      <c r="G1068" s="811"/>
      <c r="H1068" s="813">
        <v>30</v>
      </c>
      <c r="I1068" s="811"/>
      <c r="J1068" s="813">
        <v>40</v>
      </c>
      <c r="K1068" s="811"/>
      <c r="L1068" s="813">
        <v>30</v>
      </c>
      <c r="M1068" s="811"/>
      <c r="N1068" s="811"/>
      <c r="O1068" s="811"/>
    </row>
    <row r="1069" spans="1:15" ht="31.5" x14ac:dyDescent="0.25">
      <c r="A1069" s="1416" t="s">
        <v>1786</v>
      </c>
      <c r="B1069" s="1430">
        <v>15</v>
      </c>
      <c r="C1069" s="810" t="s">
        <v>90</v>
      </c>
      <c r="D1069" s="810"/>
      <c r="E1069" s="810"/>
      <c r="F1069" s="840"/>
      <c r="G1069" s="885">
        <v>5</v>
      </c>
      <c r="H1069" s="810"/>
      <c r="I1069" s="810"/>
      <c r="J1069" s="885">
        <v>20</v>
      </c>
      <c r="K1069" s="810"/>
      <c r="L1069" s="885">
        <v>40</v>
      </c>
      <c r="M1069" s="810"/>
      <c r="N1069" s="885">
        <v>70</v>
      </c>
      <c r="O1069" s="810">
        <v>100</v>
      </c>
    </row>
    <row r="1070" spans="1:15" ht="15.75" x14ac:dyDescent="0.25">
      <c r="A1070" s="1417"/>
      <c r="B1070" s="1431"/>
      <c r="C1070" s="811" t="s">
        <v>91</v>
      </c>
      <c r="D1070" s="811"/>
      <c r="E1070" s="811"/>
      <c r="F1070" s="813"/>
      <c r="G1070" s="813">
        <v>5</v>
      </c>
      <c r="H1070" s="813"/>
      <c r="I1070" s="813"/>
      <c r="J1070" s="813">
        <v>20</v>
      </c>
      <c r="K1070" s="813"/>
      <c r="L1070" s="813">
        <v>40</v>
      </c>
      <c r="M1070" s="811"/>
      <c r="N1070" s="811"/>
      <c r="O1070" s="811"/>
    </row>
    <row r="1071" spans="1:15" ht="31.5" x14ac:dyDescent="0.25">
      <c r="A1071" s="1648" t="s">
        <v>109</v>
      </c>
      <c r="B1071" s="1430">
        <v>5</v>
      </c>
      <c r="C1071" s="810" t="s">
        <v>90</v>
      </c>
      <c r="D1071" s="810"/>
      <c r="E1071" s="810"/>
      <c r="F1071" s="810"/>
      <c r="G1071" s="810"/>
      <c r="H1071" s="810"/>
      <c r="I1071" s="810"/>
      <c r="J1071" s="810"/>
      <c r="K1071" s="810"/>
      <c r="L1071" s="810"/>
      <c r="M1071" s="810">
        <v>40</v>
      </c>
      <c r="N1071" s="810">
        <v>60</v>
      </c>
      <c r="O1071" s="810">
        <v>100</v>
      </c>
    </row>
    <row r="1072" spans="1:15" ht="15.75" x14ac:dyDescent="0.25">
      <c r="A1072" s="1649"/>
      <c r="B1072" s="1431"/>
      <c r="C1072" s="811" t="s">
        <v>91</v>
      </c>
      <c r="D1072" s="811"/>
      <c r="E1072" s="811"/>
      <c r="F1072" s="813"/>
      <c r="G1072" s="813"/>
      <c r="H1072" s="813"/>
      <c r="I1072" s="813"/>
      <c r="J1072" s="813"/>
      <c r="K1072" s="813"/>
      <c r="L1072" s="813"/>
      <c r="M1072" s="811"/>
      <c r="N1072" s="811"/>
      <c r="O1072" s="811"/>
    </row>
    <row r="1073" spans="1:15" ht="31.5" x14ac:dyDescent="0.25">
      <c r="A1073" s="1422" t="s">
        <v>1655</v>
      </c>
      <c r="B1073" s="1430">
        <v>5</v>
      </c>
      <c r="C1073" s="810" t="s">
        <v>90</v>
      </c>
      <c r="D1073" s="810"/>
      <c r="E1073" s="810"/>
      <c r="F1073" s="810"/>
      <c r="G1073" s="810"/>
      <c r="H1073" s="810"/>
      <c r="I1073" s="810"/>
      <c r="J1073" s="810"/>
      <c r="K1073" s="810"/>
      <c r="L1073" s="810"/>
      <c r="M1073" s="810"/>
      <c r="N1073" s="810">
        <v>50</v>
      </c>
      <c r="O1073" s="810">
        <v>100</v>
      </c>
    </row>
    <row r="1074" spans="1:15" ht="15.75" x14ac:dyDescent="0.25">
      <c r="A1074" s="1751"/>
      <c r="B1074" s="1431"/>
      <c r="C1074" s="811" t="s">
        <v>91</v>
      </c>
      <c r="D1074" s="811"/>
      <c r="E1074" s="811"/>
      <c r="F1074" s="813"/>
      <c r="G1074" s="813"/>
      <c r="H1074" s="813"/>
      <c r="I1074" s="813"/>
      <c r="J1074" s="813"/>
      <c r="K1074" s="813"/>
      <c r="L1074" s="813"/>
      <c r="M1074" s="811"/>
      <c r="N1074" s="811"/>
      <c r="O1074" s="811"/>
    </row>
    <row r="1075" spans="1:15" ht="31.5" x14ac:dyDescent="0.25">
      <c r="A1075" s="1422" t="s">
        <v>1787</v>
      </c>
      <c r="B1075" s="1430">
        <v>100</v>
      </c>
      <c r="C1075" s="810" t="s">
        <v>90</v>
      </c>
      <c r="D1075" s="810"/>
      <c r="E1075" s="810"/>
      <c r="F1075" s="810"/>
      <c r="G1075" s="810"/>
      <c r="H1075" s="810"/>
      <c r="I1075" s="810"/>
      <c r="J1075" s="810"/>
      <c r="K1075" s="810"/>
      <c r="L1075" s="810"/>
      <c r="M1075" s="810"/>
      <c r="N1075" s="810"/>
      <c r="O1075" s="810"/>
    </row>
    <row r="1076" spans="1:15" ht="15.75" x14ac:dyDescent="0.25">
      <c r="A1076" s="1751"/>
      <c r="B1076" s="1431"/>
      <c r="C1076" s="811" t="s">
        <v>91</v>
      </c>
      <c r="D1076" s="811"/>
      <c r="E1076" s="811"/>
      <c r="F1076" s="811"/>
      <c r="G1076" s="811"/>
      <c r="H1076" s="813"/>
      <c r="I1076" s="813"/>
      <c r="J1076" s="813"/>
      <c r="K1076" s="813"/>
      <c r="L1076" s="813"/>
      <c r="M1076" s="811"/>
      <c r="N1076" s="811"/>
      <c r="O1076" s="811"/>
    </row>
    <row r="1077" spans="1:15" ht="15.75" x14ac:dyDescent="0.25">
      <c r="A1077" s="1125"/>
      <c r="B1077" s="378"/>
      <c r="C1077" s="697"/>
      <c r="D1077" s="697"/>
      <c r="E1077" s="697"/>
      <c r="F1077" s="697"/>
      <c r="G1077" s="697"/>
      <c r="H1077" s="697"/>
      <c r="I1077" s="697"/>
      <c r="J1077" s="697"/>
      <c r="K1077" s="697"/>
      <c r="L1077" s="697"/>
      <c r="M1077" s="697"/>
      <c r="N1077" s="697"/>
      <c r="O1077" s="377"/>
    </row>
    <row r="1078" spans="1:15" ht="16.5" thickBot="1" x14ac:dyDescent="0.3">
      <c r="A1078" s="1752"/>
      <c r="B1078" s="378"/>
      <c r="C1078" s="697"/>
      <c r="D1078" s="697"/>
      <c r="E1078" s="697"/>
      <c r="F1078" s="697"/>
      <c r="G1078" s="697"/>
      <c r="H1078" s="697"/>
      <c r="I1078" s="697"/>
      <c r="J1078" s="697"/>
      <c r="K1078" s="697"/>
      <c r="L1078" s="697"/>
      <c r="M1078" s="697"/>
      <c r="N1078" s="697"/>
      <c r="O1078" s="377"/>
    </row>
    <row r="1079" spans="1:15" ht="16.5" thickBot="1" x14ac:dyDescent="0.3">
      <c r="A1079" s="1652" t="s">
        <v>1407</v>
      </c>
      <c r="B1079" s="1653"/>
      <c r="C1079" s="1653"/>
      <c r="D1079" s="1653"/>
      <c r="E1079" s="1653"/>
      <c r="F1079" s="1653"/>
      <c r="G1079" s="1653"/>
      <c r="H1079" s="1653"/>
      <c r="I1079" s="1653"/>
      <c r="J1079" s="1653"/>
      <c r="K1079" s="1653"/>
      <c r="L1079" s="1653"/>
      <c r="M1079" s="1653"/>
      <c r="N1079" s="1653"/>
      <c r="O1079" s="1654"/>
    </row>
    <row r="1080" spans="1:15" ht="15.75" x14ac:dyDescent="0.25">
      <c r="A1080" s="1633" t="s">
        <v>1788</v>
      </c>
      <c r="B1080" s="1744"/>
      <c r="C1080" s="1744"/>
      <c r="D1080" s="1744"/>
      <c r="E1080" s="1744"/>
      <c r="F1080" s="1744"/>
      <c r="G1080" s="1744"/>
      <c r="H1080" s="1744"/>
      <c r="I1080" s="1744"/>
      <c r="J1080" s="1744"/>
      <c r="K1080" s="1744"/>
      <c r="L1080" s="1744"/>
      <c r="M1080" s="1744"/>
      <c r="N1080" s="1744"/>
      <c r="O1080" s="1745"/>
    </row>
    <row r="1081" spans="1:15" ht="15.75" x14ac:dyDescent="0.25">
      <c r="A1081" s="1636" t="s">
        <v>1789</v>
      </c>
      <c r="B1081" s="1637"/>
      <c r="C1081" s="1637"/>
      <c r="D1081" s="1637"/>
      <c r="E1081" s="1637"/>
      <c r="F1081" s="1637"/>
      <c r="G1081" s="1637"/>
      <c r="H1081" s="1637"/>
      <c r="I1081" s="1637"/>
      <c r="J1081" s="1637"/>
      <c r="K1081" s="1637"/>
      <c r="L1081" s="1637"/>
      <c r="M1081" s="1637"/>
      <c r="N1081" s="1637"/>
      <c r="O1081" s="1638"/>
    </row>
    <row r="1082" spans="1:15" ht="15.75" x14ac:dyDescent="0.25">
      <c r="A1082" s="1636" t="s">
        <v>1790</v>
      </c>
      <c r="B1082" s="1637"/>
      <c r="C1082" s="1637"/>
      <c r="D1082" s="1637"/>
      <c r="E1082" s="1637"/>
      <c r="F1082" s="1637"/>
      <c r="G1082" s="1637"/>
      <c r="H1082" s="1637"/>
      <c r="I1082" s="1637"/>
      <c r="J1082" s="1637"/>
      <c r="K1082" s="1637"/>
      <c r="L1082" s="1637"/>
      <c r="M1082" s="1637"/>
      <c r="N1082" s="1637"/>
      <c r="O1082" s="1638"/>
    </row>
    <row r="1083" spans="1:15" x14ac:dyDescent="0.25">
      <c r="A1083" s="1746" t="s">
        <v>1791</v>
      </c>
      <c r="B1083" s="1072"/>
      <c r="C1083" s="1072"/>
      <c r="D1083" s="1072"/>
      <c r="E1083" s="1072"/>
      <c r="F1083" s="1072"/>
      <c r="G1083" s="1072"/>
      <c r="H1083" s="1072"/>
      <c r="I1083" s="1072"/>
      <c r="J1083" s="1072"/>
      <c r="K1083" s="1072"/>
      <c r="L1083" s="1072"/>
      <c r="M1083" s="1072"/>
      <c r="N1083" s="1072"/>
      <c r="O1083" s="1747"/>
    </row>
    <row r="1084" spans="1:15" x14ac:dyDescent="0.25">
      <c r="A1084" s="1748" t="s">
        <v>1792</v>
      </c>
      <c r="B1084" s="1749"/>
      <c r="C1084" s="1749"/>
      <c r="D1084" s="1749"/>
      <c r="E1084" s="1749"/>
      <c r="F1084" s="1749"/>
      <c r="G1084" s="1749"/>
      <c r="H1084" s="1749"/>
      <c r="I1084" s="1749"/>
      <c r="J1084" s="1749"/>
      <c r="K1084" s="1749"/>
      <c r="L1084" s="1749"/>
      <c r="M1084" s="1749"/>
      <c r="N1084" s="1749"/>
      <c r="O1084" s="1750"/>
    </row>
    <row r="1085" spans="1:15" ht="15.75" x14ac:dyDescent="0.25">
      <c r="A1085" s="1645" t="s">
        <v>1793</v>
      </c>
      <c r="B1085" s="1646"/>
      <c r="C1085" s="1646"/>
      <c r="D1085" s="1646"/>
      <c r="E1085" s="1646"/>
      <c r="F1085" s="1646"/>
      <c r="G1085" s="1646"/>
      <c r="H1085" s="1646"/>
      <c r="I1085" s="1646"/>
      <c r="J1085" s="1646"/>
      <c r="K1085" s="1646"/>
      <c r="L1085" s="1646"/>
      <c r="M1085" s="1646"/>
      <c r="N1085" s="1646"/>
      <c r="O1085" s="1647"/>
    </row>
    <row r="1086" spans="1:15" ht="16.5" thickBot="1" x14ac:dyDescent="0.3">
      <c r="A1086" s="1624" t="s">
        <v>1794</v>
      </c>
      <c r="B1086" s="1625"/>
      <c r="C1086" s="1625"/>
      <c r="D1086" s="1625"/>
      <c r="E1086" s="1625"/>
      <c r="F1086" s="1625"/>
      <c r="G1086" s="1625"/>
      <c r="H1086" s="1625"/>
      <c r="I1086" s="1625"/>
      <c r="J1086" s="1625"/>
      <c r="K1086" s="1625"/>
      <c r="L1086" s="1625"/>
      <c r="M1086" s="1625"/>
      <c r="N1086" s="1625"/>
      <c r="O1086" s="1626"/>
    </row>
    <row r="1087" spans="1:15" ht="15.75" thickBot="1" x14ac:dyDescent="0.3">
      <c r="A1087" s="1741" t="s">
        <v>1795</v>
      </c>
      <c r="B1087" s="1742"/>
      <c r="C1087" s="1742"/>
      <c r="D1087" s="1742"/>
      <c r="E1087" s="1742"/>
      <c r="F1087" s="1742"/>
      <c r="G1087" s="1742"/>
      <c r="H1087" s="1742"/>
      <c r="I1087" s="1742"/>
      <c r="J1087" s="1742"/>
      <c r="K1087" s="1742"/>
      <c r="L1087" s="1742"/>
      <c r="M1087" s="1742"/>
      <c r="N1087" s="1742"/>
      <c r="O1087" s="1743"/>
    </row>
    <row r="1088" spans="1:15" ht="15.75" thickBot="1" x14ac:dyDescent="0.3">
      <c r="A1088" s="1741" t="s">
        <v>1796</v>
      </c>
      <c r="B1088" s="1742"/>
      <c r="C1088" s="1742"/>
      <c r="D1088" s="1742"/>
      <c r="E1088" s="1742"/>
      <c r="F1088" s="1742"/>
      <c r="G1088" s="1742"/>
      <c r="H1088" s="1742"/>
      <c r="I1088" s="1742"/>
      <c r="J1088" s="1742"/>
      <c r="K1088" s="1742"/>
      <c r="L1088" s="1742"/>
      <c r="M1088" s="1742"/>
      <c r="N1088" s="1742"/>
      <c r="O1088" s="1743"/>
    </row>
    <row r="1089" spans="1:15" ht="16.5" thickBot="1" x14ac:dyDescent="0.3">
      <c r="A1089" s="1630" t="s">
        <v>1417</v>
      </c>
      <c r="B1089" s="1631"/>
      <c r="C1089" s="1631"/>
      <c r="D1089" s="1631"/>
      <c r="E1089" s="1631"/>
      <c r="F1089" s="1631"/>
      <c r="G1089" s="1631"/>
      <c r="H1089" s="1631"/>
      <c r="I1089" s="1631"/>
      <c r="J1089" s="1631"/>
      <c r="K1089" s="1631"/>
      <c r="L1089" s="1631"/>
      <c r="M1089" s="1631"/>
      <c r="N1089" s="1631"/>
      <c r="O1089" s="1632"/>
    </row>
    <row r="1090" spans="1:15" ht="16.5" thickBot="1" x14ac:dyDescent="0.3">
      <c r="A1090" s="1630" t="s">
        <v>1418</v>
      </c>
      <c r="B1090" s="1631"/>
      <c r="C1090" s="1631"/>
      <c r="D1090" s="1631"/>
      <c r="E1090" s="1631"/>
      <c r="F1090" s="1631"/>
      <c r="G1090" s="1631"/>
      <c r="H1090" s="1631"/>
      <c r="I1090" s="1631"/>
      <c r="J1090" s="1631"/>
      <c r="K1090" s="1631"/>
      <c r="L1090" s="1631"/>
      <c r="M1090" s="1631"/>
      <c r="N1090" s="1631"/>
      <c r="O1090" s="1632"/>
    </row>
    <row r="1091" spans="1:15" ht="16.5" thickBot="1" x14ac:dyDescent="0.3">
      <c r="A1091" s="1630" t="s">
        <v>1419</v>
      </c>
      <c r="B1091" s="1631"/>
      <c r="C1091" s="1631"/>
      <c r="D1091" s="1631"/>
      <c r="E1091" s="1631"/>
      <c r="F1091" s="1631"/>
      <c r="G1091" s="1631"/>
      <c r="H1091" s="1631"/>
      <c r="I1091" s="1631"/>
      <c r="J1091" s="1631"/>
      <c r="K1091" s="1631"/>
      <c r="L1091" s="1631"/>
      <c r="M1091" s="1631"/>
      <c r="N1091" s="1631"/>
      <c r="O1091" s="1632"/>
    </row>
    <row r="1092" spans="1:15" x14ac:dyDescent="0.25">
      <c r="A1092" s="681"/>
      <c r="B1092" s="681"/>
      <c r="C1092" s="681"/>
      <c r="D1092" s="681"/>
      <c r="E1092" s="681"/>
      <c r="F1092" s="681"/>
      <c r="G1092" s="681"/>
      <c r="H1092" s="681"/>
      <c r="I1092" s="681"/>
      <c r="J1092" s="681"/>
      <c r="K1092" s="681"/>
      <c r="L1092" s="681"/>
      <c r="M1092" s="681"/>
      <c r="N1092" s="681"/>
      <c r="O1092" s="681"/>
    </row>
    <row r="1093" spans="1:15" x14ac:dyDescent="0.25">
      <c r="A1093" s="681"/>
      <c r="B1093" s="681"/>
      <c r="C1093" s="681"/>
      <c r="D1093" s="681"/>
      <c r="E1093" s="681"/>
      <c r="F1093" s="681"/>
      <c r="G1093" s="681"/>
      <c r="H1093" s="681"/>
      <c r="I1093" s="681"/>
      <c r="J1093" s="681"/>
      <c r="K1093" s="681"/>
      <c r="L1093" s="681"/>
      <c r="M1093" s="681"/>
      <c r="N1093" s="681"/>
      <c r="O1093" s="681"/>
    </row>
    <row r="1094" spans="1:15" x14ac:dyDescent="0.25">
      <c r="A1094" s="681"/>
      <c r="B1094" s="681"/>
      <c r="C1094" s="681"/>
      <c r="D1094" s="681"/>
      <c r="E1094" s="681"/>
      <c r="F1094" s="681"/>
      <c r="G1094" s="681"/>
      <c r="H1094" s="681"/>
      <c r="I1094" s="681"/>
      <c r="J1094" s="681"/>
      <c r="K1094" s="681"/>
      <c r="L1094" s="681"/>
      <c r="M1094" s="681"/>
      <c r="N1094" s="681"/>
      <c r="O1094" s="681"/>
    </row>
    <row r="1095" spans="1:15" x14ac:dyDescent="0.25">
      <c r="A1095" s="681"/>
      <c r="B1095" s="681"/>
      <c r="C1095" s="681"/>
      <c r="D1095" s="681"/>
      <c r="E1095" s="681"/>
      <c r="F1095" s="681"/>
      <c r="G1095" s="681"/>
      <c r="H1095" s="681"/>
      <c r="I1095" s="681"/>
      <c r="J1095" s="681"/>
      <c r="K1095" s="681"/>
      <c r="L1095" s="681"/>
      <c r="M1095" s="681"/>
      <c r="N1095" s="681"/>
      <c r="O1095" s="681"/>
    </row>
    <row r="1096" spans="1:15" ht="31.5" x14ac:dyDescent="0.25">
      <c r="A1096" s="807" t="s">
        <v>1797</v>
      </c>
      <c r="B1096" s="1687" t="s">
        <v>1798</v>
      </c>
      <c r="C1096" s="1688"/>
      <c r="D1096" s="1688"/>
      <c r="E1096" s="1688"/>
      <c r="F1096" s="1688"/>
      <c r="G1096" s="1688"/>
      <c r="H1096" s="1688"/>
      <c r="I1096" s="1688"/>
      <c r="J1096" s="1689"/>
      <c r="K1096" s="1687" t="s">
        <v>1387</v>
      </c>
      <c r="L1096" s="1690"/>
      <c r="M1096" s="1690"/>
      <c r="N1096" s="1691"/>
      <c r="O1096" s="808">
        <v>0.2</v>
      </c>
    </row>
    <row r="1097" spans="1:15" ht="15.75" x14ac:dyDescent="0.25">
      <c r="A1097" s="724"/>
      <c r="B1097" s="725"/>
      <c r="C1097" s="726"/>
      <c r="D1097" s="726"/>
      <c r="E1097" s="726"/>
      <c r="F1097" s="726"/>
      <c r="G1097" s="726"/>
      <c r="H1097" s="726"/>
      <c r="I1097" s="726"/>
      <c r="J1097" s="726"/>
      <c r="K1097" s="726"/>
      <c r="L1097" s="726"/>
      <c r="M1097" s="726"/>
      <c r="N1097" s="726"/>
      <c r="O1097" s="724"/>
    </row>
    <row r="1098" spans="1:15" ht="31.5" x14ac:dyDescent="0.25">
      <c r="A1098" s="695" t="s">
        <v>9</v>
      </c>
      <c r="B1098" s="1046" t="s">
        <v>1799</v>
      </c>
      <c r="C1098" s="1679"/>
      <c r="D1098" s="1679"/>
      <c r="E1098" s="1679"/>
      <c r="F1098" s="1679"/>
      <c r="G1098" s="1679"/>
      <c r="H1098" s="1679"/>
      <c r="I1098" s="1679"/>
      <c r="J1098" s="1680"/>
      <c r="K1098" s="1052" t="s">
        <v>1389</v>
      </c>
      <c r="L1098" s="1052"/>
      <c r="M1098" s="1052"/>
      <c r="N1098" s="1052"/>
      <c r="O1098" s="736">
        <v>35</v>
      </c>
    </row>
    <row r="1099" spans="1:15" ht="31.5" x14ac:dyDescent="0.25">
      <c r="A1099" s="696"/>
      <c r="B1099" s="697"/>
      <c r="C1099" s="698"/>
      <c r="D1099" s="698"/>
      <c r="E1099" s="1049" t="s">
        <v>14</v>
      </c>
      <c r="F1099" s="1049"/>
      <c r="G1099" s="1049"/>
      <c r="H1099" s="1049"/>
      <c r="I1099" s="737" t="s">
        <v>15</v>
      </c>
      <c r="J1099" s="701"/>
      <c r="K1099" s="701"/>
      <c r="L1099" s="1049" t="s">
        <v>16</v>
      </c>
      <c r="M1099" s="1049"/>
      <c r="N1099" s="1049"/>
      <c r="O1099" s="737" t="s">
        <v>15</v>
      </c>
    </row>
    <row r="1100" spans="1:15" x14ac:dyDescent="0.25">
      <c r="A1100" s="1008" t="s">
        <v>17</v>
      </c>
      <c r="B1100" s="1008"/>
      <c r="C1100" s="1008"/>
      <c r="D1100" s="1008"/>
      <c r="E1100" s="1045" t="s">
        <v>1800</v>
      </c>
      <c r="F1100" s="1045"/>
      <c r="G1100" s="1045"/>
      <c r="H1100" s="1045"/>
      <c r="I1100" s="734">
        <v>100</v>
      </c>
      <c r="J1100" s="1008" t="s">
        <v>19</v>
      </c>
      <c r="K1100" s="1003"/>
      <c r="L1100" s="1045" t="s">
        <v>1801</v>
      </c>
      <c r="M1100" s="1045"/>
      <c r="N1100" s="1045"/>
      <c r="O1100" s="734">
        <v>35</v>
      </c>
    </row>
    <row r="1101" spans="1:15" x14ac:dyDescent="0.25">
      <c r="A1101" s="1009"/>
      <c r="B1101" s="1009"/>
      <c r="C1101" s="1009"/>
      <c r="D1101" s="1009"/>
      <c r="E1101" s="1045" t="s">
        <v>1802</v>
      </c>
      <c r="F1101" s="1045"/>
      <c r="G1101" s="1045"/>
      <c r="H1101" s="1045"/>
      <c r="I1101" s="734">
        <v>100</v>
      </c>
      <c r="J1101" s="1009"/>
      <c r="K1101" s="1005"/>
      <c r="L1101" s="1045" t="s">
        <v>1803</v>
      </c>
      <c r="M1101" s="1045"/>
      <c r="N1101" s="1045"/>
      <c r="O1101" s="734">
        <v>35</v>
      </c>
    </row>
    <row r="1102" spans="1:15" x14ac:dyDescent="0.25">
      <c r="A1102" s="1009"/>
      <c r="B1102" s="1009"/>
      <c r="C1102" s="1009"/>
      <c r="D1102" s="1009"/>
      <c r="E1102" s="1045" t="s">
        <v>1804</v>
      </c>
      <c r="F1102" s="1045"/>
      <c r="G1102" s="1045"/>
      <c r="H1102" s="1045"/>
      <c r="I1102" s="734">
        <v>100</v>
      </c>
      <c r="J1102" s="1009"/>
      <c r="K1102" s="1005"/>
      <c r="L1102" s="1045" t="s">
        <v>1805</v>
      </c>
      <c r="M1102" s="1045"/>
      <c r="N1102" s="1045"/>
      <c r="O1102" s="734">
        <v>35</v>
      </c>
    </row>
    <row r="1103" spans="1:15" x14ac:dyDescent="0.25">
      <c r="A1103" s="1009"/>
      <c r="B1103" s="1009"/>
      <c r="C1103" s="1009"/>
      <c r="D1103" s="1009"/>
      <c r="E1103" s="1045" t="s">
        <v>1806</v>
      </c>
      <c r="F1103" s="1045"/>
      <c r="G1103" s="1045"/>
      <c r="H1103" s="1045"/>
      <c r="I1103" s="734">
        <v>20</v>
      </c>
      <c r="J1103" s="1009"/>
      <c r="K1103" s="1005"/>
      <c r="L1103" s="1045" t="s">
        <v>1807</v>
      </c>
      <c r="M1103" s="1045"/>
      <c r="N1103" s="1045"/>
      <c r="O1103" s="734">
        <v>35</v>
      </c>
    </row>
    <row r="1104" spans="1:15" x14ac:dyDescent="0.25">
      <c r="A1104" s="1009"/>
      <c r="B1104" s="1009"/>
      <c r="C1104" s="1009"/>
      <c r="D1104" s="1009"/>
      <c r="E1104" s="1045"/>
      <c r="F1104" s="1045"/>
      <c r="G1104" s="1045"/>
      <c r="H1104" s="1045"/>
      <c r="I1104" s="704"/>
      <c r="J1104" s="1009"/>
      <c r="K1104" s="1005"/>
      <c r="L1104" s="1045" t="s">
        <v>1808</v>
      </c>
      <c r="M1104" s="1045"/>
      <c r="N1104" s="1045"/>
      <c r="O1104" s="734">
        <v>35</v>
      </c>
    </row>
    <row r="1105" spans="1:15" x14ac:dyDescent="0.25">
      <c r="A1105" s="1009"/>
      <c r="B1105" s="1009"/>
      <c r="C1105" s="1009"/>
      <c r="D1105" s="1009"/>
      <c r="E1105" s="1045"/>
      <c r="F1105" s="1045"/>
      <c r="G1105" s="1045"/>
      <c r="H1105" s="1045"/>
      <c r="I1105" s="704"/>
      <c r="J1105" s="1009"/>
      <c r="K1105" s="1005"/>
      <c r="L1105" s="1011" t="s">
        <v>1809</v>
      </c>
      <c r="M1105" s="1574"/>
      <c r="N1105" s="1575"/>
      <c r="O1105" s="734">
        <v>35</v>
      </c>
    </row>
    <row r="1106" spans="1:15" x14ac:dyDescent="0.25">
      <c r="A1106" s="1009"/>
      <c r="B1106" s="1009"/>
      <c r="C1106" s="1009"/>
      <c r="D1106" s="1009"/>
      <c r="E1106" s="1045"/>
      <c r="F1106" s="1045"/>
      <c r="G1106" s="1045"/>
      <c r="H1106" s="1045"/>
      <c r="I1106" s="704"/>
      <c r="J1106" s="1009"/>
      <c r="K1106" s="1005"/>
      <c r="L1106" s="1011" t="s">
        <v>1810</v>
      </c>
      <c r="M1106" s="1574"/>
      <c r="N1106" s="1575"/>
      <c r="O1106" s="734">
        <v>35</v>
      </c>
    </row>
    <row r="1107" spans="1:15" x14ac:dyDescent="0.25">
      <c r="A1107" s="1009"/>
      <c r="B1107" s="1009"/>
      <c r="C1107" s="1009"/>
      <c r="D1107" s="1009"/>
      <c r="E1107" s="1045"/>
      <c r="F1107" s="1045"/>
      <c r="G1107" s="1045"/>
      <c r="H1107" s="1045"/>
      <c r="I1107" s="704"/>
      <c r="J1107" s="1009"/>
      <c r="K1107" s="1005"/>
      <c r="L1107" s="1011" t="s">
        <v>1811</v>
      </c>
      <c r="M1107" s="1574"/>
      <c r="N1107" s="1575"/>
      <c r="O1107" s="734">
        <v>35</v>
      </c>
    </row>
    <row r="1108" spans="1:15" x14ac:dyDescent="0.25">
      <c r="A1108" s="1009"/>
      <c r="B1108" s="1009"/>
      <c r="C1108" s="1009"/>
      <c r="D1108" s="1009"/>
      <c r="E1108" s="1045"/>
      <c r="F1108" s="1045"/>
      <c r="G1108" s="1045"/>
      <c r="H1108" s="1045"/>
      <c r="I1108" s="704"/>
      <c r="J1108" s="1009"/>
      <c r="K1108" s="1005"/>
      <c r="L1108" s="1011" t="s">
        <v>1812</v>
      </c>
      <c r="M1108" s="1574"/>
      <c r="N1108" s="1575"/>
      <c r="O1108" s="734">
        <v>35</v>
      </c>
    </row>
    <row r="1109" spans="1:15" x14ac:dyDescent="0.25">
      <c r="A1109" s="1009"/>
      <c r="B1109" s="1009"/>
      <c r="C1109" s="1009"/>
      <c r="D1109" s="1009"/>
      <c r="E1109" s="1045"/>
      <c r="F1109" s="1045"/>
      <c r="G1109" s="1045"/>
      <c r="H1109" s="1045"/>
      <c r="I1109" s="704"/>
      <c r="J1109" s="1009"/>
      <c r="K1109" s="1005"/>
      <c r="L1109" s="1011" t="s">
        <v>1813</v>
      </c>
      <c r="M1109" s="1574"/>
      <c r="N1109" s="1575"/>
      <c r="O1109" s="734">
        <v>35</v>
      </c>
    </row>
    <row r="1110" spans="1:15" x14ac:dyDescent="0.25">
      <c r="A1110" s="1009"/>
      <c r="B1110" s="1009"/>
      <c r="C1110" s="1009"/>
      <c r="D1110" s="1009"/>
      <c r="E1110" s="1045"/>
      <c r="F1110" s="1045"/>
      <c r="G1110" s="1045"/>
      <c r="H1110" s="1045"/>
      <c r="I1110" s="704"/>
      <c r="J1110" s="1009"/>
      <c r="K1110" s="1005"/>
      <c r="L1110" s="1011" t="s">
        <v>1814</v>
      </c>
      <c r="M1110" s="1574"/>
      <c r="N1110" s="1575"/>
      <c r="O1110" s="734">
        <v>35</v>
      </c>
    </row>
    <row r="1111" spans="1:15" x14ac:dyDescent="0.25">
      <c r="A1111" s="1009"/>
      <c r="B1111" s="1009"/>
      <c r="C1111" s="1009"/>
      <c r="D1111" s="1009"/>
      <c r="E1111" s="1045"/>
      <c r="F1111" s="1045"/>
      <c r="G1111" s="1045"/>
      <c r="H1111" s="1045"/>
      <c r="I1111" s="704"/>
      <c r="J1111" s="1009"/>
      <c r="K1111" s="1005"/>
      <c r="L1111" s="1011" t="s">
        <v>1815</v>
      </c>
      <c r="M1111" s="1574"/>
      <c r="N1111" s="1575"/>
      <c r="O1111" s="734">
        <v>35</v>
      </c>
    </row>
    <row r="1112" spans="1:15" ht="15.75" x14ac:dyDescent="0.25">
      <c r="A1112" s="696"/>
      <c r="B1112" s="697"/>
      <c r="C1112" s="698"/>
      <c r="D1112" s="698"/>
      <c r="E1112" s="698"/>
      <c r="F1112" s="698"/>
      <c r="G1112" s="698"/>
      <c r="H1112" s="698"/>
      <c r="I1112" s="698"/>
      <c r="J1112" s="698"/>
      <c r="K1112" s="698"/>
      <c r="L1112" s="886"/>
      <c r="M1112" s="886"/>
      <c r="N1112" s="886"/>
      <c r="O1112" s="696"/>
    </row>
    <row r="1113" spans="1:15" ht="63" x14ac:dyDescent="0.25">
      <c r="A1113" s="705" t="s">
        <v>48</v>
      </c>
      <c r="B1113" s="733" t="s">
        <v>49</v>
      </c>
      <c r="C1113" s="762" t="s">
        <v>50</v>
      </c>
      <c r="D1113" s="762" t="s">
        <v>51</v>
      </c>
      <c r="E1113" s="705" t="s">
        <v>52</v>
      </c>
      <c r="F1113" s="1041" t="s">
        <v>53</v>
      </c>
      <c r="G1113" s="1041"/>
      <c r="H1113" s="1041" t="s">
        <v>54</v>
      </c>
      <c r="I1113" s="1041"/>
      <c r="J1113" s="733" t="s">
        <v>55</v>
      </c>
      <c r="K1113" s="733" t="s">
        <v>56</v>
      </c>
      <c r="L1113" s="1015" t="s">
        <v>1816</v>
      </c>
      <c r="M1113" s="1729"/>
      <c r="N1113" s="1729"/>
      <c r="O1113" s="1575"/>
    </row>
    <row r="1114" spans="1:15" ht="120" x14ac:dyDescent="0.25">
      <c r="A1114" s="27" t="s">
        <v>58</v>
      </c>
      <c r="B1114" s="63">
        <v>100</v>
      </c>
      <c r="C1114" s="743" t="s">
        <v>1545</v>
      </c>
      <c r="D1114" s="748" t="s">
        <v>262</v>
      </c>
      <c r="E1114" s="748" t="s">
        <v>61</v>
      </c>
      <c r="F1114" s="1127" t="s">
        <v>1546</v>
      </c>
      <c r="G1114" s="1127"/>
      <c r="H1114" s="1133" t="s">
        <v>290</v>
      </c>
      <c r="I1114" s="1117"/>
      <c r="J1114" s="741">
        <v>100</v>
      </c>
      <c r="K1114" s="746" t="s">
        <v>139</v>
      </c>
      <c r="L1114" s="1730" t="s">
        <v>1800</v>
      </c>
      <c r="M1114" s="1731"/>
      <c r="N1114" s="1731"/>
      <c r="O1114" s="1575"/>
    </row>
    <row r="1115" spans="1:15" ht="15.75" x14ac:dyDescent="0.25">
      <c r="A1115" s="1015" t="s">
        <v>67</v>
      </c>
      <c r="B1115" s="1017"/>
      <c r="C1115" s="1725" t="s">
        <v>1817</v>
      </c>
      <c r="D1115" s="1726"/>
      <c r="E1115" s="1726"/>
      <c r="F1115" s="1726"/>
      <c r="G1115" s="1727"/>
      <c r="H1115" s="1035" t="s">
        <v>69</v>
      </c>
      <c r="I1115" s="1036"/>
      <c r="J1115" s="1037"/>
      <c r="K1115" s="1135" t="s">
        <v>1818</v>
      </c>
      <c r="L1115" s="1116"/>
      <c r="M1115" s="1116"/>
      <c r="N1115" s="1116"/>
      <c r="O1115" s="1117"/>
    </row>
    <row r="1116" spans="1:15" ht="15.75" x14ac:dyDescent="0.25">
      <c r="A1116" s="1096" t="s">
        <v>71</v>
      </c>
      <c r="B1116" s="1097"/>
      <c r="C1116" s="1097"/>
      <c r="D1116" s="1097"/>
      <c r="E1116" s="1097"/>
      <c r="F1116" s="1098"/>
      <c r="G1116" s="1728" t="s">
        <v>72</v>
      </c>
      <c r="H1116" s="1574"/>
      <c r="I1116" s="1574"/>
      <c r="J1116" s="1574"/>
      <c r="K1116" s="1574"/>
      <c r="L1116" s="1574"/>
      <c r="M1116" s="1574"/>
      <c r="N1116" s="1574"/>
      <c r="O1116" s="1575"/>
    </row>
    <row r="1117" spans="1:15" x14ac:dyDescent="0.25">
      <c r="A1117" s="1100" t="s">
        <v>1549</v>
      </c>
      <c r="B1117" s="1101"/>
      <c r="C1117" s="1101"/>
      <c r="D1117" s="1101"/>
      <c r="E1117" s="1101"/>
      <c r="F1117" s="1101"/>
      <c r="G1117" s="1104" t="s">
        <v>1819</v>
      </c>
      <c r="H1117" s="1104"/>
      <c r="I1117" s="1104"/>
      <c r="J1117" s="1104"/>
      <c r="K1117" s="1104"/>
      <c r="L1117" s="1104"/>
      <c r="M1117" s="1104"/>
      <c r="N1117" s="1104"/>
      <c r="O1117" s="1104"/>
    </row>
    <row r="1118" spans="1:15" x14ac:dyDescent="0.25">
      <c r="A1118" s="1102"/>
      <c r="B1118" s="1103"/>
      <c r="C1118" s="1103"/>
      <c r="D1118" s="1103"/>
      <c r="E1118" s="1103"/>
      <c r="F1118" s="1103"/>
      <c r="G1118" s="1104"/>
      <c r="H1118" s="1104"/>
      <c r="I1118" s="1104"/>
      <c r="J1118" s="1104"/>
      <c r="K1118" s="1104"/>
      <c r="L1118" s="1104"/>
      <c r="M1118" s="1104"/>
      <c r="N1118" s="1104"/>
      <c r="O1118" s="1104"/>
    </row>
    <row r="1119" spans="1:15" ht="15.75" x14ac:dyDescent="0.25">
      <c r="A1119" s="1096" t="s">
        <v>75</v>
      </c>
      <c r="B1119" s="1097"/>
      <c r="C1119" s="1097"/>
      <c r="D1119" s="1097"/>
      <c r="E1119" s="1097"/>
      <c r="F1119" s="1097"/>
      <c r="G1119" s="1096" t="s">
        <v>76</v>
      </c>
      <c r="H1119" s="1718"/>
      <c r="I1119" s="1718"/>
      <c r="J1119" s="1718"/>
      <c r="K1119" s="1718"/>
      <c r="L1119" s="1718"/>
      <c r="M1119" s="1718"/>
      <c r="N1119" s="1718"/>
      <c r="O1119" s="1719"/>
    </row>
    <row r="1120" spans="1:15" x14ac:dyDescent="0.25">
      <c r="A1120" s="1656" t="s">
        <v>1820</v>
      </c>
      <c r="B1120" s="1657"/>
      <c r="C1120" s="1657"/>
      <c r="D1120" s="1657"/>
      <c r="E1120" s="1657"/>
      <c r="F1120" s="1658"/>
      <c r="G1120" s="1521" t="s">
        <v>1821</v>
      </c>
      <c r="H1120" s="1720"/>
      <c r="I1120" s="1720"/>
      <c r="J1120" s="1720"/>
      <c r="K1120" s="1720"/>
      <c r="L1120" s="1720"/>
      <c r="M1120" s="1720"/>
      <c r="N1120" s="1720"/>
      <c r="O1120" s="1721"/>
    </row>
    <row r="1121" spans="1:15" x14ac:dyDescent="0.25">
      <c r="A1121" s="1659"/>
      <c r="B1121" s="1660"/>
      <c r="C1121" s="1660"/>
      <c r="D1121" s="1660"/>
      <c r="E1121" s="1660"/>
      <c r="F1121" s="1661"/>
      <c r="G1121" s="1722"/>
      <c r="H1121" s="1723"/>
      <c r="I1121" s="1723"/>
      <c r="J1121" s="1723"/>
      <c r="K1121" s="1723"/>
      <c r="L1121" s="1723"/>
      <c r="M1121" s="1723"/>
      <c r="N1121" s="1723"/>
      <c r="O1121" s="1724"/>
    </row>
    <row r="1122" spans="1:15" ht="15.75" x14ac:dyDescent="0.25">
      <c r="A1122" s="377"/>
      <c r="B1122" s="378"/>
      <c r="C1122" s="697"/>
      <c r="D1122" s="697"/>
      <c r="E1122" s="697"/>
      <c r="F1122" s="697"/>
      <c r="G1122" s="697"/>
      <c r="H1122" s="697"/>
      <c r="I1122" s="697"/>
      <c r="J1122" s="697"/>
      <c r="K1122" s="697"/>
      <c r="L1122" s="742"/>
      <c r="M1122" s="742"/>
      <c r="N1122" s="742"/>
      <c r="O1122" s="377"/>
    </row>
    <row r="1123" spans="1:15" ht="15.75" x14ac:dyDescent="0.25">
      <c r="A1123" s="697"/>
      <c r="B1123" s="697"/>
      <c r="C1123" s="377"/>
      <c r="D1123" s="1015" t="s">
        <v>77</v>
      </c>
      <c r="E1123" s="1704"/>
      <c r="F1123" s="1704"/>
      <c r="G1123" s="1704"/>
      <c r="H1123" s="1704"/>
      <c r="I1123" s="1704"/>
      <c r="J1123" s="1704"/>
      <c r="K1123" s="1704"/>
      <c r="L1123" s="1704"/>
      <c r="M1123" s="1704"/>
      <c r="N1123" s="1704"/>
      <c r="O1123" s="1705"/>
    </row>
    <row r="1124" spans="1:15" ht="15.75" x14ac:dyDescent="0.25">
      <c r="A1124" s="377"/>
      <c r="B1124" s="378"/>
      <c r="C1124" s="697"/>
      <c r="D1124" s="733" t="s">
        <v>78</v>
      </c>
      <c r="E1124" s="733" t="s">
        <v>79</v>
      </c>
      <c r="F1124" s="733" t="s">
        <v>80</v>
      </c>
      <c r="G1124" s="733" t="s">
        <v>81</v>
      </c>
      <c r="H1124" s="733" t="s">
        <v>82</v>
      </c>
      <c r="I1124" s="733" t="s">
        <v>83</v>
      </c>
      <c r="J1124" s="733" t="s">
        <v>84</v>
      </c>
      <c r="K1124" s="733" t="s">
        <v>85</v>
      </c>
      <c r="L1124" s="733" t="s">
        <v>86</v>
      </c>
      <c r="M1124" s="733" t="s">
        <v>87</v>
      </c>
      <c r="N1124" s="733" t="s">
        <v>88</v>
      </c>
      <c r="O1124" s="733" t="s">
        <v>89</v>
      </c>
    </row>
    <row r="1125" spans="1:15" ht="15.75" x14ac:dyDescent="0.25">
      <c r="A1125" s="1050" t="s">
        <v>90</v>
      </c>
      <c r="B1125" s="1050"/>
      <c r="C1125" s="1050"/>
      <c r="D1125" s="738">
        <v>5</v>
      </c>
      <c r="E1125" s="738">
        <v>10</v>
      </c>
      <c r="F1125" s="738">
        <v>20</v>
      </c>
      <c r="G1125" s="738">
        <v>30</v>
      </c>
      <c r="H1125" s="738">
        <v>40</v>
      </c>
      <c r="I1125" s="738">
        <v>50</v>
      </c>
      <c r="J1125" s="738">
        <v>60</v>
      </c>
      <c r="K1125" s="738">
        <v>70</v>
      </c>
      <c r="L1125" s="738">
        <v>80</v>
      </c>
      <c r="M1125" s="738">
        <v>90</v>
      </c>
      <c r="N1125" s="738">
        <v>95</v>
      </c>
      <c r="O1125" s="738">
        <v>100</v>
      </c>
    </row>
    <row r="1126" spans="1:15" ht="15.75" x14ac:dyDescent="0.25">
      <c r="A1126" s="1051" t="s">
        <v>91</v>
      </c>
      <c r="B1126" s="1051"/>
      <c r="C1126" s="1051"/>
      <c r="D1126" s="739">
        <v>5</v>
      </c>
      <c r="E1126" s="739">
        <v>10</v>
      </c>
      <c r="F1126" s="739">
        <v>20</v>
      </c>
      <c r="G1126" s="739">
        <v>30</v>
      </c>
      <c r="H1126" s="739">
        <v>40</v>
      </c>
      <c r="I1126" s="739">
        <v>50</v>
      </c>
      <c r="J1126" s="683">
        <v>60</v>
      </c>
      <c r="K1126" s="683">
        <v>70</v>
      </c>
      <c r="L1126" s="683">
        <v>80</v>
      </c>
      <c r="M1126" s="738"/>
      <c r="N1126" s="738"/>
      <c r="O1126" s="683"/>
    </row>
    <row r="1127" spans="1:15" ht="16.5" thickBot="1" x14ac:dyDescent="0.3">
      <c r="A1127" s="887"/>
      <c r="B1127" s="888"/>
      <c r="C1127" s="888"/>
      <c r="D1127" s="888"/>
      <c r="E1127" s="888"/>
      <c r="F1127" s="888"/>
      <c r="G1127" s="888"/>
      <c r="H1127" s="888"/>
      <c r="I1127" s="888"/>
      <c r="J1127" s="888"/>
      <c r="K1127" s="888"/>
      <c r="L1127" s="888"/>
      <c r="M1127" s="888"/>
      <c r="N1127" s="888"/>
      <c r="O1127" s="888"/>
    </row>
    <row r="1128" spans="1:15" ht="16.5" thickBot="1" x14ac:dyDescent="0.3">
      <c r="A1128" s="1712" t="s">
        <v>1407</v>
      </c>
      <c r="B1128" s="1713"/>
      <c r="C1128" s="1713"/>
      <c r="D1128" s="1713"/>
      <c r="E1128" s="1713"/>
      <c r="F1128" s="1713"/>
      <c r="G1128" s="1713"/>
      <c r="H1128" s="1713"/>
      <c r="I1128" s="1713"/>
      <c r="J1128" s="1713"/>
      <c r="K1128" s="1713"/>
      <c r="L1128" s="1713"/>
      <c r="M1128" s="1713"/>
      <c r="N1128" s="1713"/>
      <c r="O1128" s="1714"/>
    </row>
    <row r="1129" spans="1:15" x14ac:dyDescent="0.25">
      <c r="A1129" s="1715" t="s">
        <v>1408</v>
      </c>
      <c r="B1129" s="1716"/>
      <c r="C1129" s="1716"/>
      <c r="D1129" s="1716"/>
      <c r="E1129" s="1716"/>
      <c r="F1129" s="1716"/>
      <c r="G1129" s="1716"/>
      <c r="H1129" s="1716"/>
      <c r="I1129" s="1716"/>
      <c r="J1129" s="1716"/>
      <c r="K1129" s="1716"/>
      <c r="L1129" s="1716"/>
      <c r="M1129" s="1716"/>
      <c r="N1129" s="1716"/>
      <c r="O1129" s="1717"/>
    </row>
    <row r="1130" spans="1:15" ht="15.75" x14ac:dyDescent="0.25">
      <c r="A1130" s="1692" t="s">
        <v>1409</v>
      </c>
      <c r="B1130" s="1693"/>
      <c r="C1130" s="1693"/>
      <c r="D1130" s="1693"/>
      <c r="E1130" s="1693"/>
      <c r="F1130" s="1693"/>
      <c r="G1130" s="1693"/>
      <c r="H1130" s="1693"/>
      <c r="I1130" s="1693"/>
      <c r="J1130" s="1693"/>
      <c r="K1130" s="1693"/>
      <c r="L1130" s="1693"/>
      <c r="M1130" s="1693"/>
      <c r="N1130" s="1693"/>
      <c r="O1130" s="1694"/>
    </row>
    <row r="1131" spans="1:15" ht="15.75" x14ac:dyDescent="0.25">
      <c r="A1131" s="1692" t="s">
        <v>1822</v>
      </c>
      <c r="B1131" s="1693"/>
      <c r="C1131" s="1693"/>
      <c r="D1131" s="1693"/>
      <c r="E1131" s="1693"/>
      <c r="F1131" s="1693"/>
      <c r="G1131" s="1693"/>
      <c r="H1131" s="1693"/>
      <c r="I1131" s="1693"/>
      <c r="J1131" s="1693"/>
      <c r="K1131" s="1693"/>
      <c r="L1131" s="1693"/>
      <c r="M1131" s="1693"/>
      <c r="N1131" s="1693"/>
      <c r="O1131" s="1694"/>
    </row>
    <row r="1132" spans="1:15" ht="15.75" x14ac:dyDescent="0.25">
      <c r="A1132" s="1738" t="s">
        <v>1823</v>
      </c>
      <c r="B1132" s="1739"/>
      <c r="C1132" s="1739"/>
      <c r="D1132" s="1739"/>
      <c r="E1132" s="1739"/>
      <c r="F1132" s="1739"/>
      <c r="G1132" s="1739"/>
      <c r="H1132" s="1739"/>
      <c r="I1132" s="1739"/>
      <c r="J1132" s="1739"/>
      <c r="K1132" s="1739"/>
      <c r="L1132" s="1739"/>
      <c r="M1132" s="1739"/>
      <c r="N1132" s="1739"/>
      <c r="O1132" s="1740"/>
    </row>
    <row r="1133" spans="1:15" ht="15.75" x14ac:dyDescent="0.25">
      <c r="A1133" s="1692" t="s">
        <v>1824</v>
      </c>
      <c r="B1133" s="1693"/>
      <c r="C1133" s="1693"/>
      <c r="D1133" s="1693"/>
      <c r="E1133" s="1693"/>
      <c r="F1133" s="1693"/>
      <c r="G1133" s="1693"/>
      <c r="H1133" s="1693"/>
      <c r="I1133" s="1693"/>
      <c r="J1133" s="1693"/>
      <c r="K1133" s="1693"/>
      <c r="L1133" s="1693"/>
      <c r="M1133" s="1693"/>
      <c r="N1133" s="1693"/>
      <c r="O1133" s="1694"/>
    </row>
    <row r="1134" spans="1:15" ht="15.75" x14ac:dyDescent="0.25">
      <c r="A1134" s="1698" t="s">
        <v>1825</v>
      </c>
      <c r="B1134" s="1699"/>
      <c r="C1134" s="1699"/>
      <c r="D1134" s="1699"/>
      <c r="E1134" s="1699"/>
      <c r="F1134" s="1699"/>
      <c r="G1134" s="1699"/>
      <c r="H1134" s="1699"/>
      <c r="I1134" s="1699"/>
      <c r="J1134" s="1699"/>
      <c r="K1134" s="1699"/>
      <c r="L1134" s="1699"/>
      <c r="M1134" s="1699"/>
      <c r="N1134" s="1699"/>
      <c r="O1134" s="1700"/>
    </row>
    <row r="1135" spans="1:15" ht="16.5" thickBot="1" x14ac:dyDescent="0.3">
      <c r="A1135" s="1701" t="s">
        <v>1826</v>
      </c>
      <c r="B1135" s="1702"/>
      <c r="C1135" s="1702"/>
      <c r="D1135" s="1702"/>
      <c r="E1135" s="1702"/>
      <c r="F1135" s="1702"/>
      <c r="G1135" s="1702"/>
      <c r="H1135" s="1702"/>
      <c r="I1135" s="1702"/>
      <c r="J1135" s="1702"/>
      <c r="K1135" s="1702"/>
      <c r="L1135" s="1702"/>
      <c r="M1135" s="1702"/>
      <c r="N1135" s="1702"/>
      <c r="O1135" s="1703"/>
    </row>
    <row r="1136" spans="1:15" ht="15.75" thickBot="1" x14ac:dyDescent="0.3">
      <c r="A1136" s="1681" t="s">
        <v>1827</v>
      </c>
      <c r="B1136" s="1682"/>
      <c r="C1136" s="1682"/>
      <c r="D1136" s="1682"/>
      <c r="E1136" s="1682"/>
      <c r="F1136" s="1682"/>
      <c r="G1136" s="1682"/>
      <c r="H1136" s="1682"/>
      <c r="I1136" s="1682"/>
      <c r="J1136" s="1682"/>
      <c r="K1136" s="1682"/>
      <c r="L1136" s="1682"/>
      <c r="M1136" s="1682"/>
      <c r="N1136" s="1682"/>
      <c r="O1136" s="1683"/>
    </row>
    <row r="1137" spans="1:15" ht="15.75" thickBot="1" x14ac:dyDescent="0.3">
      <c r="A1137" s="1681" t="s">
        <v>1828</v>
      </c>
      <c r="B1137" s="1682"/>
      <c r="C1137" s="1682"/>
      <c r="D1137" s="1682"/>
      <c r="E1137" s="1682"/>
      <c r="F1137" s="1682"/>
      <c r="G1137" s="1682"/>
      <c r="H1137" s="1682"/>
      <c r="I1137" s="1682"/>
      <c r="J1137" s="1682"/>
      <c r="K1137" s="1682"/>
      <c r="L1137" s="1682"/>
      <c r="M1137" s="1682"/>
      <c r="N1137" s="1682"/>
      <c r="O1137" s="1683"/>
    </row>
    <row r="1138" spans="1:15" ht="16.5" thickBot="1" x14ac:dyDescent="0.3">
      <c r="A1138" s="1684" t="s">
        <v>1417</v>
      </c>
      <c r="B1138" s="1685"/>
      <c r="C1138" s="1685"/>
      <c r="D1138" s="1685"/>
      <c r="E1138" s="1685"/>
      <c r="F1138" s="1685"/>
      <c r="G1138" s="1685"/>
      <c r="H1138" s="1685"/>
      <c r="I1138" s="1685"/>
      <c r="J1138" s="1685"/>
      <c r="K1138" s="1685"/>
      <c r="L1138" s="1685"/>
      <c r="M1138" s="1685"/>
      <c r="N1138" s="1685"/>
      <c r="O1138" s="1686"/>
    </row>
    <row r="1139" spans="1:15" ht="16.5" thickBot="1" x14ac:dyDescent="0.3">
      <c r="A1139" s="1684" t="s">
        <v>1418</v>
      </c>
      <c r="B1139" s="1685"/>
      <c r="C1139" s="1685"/>
      <c r="D1139" s="1685"/>
      <c r="E1139" s="1685"/>
      <c r="F1139" s="1685"/>
      <c r="G1139" s="1685"/>
      <c r="H1139" s="1685"/>
      <c r="I1139" s="1685"/>
      <c r="J1139" s="1685"/>
      <c r="K1139" s="1685"/>
      <c r="L1139" s="1685"/>
      <c r="M1139" s="1685"/>
      <c r="N1139" s="1685"/>
      <c r="O1139" s="1686"/>
    </row>
    <row r="1140" spans="1:15" ht="16.5" thickBot="1" x14ac:dyDescent="0.3">
      <c r="A1140" s="1684" t="s">
        <v>1419</v>
      </c>
      <c r="B1140" s="1685"/>
      <c r="C1140" s="1685"/>
      <c r="D1140" s="1685"/>
      <c r="E1140" s="1685"/>
      <c r="F1140" s="1685"/>
      <c r="G1140" s="1685"/>
      <c r="H1140" s="1685"/>
      <c r="I1140" s="1685"/>
      <c r="J1140" s="1685"/>
      <c r="K1140" s="1685"/>
      <c r="L1140" s="1685"/>
      <c r="M1140" s="1685"/>
      <c r="N1140" s="1685"/>
      <c r="O1140" s="1686"/>
    </row>
    <row r="1141" spans="1:15" ht="15.75" x14ac:dyDescent="0.25">
      <c r="A1141" s="713"/>
      <c r="B1141" s="713"/>
      <c r="C1141" s="713"/>
      <c r="D1141" s="713"/>
      <c r="E1141" s="713"/>
      <c r="F1141" s="713"/>
      <c r="G1141" s="713"/>
      <c r="H1141" s="713"/>
      <c r="I1141" s="713"/>
      <c r="J1141" s="713"/>
      <c r="K1141" s="713"/>
      <c r="L1141" s="713"/>
      <c r="M1141" s="713"/>
      <c r="N1141" s="713"/>
      <c r="O1141" s="713"/>
    </row>
    <row r="1142" spans="1:15" ht="15.75" x14ac:dyDescent="0.25">
      <c r="A1142" s="716"/>
      <c r="B1142" s="717"/>
      <c r="C1142" s="718"/>
      <c r="D1142" s="718"/>
      <c r="E1142" s="718"/>
      <c r="F1142" s="718"/>
      <c r="G1142" s="718"/>
      <c r="H1142" s="718"/>
      <c r="I1142" s="718"/>
      <c r="J1142" s="718"/>
      <c r="K1142" s="718"/>
      <c r="L1142" s="719"/>
      <c r="M1142" s="719"/>
      <c r="N1142" s="719"/>
      <c r="O1142" s="716"/>
    </row>
    <row r="1143" spans="1:15" ht="15.75" x14ac:dyDescent="0.25">
      <c r="A1143" s="696"/>
      <c r="B1143" s="697"/>
      <c r="C1143" s="698"/>
      <c r="D1143" s="698"/>
      <c r="E1143" s="698"/>
      <c r="F1143" s="698"/>
      <c r="G1143" s="698"/>
      <c r="H1143" s="698"/>
      <c r="I1143" s="698"/>
      <c r="J1143" s="698"/>
      <c r="K1143" s="698"/>
      <c r="L1143" s="698"/>
      <c r="M1143" s="698"/>
      <c r="N1143" s="698"/>
      <c r="O1143" s="696"/>
    </row>
    <row r="1144" spans="1:15" ht="31.5" x14ac:dyDescent="0.25">
      <c r="A1144" s="695" t="s">
        <v>129</v>
      </c>
      <c r="B1144" s="1046" t="s">
        <v>1829</v>
      </c>
      <c r="C1144" s="1679"/>
      <c r="D1144" s="1679"/>
      <c r="E1144" s="1679"/>
      <c r="F1144" s="1679"/>
      <c r="G1144" s="1679"/>
      <c r="H1144" s="1679"/>
      <c r="I1144" s="1679"/>
      <c r="J1144" s="1680"/>
      <c r="K1144" s="1046" t="s">
        <v>1389</v>
      </c>
      <c r="L1144" s="1679"/>
      <c r="M1144" s="1679"/>
      <c r="N1144" s="1680"/>
      <c r="O1144" s="736">
        <v>30</v>
      </c>
    </row>
    <row r="1145" spans="1:15" ht="31.5" x14ac:dyDescent="0.25">
      <c r="A1145" s="696"/>
      <c r="B1145" s="697"/>
      <c r="C1145" s="698"/>
      <c r="D1145" s="698"/>
      <c r="E1145" s="1049" t="s">
        <v>14</v>
      </c>
      <c r="F1145" s="1049"/>
      <c r="G1145" s="1049"/>
      <c r="H1145" s="1049"/>
      <c r="I1145" s="737" t="s">
        <v>15</v>
      </c>
      <c r="J1145" s="701"/>
      <c r="K1145" s="701"/>
      <c r="L1145" s="1049" t="s">
        <v>16</v>
      </c>
      <c r="M1145" s="1049"/>
      <c r="N1145" s="1049"/>
      <c r="O1145" s="737" t="s">
        <v>15</v>
      </c>
    </row>
    <row r="1146" spans="1:15" x14ac:dyDescent="0.25">
      <c r="A1146" s="1008" t="s">
        <v>17</v>
      </c>
      <c r="B1146" s="1008"/>
      <c r="C1146" s="1008"/>
      <c r="D1146" s="1003"/>
      <c r="E1146" s="1045" t="s">
        <v>1800</v>
      </c>
      <c r="F1146" s="1045"/>
      <c r="G1146" s="1045"/>
      <c r="H1146" s="1045"/>
      <c r="I1146" s="734">
        <v>100</v>
      </c>
      <c r="J1146" s="1002" t="s">
        <v>19</v>
      </c>
      <c r="K1146" s="1003"/>
      <c r="L1146" s="1045" t="s">
        <v>1801</v>
      </c>
      <c r="M1146" s="1045"/>
      <c r="N1146" s="1045"/>
      <c r="O1146" s="734">
        <v>30</v>
      </c>
    </row>
    <row r="1147" spans="1:15" x14ac:dyDescent="0.25">
      <c r="A1147" s="1009"/>
      <c r="B1147" s="1009"/>
      <c r="C1147" s="1009"/>
      <c r="D1147" s="1005"/>
      <c r="E1147" s="1045" t="s">
        <v>1802</v>
      </c>
      <c r="F1147" s="1045"/>
      <c r="G1147" s="1045"/>
      <c r="H1147" s="1045"/>
      <c r="I1147" s="734">
        <v>100</v>
      </c>
      <c r="J1147" s="1004"/>
      <c r="K1147" s="1005"/>
      <c r="L1147" s="1045" t="s">
        <v>1803</v>
      </c>
      <c r="M1147" s="1045"/>
      <c r="N1147" s="1045"/>
      <c r="O1147" s="734">
        <v>30</v>
      </c>
    </row>
    <row r="1148" spans="1:15" x14ac:dyDescent="0.25">
      <c r="A1148" s="1009"/>
      <c r="B1148" s="1009"/>
      <c r="C1148" s="1009"/>
      <c r="D1148" s="1005"/>
      <c r="E1148" s="1045" t="s">
        <v>1804</v>
      </c>
      <c r="F1148" s="1045"/>
      <c r="G1148" s="1045"/>
      <c r="H1148" s="1045"/>
      <c r="I1148" s="734">
        <v>100</v>
      </c>
      <c r="J1148" s="1004"/>
      <c r="K1148" s="1005"/>
      <c r="L1148" s="1045" t="s">
        <v>1805</v>
      </c>
      <c r="M1148" s="1045"/>
      <c r="N1148" s="1045"/>
      <c r="O1148" s="734">
        <v>30</v>
      </c>
    </row>
    <row r="1149" spans="1:15" x14ac:dyDescent="0.25">
      <c r="A1149" s="1009"/>
      <c r="B1149" s="1009"/>
      <c r="C1149" s="1009"/>
      <c r="D1149" s="1005"/>
      <c r="E1149" s="1045" t="s">
        <v>1806</v>
      </c>
      <c r="F1149" s="1045"/>
      <c r="G1149" s="1045"/>
      <c r="H1149" s="1045"/>
      <c r="I1149" s="734">
        <v>20</v>
      </c>
      <c r="J1149" s="1004"/>
      <c r="K1149" s="1005"/>
      <c r="L1149" s="1045" t="s">
        <v>1807</v>
      </c>
      <c r="M1149" s="1045"/>
      <c r="N1149" s="1045"/>
      <c r="O1149" s="734">
        <v>30</v>
      </c>
    </row>
    <row r="1150" spans="1:15" x14ac:dyDescent="0.25">
      <c r="A1150" s="1009"/>
      <c r="B1150" s="1009"/>
      <c r="C1150" s="1009"/>
      <c r="D1150" s="1005"/>
      <c r="E1150" s="1045"/>
      <c r="F1150" s="1045"/>
      <c r="G1150" s="1045"/>
      <c r="H1150" s="1045"/>
      <c r="I1150" s="704"/>
      <c r="J1150" s="1004"/>
      <c r="K1150" s="1005"/>
      <c r="L1150" s="1045" t="s">
        <v>1808</v>
      </c>
      <c r="M1150" s="1045"/>
      <c r="N1150" s="1045"/>
      <c r="O1150" s="734">
        <v>30</v>
      </c>
    </row>
    <row r="1151" spans="1:15" x14ac:dyDescent="0.25">
      <c r="A1151" s="1009"/>
      <c r="B1151" s="1009"/>
      <c r="C1151" s="1009"/>
      <c r="D1151" s="1005"/>
      <c r="E1151" s="1045"/>
      <c r="F1151" s="1045"/>
      <c r="G1151" s="1045"/>
      <c r="H1151" s="1045"/>
      <c r="I1151" s="704"/>
      <c r="J1151" s="1004"/>
      <c r="K1151" s="1005"/>
      <c r="L1151" s="1011" t="s">
        <v>1809</v>
      </c>
      <c r="M1151" s="1574"/>
      <c r="N1151" s="1575"/>
      <c r="O1151" s="734">
        <v>30</v>
      </c>
    </row>
    <row r="1152" spans="1:15" x14ac:dyDescent="0.25">
      <c r="A1152" s="1009"/>
      <c r="B1152" s="1009"/>
      <c r="C1152" s="1009"/>
      <c r="D1152" s="1005"/>
      <c r="E1152" s="1045"/>
      <c r="F1152" s="1045"/>
      <c r="G1152" s="1045"/>
      <c r="H1152" s="1045"/>
      <c r="I1152" s="704"/>
      <c r="J1152" s="1004"/>
      <c r="K1152" s="1005"/>
      <c r="L1152" s="1011" t="s">
        <v>1810</v>
      </c>
      <c r="M1152" s="1574"/>
      <c r="N1152" s="1575"/>
      <c r="O1152" s="734">
        <v>30</v>
      </c>
    </row>
    <row r="1153" spans="1:15" x14ac:dyDescent="0.25">
      <c r="A1153" s="1009"/>
      <c r="B1153" s="1009"/>
      <c r="C1153" s="1009"/>
      <c r="D1153" s="1005"/>
      <c r="E1153" s="1045"/>
      <c r="F1153" s="1045"/>
      <c r="G1153" s="1045"/>
      <c r="H1153" s="1045"/>
      <c r="I1153" s="704"/>
      <c r="J1153" s="1004"/>
      <c r="K1153" s="1005"/>
      <c r="L1153" s="1011" t="s">
        <v>1811</v>
      </c>
      <c r="M1153" s="1574"/>
      <c r="N1153" s="1575"/>
      <c r="O1153" s="734">
        <v>30</v>
      </c>
    </row>
    <row r="1154" spans="1:15" x14ac:dyDescent="0.25">
      <c r="A1154" s="1009"/>
      <c r="B1154" s="1009"/>
      <c r="C1154" s="1009"/>
      <c r="D1154" s="1005"/>
      <c r="E1154" s="1045"/>
      <c r="F1154" s="1045"/>
      <c r="G1154" s="1045"/>
      <c r="H1154" s="1045"/>
      <c r="I1154" s="704"/>
      <c r="J1154" s="1004"/>
      <c r="K1154" s="1005"/>
      <c r="L1154" s="1011" t="s">
        <v>1812</v>
      </c>
      <c r="M1154" s="1574"/>
      <c r="N1154" s="1575"/>
      <c r="O1154" s="734">
        <v>30</v>
      </c>
    </row>
    <row r="1155" spans="1:15" x14ac:dyDescent="0.25">
      <c r="A1155" s="1009"/>
      <c r="B1155" s="1009"/>
      <c r="C1155" s="1009"/>
      <c r="D1155" s="1005"/>
      <c r="E1155" s="1045"/>
      <c r="F1155" s="1045"/>
      <c r="G1155" s="1045"/>
      <c r="H1155" s="1045"/>
      <c r="I1155" s="704"/>
      <c r="J1155" s="1004"/>
      <c r="K1155" s="1005"/>
      <c r="L1155" s="1011" t="s">
        <v>1813</v>
      </c>
      <c r="M1155" s="1574"/>
      <c r="N1155" s="1575"/>
      <c r="O1155" s="734">
        <v>30</v>
      </c>
    </row>
    <row r="1156" spans="1:15" x14ac:dyDescent="0.25">
      <c r="A1156" s="1009"/>
      <c r="B1156" s="1009"/>
      <c r="C1156" s="1009"/>
      <c r="D1156" s="1005"/>
      <c r="E1156" s="1045"/>
      <c r="F1156" s="1045"/>
      <c r="G1156" s="1045"/>
      <c r="H1156" s="1045"/>
      <c r="I1156" s="704"/>
      <c r="J1156" s="1004"/>
      <c r="K1156" s="1005"/>
      <c r="L1156" s="1011" t="s">
        <v>1814</v>
      </c>
      <c r="M1156" s="1574"/>
      <c r="N1156" s="1575"/>
      <c r="O1156" s="734">
        <v>30</v>
      </c>
    </row>
    <row r="1157" spans="1:15" x14ac:dyDescent="0.25">
      <c r="A1157" s="1009"/>
      <c r="B1157" s="1009"/>
      <c r="C1157" s="1009"/>
      <c r="D1157" s="1005"/>
      <c r="E1157" s="1045"/>
      <c r="F1157" s="1045"/>
      <c r="G1157" s="1045"/>
      <c r="H1157" s="1045"/>
      <c r="I1157" s="704"/>
      <c r="J1157" s="1004"/>
      <c r="K1157" s="1005"/>
      <c r="L1157" s="1011" t="s">
        <v>1815</v>
      </c>
      <c r="M1157" s="1574"/>
      <c r="N1157" s="1575"/>
      <c r="O1157" s="734">
        <v>30</v>
      </c>
    </row>
    <row r="1158" spans="1:15" ht="15.75" x14ac:dyDescent="0.25">
      <c r="A1158" s="696"/>
      <c r="B1158" s="697"/>
      <c r="C1158" s="698"/>
      <c r="D1158" s="698"/>
      <c r="E1158" s="698"/>
      <c r="F1158" s="698"/>
      <c r="G1158" s="698"/>
      <c r="H1158" s="698"/>
      <c r="I1158" s="698"/>
      <c r="J1158" s="698"/>
      <c r="K1158" s="698"/>
      <c r="L1158" s="886"/>
      <c r="M1158" s="886"/>
      <c r="N1158" s="886"/>
      <c r="O1158" s="696"/>
    </row>
    <row r="1159" spans="1:15" ht="63" x14ac:dyDescent="0.25">
      <c r="A1159" s="705" t="s">
        <v>48</v>
      </c>
      <c r="B1159" s="733" t="s">
        <v>49</v>
      </c>
      <c r="C1159" s="762" t="s">
        <v>50</v>
      </c>
      <c r="D1159" s="762" t="s">
        <v>51</v>
      </c>
      <c r="E1159" s="705" t="s">
        <v>52</v>
      </c>
      <c r="F1159" s="1041" t="s">
        <v>53</v>
      </c>
      <c r="G1159" s="1041"/>
      <c r="H1159" s="1041" t="s">
        <v>54</v>
      </c>
      <c r="I1159" s="1041"/>
      <c r="J1159" s="733" t="s">
        <v>55</v>
      </c>
      <c r="K1159" s="733" t="s">
        <v>56</v>
      </c>
      <c r="L1159" s="1015" t="s">
        <v>1816</v>
      </c>
      <c r="M1159" s="1729"/>
      <c r="N1159" s="1729"/>
      <c r="O1159" s="1575"/>
    </row>
    <row r="1160" spans="1:15" ht="120" x14ac:dyDescent="0.25">
      <c r="A1160" s="27" t="s">
        <v>58</v>
      </c>
      <c r="B1160" s="63">
        <v>100</v>
      </c>
      <c r="C1160" s="743" t="s">
        <v>1545</v>
      </c>
      <c r="D1160" s="748" t="s">
        <v>262</v>
      </c>
      <c r="E1160" s="748" t="s">
        <v>61</v>
      </c>
      <c r="F1160" s="1127" t="s">
        <v>1546</v>
      </c>
      <c r="G1160" s="1127"/>
      <c r="H1160" s="1133" t="s">
        <v>290</v>
      </c>
      <c r="I1160" s="1117"/>
      <c r="J1160" s="741">
        <v>100</v>
      </c>
      <c r="K1160" s="746" t="s">
        <v>139</v>
      </c>
      <c r="L1160" s="1730" t="s">
        <v>1800</v>
      </c>
      <c r="M1160" s="1731"/>
      <c r="N1160" s="1731"/>
      <c r="O1160" s="1575"/>
    </row>
    <row r="1161" spans="1:15" ht="15.75" x14ac:dyDescent="0.25">
      <c r="A1161" s="1015" t="s">
        <v>67</v>
      </c>
      <c r="B1161" s="1017"/>
      <c r="C1161" s="1725" t="s">
        <v>1817</v>
      </c>
      <c r="D1161" s="1726"/>
      <c r="E1161" s="1726"/>
      <c r="F1161" s="1726"/>
      <c r="G1161" s="1727"/>
      <c r="H1161" s="1035" t="s">
        <v>69</v>
      </c>
      <c r="I1161" s="1036"/>
      <c r="J1161" s="1037"/>
      <c r="K1161" s="1135" t="s">
        <v>1818</v>
      </c>
      <c r="L1161" s="1116"/>
      <c r="M1161" s="1116"/>
      <c r="N1161" s="1116"/>
      <c r="O1161" s="1117"/>
    </row>
    <row r="1162" spans="1:15" ht="15.75" x14ac:dyDescent="0.25">
      <c r="A1162" s="1096" t="s">
        <v>71</v>
      </c>
      <c r="B1162" s="1097"/>
      <c r="C1162" s="1097"/>
      <c r="D1162" s="1097"/>
      <c r="E1162" s="1097"/>
      <c r="F1162" s="1098"/>
      <c r="G1162" s="1728" t="s">
        <v>72</v>
      </c>
      <c r="H1162" s="1574"/>
      <c r="I1162" s="1574"/>
      <c r="J1162" s="1574"/>
      <c r="K1162" s="1574"/>
      <c r="L1162" s="1574"/>
      <c r="M1162" s="1574"/>
      <c r="N1162" s="1574"/>
      <c r="O1162" s="1575"/>
    </row>
    <row r="1163" spans="1:15" x14ac:dyDescent="0.25">
      <c r="A1163" s="1100" t="s">
        <v>1549</v>
      </c>
      <c r="B1163" s="1101"/>
      <c r="C1163" s="1101"/>
      <c r="D1163" s="1101"/>
      <c r="E1163" s="1101"/>
      <c r="F1163" s="1101"/>
      <c r="G1163" s="1104" t="s">
        <v>1819</v>
      </c>
      <c r="H1163" s="1104"/>
      <c r="I1163" s="1104"/>
      <c r="J1163" s="1104"/>
      <c r="K1163" s="1104"/>
      <c r="L1163" s="1104"/>
      <c r="M1163" s="1104"/>
      <c r="N1163" s="1104"/>
      <c r="O1163" s="1104"/>
    </row>
    <row r="1164" spans="1:15" x14ac:dyDescent="0.25">
      <c r="A1164" s="1102"/>
      <c r="B1164" s="1103"/>
      <c r="C1164" s="1103"/>
      <c r="D1164" s="1103"/>
      <c r="E1164" s="1103"/>
      <c r="F1164" s="1103"/>
      <c r="G1164" s="1104"/>
      <c r="H1164" s="1104"/>
      <c r="I1164" s="1104"/>
      <c r="J1164" s="1104"/>
      <c r="K1164" s="1104"/>
      <c r="L1164" s="1104"/>
      <c r="M1164" s="1104"/>
      <c r="N1164" s="1104"/>
      <c r="O1164" s="1104"/>
    </row>
    <row r="1165" spans="1:15" ht="15.75" x14ac:dyDescent="0.25">
      <c r="A1165" s="1096" t="s">
        <v>75</v>
      </c>
      <c r="B1165" s="1097"/>
      <c r="C1165" s="1097"/>
      <c r="D1165" s="1097"/>
      <c r="E1165" s="1097"/>
      <c r="F1165" s="1097"/>
      <c r="G1165" s="1096" t="s">
        <v>76</v>
      </c>
      <c r="H1165" s="1718"/>
      <c r="I1165" s="1718"/>
      <c r="J1165" s="1718"/>
      <c r="K1165" s="1718"/>
      <c r="L1165" s="1718"/>
      <c r="M1165" s="1718"/>
      <c r="N1165" s="1718"/>
      <c r="O1165" s="1719"/>
    </row>
    <row r="1166" spans="1:15" x14ac:dyDescent="0.25">
      <c r="A1166" s="1656" t="s">
        <v>1820</v>
      </c>
      <c r="B1166" s="1657"/>
      <c r="C1166" s="1657"/>
      <c r="D1166" s="1657"/>
      <c r="E1166" s="1657"/>
      <c r="F1166" s="1658"/>
      <c r="G1166" s="1521" t="s">
        <v>1821</v>
      </c>
      <c r="H1166" s="1720"/>
      <c r="I1166" s="1720"/>
      <c r="J1166" s="1720"/>
      <c r="K1166" s="1720"/>
      <c r="L1166" s="1720"/>
      <c r="M1166" s="1720"/>
      <c r="N1166" s="1720"/>
      <c r="O1166" s="1721"/>
    </row>
    <row r="1167" spans="1:15" x14ac:dyDescent="0.25">
      <c r="A1167" s="1659"/>
      <c r="B1167" s="1660"/>
      <c r="C1167" s="1660"/>
      <c r="D1167" s="1660"/>
      <c r="E1167" s="1660"/>
      <c r="F1167" s="1661"/>
      <c r="G1167" s="1722"/>
      <c r="H1167" s="1723"/>
      <c r="I1167" s="1723"/>
      <c r="J1167" s="1723"/>
      <c r="K1167" s="1723"/>
      <c r="L1167" s="1723"/>
      <c r="M1167" s="1723"/>
      <c r="N1167" s="1723"/>
      <c r="O1167" s="1724"/>
    </row>
    <row r="1168" spans="1:15" ht="15.75" x14ac:dyDescent="0.25">
      <c r="A1168" s="377"/>
      <c r="B1168" s="378"/>
      <c r="C1168" s="697"/>
      <c r="D1168" s="697"/>
      <c r="E1168" s="697"/>
      <c r="F1168" s="697"/>
      <c r="G1168" s="697"/>
      <c r="H1168" s="697"/>
      <c r="I1168" s="697"/>
      <c r="J1168" s="697"/>
      <c r="K1168" s="697"/>
      <c r="L1168" s="742"/>
      <c r="M1168" s="742"/>
      <c r="N1168" s="742"/>
      <c r="O1168" s="377"/>
    </row>
    <row r="1169" spans="1:15" ht="15.75" x14ac:dyDescent="0.25">
      <c r="A1169" s="697"/>
      <c r="B1169" s="697"/>
      <c r="C1169" s="377"/>
      <c r="D1169" s="1015" t="s">
        <v>77</v>
      </c>
      <c r="E1169" s="1704"/>
      <c r="F1169" s="1704"/>
      <c r="G1169" s="1704"/>
      <c r="H1169" s="1704"/>
      <c r="I1169" s="1704"/>
      <c r="J1169" s="1704"/>
      <c r="K1169" s="1704"/>
      <c r="L1169" s="1704"/>
      <c r="M1169" s="1704"/>
      <c r="N1169" s="1704"/>
      <c r="O1169" s="1705"/>
    </row>
    <row r="1170" spans="1:15" ht="15.75" x14ac:dyDescent="0.25">
      <c r="A1170" s="377"/>
      <c r="B1170" s="378"/>
      <c r="C1170" s="697"/>
      <c r="D1170" s="733" t="s">
        <v>78</v>
      </c>
      <c r="E1170" s="733" t="s">
        <v>79</v>
      </c>
      <c r="F1170" s="733" t="s">
        <v>80</v>
      </c>
      <c r="G1170" s="733" t="s">
        <v>81</v>
      </c>
      <c r="H1170" s="733" t="s">
        <v>82</v>
      </c>
      <c r="I1170" s="733" t="s">
        <v>83</v>
      </c>
      <c r="J1170" s="733" t="s">
        <v>84</v>
      </c>
      <c r="K1170" s="733" t="s">
        <v>85</v>
      </c>
      <c r="L1170" s="733" t="s">
        <v>86</v>
      </c>
      <c r="M1170" s="733" t="s">
        <v>87</v>
      </c>
      <c r="N1170" s="733" t="s">
        <v>88</v>
      </c>
      <c r="O1170" s="733" t="s">
        <v>89</v>
      </c>
    </row>
    <row r="1171" spans="1:15" ht="15.75" x14ac:dyDescent="0.25">
      <c r="A1171" s="1050" t="s">
        <v>90</v>
      </c>
      <c r="B1171" s="1050"/>
      <c r="C1171" s="1050"/>
      <c r="D1171" s="738">
        <v>5</v>
      </c>
      <c r="E1171" s="738">
        <v>10</v>
      </c>
      <c r="F1171" s="738">
        <v>20</v>
      </c>
      <c r="G1171" s="738">
        <v>30</v>
      </c>
      <c r="H1171" s="738">
        <v>40</v>
      </c>
      <c r="I1171" s="738">
        <v>50</v>
      </c>
      <c r="J1171" s="738">
        <v>60</v>
      </c>
      <c r="K1171" s="738">
        <v>70</v>
      </c>
      <c r="L1171" s="738">
        <v>80</v>
      </c>
      <c r="M1171" s="738">
        <v>90</v>
      </c>
      <c r="N1171" s="738">
        <v>95</v>
      </c>
      <c r="O1171" s="738">
        <v>100</v>
      </c>
    </row>
    <row r="1172" spans="1:15" ht="15.75" x14ac:dyDescent="0.25">
      <c r="A1172" s="1051" t="s">
        <v>91</v>
      </c>
      <c r="B1172" s="1051"/>
      <c r="C1172" s="1051"/>
      <c r="D1172" s="739">
        <v>5</v>
      </c>
      <c r="E1172" s="739">
        <v>10</v>
      </c>
      <c r="F1172" s="739">
        <v>20</v>
      </c>
      <c r="G1172" s="739">
        <v>30</v>
      </c>
      <c r="H1172" s="683">
        <v>40</v>
      </c>
      <c r="I1172" s="683">
        <v>50</v>
      </c>
      <c r="J1172" s="683">
        <v>60</v>
      </c>
      <c r="K1172" s="683">
        <v>70</v>
      </c>
      <c r="L1172" s="683">
        <v>80</v>
      </c>
      <c r="M1172" s="738"/>
      <c r="N1172" s="738"/>
      <c r="O1172" s="683"/>
    </row>
    <row r="1173" spans="1:15" x14ac:dyDescent="0.25">
      <c r="A1173" s="1706"/>
      <c r="B1173" s="1707"/>
      <c r="C1173" s="1707"/>
      <c r="D1173" s="1707"/>
      <c r="E1173" s="1707"/>
      <c r="F1173" s="1707"/>
      <c r="G1173" s="1707"/>
      <c r="H1173" s="1707"/>
      <c r="I1173" s="1707"/>
      <c r="J1173" s="1707"/>
      <c r="K1173" s="1707"/>
      <c r="L1173" s="1707"/>
      <c r="M1173" s="1707"/>
      <c r="N1173" s="1707"/>
      <c r="O1173" s="1708"/>
    </row>
    <row r="1174" spans="1:15" ht="15.75" thickBot="1" x14ac:dyDescent="0.3">
      <c r="A1174" s="1709"/>
      <c r="B1174" s="1710"/>
      <c r="C1174" s="1710"/>
      <c r="D1174" s="1710"/>
      <c r="E1174" s="1710"/>
      <c r="F1174" s="1710"/>
      <c r="G1174" s="1710"/>
      <c r="H1174" s="1710"/>
      <c r="I1174" s="1710"/>
      <c r="J1174" s="1710"/>
      <c r="K1174" s="1710"/>
      <c r="L1174" s="1710"/>
      <c r="M1174" s="1710"/>
      <c r="N1174" s="1710"/>
      <c r="O1174" s="1711"/>
    </row>
    <row r="1175" spans="1:15" ht="16.5" thickBot="1" x14ac:dyDescent="0.3">
      <c r="A1175" s="1712" t="s">
        <v>1407</v>
      </c>
      <c r="B1175" s="1713"/>
      <c r="C1175" s="1713"/>
      <c r="D1175" s="1713"/>
      <c r="E1175" s="1713"/>
      <c r="F1175" s="1713"/>
      <c r="G1175" s="1713"/>
      <c r="H1175" s="1713"/>
      <c r="I1175" s="1713"/>
      <c r="J1175" s="1713"/>
      <c r="K1175" s="1713"/>
      <c r="L1175" s="1713"/>
      <c r="M1175" s="1713"/>
      <c r="N1175" s="1713"/>
      <c r="O1175" s="1714"/>
    </row>
    <row r="1176" spans="1:15" x14ac:dyDescent="0.25">
      <c r="A1176" s="1715" t="s">
        <v>1408</v>
      </c>
      <c r="B1176" s="1716"/>
      <c r="C1176" s="1716"/>
      <c r="D1176" s="1716"/>
      <c r="E1176" s="1716"/>
      <c r="F1176" s="1716"/>
      <c r="G1176" s="1716"/>
      <c r="H1176" s="1716"/>
      <c r="I1176" s="1716"/>
      <c r="J1176" s="1716"/>
      <c r="K1176" s="1716"/>
      <c r="L1176" s="1716"/>
      <c r="M1176" s="1716"/>
      <c r="N1176" s="1716"/>
      <c r="O1176" s="1717"/>
    </row>
    <row r="1177" spans="1:15" ht="15.75" x14ac:dyDescent="0.25">
      <c r="A1177" s="1692" t="s">
        <v>1409</v>
      </c>
      <c r="B1177" s="1693"/>
      <c r="C1177" s="1693"/>
      <c r="D1177" s="1693"/>
      <c r="E1177" s="1693"/>
      <c r="F1177" s="1693"/>
      <c r="G1177" s="1693"/>
      <c r="H1177" s="1693"/>
      <c r="I1177" s="1693"/>
      <c r="J1177" s="1693"/>
      <c r="K1177" s="1693"/>
      <c r="L1177" s="1693"/>
      <c r="M1177" s="1693"/>
      <c r="N1177" s="1693"/>
      <c r="O1177" s="1694"/>
    </row>
    <row r="1178" spans="1:15" ht="15.75" x14ac:dyDescent="0.25">
      <c r="A1178" s="1692" t="s">
        <v>1830</v>
      </c>
      <c r="B1178" s="1693"/>
      <c r="C1178" s="1693"/>
      <c r="D1178" s="1693"/>
      <c r="E1178" s="1693"/>
      <c r="F1178" s="1693"/>
      <c r="G1178" s="1693"/>
      <c r="H1178" s="1693"/>
      <c r="I1178" s="1693"/>
      <c r="J1178" s="1693"/>
      <c r="K1178" s="1693"/>
      <c r="L1178" s="1693"/>
      <c r="M1178" s="1693"/>
      <c r="N1178" s="1693"/>
      <c r="O1178" s="1694"/>
    </row>
    <row r="1179" spans="1:15" x14ac:dyDescent="0.25">
      <c r="A1179" s="1735" t="s">
        <v>1831</v>
      </c>
      <c r="B1179" s="1736"/>
      <c r="C1179" s="1736"/>
      <c r="D1179" s="1736"/>
      <c r="E1179" s="1736"/>
      <c r="F1179" s="1736"/>
      <c r="G1179" s="1736"/>
      <c r="H1179" s="1736"/>
      <c r="I1179" s="1736"/>
      <c r="J1179" s="1736"/>
      <c r="K1179" s="1736"/>
      <c r="L1179" s="1736"/>
      <c r="M1179" s="1736"/>
      <c r="N1179" s="1736"/>
      <c r="O1179" s="1737"/>
    </row>
    <row r="1180" spans="1:15" x14ac:dyDescent="0.25">
      <c r="A1180" s="1695" t="s">
        <v>1832</v>
      </c>
      <c r="B1180" s="1696"/>
      <c r="C1180" s="1696"/>
      <c r="D1180" s="1696"/>
      <c r="E1180" s="1696"/>
      <c r="F1180" s="1696"/>
      <c r="G1180" s="1696"/>
      <c r="H1180" s="1696"/>
      <c r="I1180" s="1696"/>
      <c r="J1180" s="1696"/>
      <c r="K1180" s="1696"/>
      <c r="L1180" s="1696"/>
      <c r="M1180" s="1696"/>
      <c r="N1180" s="1696"/>
      <c r="O1180" s="1697"/>
    </row>
    <row r="1181" spans="1:15" ht="15.75" x14ac:dyDescent="0.25">
      <c r="A1181" s="1698" t="s">
        <v>1833</v>
      </c>
      <c r="B1181" s="1699"/>
      <c r="C1181" s="1699"/>
      <c r="D1181" s="1699"/>
      <c r="E1181" s="1699"/>
      <c r="F1181" s="1699"/>
      <c r="G1181" s="1699"/>
      <c r="H1181" s="1699"/>
      <c r="I1181" s="1699"/>
      <c r="J1181" s="1699"/>
      <c r="K1181" s="1699"/>
      <c r="L1181" s="1699"/>
      <c r="M1181" s="1699"/>
      <c r="N1181" s="1699"/>
      <c r="O1181" s="1700"/>
    </row>
    <row r="1182" spans="1:15" ht="16.5" thickBot="1" x14ac:dyDescent="0.3">
      <c r="A1182" s="1701" t="s">
        <v>1834</v>
      </c>
      <c r="B1182" s="1702"/>
      <c r="C1182" s="1702"/>
      <c r="D1182" s="1702"/>
      <c r="E1182" s="1702"/>
      <c r="F1182" s="1702"/>
      <c r="G1182" s="1702"/>
      <c r="H1182" s="1702"/>
      <c r="I1182" s="1702"/>
      <c r="J1182" s="1702"/>
      <c r="K1182" s="1702"/>
      <c r="L1182" s="1702"/>
      <c r="M1182" s="1702"/>
      <c r="N1182" s="1702"/>
      <c r="O1182" s="1703"/>
    </row>
    <row r="1183" spans="1:15" ht="15.75" thickBot="1" x14ac:dyDescent="0.3">
      <c r="A1183" s="1681" t="s">
        <v>1835</v>
      </c>
      <c r="B1183" s="1682"/>
      <c r="C1183" s="1682"/>
      <c r="D1183" s="1682"/>
      <c r="E1183" s="1682"/>
      <c r="F1183" s="1682"/>
      <c r="G1183" s="1682"/>
      <c r="H1183" s="1682"/>
      <c r="I1183" s="1682"/>
      <c r="J1183" s="1682"/>
      <c r="K1183" s="1682"/>
      <c r="L1183" s="1682"/>
      <c r="M1183" s="1682"/>
      <c r="N1183" s="1682"/>
      <c r="O1183" s="1683"/>
    </row>
    <row r="1184" spans="1:15" ht="15.75" thickBot="1" x14ac:dyDescent="0.3">
      <c r="A1184" s="1681" t="s">
        <v>1836</v>
      </c>
      <c r="B1184" s="1682"/>
      <c r="C1184" s="1682"/>
      <c r="D1184" s="1682"/>
      <c r="E1184" s="1682"/>
      <c r="F1184" s="1682"/>
      <c r="G1184" s="1682"/>
      <c r="H1184" s="1682"/>
      <c r="I1184" s="1682"/>
      <c r="J1184" s="1682"/>
      <c r="K1184" s="1682"/>
      <c r="L1184" s="1682"/>
      <c r="M1184" s="1682"/>
      <c r="N1184" s="1682"/>
      <c r="O1184" s="1683"/>
    </row>
    <row r="1185" spans="1:15" ht="16.5" thickBot="1" x14ac:dyDescent="0.3">
      <c r="A1185" s="1684" t="s">
        <v>1417</v>
      </c>
      <c r="B1185" s="1685"/>
      <c r="C1185" s="1685"/>
      <c r="D1185" s="1685"/>
      <c r="E1185" s="1685"/>
      <c r="F1185" s="1685"/>
      <c r="G1185" s="1685"/>
      <c r="H1185" s="1685"/>
      <c r="I1185" s="1685"/>
      <c r="J1185" s="1685"/>
      <c r="K1185" s="1685"/>
      <c r="L1185" s="1685"/>
      <c r="M1185" s="1685"/>
      <c r="N1185" s="1685"/>
      <c r="O1185" s="1686"/>
    </row>
    <row r="1186" spans="1:15" ht="16.5" thickBot="1" x14ac:dyDescent="0.3">
      <c r="A1186" s="1684" t="s">
        <v>1418</v>
      </c>
      <c r="B1186" s="1685"/>
      <c r="C1186" s="1685"/>
      <c r="D1186" s="1685"/>
      <c r="E1186" s="1685"/>
      <c r="F1186" s="1685"/>
      <c r="G1186" s="1685"/>
      <c r="H1186" s="1685"/>
      <c r="I1186" s="1685"/>
      <c r="J1186" s="1685"/>
      <c r="K1186" s="1685"/>
      <c r="L1186" s="1685"/>
      <c r="M1186" s="1685"/>
      <c r="N1186" s="1685"/>
      <c r="O1186" s="1686"/>
    </row>
    <row r="1187" spans="1:15" ht="16.5" thickBot="1" x14ac:dyDescent="0.3">
      <c r="A1187" s="1684" t="s">
        <v>1419</v>
      </c>
      <c r="B1187" s="1685"/>
      <c r="C1187" s="1685"/>
      <c r="D1187" s="1685"/>
      <c r="E1187" s="1685"/>
      <c r="F1187" s="1685"/>
      <c r="G1187" s="1685"/>
      <c r="H1187" s="1685"/>
      <c r="I1187" s="1685"/>
      <c r="J1187" s="1685"/>
      <c r="K1187" s="1685"/>
      <c r="L1187" s="1685"/>
      <c r="M1187" s="1685"/>
      <c r="N1187" s="1685"/>
      <c r="O1187" s="1686"/>
    </row>
    <row r="1188" spans="1:15" ht="15.75" x14ac:dyDescent="0.25">
      <c r="A1188" s="721"/>
      <c r="B1188" s="723"/>
      <c r="C1188" s="721"/>
      <c r="D1188" s="721"/>
      <c r="E1188" s="721"/>
      <c r="F1188" s="721"/>
      <c r="G1188" s="721"/>
      <c r="H1188" s="721"/>
      <c r="I1188" s="721"/>
      <c r="J1188" s="721"/>
      <c r="K1188" s="721"/>
      <c r="L1188" s="721"/>
      <c r="M1188" s="723"/>
      <c r="N1188" s="723"/>
      <c r="O1188" s="721"/>
    </row>
    <row r="1189" spans="1:15" ht="15.75" x14ac:dyDescent="0.25">
      <c r="A1189" s="721"/>
      <c r="B1189" s="723"/>
      <c r="C1189" s="721"/>
      <c r="D1189" s="721"/>
      <c r="E1189" s="721"/>
      <c r="F1189" s="721"/>
      <c r="G1189" s="721"/>
      <c r="H1189" s="721"/>
      <c r="I1189" s="721"/>
      <c r="J1189" s="721"/>
      <c r="K1189" s="721"/>
      <c r="L1189" s="721"/>
      <c r="M1189" s="723"/>
      <c r="N1189" s="723"/>
      <c r="O1189" s="721"/>
    </row>
    <row r="1190" spans="1:15" ht="15.75" x14ac:dyDescent="0.25">
      <c r="A1190" s="889"/>
      <c r="B1190" s="1732"/>
      <c r="C1190" s="1733"/>
      <c r="D1190" s="1733"/>
      <c r="E1190" s="1733"/>
      <c r="F1190" s="1733"/>
      <c r="G1190" s="1733"/>
      <c r="H1190" s="1733"/>
      <c r="I1190" s="1733"/>
      <c r="J1190" s="1733"/>
      <c r="K1190" s="1734"/>
      <c r="L1190" s="1734"/>
      <c r="M1190" s="1734"/>
      <c r="N1190" s="1734"/>
      <c r="O1190" s="890"/>
    </row>
    <row r="1191" spans="1:15" ht="15.75" x14ac:dyDescent="0.25">
      <c r="A1191" s="696"/>
      <c r="B1191" s="697"/>
      <c r="C1191" s="698"/>
      <c r="D1191" s="698"/>
      <c r="E1191" s="698"/>
      <c r="F1191" s="698"/>
      <c r="G1191" s="698"/>
      <c r="H1191" s="698"/>
      <c r="I1191" s="698"/>
      <c r="J1191" s="698"/>
      <c r="K1191" s="698"/>
      <c r="L1191" s="698"/>
      <c r="M1191" s="698"/>
      <c r="N1191" s="698"/>
      <c r="O1191" s="696"/>
    </row>
    <row r="1192" spans="1:15" ht="31.5" x14ac:dyDescent="0.25">
      <c r="A1192" s="695" t="s">
        <v>178</v>
      </c>
      <c r="B1192" s="1046" t="s">
        <v>1837</v>
      </c>
      <c r="C1192" s="1679"/>
      <c r="D1192" s="1679"/>
      <c r="E1192" s="1679"/>
      <c r="F1192" s="1679"/>
      <c r="G1192" s="1679"/>
      <c r="H1192" s="1679"/>
      <c r="I1192" s="1679"/>
      <c r="J1192" s="1680"/>
      <c r="K1192" s="1046" t="s">
        <v>1389</v>
      </c>
      <c r="L1192" s="1679"/>
      <c r="M1192" s="1679"/>
      <c r="N1192" s="1680"/>
      <c r="O1192" s="736">
        <v>30</v>
      </c>
    </row>
    <row r="1193" spans="1:15" ht="15.75" x14ac:dyDescent="0.25">
      <c r="A1193" s="891"/>
      <c r="B1193" s="892"/>
      <c r="C1193" s="893"/>
      <c r="D1193" s="893"/>
      <c r="E1193" s="893"/>
      <c r="F1193" s="893"/>
      <c r="G1193" s="893"/>
      <c r="H1193" s="893"/>
      <c r="I1193" s="893"/>
      <c r="J1193" s="893"/>
      <c r="K1193" s="893"/>
      <c r="L1193" s="735"/>
      <c r="M1193" s="735"/>
      <c r="N1193" s="735"/>
      <c r="O1193" s="736"/>
    </row>
    <row r="1194" spans="1:15" ht="31.5" x14ac:dyDescent="0.25">
      <c r="A1194" s="696"/>
      <c r="B1194" s="697"/>
      <c r="C1194" s="698"/>
      <c r="D1194" s="698"/>
      <c r="E1194" s="681"/>
      <c r="F1194" s="681"/>
      <c r="G1194" s="681"/>
      <c r="H1194" s="681"/>
      <c r="I1194" s="681"/>
      <c r="J1194" s="701"/>
      <c r="K1194" s="701"/>
      <c r="L1194" s="1049" t="s">
        <v>16</v>
      </c>
      <c r="M1194" s="1049"/>
      <c r="N1194" s="1049"/>
      <c r="O1194" s="737" t="s">
        <v>15</v>
      </c>
    </row>
    <row r="1195" spans="1:15" ht="31.5" x14ac:dyDescent="0.25">
      <c r="A1195" s="1008" t="s">
        <v>17</v>
      </c>
      <c r="B1195" s="1008"/>
      <c r="C1195" s="1008"/>
      <c r="D1195" s="1008"/>
      <c r="E1195" s="1049" t="s">
        <v>14</v>
      </c>
      <c r="F1195" s="1049"/>
      <c r="G1195" s="1049"/>
      <c r="H1195" s="1049"/>
      <c r="I1195" s="737" t="s">
        <v>15</v>
      </c>
      <c r="J1195" s="1008" t="s">
        <v>19</v>
      </c>
      <c r="K1195" s="1003"/>
      <c r="L1195" s="1045" t="s">
        <v>1801</v>
      </c>
      <c r="M1195" s="1045"/>
      <c r="N1195" s="1045"/>
      <c r="O1195" s="734">
        <v>30</v>
      </c>
    </row>
    <row r="1196" spans="1:15" x14ac:dyDescent="0.25">
      <c r="A1196" s="1009"/>
      <c r="B1196" s="1009"/>
      <c r="C1196" s="1009"/>
      <c r="D1196" s="1009"/>
      <c r="E1196" s="1011" t="s">
        <v>1800</v>
      </c>
      <c r="F1196" s="1012"/>
      <c r="G1196" s="1012"/>
      <c r="H1196" s="1013"/>
      <c r="I1196" s="734">
        <v>100</v>
      </c>
      <c r="J1196" s="1009"/>
      <c r="K1196" s="1005"/>
      <c r="L1196" s="1045" t="s">
        <v>1803</v>
      </c>
      <c r="M1196" s="1045"/>
      <c r="N1196" s="1045"/>
      <c r="O1196" s="734">
        <v>30</v>
      </c>
    </row>
    <row r="1197" spans="1:15" x14ac:dyDescent="0.25">
      <c r="A1197" s="1009"/>
      <c r="B1197" s="1009"/>
      <c r="C1197" s="1009"/>
      <c r="D1197" s="1009"/>
      <c r="E1197" s="1011" t="s">
        <v>1802</v>
      </c>
      <c r="F1197" s="1012"/>
      <c r="G1197" s="1012"/>
      <c r="H1197" s="1013"/>
      <c r="I1197" s="734">
        <v>100</v>
      </c>
      <c r="J1197" s="1009"/>
      <c r="K1197" s="1005"/>
      <c r="L1197" s="1045" t="s">
        <v>1805</v>
      </c>
      <c r="M1197" s="1045"/>
      <c r="N1197" s="1045"/>
      <c r="O1197" s="734">
        <v>30</v>
      </c>
    </row>
    <row r="1198" spans="1:15" x14ac:dyDescent="0.25">
      <c r="A1198" s="1009"/>
      <c r="B1198" s="1009"/>
      <c r="C1198" s="1009"/>
      <c r="D1198" s="1009"/>
      <c r="E1198" s="1011" t="s">
        <v>1804</v>
      </c>
      <c r="F1198" s="1012"/>
      <c r="G1198" s="1012"/>
      <c r="H1198" s="1013"/>
      <c r="I1198" s="734">
        <v>100</v>
      </c>
      <c r="J1198" s="1009"/>
      <c r="K1198" s="1005"/>
      <c r="L1198" s="1045" t="s">
        <v>1807</v>
      </c>
      <c r="M1198" s="1045"/>
      <c r="N1198" s="1045"/>
      <c r="O1198" s="734">
        <v>30</v>
      </c>
    </row>
    <row r="1199" spans="1:15" x14ac:dyDescent="0.25">
      <c r="A1199" s="1009"/>
      <c r="B1199" s="1009"/>
      <c r="C1199" s="1009"/>
      <c r="D1199" s="1009"/>
      <c r="E1199" s="1011" t="s">
        <v>1806</v>
      </c>
      <c r="F1199" s="1012"/>
      <c r="G1199" s="1012"/>
      <c r="H1199" s="1013"/>
      <c r="I1199" s="734">
        <v>20</v>
      </c>
      <c r="J1199" s="1009"/>
      <c r="K1199" s="1005"/>
      <c r="L1199" s="1045" t="s">
        <v>1808</v>
      </c>
      <c r="M1199" s="1045"/>
      <c r="N1199" s="1045"/>
      <c r="O1199" s="734">
        <v>30</v>
      </c>
    </row>
    <row r="1200" spans="1:15" x14ac:dyDescent="0.25">
      <c r="A1200" s="1009"/>
      <c r="B1200" s="1009"/>
      <c r="C1200" s="1009"/>
      <c r="D1200" s="1009"/>
      <c r="E1200" s="1011"/>
      <c r="F1200" s="1012"/>
      <c r="G1200" s="1012"/>
      <c r="H1200" s="1013"/>
      <c r="I1200" s="704"/>
      <c r="J1200" s="1009"/>
      <c r="K1200" s="1005"/>
      <c r="L1200" s="1011" t="s">
        <v>1809</v>
      </c>
      <c r="M1200" s="1574"/>
      <c r="N1200" s="1575"/>
      <c r="O1200" s="734">
        <v>30</v>
      </c>
    </row>
    <row r="1201" spans="1:15" x14ac:dyDescent="0.25">
      <c r="A1201" s="1009"/>
      <c r="B1201" s="1009"/>
      <c r="C1201" s="1009"/>
      <c r="D1201" s="1009"/>
      <c r="E1201" s="1011"/>
      <c r="F1201" s="1012"/>
      <c r="G1201" s="1012"/>
      <c r="H1201" s="1013"/>
      <c r="I1201" s="704"/>
      <c r="J1201" s="1009"/>
      <c r="K1201" s="1005"/>
      <c r="L1201" s="1011" t="s">
        <v>1810</v>
      </c>
      <c r="M1201" s="1574"/>
      <c r="N1201" s="1575"/>
      <c r="O1201" s="734">
        <v>30</v>
      </c>
    </row>
    <row r="1202" spans="1:15" x14ac:dyDescent="0.25">
      <c r="A1202" s="1009"/>
      <c r="B1202" s="1009"/>
      <c r="C1202" s="1009"/>
      <c r="D1202" s="1009"/>
      <c r="E1202" s="1011"/>
      <c r="F1202" s="1012"/>
      <c r="G1202" s="1012"/>
      <c r="H1202" s="1013"/>
      <c r="I1202" s="704"/>
      <c r="J1202" s="1009"/>
      <c r="K1202" s="1005"/>
      <c r="L1202" s="1011" t="s">
        <v>1811</v>
      </c>
      <c r="M1202" s="1574"/>
      <c r="N1202" s="1575"/>
      <c r="O1202" s="734">
        <v>30</v>
      </c>
    </row>
    <row r="1203" spans="1:15" x14ac:dyDescent="0.25">
      <c r="A1203" s="1009"/>
      <c r="B1203" s="1009"/>
      <c r="C1203" s="1009"/>
      <c r="D1203" s="1009"/>
      <c r="E1203" s="1011"/>
      <c r="F1203" s="1012"/>
      <c r="G1203" s="1012"/>
      <c r="H1203" s="1013"/>
      <c r="I1203" s="704"/>
      <c r="J1203" s="1009"/>
      <c r="K1203" s="1005"/>
      <c r="L1203" s="1011" t="s">
        <v>1812</v>
      </c>
      <c r="M1203" s="1574"/>
      <c r="N1203" s="1575"/>
      <c r="O1203" s="734">
        <v>30</v>
      </c>
    </row>
    <row r="1204" spans="1:15" x14ac:dyDescent="0.25">
      <c r="A1204" s="1009"/>
      <c r="B1204" s="1009"/>
      <c r="C1204" s="1009"/>
      <c r="D1204" s="1009"/>
      <c r="E1204" s="1011"/>
      <c r="F1204" s="1012"/>
      <c r="G1204" s="1012"/>
      <c r="H1204" s="1013"/>
      <c r="I1204" s="704"/>
      <c r="J1204" s="1009"/>
      <c r="K1204" s="1005"/>
      <c r="L1204" s="1011" t="s">
        <v>1813</v>
      </c>
      <c r="M1204" s="1574"/>
      <c r="N1204" s="1575"/>
      <c r="O1204" s="734">
        <v>30</v>
      </c>
    </row>
    <row r="1205" spans="1:15" x14ac:dyDescent="0.25">
      <c r="A1205" s="1009"/>
      <c r="B1205" s="1009"/>
      <c r="C1205" s="1009"/>
      <c r="D1205" s="1009"/>
      <c r="E1205" s="1011"/>
      <c r="F1205" s="1012"/>
      <c r="G1205" s="1012"/>
      <c r="H1205" s="1013"/>
      <c r="I1205" s="704"/>
      <c r="J1205" s="1009"/>
      <c r="K1205" s="1005"/>
      <c r="L1205" s="1011" t="s">
        <v>1814</v>
      </c>
      <c r="M1205" s="1574"/>
      <c r="N1205" s="1575"/>
      <c r="O1205" s="734">
        <v>30</v>
      </c>
    </row>
    <row r="1206" spans="1:15" x14ac:dyDescent="0.25">
      <c r="A1206" s="1009"/>
      <c r="B1206" s="1009"/>
      <c r="C1206" s="1009"/>
      <c r="D1206" s="1009"/>
      <c r="E1206" s="1011"/>
      <c r="F1206" s="1012"/>
      <c r="G1206" s="1012"/>
      <c r="H1206" s="1013"/>
      <c r="I1206" s="704"/>
      <c r="J1206" s="1009"/>
      <c r="K1206" s="1005"/>
      <c r="L1206" s="1011" t="s">
        <v>1815</v>
      </c>
      <c r="M1206" s="1574"/>
      <c r="N1206" s="1575"/>
      <c r="O1206" s="734">
        <v>30</v>
      </c>
    </row>
    <row r="1207" spans="1:15" ht="15.75" x14ac:dyDescent="0.25">
      <c r="A1207" s="696"/>
      <c r="B1207" s="697"/>
      <c r="C1207" s="698"/>
      <c r="D1207" s="698"/>
      <c r="E1207" s="698"/>
      <c r="F1207" s="698"/>
      <c r="G1207" s="698"/>
      <c r="H1207" s="698"/>
      <c r="I1207" s="698"/>
      <c r="J1207" s="698"/>
      <c r="K1207" s="698"/>
      <c r="L1207" s="886"/>
      <c r="M1207" s="886"/>
      <c r="N1207" s="886"/>
      <c r="O1207" s="696"/>
    </row>
    <row r="1208" spans="1:15" ht="63" x14ac:dyDescent="0.25">
      <c r="A1208" s="705" t="s">
        <v>48</v>
      </c>
      <c r="B1208" s="733" t="s">
        <v>49</v>
      </c>
      <c r="C1208" s="762" t="s">
        <v>50</v>
      </c>
      <c r="D1208" s="762" t="s">
        <v>51</v>
      </c>
      <c r="E1208" s="705" t="s">
        <v>52</v>
      </c>
      <c r="F1208" s="1041" t="s">
        <v>53</v>
      </c>
      <c r="G1208" s="1041"/>
      <c r="H1208" s="1041" t="s">
        <v>54</v>
      </c>
      <c r="I1208" s="1041"/>
      <c r="J1208" s="733" t="s">
        <v>55</v>
      </c>
      <c r="K1208" s="733" t="s">
        <v>56</v>
      </c>
      <c r="L1208" s="1015" t="s">
        <v>1816</v>
      </c>
      <c r="M1208" s="1729"/>
      <c r="N1208" s="1729"/>
      <c r="O1208" s="1575"/>
    </row>
    <row r="1209" spans="1:15" ht="120" x14ac:dyDescent="0.25">
      <c r="A1209" s="27" t="s">
        <v>58</v>
      </c>
      <c r="B1209" s="63">
        <v>100</v>
      </c>
      <c r="C1209" s="743" t="s">
        <v>1545</v>
      </c>
      <c r="D1209" s="748" t="s">
        <v>262</v>
      </c>
      <c r="E1209" s="748" t="s">
        <v>61</v>
      </c>
      <c r="F1209" s="1127" t="s">
        <v>1546</v>
      </c>
      <c r="G1209" s="1127"/>
      <c r="H1209" s="1133" t="s">
        <v>290</v>
      </c>
      <c r="I1209" s="1117"/>
      <c r="J1209" s="741">
        <v>100</v>
      </c>
      <c r="K1209" s="746" t="s">
        <v>139</v>
      </c>
      <c r="L1209" s="1730" t="s">
        <v>1800</v>
      </c>
      <c r="M1209" s="1731"/>
      <c r="N1209" s="1731"/>
      <c r="O1209" s="1575"/>
    </row>
    <row r="1210" spans="1:15" ht="15.75" x14ac:dyDescent="0.25">
      <c r="A1210" s="1015" t="s">
        <v>67</v>
      </c>
      <c r="B1210" s="1017"/>
      <c r="C1210" s="1725" t="s">
        <v>1838</v>
      </c>
      <c r="D1210" s="1726"/>
      <c r="E1210" s="1726"/>
      <c r="F1210" s="1726"/>
      <c r="G1210" s="1727"/>
      <c r="H1210" s="1035" t="s">
        <v>69</v>
      </c>
      <c r="I1210" s="1036"/>
      <c r="J1210" s="1037"/>
      <c r="K1210" s="1135" t="s">
        <v>1818</v>
      </c>
      <c r="L1210" s="1116"/>
      <c r="M1210" s="1116"/>
      <c r="N1210" s="1116"/>
      <c r="O1210" s="1117"/>
    </row>
    <row r="1211" spans="1:15" ht="15.75" x14ac:dyDescent="0.25">
      <c r="A1211" s="1096" t="s">
        <v>71</v>
      </c>
      <c r="B1211" s="1097"/>
      <c r="C1211" s="1097"/>
      <c r="D1211" s="1097"/>
      <c r="E1211" s="1097"/>
      <c r="F1211" s="1098"/>
      <c r="G1211" s="1728" t="s">
        <v>72</v>
      </c>
      <c r="H1211" s="1574"/>
      <c r="I1211" s="1574"/>
      <c r="J1211" s="1574"/>
      <c r="K1211" s="1574"/>
      <c r="L1211" s="1574"/>
      <c r="M1211" s="1574"/>
      <c r="N1211" s="1574"/>
      <c r="O1211" s="1575"/>
    </row>
    <row r="1212" spans="1:15" x14ac:dyDescent="0.25">
      <c r="A1212" s="1100" t="s">
        <v>1839</v>
      </c>
      <c r="B1212" s="1101"/>
      <c r="C1212" s="1101"/>
      <c r="D1212" s="1101"/>
      <c r="E1212" s="1101"/>
      <c r="F1212" s="1101"/>
      <c r="G1212" s="1104" t="s">
        <v>1840</v>
      </c>
      <c r="H1212" s="1104"/>
      <c r="I1212" s="1104"/>
      <c r="J1212" s="1104"/>
      <c r="K1212" s="1104"/>
      <c r="L1212" s="1104"/>
      <c r="M1212" s="1104"/>
      <c r="N1212" s="1104"/>
      <c r="O1212" s="1104"/>
    </row>
    <row r="1213" spans="1:15" x14ac:dyDescent="0.25">
      <c r="A1213" s="1102"/>
      <c r="B1213" s="1103"/>
      <c r="C1213" s="1103"/>
      <c r="D1213" s="1103"/>
      <c r="E1213" s="1103"/>
      <c r="F1213" s="1103"/>
      <c r="G1213" s="1104"/>
      <c r="H1213" s="1104"/>
      <c r="I1213" s="1104"/>
      <c r="J1213" s="1104"/>
      <c r="K1213" s="1104"/>
      <c r="L1213" s="1104"/>
      <c r="M1213" s="1104"/>
      <c r="N1213" s="1104"/>
      <c r="O1213" s="1104"/>
    </row>
    <row r="1214" spans="1:15" ht="15.75" x14ac:dyDescent="0.25">
      <c r="A1214" s="1096" t="s">
        <v>75</v>
      </c>
      <c r="B1214" s="1097"/>
      <c r="C1214" s="1097"/>
      <c r="D1214" s="1097"/>
      <c r="E1214" s="1097"/>
      <c r="F1214" s="1097"/>
      <c r="G1214" s="1096" t="s">
        <v>76</v>
      </c>
      <c r="H1214" s="1718"/>
      <c r="I1214" s="1718"/>
      <c r="J1214" s="1718"/>
      <c r="K1214" s="1718"/>
      <c r="L1214" s="1718"/>
      <c r="M1214" s="1718"/>
      <c r="N1214" s="1718"/>
      <c r="O1214" s="1719"/>
    </row>
    <row r="1215" spans="1:15" x14ac:dyDescent="0.25">
      <c r="A1215" s="1656" t="s">
        <v>1820</v>
      </c>
      <c r="B1215" s="1657"/>
      <c r="C1215" s="1657"/>
      <c r="D1215" s="1657"/>
      <c r="E1215" s="1657"/>
      <c r="F1215" s="1658"/>
      <c r="G1215" s="1521" t="s">
        <v>1821</v>
      </c>
      <c r="H1215" s="1720"/>
      <c r="I1215" s="1720"/>
      <c r="J1215" s="1720"/>
      <c r="K1215" s="1720"/>
      <c r="L1215" s="1720"/>
      <c r="M1215" s="1720"/>
      <c r="N1215" s="1720"/>
      <c r="O1215" s="1721"/>
    </row>
    <row r="1216" spans="1:15" x14ac:dyDescent="0.25">
      <c r="A1216" s="1659"/>
      <c r="B1216" s="1660"/>
      <c r="C1216" s="1660"/>
      <c r="D1216" s="1660"/>
      <c r="E1216" s="1660"/>
      <c r="F1216" s="1661"/>
      <c r="G1216" s="1722"/>
      <c r="H1216" s="1723"/>
      <c r="I1216" s="1723"/>
      <c r="J1216" s="1723"/>
      <c r="K1216" s="1723"/>
      <c r="L1216" s="1723"/>
      <c r="M1216" s="1723"/>
      <c r="N1216" s="1723"/>
      <c r="O1216" s="1724"/>
    </row>
    <row r="1217" spans="1:15" ht="15.75" x14ac:dyDescent="0.25">
      <c r="A1217" s="377"/>
      <c r="B1217" s="378"/>
      <c r="C1217" s="697"/>
      <c r="D1217" s="697"/>
      <c r="E1217" s="697"/>
      <c r="F1217" s="697"/>
      <c r="G1217" s="697"/>
      <c r="H1217" s="697"/>
      <c r="I1217" s="697"/>
      <c r="J1217" s="697"/>
      <c r="K1217" s="697"/>
      <c r="L1217" s="742"/>
      <c r="M1217" s="742"/>
      <c r="N1217" s="742"/>
      <c r="O1217" s="377"/>
    </row>
    <row r="1218" spans="1:15" ht="15.75" x14ac:dyDescent="0.25">
      <c r="A1218" s="697"/>
      <c r="B1218" s="697"/>
      <c r="C1218" s="377"/>
      <c r="D1218" s="1015" t="s">
        <v>77</v>
      </c>
      <c r="E1218" s="1704"/>
      <c r="F1218" s="1704"/>
      <c r="G1218" s="1704"/>
      <c r="H1218" s="1704"/>
      <c r="I1218" s="1704"/>
      <c r="J1218" s="1704"/>
      <c r="K1218" s="1704"/>
      <c r="L1218" s="1704"/>
      <c r="M1218" s="1704"/>
      <c r="N1218" s="1704"/>
      <c r="O1218" s="1705"/>
    </row>
    <row r="1219" spans="1:15" ht="15.75" x14ac:dyDescent="0.25">
      <c r="A1219" s="377"/>
      <c r="B1219" s="378"/>
      <c r="C1219" s="697"/>
      <c r="D1219" s="733" t="s">
        <v>78</v>
      </c>
      <c r="E1219" s="733" t="s">
        <v>79</v>
      </c>
      <c r="F1219" s="733" t="s">
        <v>80</v>
      </c>
      <c r="G1219" s="733" t="s">
        <v>81</v>
      </c>
      <c r="H1219" s="733" t="s">
        <v>82</v>
      </c>
      <c r="I1219" s="733" t="s">
        <v>83</v>
      </c>
      <c r="J1219" s="733" t="s">
        <v>84</v>
      </c>
      <c r="K1219" s="733" t="s">
        <v>85</v>
      </c>
      <c r="L1219" s="733" t="s">
        <v>86</v>
      </c>
      <c r="M1219" s="733" t="s">
        <v>87</v>
      </c>
      <c r="N1219" s="733" t="s">
        <v>88</v>
      </c>
      <c r="O1219" s="733" t="s">
        <v>89</v>
      </c>
    </row>
    <row r="1220" spans="1:15" ht="15.75" x14ac:dyDescent="0.25">
      <c r="A1220" s="1050" t="s">
        <v>90</v>
      </c>
      <c r="B1220" s="1050"/>
      <c r="C1220" s="1050"/>
      <c r="D1220" s="738">
        <v>5</v>
      </c>
      <c r="E1220" s="738">
        <v>10</v>
      </c>
      <c r="F1220" s="738">
        <v>20</v>
      </c>
      <c r="G1220" s="738">
        <v>30</v>
      </c>
      <c r="H1220" s="738">
        <v>40</v>
      </c>
      <c r="I1220" s="738">
        <v>50</v>
      </c>
      <c r="J1220" s="738">
        <v>60</v>
      </c>
      <c r="K1220" s="738">
        <v>70</v>
      </c>
      <c r="L1220" s="738">
        <v>80</v>
      </c>
      <c r="M1220" s="738">
        <v>90</v>
      </c>
      <c r="N1220" s="738">
        <v>95</v>
      </c>
      <c r="O1220" s="738">
        <v>100</v>
      </c>
    </row>
    <row r="1221" spans="1:15" ht="15.75" x14ac:dyDescent="0.25">
      <c r="A1221" s="1051" t="s">
        <v>91</v>
      </c>
      <c r="B1221" s="1051"/>
      <c r="C1221" s="1051"/>
      <c r="D1221" s="739">
        <v>5</v>
      </c>
      <c r="E1221" s="739">
        <v>10</v>
      </c>
      <c r="F1221" s="739">
        <v>20</v>
      </c>
      <c r="G1221" s="738">
        <v>30</v>
      </c>
      <c r="H1221" s="739">
        <v>40</v>
      </c>
      <c r="I1221" s="739">
        <v>50</v>
      </c>
      <c r="J1221" s="683">
        <v>60</v>
      </c>
      <c r="K1221" s="683">
        <v>70</v>
      </c>
      <c r="L1221" s="683">
        <v>80</v>
      </c>
      <c r="M1221" s="738"/>
      <c r="N1221" s="738"/>
      <c r="O1221" s="683"/>
    </row>
    <row r="1222" spans="1:15" x14ac:dyDescent="0.25">
      <c r="A1222" s="1706"/>
      <c r="B1222" s="1707"/>
      <c r="C1222" s="1707"/>
      <c r="D1222" s="1707"/>
      <c r="E1222" s="1707"/>
      <c r="F1222" s="1707"/>
      <c r="G1222" s="1707"/>
      <c r="H1222" s="1707"/>
      <c r="I1222" s="1707"/>
      <c r="J1222" s="1707"/>
      <c r="K1222" s="1707"/>
      <c r="L1222" s="1707"/>
      <c r="M1222" s="1707"/>
      <c r="N1222" s="1707"/>
      <c r="O1222" s="1708"/>
    </row>
    <row r="1223" spans="1:15" ht="15.75" thickBot="1" x14ac:dyDescent="0.3">
      <c r="A1223" s="1709"/>
      <c r="B1223" s="1710"/>
      <c r="C1223" s="1710"/>
      <c r="D1223" s="1710"/>
      <c r="E1223" s="1710"/>
      <c r="F1223" s="1710"/>
      <c r="G1223" s="1710"/>
      <c r="H1223" s="1710"/>
      <c r="I1223" s="1710"/>
      <c r="J1223" s="1710"/>
      <c r="K1223" s="1710"/>
      <c r="L1223" s="1710"/>
      <c r="M1223" s="1710"/>
      <c r="N1223" s="1710"/>
      <c r="O1223" s="1711"/>
    </row>
    <row r="1224" spans="1:15" ht="16.5" thickBot="1" x14ac:dyDescent="0.3">
      <c r="A1224" s="1712" t="s">
        <v>1407</v>
      </c>
      <c r="B1224" s="1713"/>
      <c r="C1224" s="1713"/>
      <c r="D1224" s="1713"/>
      <c r="E1224" s="1713"/>
      <c r="F1224" s="1713"/>
      <c r="G1224" s="1713"/>
      <c r="H1224" s="1713"/>
      <c r="I1224" s="1713"/>
      <c r="J1224" s="1713"/>
      <c r="K1224" s="1713"/>
      <c r="L1224" s="1713"/>
      <c r="M1224" s="1713"/>
      <c r="N1224" s="1713"/>
      <c r="O1224" s="1714"/>
    </row>
    <row r="1225" spans="1:15" x14ac:dyDescent="0.25">
      <c r="A1225" s="1715" t="s">
        <v>1408</v>
      </c>
      <c r="B1225" s="1716"/>
      <c r="C1225" s="1716"/>
      <c r="D1225" s="1716"/>
      <c r="E1225" s="1716"/>
      <c r="F1225" s="1716"/>
      <c r="G1225" s="1716"/>
      <c r="H1225" s="1716"/>
      <c r="I1225" s="1716"/>
      <c r="J1225" s="1716"/>
      <c r="K1225" s="1716"/>
      <c r="L1225" s="1716"/>
      <c r="M1225" s="1716"/>
      <c r="N1225" s="1716"/>
      <c r="O1225" s="1717"/>
    </row>
    <row r="1226" spans="1:15" ht="15.75" x14ac:dyDescent="0.25">
      <c r="A1226" s="1692" t="s">
        <v>1409</v>
      </c>
      <c r="B1226" s="1693"/>
      <c r="C1226" s="1693"/>
      <c r="D1226" s="1693"/>
      <c r="E1226" s="1693"/>
      <c r="F1226" s="1693"/>
      <c r="G1226" s="1693"/>
      <c r="H1226" s="1693"/>
      <c r="I1226" s="1693"/>
      <c r="J1226" s="1693"/>
      <c r="K1226" s="1693"/>
      <c r="L1226" s="1693"/>
      <c r="M1226" s="1693"/>
      <c r="N1226" s="1693"/>
      <c r="O1226" s="1694"/>
    </row>
    <row r="1227" spans="1:15" ht="15.75" x14ac:dyDescent="0.25">
      <c r="A1227" s="1692" t="s">
        <v>1841</v>
      </c>
      <c r="B1227" s="1693"/>
      <c r="C1227" s="1693"/>
      <c r="D1227" s="1693"/>
      <c r="E1227" s="1693"/>
      <c r="F1227" s="1693"/>
      <c r="G1227" s="1693"/>
      <c r="H1227" s="1693"/>
      <c r="I1227" s="1693"/>
      <c r="J1227" s="1693"/>
      <c r="K1227" s="1693"/>
      <c r="L1227" s="1693"/>
      <c r="M1227" s="1693"/>
      <c r="N1227" s="1693"/>
      <c r="O1227" s="1694"/>
    </row>
    <row r="1228" spans="1:15" ht="15.75" x14ac:dyDescent="0.25">
      <c r="A1228" s="1692" t="s">
        <v>1842</v>
      </c>
      <c r="B1228" s="1693"/>
      <c r="C1228" s="1693"/>
      <c r="D1228" s="1693"/>
      <c r="E1228" s="1693"/>
      <c r="F1228" s="1693"/>
      <c r="G1228" s="1693"/>
      <c r="H1228" s="1693"/>
      <c r="I1228" s="1693"/>
      <c r="J1228" s="1693"/>
      <c r="K1228" s="1693"/>
      <c r="L1228" s="1693"/>
      <c r="M1228" s="1693"/>
      <c r="N1228" s="1693"/>
      <c r="O1228" s="1694"/>
    </row>
    <row r="1229" spans="1:15" x14ac:dyDescent="0.25">
      <c r="A1229" s="1695" t="s">
        <v>1843</v>
      </c>
      <c r="B1229" s="1696"/>
      <c r="C1229" s="1696"/>
      <c r="D1229" s="1696"/>
      <c r="E1229" s="1696"/>
      <c r="F1229" s="1696"/>
      <c r="G1229" s="1696"/>
      <c r="H1229" s="1696"/>
      <c r="I1229" s="1696"/>
      <c r="J1229" s="1696"/>
      <c r="K1229" s="1696"/>
      <c r="L1229" s="1696"/>
      <c r="M1229" s="1696"/>
      <c r="N1229" s="1696"/>
      <c r="O1229" s="1697"/>
    </row>
    <row r="1230" spans="1:15" ht="15.75" x14ac:dyDescent="0.25">
      <c r="A1230" s="1698" t="s">
        <v>1844</v>
      </c>
      <c r="B1230" s="1699"/>
      <c r="C1230" s="1699"/>
      <c r="D1230" s="1699"/>
      <c r="E1230" s="1699"/>
      <c r="F1230" s="1699"/>
      <c r="G1230" s="1699"/>
      <c r="H1230" s="1699"/>
      <c r="I1230" s="1699"/>
      <c r="J1230" s="1699"/>
      <c r="K1230" s="1699"/>
      <c r="L1230" s="1699"/>
      <c r="M1230" s="1699"/>
      <c r="N1230" s="1699"/>
      <c r="O1230" s="1700"/>
    </row>
    <row r="1231" spans="1:15" ht="16.5" thickBot="1" x14ac:dyDescent="0.3">
      <c r="A1231" s="1701" t="s">
        <v>1845</v>
      </c>
      <c r="B1231" s="1702"/>
      <c r="C1231" s="1702"/>
      <c r="D1231" s="1702"/>
      <c r="E1231" s="1702"/>
      <c r="F1231" s="1702"/>
      <c r="G1231" s="1702"/>
      <c r="H1231" s="1702"/>
      <c r="I1231" s="1702"/>
      <c r="J1231" s="1702"/>
      <c r="K1231" s="1702"/>
      <c r="L1231" s="1702"/>
      <c r="M1231" s="1702"/>
      <c r="N1231" s="1702"/>
      <c r="O1231" s="1703"/>
    </row>
    <row r="1232" spans="1:15" ht="15.75" thickBot="1" x14ac:dyDescent="0.3">
      <c r="A1232" s="1681" t="s">
        <v>1846</v>
      </c>
      <c r="B1232" s="1682"/>
      <c r="C1232" s="1682"/>
      <c r="D1232" s="1682"/>
      <c r="E1232" s="1682"/>
      <c r="F1232" s="1682"/>
      <c r="G1232" s="1682"/>
      <c r="H1232" s="1682"/>
      <c r="I1232" s="1682"/>
      <c r="J1232" s="1682"/>
      <c r="K1232" s="1682"/>
      <c r="L1232" s="1682"/>
      <c r="M1232" s="1682"/>
      <c r="N1232" s="1682"/>
      <c r="O1232" s="1683"/>
    </row>
    <row r="1233" spans="1:15" ht="15.75" thickBot="1" x14ac:dyDescent="0.3">
      <c r="A1233" s="1681" t="s">
        <v>1847</v>
      </c>
      <c r="B1233" s="1682"/>
      <c r="C1233" s="1682"/>
      <c r="D1233" s="1682"/>
      <c r="E1233" s="1682"/>
      <c r="F1233" s="1682"/>
      <c r="G1233" s="1682"/>
      <c r="H1233" s="1682"/>
      <c r="I1233" s="1682"/>
      <c r="J1233" s="1682"/>
      <c r="K1233" s="1682"/>
      <c r="L1233" s="1682"/>
      <c r="M1233" s="1682"/>
      <c r="N1233" s="1682"/>
      <c r="O1233" s="1683"/>
    </row>
    <row r="1234" spans="1:15" ht="16.5" thickBot="1" x14ac:dyDescent="0.3">
      <c r="A1234" s="1684" t="s">
        <v>1417</v>
      </c>
      <c r="B1234" s="1685"/>
      <c r="C1234" s="1685"/>
      <c r="D1234" s="1685"/>
      <c r="E1234" s="1685"/>
      <c r="F1234" s="1685"/>
      <c r="G1234" s="1685"/>
      <c r="H1234" s="1685"/>
      <c r="I1234" s="1685"/>
      <c r="J1234" s="1685"/>
      <c r="K1234" s="1685"/>
      <c r="L1234" s="1685"/>
      <c r="M1234" s="1685"/>
      <c r="N1234" s="1685"/>
      <c r="O1234" s="1686"/>
    </row>
    <row r="1235" spans="1:15" ht="16.5" thickBot="1" x14ac:dyDescent="0.3">
      <c r="A1235" s="1684" t="s">
        <v>1418</v>
      </c>
      <c r="B1235" s="1685"/>
      <c r="C1235" s="1685"/>
      <c r="D1235" s="1685"/>
      <c r="E1235" s="1685"/>
      <c r="F1235" s="1685"/>
      <c r="G1235" s="1685"/>
      <c r="H1235" s="1685"/>
      <c r="I1235" s="1685"/>
      <c r="J1235" s="1685"/>
      <c r="K1235" s="1685"/>
      <c r="L1235" s="1685"/>
      <c r="M1235" s="1685"/>
      <c r="N1235" s="1685"/>
      <c r="O1235" s="1686"/>
    </row>
    <row r="1236" spans="1:15" ht="16.5" thickBot="1" x14ac:dyDescent="0.3">
      <c r="A1236" s="1684" t="s">
        <v>1419</v>
      </c>
      <c r="B1236" s="1685"/>
      <c r="C1236" s="1685"/>
      <c r="D1236" s="1685"/>
      <c r="E1236" s="1685"/>
      <c r="F1236" s="1685"/>
      <c r="G1236" s="1685"/>
      <c r="H1236" s="1685"/>
      <c r="I1236" s="1685"/>
      <c r="J1236" s="1685"/>
      <c r="K1236" s="1685"/>
      <c r="L1236" s="1685"/>
      <c r="M1236" s="1685"/>
      <c r="N1236" s="1685"/>
      <c r="O1236" s="1686"/>
    </row>
    <row r="1237" spans="1:15" x14ac:dyDescent="0.25">
      <c r="A1237" s="681"/>
      <c r="B1237" s="681"/>
      <c r="C1237" s="681"/>
      <c r="D1237" s="681"/>
      <c r="E1237" s="681"/>
      <c r="F1237" s="681"/>
      <c r="G1237" s="681"/>
      <c r="H1237" s="681"/>
      <c r="I1237" s="681"/>
      <c r="J1237" s="681"/>
      <c r="K1237" s="681"/>
      <c r="L1237" s="681"/>
      <c r="M1237" s="681"/>
      <c r="N1237" s="681"/>
      <c r="O1237" s="681"/>
    </row>
    <row r="1238" spans="1:15" x14ac:dyDescent="0.25">
      <c r="A1238" s="681"/>
      <c r="B1238" s="681"/>
      <c r="C1238" s="681"/>
      <c r="D1238" s="681"/>
      <c r="E1238" s="681"/>
      <c r="F1238" s="681"/>
      <c r="G1238" s="681"/>
      <c r="H1238" s="681"/>
      <c r="I1238" s="681"/>
      <c r="J1238" s="681"/>
      <c r="K1238" s="681"/>
      <c r="L1238" s="681"/>
      <c r="M1238" s="681"/>
      <c r="N1238" s="681"/>
      <c r="O1238" s="681"/>
    </row>
    <row r="1239" spans="1:15" x14ac:dyDescent="0.25">
      <c r="A1239" s="681"/>
      <c r="B1239" s="681"/>
      <c r="C1239" s="681"/>
      <c r="D1239" s="681"/>
      <c r="E1239" s="681"/>
      <c r="F1239" s="681"/>
      <c r="G1239" s="681"/>
      <c r="H1239" s="681"/>
      <c r="I1239" s="681"/>
      <c r="J1239" s="681"/>
      <c r="K1239" s="681"/>
      <c r="L1239" s="681"/>
      <c r="M1239" s="681"/>
      <c r="N1239" s="681"/>
      <c r="O1239" s="681"/>
    </row>
    <row r="1240" spans="1:15" x14ac:dyDescent="0.25">
      <c r="A1240" s="681"/>
      <c r="B1240" s="681"/>
      <c r="C1240" s="681"/>
      <c r="D1240" s="681"/>
      <c r="E1240" s="681"/>
      <c r="F1240" s="681"/>
      <c r="G1240" s="681"/>
      <c r="H1240" s="681"/>
      <c r="I1240" s="681"/>
      <c r="J1240" s="681"/>
      <c r="K1240" s="681"/>
      <c r="L1240" s="681"/>
      <c r="M1240" s="681"/>
      <c r="N1240" s="681"/>
      <c r="O1240" s="681"/>
    </row>
    <row r="1241" spans="1:15" x14ac:dyDescent="0.25">
      <c r="A1241" s="681"/>
      <c r="B1241" s="681"/>
      <c r="C1241" s="681"/>
      <c r="D1241" s="681"/>
      <c r="E1241" s="681"/>
      <c r="F1241" s="681"/>
      <c r="G1241" s="681"/>
      <c r="H1241" s="681"/>
      <c r="I1241" s="681"/>
      <c r="J1241" s="681"/>
      <c r="K1241" s="681"/>
      <c r="L1241" s="681"/>
      <c r="M1241" s="681"/>
      <c r="N1241" s="681"/>
      <c r="O1241" s="681"/>
    </row>
    <row r="1242" spans="1:15" ht="47.25" x14ac:dyDescent="0.25">
      <c r="A1242" s="807" t="s">
        <v>1848</v>
      </c>
      <c r="B1242" s="1687" t="s">
        <v>1849</v>
      </c>
      <c r="C1242" s="1688"/>
      <c r="D1242" s="1688"/>
      <c r="E1242" s="1688"/>
      <c r="F1242" s="1688"/>
      <c r="G1242" s="1688"/>
      <c r="H1242" s="1688"/>
      <c r="I1242" s="1688"/>
      <c r="J1242" s="1689"/>
      <c r="K1242" s="1687" t="s">
        <v>1387</v>
      </c>
      <c r="L1242" s="1690"/>
      <c r="M1242" s="1690"/>
      <c r="N1242" s="1691"/>
      <c r="O1242" s="808">
        <v>0.11</v>
      </c>
    </row>
    <row r="1243" spans="1:15" ht="15.75" x14ac:dyDescent="0.25">
      <c r="A1243" s="696"/>
      <c r="B1243" s="697"/>
      <c r="C1243" s="698"/>
      <c r="D1243" s="698"/>
      <c r="E1243" s="698"/>
      <c r="F1243" s="698"/>
      <c r="G1243" s="698"/>
      <c r="H1243" s="698"/>
      <c r="I1243" s="701"/>
      <c r="J1243" s="698"/>
      <c r="K1243" s="698"/>
      <c r="L1243" s="698"/>
      <c r="M1243" s="698"/>
      <c r="N1243" s="698"/>
      <c r="O1243" s="696"/>
    </row>
    <row r="1244" spans="1:15" ht="31.5" x14ac:dyDescent="0.25">
      <c r="A1244" s="695" t="s">
        <v>9</v>
      </c>
      <c r="B1244" s="1046" t="s">
        <v>1850</v>
      </c>
      <c r="C1244" s="1679"/>
      <c r="D1244" s="1679"/>
      <c r="E1244" s="1679"/>
      <c r="F1244" s="1679"/>
      <c r="G1244" s="1679"/>
      <c r="H1244" s="1679"/>
      <c r="I1244" s="1679"/>
      <c r="J1244" s="1679"/>
      <c r="K1244" s="1046" t="s">
        <v>1389</v>
      </c>
      <c r="L1244" s="1679"/>
      <c r="M1244" s="1679"/>
      <c r="N1244" s="1680"/>
      <c r="O1244" s="821"/>
    </row>
    <row r="1245" spans="1:15" ht="31.5" x14ac:dyDescent="0.25">
      <c r="A1245" s="696"/>
      <c r="B1245" s="697"/>
      <c r="C1245" s="698"/>
      <c r="D1245" s="698"/>
      <c r="E1245" s="1049" t="s">
        <v>14</v>
      </c>
      <c r="F1245" s="1049"/>
      <c r="G1245" s="1049"/>
      <c r="H1245" s="1049"/>
      <c r="I1245" s="737" t="s">
        <v>15</v>
      </c>
      <c r="J1245" s="701"/>
      <c r="K1245" s="701"/>
      <c r="L1245" s="1049" t="s">
        <v>16</v>
      </c>
      <c r="M1245" s="1049"/>
      <c r="N1245" s="1049"/>
      <c r="O1245" s="737" t="s">
        <v>15</v>
      </c>
    </row>
    <row r="1246" spans="1:15" x14ac:dyDescent="0.25">
      <c r="A1246" s="1002" t="s">
        <v>17</v>
      </c>
      <c r="B1246" s="1008"/>
      <c r="C1246" s="1008"/>
      <c r="D1246" s="1003"/>
      <c r="E1246" s="1045" t="s">
        <v>1851</v>
      </c>
      <c r="F1246" s="1045"/>
      <c r="G1246" s="1045"/>
      <c r="H1246" s="1045"/>
      <c r="I1246" s="398">
        <v>1</v>
      </c>
      <c r="J1246" s="1002" t="s">
        <v>19</v>
      </c>
      <c r="K1246" s="1003"/>
      <c r="L1246" s="1045" t="s">
        <v>1852</v>
      </c>
      <c r="M1246" s="1045"/>
      <c r="N1246" s="1045"/>
      <c r="O1246" s="398">
        <v>1</v>
      </c>
    </row>
    <row r="1247" spans="1:15" x14ac:dyDescent="0.25">
      <c r="A1247" s="1004"/>
      <c r="B1247" s="1009"/>
      <c r="C1247" s="1009"/>
      <c r="D1247" s="1005"/>
      <c r="E1247" s="1011" t="s">
        <v>1853</v>
      </c>
      <c r="F1247" s="1012"/>
      <c r="G1247" s="1012"/>
      <c r="H1247" s="1013"/>
      <c r="I1247" s="398">
        <v>1</v>
      </c>
      <c r="J1247" s="1004"/>
      <c r="K1247" s="1005"/>
      <c r="L1247" s="1045" t="s">
        <v>1854</v>
      </c>
      <c r="M1247" s="1045"/>
      <c r="N1247" s="1045"/>
      <c r="O1247" s="398">
        <v>1</v>
      </c>
    </row>
    <row r="1248" spans="1:15" x14ac:dyDescent="0.25">
      <c r="A1248" s="1004"/>
      <c r="B1248" s="1009"/>
      <c r="C1248" s="1009"/>
      <c r="D1248" s="1005"/>
      <c r="E1248" s="1045" t="s">
        <v>1855</v>
      </c>
      <c r="F1248" s="1045"/>
      <c r="G1248" s="1045"/>
      <c r="H1248" s="1045"/>
      <c r="I1248" s="398">
        <v>1</v>
      </c>
      <c r="J1248" s="1004"/>
      <c r="K1248" s="1005"/>
      <c r="L1248" s="1045" t="s">
        <v>1856</v>
      </c>
      <c r="M1248" s="1045"/>
      <c r="N1248" s="1045"/>
      <c r="O1248" s="398">
        <v>1</v>
      </c>
    </row>
    <row r="1249" spans="1:15" x14ac:dyDescent="0.25">
      <c r="A1249" s="1004"/>
      <c r="B1249" s="1009"/>
      <c r="C1249" s="1009"/>
      <c r="D1249" s="1005"/>
      <c r="E1249" s="1045" t="s">
        <v>1857</v>
      </c>
      <c r="F1249" s="1045"/>
      <c r="G1249" s="1045"/>
      <c r="H1249" s="1045"/>
      <c r="I1249" s="398">
        <v>0.5</v>
      </c>
      <c r="J1249" s="1004"/>
      <c r="K1249" s="1005"/>
      <c r="L1249" s="1045" t="s">
        <v>1858</v>
      </c>
      <c r="M1249" s="1045"/>
      <c r="N1249" s="1045"/>
      <c r="O1249" s="398">
        <v>1</v>
      </c>
    </row>
    <row r="1250" spans="1:15" x14ac:dyDescent="0.25">
      <c r="A1250" s="1004"/>
      <c r="B1250" s="1009"/>
      <c r="C1250" s="1009"/>
      <c r="D1250" s="1005"/>
      <c r="E1250" s="1011" t="s">
        <v>1859</v>
      </c>
      <c r="F1250" s="1012"/>
      <c r="G1250" s="1012"/>
      <c r="H1250" s="1013"/>
      <c r="I1250" s="398">
        <v>0.15</v>
      </c>
      <c r="J1250" s="1004"/>
      <c r="K1250" s="1005"/>
      <c r="L1250" s="1045" t="s">
        <v>1860</v>
      </c>
      <c r="M1250" s="1045"/>
      <c r="N1250" s="1045"/>
      <c r="O1250" s="398">
        <v>1</v>
      </c>
    </row>
    <row r="1251" spans="1:15" x14ac:dyDescent="0.25">
      <c r="A1251" s="1004"/>
      <c r="B1251" s="1009"/>
      <c r="C1251" s="1009"/>
      <c r="D1251" s="1005"/>
      <c r="E1251" s="1011" t="s">
        <v>1861</v>
      </c>
      <c r="F1251" s="1012"/>
      <c r="G1251" s="1012"/>
      <c r="H1251" s="1013"/>
      <c r="I1251" s="398">
        <v>0.15</v>
      </c>
      <c r="J1251" s="1004"/>
      <c r="K1251" s="1005"/>
      <c r="L1251" s="1045" t="s">
        <v>1862</v>
      </c>
      <c r="M1251" s="1045"/>
      <c r="N1251" s="1045"/>
      <c r="O1251" s="398">
        <v>1</v>
      </c>
    </row>
    <row r="1252" spans="1:15" x14ac:dyDescent="0.25">
      <c r="A1252" s="1004"/>
      <c r="B1252" s="1009"/>
      <c r="C1252" s="1009"/>
      <c r="D1252" s="1005"/>
      <c r="E1252" s="1011" t="s">
        <v>1863</v>
      </c>
      <c r="F1252" s="1012"/>
      <c r="G1252" s="1012"/>
      <c r="H1252" s="1013"/>
      <c r="I1252" s="398">
        <v>0.1</v>
      </c>
      <c r="J1252" s="1004"/>
      <c r="K1252" s="1005"/>
      <c r="L1252" s="1011" t="s">
        <v>1864</v>
      </c>
      <c r="M1252" s="1012"/>
      <c r="N1252" s="1013"/>
      <c r="O1252" s="398">
        <v>1</v>
      </c>
    </row>
    <row r="1253" spans="1:15" x14ac:dyDescent="0.25">
      <c r="A1253" s="1004"/>
      <c r="B1253" s="1009"/>
      <c r="C1253" s="1009"/>
      <c r="D1253" s="1005"/>
      <c r="E1253" s="1011" t="s">
        <v>1865</v>
      </c>
      <c r="F1253" s="1012"/>
      <c r="G1253" s="1012"/>
      <c r="H1253" s="1013"/>
      <c r="I1253" s="398">
        <v>0.1</v>
      </c>
      <c r="J1253" s="1004"/>
      <c r="K1253" s="1005"/>
      <c r="L1253" s="1011"/>
      <c r="M1253" s="1012"/>
      <c r="N1253" s="1013"/>
      <c r="O1253" s="398"/>
    </row>
    <row r="1254" spans="1:15" x14ac:dyDescent="0.25">
      <c r="A1254" s="1006"/>
      <c r="B1254" s="1010"/>
      <c r="C1254" s="1010"/>
      <c r="D1254" s="1007"/>
      <c r="E1254" s="1045" t="s">
        <v>121</v>
      </c>
      <c r="F1254" s="1045"/>
      <c r="G1254" s="1045"/>
      <c r="H1254" s="1045"/>
      <c r="I1254" s="398">
        <v>0.05</v>
      </c>
      <c r="J1254" s="1006"/>
      <c r="K1254" s="1007"/>
      <c r="L1254" s="1045"/>
      <c r="M1254" s="1045"/>
      <c r="N1254" s="1045"/>
      <c r="O1254" s="704"/>
    </row>
    <row r="1255" spans="1:15" ht="15.75" x14ac:dyDescent="0.25">
      <c r="A1255" s="696"/>
      <c r="B1255" s="697"/>
      <c r="C1255" s="698"/>
      <c r="D1255" s="698"/>
      <c r="E1255" s="1678"/>
      <c r="F1255" s="1678"/>
      <c r="G1255" s="1678"/>
      <c r="H1255" s="1678"/>
      <c r="I1255" s="701"/>
      <c r="J1255" s="698"/>
      <c r="K1255" s="698"/>
      <c r="L1255" s="698"/>
      <c r="M1255" s="698"/>
      <c r="N1255" s="698"/>
      <c r="O1255" s="696"/>
    </row>
    <row r="1256" spans="1:15" ht="15.75" x14ac:dyDescent="0.25">
      <c r="A1256" s="696"/>
      <c r="B1256" s="697"/>
      <c r="C1256" s="698"/>
      <c r="D1256" s="698"/>
      <c r="E1256" s="698"/>
      <c r="F1256" s="698"/>
      <c r="G1256" s="698"/>
      <c r="H1256" s="698"/>
      <c r="I1256" s="701"/>
      <c r="J1256" s="698"/>
      <c r="K1256" s="698"/>
      <c r="L1256" s="698"/>
      <c r="M1256" s="698"/>
      <c r="N1256" s="698"/>
      <c r="O1256" s="696"/>
    </row>
    <row r="1257" spans="1:15" ht="63" x14ac:dyDescent="0.25">
      <c r="A1257" s="705" t="s">
        <v>48</v>
      </c>
      <c r="B1257" s="733" t="s">
        <v>49</v>
      </c>
      <c r="C1257" s="762" t="s">
        <v>50</v>
      </c>
      <c r="D1257" s="762" t="s">
        <v>51</v>
      </c>
      <c r="E1257" s="705" t="s">
        <v>52</v>
      </c>
      <c r="F1257" s="1041" t="s">
        <v>53</v>
      </c>
      <c r="G1257" s="1041"/>
      <c r="H1257" s="1041" t="s">
        <v>54</v>
      </c>
      <c r="I1257" s="1041"/>
      <c r="J1257" s="733" t="s">
        <v>55</v>
      </c>
      <c r="K1257" s="1041" t="s">
        <v>56</v>
      </c>
      <c r="L1257" s="1041"/>
      <c r="M1257" s="1042" t="s">
        <v>57</v>
      </c>
      <c r="N1257" s="1043"/>
      <c r="O1257" s="1044"/>
    </row>
    <row r="1258" spans="1:15" ht="47.25" x14ac:dyDescent="0.25">
      <c r="A1258" s="245" t="s">
        <v>58</v>
      </c>
      <c r="B1258" s="261">
        <v>0.4</v>
      </c>
      <c r="C1258" s="710" t="s">
        <v>1866</v>
      </c>
      <c r="D1258" s="748" t="s">
        <v>262</v>
      </c>
      <c r="E1258" s="748" t="s">
        <v>61</v>
      </c>
      <c r="F1258" s="1505" t="s">
        <v>1867</v>
      </c>
      <c r="G1258" s="1505"/>
      <c r="H1258" s="1497" t="s">
        <v>1868</v>
      </c>
      <c r="I1258" s="1498"/>
      <c r="J1258" s="747" t="s">
        <v>1869</v>
      </c>
      <c r="K1258" s="1500" t="s">
        <v>1870</v>
      </c>
      <c r="L1258" s="1500"/>
      <c r="M1258" s="1501" t="s">
        <v>1854</v>
      </c>
      <c r="N1258" s="1501"/>
      <c r="O1258" s="1501"/>
    </row>
    <row r="1259" spans="1:15" ht="15.75" x14ac:dyDescent="0.25">
      <c r="A1259" s="1015" t="s">
        <v>67</v>
      </c>
      <c r="B1259" s="1017"/>
      <c r="C1259" s="1506" t="s">
        <v>1871</v>
      </c>
      <c r="D1259" s="1507"/>
      <c r="E1259" s="1507"/>
      <c r="F1259" s="1507"/>
      <c r="G1259" s="1508"/>
      <c r="H1259" s="1035" t="s">
        <v>69</v>
      </c>
      <c r="I1259" s="1036"/>
      <c r="J1259" s="1037"/>
      <c r="K1259" s="1481" t="s">
        <v>1872</v>
      </c>
      <c r="L1259" s="1481"/>
      <c r="M1259" s="1481"/>
      <c r="N1259" s="1481"/>
      <c r="O1259" s="1482"/>
    </row>
    <row r="1260" spans="1:15" ht="15.75" x14ac:dyDescent="0.25">
      <c r="A1260" s="1096" t="s">
        <v>71</v>
      </c>
      <c r="B1260" s="1097"/>
      <c r="C1260" s="1097"/>
      <c r="D1260" s="1097"/>
      <c r="E1260" s="1097"/>
      <c r="F1260" s="1098"/>
      <c r="G1260" s="1099" t="s">
        <v>72</v>
      </c>
      <c r="H1260" s="1099"/>
      <c r="I1260" s="1099"/>
      <c r="J1260" s="1099"/>
      <c r="K1260" s="1099"/>
      <c r="L1260" s="1099"/>
      <c r="M1260" s="1099"/>
      <c r="N1260" s="1099"/>
      <c r="O1260" s="1099"/>
    </row>
    <row r="1261" spans="1:15" x14ac:dyDescent="0.25">
      <c r="A1261" s="1100" t="s">
        <v>1873</v>
      </c>
      <c r="B1261" s="1101"/>
      <c r="C1261" s="1101"/>
      <c r="D1261" s="1101"/>
      <c r="E1261" s="1101"/>
      <c r="F1261" s="1101"/>
      <c r="G1261" s="1104" t="s">
        <v>1874</v>
      </c>
      <c r="H1261" s="1104"/>
      <c r="I1261" s="1104"/>
      <c r="J1261" s="1104"/>
      <c r="K1261" s="1104"/>
      <c r="L1261" s="1104"/>
      <c r="M1261" s="1104"/>
      <c r="N1261" s="1104"/>
      <c r="O1261" s="1104"/>
    </row>
    <row r="1262" spans="1:15" x14ac:dyDescent="0.25">
      <c r="A1262" s="1102"/>
      <c r="B1262" s="1103"/>
      <c r="C1262" s="1103"/>
      <c r="D1262" s="1103"/>
      <c r="E1262" s="1103"/>
      <c r="F1262" s="1103"/>
      <c r="G1262" s="1104"/>
      <c r="H1262" s="1104"/>
      <c r="I1262" s="1104"/>
      <c r="J1262" s="1104"/>
      <c r="K1262" s="1104"/>
      <c r="L1262" s="1104"/>
      <c r="M1262" s="1104"/>
      <c r="N1262" s="1104"/>
      <c r="O1262" s="1104"/>
    </row>
    <row r="1263" spans="1:15" ht="15.75" x14ac:dyDescent="0.25">
      <c r="A1263" s="1096" t="s">
        <v>75</v>
      </c>
      <c r="B1263" s="1097"/>
      <c r="C1263" s="1097"/>
      <c r="D1263" s="1097"/>
      <c r="E1263" s="1097"/>
      <c r="F1263" s="1097"/>
      <c r="G1263" s="1099" t="s">
        <v>76</v>
      </c>
      <c r="H1263" s="1099"/>
      <c r="I1263" s="1099"/>
      <c r="J1263" s="1099"/>
      <c r="K1263" s="1099"/>
      <c r="L1263" s="1099"/>
      <c r="M1263" s="1099"/>
      <c r="N1263" s="1099"/>
      <c r="O1263" s="1099"/>
    </row>
    <row r="1264" spans="1:15" x14ac:dyDescent="0.25">
      <c r="A1264" s="1123" t="s">
        <v>1875</v>
      </c>
      <c r="B1264" s="1123"/>
      <c r="C1264" s="1123"/>
      <c r="D1264" s="1123"/>
      <c r="E1264" s="1123"/>
      <c r="F1264" s="1123"/>
      <c r="G1264" s="1123" t="s">
        <v>1876</v>
      </c>
      <c r="H1264" s="1123"/>
      <c r="I1264" s="1123"/>
      <c r="J1264" s="1123"/>
      <c r="K1264" s="1123"/>
      <c r="L1264" s="1123"/>
      <c r="M1264" s="1123"/>
      <c r="N1264" s="1123"/>
      <c r="O1264" s="1123"/>
    </row>
    <row r="1265" spans="1:15" x14ac:dyDescent="0.25">
      <c r="A1265" s="1123"/>
      <c r="B1265" s="1123"/>
      <c r="C1265" s="1123"/>
      <c r="D1265" s="1123"/>
      <c r="E1265" s="1123"/>
      <c r="F1265" s="1123"/>
      <c r="G1265" s="1123"/>
      <c r="H1265" s="1123"/>
      <c r="I1265" s="1123"/>
      <c r="J1265" s="1123"/>
      <c r="K1265" s="1123"/>
      <c r="L1265" s="1123"/>
      <c r="M1265" s="1123"/>
      <c r="N1265" s="1123"/>
      <c r="O1265" s="1123"/>
    </row>
    <row r="1266" spans="1:15" ht="15.75" x14ac:dyDescent="0.25">
      <c r="A1266" s="377"/>
      <c r="B1266" s="378"/>
      <c r="C1266" s="697"/>
      <c r="D1266" s="697"/>
      <c r="E1266" s="697"/>
      <c r="F1266" s="697"/>
      <c r="G1266" s="697"/>
      <c r="H1266" s="697"/>
      <c r="I1266" s="697"/>
      <c r="J1266" s="697"/>
      <c r="K1266" s="697"/>
      <c r="L1266" s="697"/>
      <c r="M1266" s="697"/>
      <c r="N1266" s="697"/>
      <c r="O1266" s="377"/>
    </row>
    <row r="1267" spans="1:15" ht="15.75" x14ac:dyDescent="0.25">
      <c r="A1267" s="697"/>
      <c r="B1267" s="697"/>
      <c r="C1267" s="377"/>
      <c r="D1267" s="1015" t="s">
        <v>77</v>
      </c>
      <c r="E1267" s="1016"/>
      <c r="F1267" s="1016"/>
      <c r="G1267" s="1016"/>
      <c r="H1267" s="1016"/>
      <c r="I1267" s="1016"/>
      <c r="J1267" s="1016"/>
      <c r="K1267" s="1016"/>
      <c r="L1267" s="1016"/>
      <c r="M1267" s="1016"/>
      <c r="N1267" s="1016"/>
      <c r="O1267" s="1017"/>
    </row>
    <row r="1268" spans="1:15" ht="15.75" x14ac:dyDescent="0.25">
      <c r="A1268" s="377"/>
      <c r="B1268" s="378"/>
      <c r="C1268" s="697"/>
      <c r="D1268" s="733" t="s">
        <v>78</v>
      </c>
      <c r="E1268" s="733" t="s">
        <v>79</v>
      </c>
      <c r="F1268" s="733" t="s">
        <v>80</v>
      </c>
      <c r="G1268" s="733" t="s">
        <v>81</v>
      </c>
      <c r="H1268" s="733" t="s">
        <v>82</v>
      </c>
      <c r="I1268" s="733" t="s">
        <v>83</v>
      </c>
      <c r="J1268" s="733" t="s">
        <v>84</v>
      </c>
      <c r="K1268" s="733" t="s">
        <v>85</v>
      </c>
      <c r="L1268" s="733" t="s">
        <v>86</v>
      </c>
      <c r="M1268" s="733" t="s">
        <v>87</v>
      </c>
      <c r="N1268" s="733" t="s">
        <v>88</v>
      </c>
      <c r="O1268" s="733" t="s">
        <v>89</v>
      </c>
    </row>
    <row r="1269" spans="1:15" ht="15.75" x14ac:dyDescent="0.25">
      <c r="A1269" s="1670" t="s">
        <v>90</v>
      </c>
      <c r="B1269" s="1671"/>
      <c r="C1269" s="1672"/>
      <c r="D1269" s="738"/>
      <c r="E1269" s="738"/>
      <c r="F1269" s="738"/>
      <c r="G1269" s="738">
        <v>20</v>
      </c>
      <c r="H1269" s="738"/>
      <c r="I1269" s="738"/>
      <c r="J1269" s="738"/>
      <c r="K1269" s="738">
        <v>80</v>
      </c>
      <c r="L1269" s="738"/>
      <c r="M1269" s="738"/>
      <c r="N1269" s="738"/>
      <c r="O1269" s="738">
        <v>120</v>
      </c>
    </row>
    <row r="1270" spans="1:15" ht="15.75" x14ac:dyDescent="0.25">
      <c r="A1270" s="1673" t="s">
        <v>91</v>
      </c>
      <c r="B1270" s="1674"/>
      <c r="C1270" s="1675"/>
      <c r="D1270" s="683"/>
      <c r="E1270" s="683"/>
      <c r="F1270" s="683"/>
      <c r="G1270" s="683">
        <v>56</v>
      </c>
      <c r="H1270" s="683"/>
      <c r="I1270" s="683"/>
      <c r="J1270" s="683"/>
      <c r="K1270" s="683">
        <v>105</v>
      </c>
      <c r="L1270" s="683"/>
      <c r="M1270" s="683"/>
      <c r="N1270" s="683"/>
      <c r="O1270" s="683"/>
    </row>
    <row r="1271" spans="1:15" ht="15.75" x14ac:dyDescent="0.25">
      <c r="A1271" s="405"/>
      <c r="B1271" s="894"/>
      <c r="C1271" s="895"/>
      <c r="D1271" s="895"/>
      <c r="E1271" s="895"/>
      <c r="F1271" s="895"/>
      <c r="G1271" s="895"/>
      <c r="H1271" s="895"/>
      <c r="I1271" s="895"/>
      <c r="J1271" s="895"/>
      <c r="K1271" s="895"/>
      <c r="L1271" s="896"/>
      <c r="M1271" s="896"/>
      <c r="N1271" s="896"/>
      <c r="O1271" s="405"/>
    </row>
    <row r="1272" spans="1:15" ht="63" x14ac:dyDescent="0.25">
      <c r="A1272" s="705" t="s">
        <v>48</v>
      </c>
      <c r="B1272" s="733" t="s">
        <v>49</v>
      </c>
      <c r="C1272" s="762" t="s">
        <v>50</v>
      </c>
      <c r="D1272" s="762" t="s">
        <v>51</v>
      </c>
      <c r="E1272" s="705" t="s">
        <v>52</v>
      </c>
      <c r="F1272" s="1015" t="s">
        <v>53</v>
      </c>
      <c r="G1272" s="1017"/>
      <c r="H1272" s="1015" t="s">
        <v>54</v>
      </c>
      <c r="I1272" s="1017"/>
      <c r="J1272" s="733" t="s">
        <v>55</v>
      </c>
      <c r="K1272" s="1015" t="s">
        <v>56</v>
      </c>
      <c r="L1272" s="1017"/>
      <c r="M1272" s="1042" t="s">
        <v>57</v>
      </c>
      <c r="N1272" s="1043"/>
      <c r="O1272" s="1044"/>
    </row>
    <row r="1273" spans="1:15" ht="71.25" x14ac:dyDescent="0.25">
      <c r="A1273" s="245" t="s">
        <v>58</v>
      </c>
      <c r="B1273" s="261">
        <v>0.4</v>
      </c>
      <c r="C1273" s="710" t="s">
        <v>1877</v>
      </c>
      <c r="D1273" s="748" t="s">
        <v>262</v>
      </c>
      <c r="E1273" s="748" t="s">
        <v>61</v>
      </c>
      <c r="F1273" s="1676" t="s">
        <v>1878</v>
      </c>
      <c r="G1273" s="1677"/>
      <c r="H1273" s="1497" t="s">
        <v>63</v>
      </c>
      <c r="I1273" s="1498"/>
      <c r="J1273" s="747">
        <v>250</v>
      </c>
      <c r="K1273" s="1499" t="s">
        <v>531</v>
      </c>
      <c r="L1273" s="1482"/>
      <c r="M1273" s="1497" t="s">
        <v>1853</v>
      </c>
      <c r="N1273" s="1509"/>
      <c r="O1273" s="1498"/>
    </row>
    <row r="1274" spans="1:15" ht="15.75" x14ac:dyDescent="0.25">
      <c r="A1274" s="1015" t="s">
        <v>67</v>
      </c>
      <c r="B1274" s="1017"/>
      <c r="C1274" s="1506" t="s">
        <v>1879</v>
      </c>
      <c r="D1274" s="1507"/>
      <c r="E1274" s="1507"/>
      <c r="F1274" s="1507"/>
      <c r="G1274" s="1508"/>
      <c r="H1274" s="1035" t="s">
        <v>69</v>
      </c>
      <c r="I1274" s="1668"/>
      <c r="J1274" s="1669"/>
      <c r="K1274" s="1499" t="s">
        <v>1880</v>
      </c>
      <c r="L1274" s="1481"/>
      <c r="M1274" s="1481"/>
      <c r="N1274" s="1481"/>
      <c r="O1274" s="1482"/>
    </row>
    <row r="1275" spans="1:15" ht="15.75" x14ac:dyDescent="0.25">
      <c r="A1275" s="1096" t="s">
        <v>71</v>
      </c>
      <c r="B1275" s="1097"/>
      <c r="C1275" s="1097"/>
      <c r="D1275" s="1097"/>
      <c r="E1275" s="1097"/>
      <c r="F1275" s="1098"/>
      <c r="G1275" s="1096" t="s">
        <v>72</v>
      </c>
      <c r="H1275" s="1097"/>
      <c r="I1275" s="1097"/>
      <c r="J1275" s="1097"/>
      <c r="K1275" s="1097"/>
      <c r="L1275" s="1097"/>
      <c r="M1275" s="1097"/>
      <c r="N1275" s="1097"/>
      <c r="O1275" s="1098"/>
    </row>
    <row r="1276" spans="1:15" x14ac:dyDescent="0.25">
      <c r="A1276" s="1662" t="s">
        <v>1881</v>
      </c>
      <c r="B1276" s="1663"/>
      <c r="C1276" s="1663"/>
      <c r="D1276" s="1663"/>
      <c r="E1276" s="1663"/>
      <c r="F1276" s="1664"/>
      <c r="G1276" s="1662" t="s">
        <v>1882</v>
      </c>
      <c r="H1276" s="1663"/>
      <c r="I1276" s="1663"/>
      <c r="J1276" s="1663"/>
      <c r="K1276" s="1663"/>
      <c r="L1276" s="1663"/>
      <c r="M1276" s="1663"/>
      <c r="N1276" s="1663"/>
      <c r="O1276" s="1664"/>
    </row>
    <row r="1277" spans="1:15" x14ac:dyDescent="0.25">
      <c r="A1277" s="1665"/>
      <c r="B1277" s="1666"/>
      <c r="C1277" s="1666"/>
      <c r="D1277" s="1666"/>
      <c r="E1277" s="1666"/>
      <c r="F1277" s="1667"/>
      <c r="G1277" s="1665"/>
      <c r="H1277" s="1666"/>
      <c r="I1277" s="1666"/>
      <c r="J1277" s="1666"/>
      <c r="K1277" s="1666"/>
      <c r="L1277" s="1666"/>
      <c r="M1277" s="1666"/>
      <c r="N1277" s="1666"/>
      <c r="O1277" s="1667"/>
    </row>
    <row r="1278" spans="1:15" ht="15.75" x14ac:dyDescent="0.25">
      <c r="A1278" s="1096" t="s">
        <v>75</v>
      </c>
      <c r="B1278" s="1097"/>
      <c r="C1278" s="1097"/>
      <c r="D1278" s="1097"/>
      <c r="E1278" s="1097"/>
      <c r="F1278" s="1098"/>
      <c r="G1278" s="1096" t="s">
        <v>76</v>
      </c>
      <c r="H1278" s="1097"/>
      <c r="I1278" s="1097"/>
      <c r="J1278" s="1097"/>
      <c r="K1278" s="1097"/>
      <c r="L1278" s="1097"/>
      <c r="M1278" s="1097"/>
      <c r="N1278" s="1097"/>
      <c r="O1278" s="1098"/>
    </row>
    <row r="1279" spans="1:15" x14ac:dyDescent="0.25">
      <c r="A1279" s="1656" t="s">
        <v>1883</v>
      </c>
      <c r="B1279" s="1657"/>
      <c r="C1279" s="1657"/>
      <c r="D1279" s="1657"/>
      <c r="E1279" s="1657"/>
      <c r="F1279" s="1658"/>
      <c r="G1279" s="1656" t="s">
        <v>1884</v>
      </c>
      <c r="H1279" s="1657"/>
      <c r="I1279" s="1657"/>
      <c r="J1279" s="1657"/>
      <c r="K1279" s="1657"/>
      <c r="L1279" s="1657"/>
      <c r="M1279" s="1657"/>
      <c r="N1279" s="1657"/>
      <c r="O1279" s="1658"/>
    </row>
    <row r="1280" spans="1:15" x14ac:dyDescent="0.25">
      <c r="A1280" s="1659"/>
      <c r="B1280" s="1660"/>
      <c r="C1280" s="1660"/>
      <c r="D1280" s="1660"/>
      <c r="E1280" s="1660"/>
      <c r="F1280" s="1661"/>
      <c r="G1280" s="1659"/>
      <c r="H1280" s="1660"/>
      <c r="I1280" s="1660"/>
      <c r="J1280" s="1660"/>
      <c r="K1280" s="1660"/>
      <c r="L1280" s="1660"/>
      <c r="M1280" s="1660"/>
      <c r="N1280" s="1660"/>
      <c r="O1280" s="1661"/>
    </row>
    <row r="1281" spans="1:15" x14ac:dyDescent="0.25">
      <c r="A1281" s="897"/>
      <c r="B1281" s="897"/>
      <c r="C1281" s="897"/>
      <c r="D1281" s="897"/>
      <c r="E1281" s="897"/>
      <c r="F1281" s="897"/>
      <c r="G1281" s="897"/>
      <c r="H1281" s="897"/>
      <c r="I1281" s="897"/>
      <c r="J1281" s="897"/>
      <c r="K1281" s="897"/>
      <c r="L1281" s="897"/>
      <c r="M1281" s="897"/>
      <c r="N1281" s="897"/>
      <c r="O1281" s="897"/>
    </row>
    <row r="1282" spans="1:15" ht="15.75" x14ac:dyDescent="0.25">
      <c r="A1282" s="697"/>
      <c r="B1282" s="697"/>
      <c r="C1282" s="377"/>
      <c r="D1282" s="1015" t="s">
        <v>77</v>
      </c>
      <c r="E1282" s="1016"/>
      <c r="F1282" s="1016"/>
      <c r="G1282" s="1016"/>
      <c r="H1282" s="1016"/>
      <c r="I1282" s="1016"/>
      <c r="J1282" s="1016"/>
      <c r="K1282" s="1016"/>
      <c r="L1282" s="1016"/>
      <c r="M1282" s="1016"/>
      <c r="N1282" s="1016"/>
      <c r="O1282" s="1017"/>
    </row>
    <row r="1283" spans="1:15" ht="15.75" x14ac:dyDescent="0.25">
      <c r="A1283" s="377"/>
      <c r="B1283" s="378"/>
      <c r="C1283" s="697"/>
      <c r="D1283" s="733" t="s">
        <v>78</v>
      </c>
      <c r="E1283" s="733" t="s">
        <v>79</v>
      </c>
      <c r="F1283" s="733" t="s">
        <v>80</v>
      </c>
      <c r="G1283" s="733" t="s">
        <v>81</v>
      </c>
      <c r="H1283" s="733" t="s">
        <v>82</v>
      </c>
      <c r="I1283" s="733" t="s">
        <v>83</v>
      </c>
      <c r="J1283" s="733" t="s">
        <v>84</v>
      </c>
      <c r="K1283" s="733" t="s">
        <v>85</v>
      </c>
      <c r="L1283" s="733" t="s">
        <v>86</v>
      </c>
      <c r="M1283" s="733" t="s">
        <v>87</v>
      </c>
      <c r="N1283" s="733" t="s">
        <v>88</v>
      </c>
      <c r="O1283" s="733" t="s">
        <v>89</v>
      </c>
    </row>
    <row r="1284" spans="1:15" ht="15.75" x14ac:dyDescent="0.25">
      <c r="A1284" s="1670" t="s">
        <v>90</v>
      </c>
      <c r="B1284" s="1671"/>
      <c r="C1284" s="1672"/>
      <c r="D1284" s="738"/>
      <c r="E1284" s="738"/>
      <c r="F1284" s="738"/>
      <c r="G1284" s="738">
        <v>100</v>
      </c>
      <c r="H1284" s="738"/>
      <c r="I1284" s="738"/>
      <c r="J1284" s="738"/>
      <c r="K1284" s="738">
        <v>200</v>
      </c>
      <c r="L1284" s="738"/>
      <c r="M1284" s="738"/>
      <c r="N1284" s="738"/>
      <c r="O1284" s="738">
        <v>250</v>
      </c>
    </row>
    <row r="1285" spans="1:15" ht="15.75" x14ac:dyDescent="0.25">
      <c r="A1285" s="1673" t="s">
        <v>91</v>
      </c>
      <c r="B1285" s="1674"/>
      <c r="C1285" s="1675"/>
      <c r="D1285" s="683"/>
      <c r="E1285" s="683"/>
      <c r="F1285" s="683"/>
      <c r="G1285" s="683">
        <v>80</v>
      </c>
      <c r="H1285" s="683"/>
      <c r="I1285" s="683"/>
      <c r="J1285" s="683"/>
      <c r="K1285" s="683">
        <v>150</v>
      </c>
      <c r="L1285" s="683"/>
      <c r="M1285" s="683"/>
      <c r="N1285" s="683"/>
      <c r="O1285" s="683"/>
    </row>
    <row r="1286" spans="1:15" ht="15.75" x14ac:dyDescent="0.25">
      <c r="A1286" s="898"/>
      <c r="B1286" s="898"/>
      <c r="C1286" s="898"/>
      <c r="D1286" s="343"/>
      <c r="E1286" s="343"/>
      <c r="F1286" s="343"/>
      <c r="G1286" s="343"/>
      <c r="H1286" s="343"/>
      <c r="I1286" s="343"/>
      <c r="J1286" s="343"/>
      <c r="K1286" s="343"/>
      <c r="L1286" s="343"/>
      <c r="M1286" s="343"/>
      <c r="N1286" s="343"/>
      <c r="O1286" s="343"/>
    </row>
    <row r="1287" spans="1:15" ht="63" x14ac:dyDescent="0.25">
      <c r="A1287" s="705" t="s">
        <v>48</v>
      </c>
      <c r="B1287" s="733" t="s">
        <v>49</v>
      </c>
      <c r="C1287" s="762" t="s">
        <v>50</v>
      </c>
      <c r="D1287" s="762" t="s">
        <v>51</v>
      </c>
      <c r="E1287" s="705" t="s">
        <v>52</v>
      </c>
      <c r="F1287" s="1015" t="s">
        <v>53</v>
      </c>
      <c r="G1287" s="1017"/>
      <c r="H1287" s="1015" t="s">
        <v>54</v>
      </c>
      <c r="I1287" s="1017"/>
      <c r="J1287" s="733" t="s">
        <v>55</v>
      </c>
      <c r="K1287" s="1015" t="s">
        <v>56</v>
      </c>
      <c r="L1287" s="1017"/>
      <c r="M1287" s="1042" t="s">
        <v>57</v>
      </c>
      <c r="N1287" s="1043"/>
      <c r="O1287" s="1044"/>
    </row>
    <row r="1288" spans="1:15" ht="156.75" x14ac:dyDescent="0.25">
      <c r="A1288" s="245" t="s">
        <v>58</v>
      </c>
      <c r="B1288" s="261">
        <v>0.2</v>
      </c>
      <c r="C1288" s="710" t="s">
        <v>1885</v>
      </c>
      <c r="D1288" s="748" t="s">
        <v>262</v>
      </c>
      <c r="E1288" s="748" t="s">
        <v>61</v>
      </c>
      <c r="F1288" s="1502" t="s">
        <v>1886</v>
      </c>
      <c r="G1288" s="1504"/>
      <c r="H1288" s="1497" t="s">
        <v>1887</v>
      </c>
      <c r="I1288" s="1498"/>
      <c r="J1288" s="747">
        <v>300</v>
      </c>
      <c r="K1288" s="1499" t="s">
        <v>531</v>
      </c>
      <c r="L1288" s="1482"/>
      <c r="M1288" s="1497" t="s">
        <v>1851</v>
      </c>
      <c r="N1288" s="1509"/>
      <c r="O1288" s="1498"/>
    </row>
    <row r="1289" spans="1:15" ht="15.75" x14ac:dyDescent="0.25">
      <c r="A1289" s="1015" t="s">
        <v>67</v>
      </c>
      <c r="B1289" s="1017"/>
      <c r="C1289" s="1506" t="s">
        <v>1871</v>
      </c>
      <c r="D1289" s="1507"/>
      <c r="E1289" s="1507"/>
      <c r="F1289" s="1507"/>
      <c r="G1289" s="1508"/>
      <c r="H1289" s="1035" t="s">
        <v>69</v>
      </c>
      <c r="I1289" s="1668"/>
      <c r="J1289" s="1669"/>
      <c r="K1289" s="1499" t="s">
        <v>1888</v>
      </c>
      <c r="L1289" s="1481"/>
      <c r="M1289" s="1481"/>
      <c r="N1289" s="1481"/>
      <c r="O1289" s="1482"/>
    </row>
    <row r="1290" spans="1:15" ht="15.75" x14ac:dyDescent="0.25">
      <c r="A1290" s="1096" t="s">
        <v>71</v>
      </c>
      <c r="B1290" s="1097"/>
      <c r="C1290" s="1097"/>
      <c r="D1290" s="1097"/>
      <c r="E1290" s="1097"/>
      <c r="F1290" s="1098"/>
      <c r="G1290" s="1096" t="s">
        <v>72</v>
      </c>
      <c r="H1290" s="1097"/>
      <c r="I1290" s="1097"/>
      <c r="J1290" s="1097"/>
      <c r="K1290" s="1097"/>
      <c r="L1290" s="1097"/>
      <c r="M1290" s="1097"/>
      <c r="N1290" s="1097"/>
      <c r="O1290" s="1098"/>
    </row>
    <row r="1291" spans="1:15" x14ac:dyDescent="0.25">
      <c r="A1291" s="1662" t="s">
        <v>1889</v>
      </c>
      <c r="B1291" s="1663"/>
      <c r="C1291" s="1663"/>
      <c r="D1291" s="1663"/>
      <c r="E1291" s="1663"/>
      <c r="F1291" s="1664"/>
      <c r="G1291" s="1662" t="s">
        <v>1890</v>
      </c>
      <c r="H1291" s="1663"/>
      <c r="I1291" s="1663"/>
      <c r="J1291" s="1663"/>
      <c r="K1291" s="1663"/>
      <c r="L1291" s="1663"/>
      <c r="M1291" s="1663"/>
      <c r="N1291" s="1663"/>
      <c r="O1291" s="1664"/>
    </row>
    <row r="1292" spans="1:15" x14ac:dyDescent="0.25">
      <c r="A1292" s="1665"/>
      <c r="B1292" s="1666"/>
      <c r="C1292" s="1666"/>
      <c r="D1292" s="1666"/>
      <c r="E1292" s="1666"/>
      <c r="F1292" s="1667"/>
      <c r="G1292" s="1665"/>
      <c r="H1292" s="1666"/>
      <c r="I1292" s="1666"/>
      <c r="J1292" s="1666"/>
      <c r="K1292" s="1666"/>
      <c r="L1292" s="1666"/>
      <c r="M1292" s="1666"/>
      <c r="N1292" s="1666"/>
      <c r="O1292" s="1667"/>
    </row>
    <row r="1293" spans="1:15" ht="15.75" x14ac:dyDescent="0.25">
      <c r="A1293" s="1096" t="s">
        <v>75</v>
      </c>
      <c r="B1293" s="1097"/>
      <c r="C1293" s="1097"/>
      <c r="D1293" s="1097"/>
      <c r="E1293" s="1097"/>
      <c r="F1293" s="1098"/>
      <c r="G1293" s="1096" t="s">
        <v>76</v>
      </c>
      <c r="H1293" s="1097"/>
      <c r="I1293" s="1097"/>
      <c r="J1293" s="1097"/>
      <c r="K1293" s="1097"/>
      <c r="L1293" s="1097"/>
      <c r="M1293" s="1097"/>
      <c r="N1293" s="1097"/>
      <c r="O1293" s="1098"/>
    </row>
    <row r="1294" spans="1:15" x14ac:dyDescent="0.25">
      <c r="A1294" s="1656" t="s">
        <v>1891</v>
      </c>
      <c r="B1294" s="1657"/>
      <c r="C1294" s="1657"/>
      <c r="D1294" s="1657"/>
      <c r="E1294" s="1657"/>
      <c r="F1294" s="1658"/>
      <c r="G1294" s="1656" t="s">
        <v>1884</v>
      </c>
      <c r="H1294" s="1657"/>
      <c r="I1294" s="1657"/>
      <c r="J1294" s="1657"/>
      <c r="K1294" s="1657"/>
      <c r="L1294" s="1657"/>
      <c r="M1294" s="1657"/>
      <c r="N1294" s="1657"/>
      <c r="O1294" s="1658"/>
    </row>
    <row r="1295" spans="1:15" x14ac:dyDescent="0.25">
      <c r="A1295" s="1659"/>
      <c r="B1295" s="1660"/>
      <c r="C1295" s="1660"/>
      <c r="D1295" s="1660"/>
      <c r="E1295" s="1660"/>
      <c r="F1295" s="1661"/>
      <c r="G1295" s="1659"/>
      <c r="H1295" s="1660"/>
      <c r="I1295" s="1660"/>
      <c r="J1295" s="1660"/>
      <c r="K1295" s="1660"/>
      <c r="L1295" s="1660"/>
      <c r="M1295" s="1660"/>
      <c r="N1295" s="1660"/>
      <c r="O1295" s="1661"/>
    </row>
    <row r="1296" spans="1:15" ht="15.75" x14ac:dyDescent="0.25">
      <c r="A1296" s="898"/>
      <c r="B1296" s="898"/>
      <c r="C1296" s="898"/>
      <c r="D1296" s="343"/>
      <c r="E1296" s="343"/>
      <c r="F1296" s="343"/>
      <c r="G1296" s="343"/>
      <c r="H1296" s="343"/>
      <c r="I1296" s="343"/>
      <c r="J1296" s="343"/>
      <c r="K1296" s="343"/>
      <c r="L1296" s="343"/>
      <c r="M1296" s="343"/>
      <c r="N1296" s="343"/>
      <c r="O1296" s="343"/>
    </row>
    <row r="1297" spans="1:15" ht="15.75" x14ac:dyDescent="0.25">
      <c r="A1297" s="697"/>
      <c r="B1297" s="697"/>
      <c r="C1297" s="377"/>
      <c r="D1297" s="1015" t="s">
        <v>77</v>
      </c>
      <c r="E1297" s="1016"/>
      <c r="F1297" s="1016"/>
      <c r="G1297" s="1016"/>
      <c r="H1297" s="1016"/>
      <c r="I1297" s="1016"/>
      <c r="J1297" s="1016"/>
      <c r="K1297" s="1016"/>
      <c r="L1297" s="1016"/>
      <c r="M1297" s="1016"/>
      <c r="N1297" s="1016"/>
      <c r="O1297" s="1017"/>
    </row>
    <row r="1298" spans="1:15" ht="15.75" x14ac:dyDescent="0.25">
      <c r="A1298" s="377"/>
      <c r="B1298" s="378"/>
      <c r="C1298" s="697"/>
      <c r="D1298" s="733" t="s">
        <v>78</v>
      </c>
      <c r="E1298" s="733" t="s">
        <v>79</v>
      </c>
      <c r="F1298" s="733" t="s">
        <v>80</v>
      </c>
      <c r="G1298" s="733" t="s">
        <v>81</v>
      </c>
      <c r="H1298" s="733" t="s">
        <v>82</v>
      </c>
      <c r="I1298" s="733" t="s">
        <v>83</v>
      </c>
      <c r="J1298" s="733" t="s">
        <v>84</v>
      </c>
      <c r="K1298" s="733" t="s">
        <v>85</v>
      </c>
      <c r="L1298" s="733" t="s">
        <v>86</v>
      </c>
      <c r="M1298" s="733" t="s">
        <v>87</v>
      </c>
      <c r="N1298" s="733" t="s">
        <v>88</v>
      </c>
      <c r="O1298" s="733" t="s">
        <v>89</v>
      </c>
    </row>
    <row r="1299" spans="1:15" ht="15.75" x14ac:dyDescent="0.25">
      <c r="A1299" s="1050" t="s">
        <v>90</v>
      </c>
      <c r="B1299" s="1050"/>
      <c r="C1299" s="1050"/>
      <c r="D1299" s="738"/>
      <c r="E1299" s="738"/>
      <c r="F1299" s="738"/>
      <c r="G1299" s="738">
        <v>50</v>
      </c>
      <c r="H1299" s="738"/>
      <c r="I1299" s="738"/>
      <c r="J1299" s="738"/>
      <c r="K1299" s="738">
        <v>200</v>
      </c>
      <c r="L1299" s="738"/>
      <c r="M1299" s="738"/>
      <c r="N1299" s="738"/>
      <c r="O1299" s="738">
        <v>300</v>
      </c>
    </row>
    <row r="1300" spans="1:15" ht="15.75" x14ac:dyDescent="0.25">
      <c r="A1300" s="1051" t="s">
        <v>91</v>
      </c>
      <c r="B1300" s="1051"/>
      <c r="C1300" s="1051"/>
      <c r="D1300" s="683"/>
      <c r="E1300" s="683"/>
      <c r="F1300" s="683"/>
      <c r="G1300" s="739">
        <v>50</v>
      </c>
      <c r="H1300" s="683"/>
      <c r="I1300" s="683"/>
      <c r="J1300" s="683"/>
      <c r="K1300" s="683">
        <v>200</v>
      </c>
      <c r="L1300" s="683"/>
      <c r="M1300" s="683"/>
      <c r="N1300" s="683"/>
      <c r="O1300" s="683"/>
    </row>
    <row r="1301" spans="1:15" ht="15.75" x14ac:dyDescent="0.25">
      <c r="A1301" s="898"/>
      <c r="B1301" s="898"/>
      <c r="C1301" s="898"/>
      <c r="D1301" s="343"/>
      <c r="E1301" s="343"/>
      <c r="F1301" s="343"/>
      <c r="G1301" s="343"/>
      <c r="H1301" s="343"/>
      <c r="I1301" s="343"/>
      <c r="J1301" s="343"/>
      <c r="K1301" s="343"/>
      <c r="L1301" s="343"/>
      <c r="M1301" s="343"/>
      <c r="N1301" s="343"/>
      <c r="O1301" s="343"/>
    </row>
    <row r="1302" spans="1:15" ht="15.75" x14ac:dyDescent="0.25">
      <c r="A1302" s="377"/>
      <c r="B1302" s="378"/>
      <c r="C1302" s="379"/>
      <c r="D1302" s="379"/>
      <c r="E1302" s="379"/>
      <c r="F1302" s="379"/>
      <c r="G1302" s="379"/>
      <c r="H1302" s="379"/>
      <c r="I1302" s="380"/>
      <c r="J1302" s="379"/>
      <c r="K1302" s="379"/>
      <c r="L1302" s="380"/>
      <c r="M1302" s="380"/>
      <c r="N1302" s="380"/>
      <c r="O1302" s="377"/>
    </row>
    <row r="1303" spans="1:15" ht="15.75" x14ac:dyDescent="0.25">
      <c r="A1303" s="751" t="s">
        <v>101</v>
      </c>
      <c r="B1303" s="751" t="s">
        <v>49</v>
      </c>
      <c r="C1303" s="809"/>
      <c r="D1303" s="749" t="s">
        <v>78</v>
      </c>
      <c r="E1303" s="749" t="s">
        <v>79</v>
      </c>
      <c r="F1303" s="749" t="s">
        <v>80</v>
      </c>
      <c r="G1303" s="749" t="s">
        <v>81</v>
      </c>
      <c r="H1303" s="749" t="s">
        <v>82</v>
      </c>
      <c r="I1303" s="749" t="s">
        <v>83</v>
      </c>
      <c r="J1303" s="749" t="s">
        <v>84</v>
      </c>
      <c r="K1303" s="749" t="s">
        <v>85</v>
      </c>
      <c r="L1303" s="749" t="s">
        <v>86</v>
      </c>
      <c r="M1303" s="749" t="s">
        <v>87</v>
      </c>
      <c r="N1303" s="749" t="s">
        <v>88</v>
      </c>
      <c r="O1303" s="749" t="s">
        <v>89</v>
      </c>
    </row>
    <row r="1304" spans="1:15" ht="31.5" x14ac:dyDescent="0.25">
      <c r="A1304" s="1648" t="s">
        <v>1892</v>
      </c>
      <c r="B1304" s="1430">
        <v>2.5</v>
      </c>
      <c r="C1304" s="810" t="s">
        <v>90</v>
      </c>
      <c r="D1304" s="810"/>
      <c r="E1304" s="810"/>
      <c r="F1304" s="810">
        <v>100</v>
      </c>
      <c r="G1304" s="810"/>
      <c r="H1304" s="810"/>
      <c r="I1304" s="810"/>
      <c r="J1304" s="810"/>
      <c r="K1304" s="810"/>
      <c r="L1304" s="810"/>
      <c r="M1304" s="810"/>
      <c r="N1304" s="810"/>
      <c r="O1304" s="810"/>
    </row>
    <row r="1305" spans="1:15" ht="15.75" x14ac:dyDescent="0.25">
      <c r="A1305" s="1649"/>
      <c r="B1305" s="1431"/>
      <c r="C1305" s="811" t="s">
        <v>91</v>
      </c>
      <c r="D1305" s="811"/>
      <c r="E1305" s="813"/>
      <c r="F1305" s="813">
        <v>100</v>
      </c>
      <c r="G1305" s="813">
        <v>100</v>
      </c>
      <c r="H1305" s="813">
        <v>100</v>
      </c>
      <c r="I1305" s="813">
        <v>100</v>
      </c>
      <c r="J1305" s="813">
        <v>100</v>
      </c>
      <c r="K1305" s="813">
        <v>100</v>
      </c>
      <c r="L1305" s="813">
        <v>100</v>
      </c>
      <c r="M1305" s="811"/>
      <c r="N1305" s="811"/>
      <c r="O1305" s="811"/>
    </row>
    <row r="1306" spans="1:15" ht="31.5" x14ac:dyDescent="0.25">
      <c r="A1306" s="1648" t="s">
        <v>1893</v>
      </c>
      <c r="B1306" s="1430">
        <v>2.5</v>
      </c>
      <c r="C1306" s="810" t="s">
        <v>90</v>
      </c>
      <c r="D1306" s="810"/>
      <c r="E1306" s="810"/>
      <c r="F1306" s="810">
        <v>30</v>
      </c>
      <c r="G1306" s="810"/>
      <c r="H1306" s="810"/>
      <c r="I1306" s="810">
        <v>50</v>
      </c>
      <c r="J1306" s="810"/>
      <c r="K1306" s="810"/>
      <c r="L1306" s="810"/>
      <c r="M1306" s="810">
        <v>100</v>
      </c>
      <c r="N1306" s="810"/>
      <c r="O1306" s="810"/>
    </row>
    <row r="1307" spans="1:15" ht="15.75" x14ac:dyDescent="0.25">
      <c r="A1307" s="1649"/>
      <c r="B1307" s="1431"/>
      <c r="C1307" s="811" t="s">
        <v>91</v>
      </c>
      <c r="D1307" s="811"/>
      <c r="E1307" s="811"/>
      <c r="F1307" s="813">
        <v>30</v>
      </c>
      <c r="G1307" s="813">
        <v>40</v>
      </c>
      <c r="H1307" s="813">
        <v>50</v>
      </c>
      <c r="I1307" s="813">
        <v>50</v>
      </c>
      <c r="J1307" s="813"/>
      <c r="K1307" s="813">
        <v>80</v>
      </c>
      <c r="L1307" s="813">
        <v>90</v>
      </c>
      <c r="M1307" s="811"/>
      <c r="N1307" s="811"/>
      <c r="O1307" s="811"/>
    </row>
    <row r="1308" spans="1:15" ht="31.5" x14ac:dyDescent="0.25">
      <c r="A1308" s="1648" t="s">
        <v>1894</v>
      </c>
      <c r="B1308" s="1430">
        <v>10</v>
      </c>
      <c r="C1308" s="810" t="s">
        <v>90</v>
      </c>
      <c r="D1308" s="810"/>
      <c r="E1308" s="810"/>
      <c r="F1308" s="810"/>
      <c r="G1308" s="810"/>
      <c r="H1308" s="810"/>
      <c r="I1308" s="810">
        <v>50</v>
      </c>
      <c r="J1308" s="810"/>
      <c r="K1308" s="810"/>
      <c r="L1308" s="810"/>
      <c r="M1308" s="810"/>
      <c r="N1308" s="810">
        <v>100</v>
      </c>
      <c r="O1308" s="810"/>
    </row>
    <row r="1309" spans="1:15" ht="15.75" x14ac:dyDescent="0.25">
      <c r="A1309" s="1649"/>
      <c r="B1309" s="1431"/>
      <c r="C1309" s="811" t="s">
        <v>91</v>
      </c>
      <c r="D1309" s="811"/>
      <c r="E1309" s="811"/>
      <c r="F1309" s="813">
        <v>35</v>
      </c>
      <c r="G1309" s="813">
        <v>45</v>
      </c>
      <c r="H1309" s="813">
        <v>55</v>
      </c>
      <c r="I1309" s="813">
        <v>68</v>
      </c>
      <c r="J1309" s="813">
        <v>83</v>
      </c>
      <c r="K1309" s="813">
        <v>83</v>
      </c>
      <c r="L1309" s="813">
        <v>88</v>
      </c>
      <c r="M1309" s="811"/>
      <c r="N1309" s="811"/>
      <c r="O1309" s="811"/>
    </row>
    <row r="1310" spans="1:15" ht="31.5" x14ac:dyDescent="0.25">
      <c r="A1310" s="1648" t="s">
        <v>1895</v>
      </c>
      <c r="B1310" s="1430">
        <v>10</v>
      </c>
      <c r="C1310" s="810" t="s">
        <v>90</v>
      </c>
      <c r="D1310" s="810"/>
      <c r="E1310" s="810"/>
      <c r="F1310" s="810">
        <v>10</v>
      </c>
      <c r="G1310" s="810"/>
      <c r="H1310" s="810"/>
      <c r="I1310" s="810"/>
      <c r="J1310" s="810"/>
      <c r="K1310" s="810"/>
      <c r="L1310" s="810"/>
      <c r="M1310" s="810">
        <v>100</v>
      </c>
      <c r="N1310" s="810"/>
      <c r="O1310" s="810"/>
    </row>
    <row r="1311" spans="1:15" ht="15.75" x14ac:dyDescent="0.25">
      <c r="A1311" s="1649"/>
      <c r="B1311" s="1431"/>
      <c r="C1311" s="811" t="s">
        <v>91</v>
      </c>
      <c r="D1311" s="811"/>
      <c r="E1311" s="811"/>
      <c r="F1311" s="813">
        <v>10</v>
      </c>
      <c r="G1311" s="813">
        <v>10</v>
      </c>
      <c r="H1311" s="813">
        <v>10</v>
      </c>
      <c r="I1311" s="813">
        <v>10</v>
      </c>
      <c r="J1311" s="813">
        <v>40</v>
      </c>
      <c r="K1311" s="813">
        <v>60</v>
      </c>
      <c r="L1311" s="813">
        <v>80</v>
      </c>
      <c r="M1311" s="811"/>
      <c r="N1311" s="811"/>
      <c r="O1311" s="811"/>
    </row>
    <row r="1312" spans="1:15" ht="31.5" x14ac:dyDescent="0.25">
      <c r="A1312" s="1648" t="s">
        <v>1896</v>
      </c>
      <c r="B1312" s="1430">
        <v>5</v>
      </c>
      <c r="C1312" s="810" t="s">
        <v>90</v>
      </c>
      <c r="D1312" s="810"/>
      <c r="E1312" s="810"/>
      <c r="F1312" s="810">
        <v>50</v>
      </c>
      <c r="G1312" s="810"/>
      <c r="H1312" s="810"/>
      <c r="I1312" s="810">
        <v>100</v>
      </c>
      <c r="J1312" s="810"/>
      <c r="K1312" s="810"/>
      <c r="L1312" s="810"/>
      <c r="M1312" s="810"/>
      <c r="N1312" s="810"/>
      <c r="O1312" s="810"/>
    </row>
    <row r="1313" spans="1:15" ht="15.75" x14ac:dyDescent="0.25">
      <c r="A1313" s="1649"/>
      <c r="B1313" s="1431"/>
      <c r="C1313" s="811" t="s">
        <v>91</v>
      </c>
      <c r="D1313" s="811"/>
      <c r="E1313" s="811"/>
      <c r="F1313" s="813">
        <v>50</v>
      </c>
      <c r="G1313" s="813">
        <v>60</v>
      </c>
      <c r="H1313" s="813">
        <v>100</v>
      </c>
      <c r="I1313" s="813">
        <v>100</v>
      </c>
      <c r="J1313" s="813">
        <v>100</v>
      </c>
      <c r="K1313" s="813">
        <v>100</v>
      </c>
      <c r="L1313" s="813">
        <v>100</v>
      </c>
      <c r="M1313" s="811"/>
      <c r="N1313" s="811"/>
      <c r="O1313" s="811"/>
    </row>
    <row r="1314" spans="1:15" ht="31.5" x14ac:dyDescent="0.25">
      <c r="A1314" s="1648" t="s">
        <v>1897</v>
      </c>
      <c r="B1314" s="1430">
        <v>5</v>
      </c>
      <c r="C1314" s="810" t="s">
        <v>90</v>
      </c>
      <c r="D1314" s="810"/>
      <c r="E1314" s="810"/>
      <c r="F1314" s="810"/>
      <c r="G1314" s="810"/>
      <c r="H1314" s="810"/>
      <c r="I1314" s="810">
        <v>50</v>
      </c>
      <c r="J1314" s="810"/>
      <c r="K1314" s="810"/>
      <c r="L1314" s="810">
        <v>80</v>
      </c>
      <c r="M1314" s="810"/>
      <c r="N1314" s="810"/>
      <c r="O1314" s="810">
        <v>100</v>
      </c>
    </row>
    <row r="1315" spans="1:15" ht="15.75" x14ac:dyDescent="0.25">
      <c r="A1315" s="1649"/>
      <c r="B1315" s="1431"/>
      <c r="C1315" s="811" t="s">
        <v>91</v>
      </c>
      <c r="D1315" s="811"/>
      <c r="E1315" s="811"/>
      <c r="F1315" s="813">
        <v>20</v>
      </c>
      <c r="G1315" s="813">
        <v>30</v>
      </c>
      <c r="H1315" s="813">
        <v>50</v>
      </c>
      <c r="I1315" s="813">
        <v>50</v>
      </c>
      <c r="J1315" s="813">
        <v>50</v>
      </c>
      <c r="K1315" s="813">
        <v>75</v>
      </c>
      <c r="L1315" s="813">
        <v>80</v>
      </c>
      <c r="M1315" s="811"/>
      <c r="N1315" s="811"/>
      <c r="O1315" s="811"/>
    </row>
    <row r="1316" spans="1:15" ht="31.5" x14ac:dyDescent="0.25">
      <c r="A1316" s="1648" t="s">
        <v>1898</v>
      </c>
      <c r="B1316" s="1430">
        <v>5</v>
      </c>
      <c r="C1316" s="810" t="s">
        <v>90</v>
      </c>
      <c r="D1316" s="810"/>
      <c r="E1316" s="810"/>
      <c r="F1316" s="810"/>
      <c r="G1316" s="810"/>
      <c r="H1316" s="810"/>
      <c r="I1316" s="810"/>
      <c r="J1316" s="810"/>
      <c r="K1316" s="810"/>
      <c r="L1316" s="810">
        <v>50</v>
      </c>
      <c r="M1316" s="810"/>
      <c r="N1316" s="810"/>
      <c r="O1316" s="810">
        <v>100</v>
      </c>
    </row>
    <row r="1317" spans="1:15" ht="15.75" x14ac:dyDescent="0.25">
      <c r="A1317" s="1649"/>
      <c r="B1317" s="1431"/>
      <c r="C1317" s="811" t="s">
        <v>91</v>
      </c>
      <c r="D1317" s="811"/>
      <c r="E1317" s="811"/>
      <c r="F1317" s="811"/>
      <c r="G1317" s="811"/>
      <c r="H1317" s="813"/>
      <c r="I1317" s="813"/>
      <c r="J1317" s="813">
        <v>40</v>
      </c>
      <c r="K1317" s="813">
        <v>45</v>
      </c>
      <c r="L1317" s="813">
        <v>50</v>
      </c>
      <c r="M1317" s="811"/>
      <c r="N1317" s="811"/>
      <c r="O1317" s="811"/>
    </row>
    <row r="1318" spans="1:15" ht="31.5" x14ac:dyDescent="0.25">
      <c r="A1318" s="1648" t="s">
        <v>1899</v>
      </c>
      <c r="B1318" s="1430">
        <v>5</v>
      </c>
      <c r="C1318" s="810" t="s">
        <v>90</v>
      </c>
      <c r="D1318" s="810"/>
      <c r="E1318" s="810"/>
      <c r="F1318" s="810">
        <v>10</v>
      </c>
      <c r="G1318" s="810"/>
      <c r="H1318" s="810"/>
      <c r="I1318" s="810"/>
      <c r="J1318" s="810"/>
      <c r="K1318" s="810"/>
      <c r="L1318" s="810">
        <v>80</v>
      </c>
      <c r="M1318" s="810"/>
      <c r="N1318" s="810"/>
      <c r="O1318" s="810">
        <v>100</v>
      </c>
    </row>
    <row r="1319" spans="1:15" ht="15.75" x14ac:dyDescent="0.25">
      <c r="A1319" s="1649"/>
      <c r="B1319" s="1431"/>
      <c r="C1319" s="811" t="s">
        <v>91</v>
      </c>
      <c r="D1319" s="811"/>
      <c r="E1319" s="811"/>
      <c r="F1319" s="813">
        <v>10</v>
      </c>
      <c r="G1319" s="813">
        <v>20</v>
      </c>
      <c r="H1319" s="813">
        <v>20</v>
      </c>
      <c r="I1319" s="813">
        <v>20</v>
      </c>
      <c r="J1319" s="811">
        <v>20</v>
      </c>
      <c r="K1319" s="811">
        <v>50</v>
      </c>
      <c r="L1319" s="813">
        <v>60</v>
      </c>
      <c r="M1319" s="811"/>
      <c r="N1319" s="811"/>
      <c r="O1319" s="811"/>
    </row>
    <row r="1320" spans="1:15" ht="31.5" x14ac:dyDescent="0.25">
      <c r="A1320" s="1648" t="s">
        <v>1900</v>
      </c>
      <c r="B1320" s="1430">
        <v>5</v>
      </c>
      <c r="C1320" s="810" t="s">
        <v>90</v>
      </c>
      <c r="D1320" s="810"/>
      <c r="E1320" s="810"/>
      <c r="F1320" s="810"/>
      <c r="G1320" s="810"/>
      <c r="H1320" s="810"/>
      <c r="I1320" s="810">
        <v>50</v>
      </c>
      <c r="J1320" s="810"/>
      <c r="K1320" s="810"/>
      <c r="L1320" s="810">
        <v>80</v>
      </c>
      <c r="M1320" s="810"/>
      <c r="N1320" s="810"/>
      <c r="O1320" s="810">
        <v>100</v>
      </c>
    </row>
    <row r="1321" spans="1:15" ht="15.75" x14ac:dyDescent="0.25">
      <c r="A1321" s="1649"/>
      <c r="B1321" s="1431"/>
      <c r="C1321" s="811" t="s">
        <v>91</v>
      </c>
      <c r="D1321" s="811"/>
      <c r="E1321" s="811"/>
      <c r="F1321" s="813"/>
      <c r="G1321" s="813">
        <v>20</v>
      </c>
      <c r="H1321" s="813">
        <v>25</v>
      </c>
      <c r="I1321" s="813">
        <v>25</v>
      </c>
      <c r="J1321" s="813">
        <v>25</v>
      </c>
      <c r="K1321" s="813">
        <v>50</v>
      </c>
      <c r="L1321" s="813">
        <v>60</v>
      </c>
      <c r="M1321" s="811"/>
      <c r="N1321" s="811"/>
      <c r="O1321" s="811"/>
    </row>
    <row r="1322" spans="1:15" ht="31.5" x14ac:dyDescent="0.25">
      <c r="A1322" s="1648" t="s">
        <v>1901</v>
      </c>
      <c r="B1322" s="1430">
        <v>5</v>
      </c>
      <c r="C1322" s="810" t="s">
        <v>90</v>
      </c>
      <c r="D1322" s="810"/>
      <c r="E1322" s="810"/>
      <c r="F1322" s="810"/>
      <c r="G1322" s="810"/>
      <c r="H1322" s="810"/>
      <c r="I1322" s="810">
        <v>20</v>
      </c>
      <c r="J1322" s="810"/>
      <c r="K1322" s="810"/>
      <c r="L1322" s="810"/>
      <c r="M1322" s="810"/>
      <c r="N1322" s="810">
        <v>100</v>
      </c>
      <c r="O1322" s="810"/>
    </row>
    <row r="1323" spans="1:15" ht="15.75" x14ac:dyDescent="0.25">
      <c r="A1323" s="1649"/>
      <c r="B1323" s="1431"/>
      <c r="C1323" s="811" t="s">
        <v>91</v>
      </c>
      <c r="D1323" s="811"/>
      <c r="E1323" s="811"/>
      <c r="F1323" s="813"/>
      <c r="G1323" s="813">
        <v>10</v>
      </c>
      <c r="H1323" s="813">
        <v>20</v>
      </c>
      <c r="I1323" s="813">
        <v>20</v>
      </c>
      <c r="J1323" s="813">
        <v>20</v>
      </c>
      <c r="K1323" s="813">
        <v>50</v>
      </c>
      <c r="L1323" s="813">
        <v>70</v>
      </c>
      <c r="M1323" s="811"/>
      <c r="N1323" s="811"/>
      <c r="O1323" s="811"/>
    </row>
    <row r="1324" spans="1:15" ht="31.5" x14ac:dyDescent="0.25">
      <c r="A1324" s="1648" t="s">
        <v>1902</v>
      </c>
      <c r="B1324" s="1430">
        <v>10</v>
      </c>
      <c r="C1324" s="810" t="s">
        <v>90</v>
      </c>
      <c r="D1324" s="810"/>
      <c r="E1324" s="810"/>
      <c r="F1324" s="810"/>
      <c r="G1324" s="810"/>
      <c r="H1324" s="810"/>
      <c r="I1324" s="810"/>
      <c r="J1324" s="810"/>
      <c r="K1324" s="810"/>
      <c r="L1324" s="810"/>
      <c r="M1324" s="810"/>
      <c r="N1324" s="810"/>
      <c r="O1324" s="810">
        <v>100</v>
      </c>
    </row>
    <row r="1325" spans="1:15" ht="15.75" x14ac:dyDescent="0.25">
      <c r="A1325" s="1649"/>
      <c r="B1325" s="1655"/>
      <c r="C1325" s="811"/>
      <c r="D1325" s="811"/>
      <c r="E1325" s="811"/>
      <c r="F1325" s="813"/>
      <c r="G1325" s="813"/>
      <c r="H1325" s="813"/>
      <c r="I1325" s="813"/>
      <c r="J1325" s="813"/>
      <c r="K1325" s="813"/>
      <c r="L1325" s="813"/>
      <c r="M1325" s="811"/>
      <c r="N1325" s="811"/>
      <c r="O1325" s="811"/>
    </row>
    <row r="1326" spans="1:15" ht="31.5" x14ac:dyDescent="0.25">
      <c r="A1326" s="1648" t="s">
        <v>1903</v>
      </c>
      <c r="B1326" s="1430">
        <v>5</v>
      </c>
      <c r="C1326" s="810" t="s">
        <v>90</v>
      </c>
      <c r="D1326" s="810"/>
      <c r="E1326" s="810"/>
      <c r="F1326" s="810"/>
      <c r="G1326" s="810"/>
      <c r="H1326" s="810"/>
      <c r="I1326" s="810">
        <v>100</v>
      </c>
      <c r="J1326" s="810"/>
      <c r="K1326" s="810"/>
      <c r="L1326" s="810"/>
      <c r="M1326" s="810"/>
      <c r="N1326" s="810"/>
      <c r="O1326" s="810"/>
    </row>
    <row r="1327" spans="1:15" ht="15.75" x14ac:dyDescent="0.25">
      <c r="A1327" s="1649"/>
      <c r="B1327" s="1655"/>
      <c r="C1327" s="811"/>
      <c r="D1327" s="811"/>
      <c r="E1327" s="811"/>
      <c r="F1327" s="813"/>
      <c r="G1327" s="813">
        <v>40</v>
      </c>
      <c r="H1327" s="813">
        <v>50</v>
      </c>
      <c r="I1327" s="813">
        <v>100</v>
      </c>
      <c r="J1327" s="813">
        <v>100</v>
      </c>
      <c r="K1327" s="813"/>
      <c r="L1327" s="813"/>
      <c r="M1327" s="811"/>
      <c r="N1327" s="811"/>
      <c r="O1327" s="811"/>
    </row>
    <row r="1328" spans="1:15" ht="31.5" x14ac:dyDescent="0.25">
      <c r="A1328" s="1648" t="s">
        <v>1904</v>
      </c>
      <c r="B1328" s="1430">
        <v>5</v>
      </c>
      <c r="C1328" s="810" t="s">
        <v>90</v>
      </c>
      <c r="D1328" s="810"/>
      <c r="E1328" s="810"/>
      <c r="F1328" s="810"/>
      <c r="G1328" s="810"/>
      <c r="H1328" s="810"/>
      <c r="I1328" s="810">
        <v>30</v>
      </c>
      <c r="J1328" s="810"/>
      <c r="K1328" s="810"/>
      <c r="L1328" s="810">
        <v>50</v>
      </c>
      <c r="M1328" s="810"/>
      <c r="N1328" s="810"/>
      <c r="O1328" s="810">
        <v>100</v>
      </c>
    </row>
    <row r="1329" spans="1:15" ht="15.75" x14ac:dyDescent="0.25">
      <c r="A1329" s="1649"/>
      <c r="B1329" s="1431"/>
      <c r="C1329" s="811"/>
      <c r="D1329" s="811"/>
      <c r="E1329" s="811"/>
      <c r="F1329" s="813">
        <v>10</v>
      </c>
      <c r="G1329" s="813">
        <v>20</v>
      </c>
      <c r="H1329" s="813">
        <v>30</v>
      </c>
      <c r="I1329" s="813">
        <v>50</v>
      </c>
      <c r="J1329" s="813">
        <v>50</v>
      </c>
      <c r="K1329" s="813">
        <v>60</v>
      </c>
      <c r="L1329" s="813">
        <v>70</v>
      </c>
      <c r="M1329" s="811"/>
      <c r="N1329" s="811"/>
      <c r="O1329" s="811"/>
    </row>
    <row r="1330" spans="1:15" ht="31.5" x14ac:dyDescent="0.25">
      <c r="A1330" s="1648" t="s">
        <v>1905</v>
      </c>
      <c r="B1330" s="1430">
        <v>10</v>
      </c>
      <c r="C1330" s="810" t="s">
        <v>90</v>
      </c>
      <c r="D1330" s="810"/>
      <c r="E1330" s="810"/>
      <c r="F1330" s="810"/>
      <c r="G1330" s="810"/>
      <c r="H1330" s="810"/>
      <c r="I1330" s="810"/>
      <c r="J1330" s="810"/>
      <c r="K1330" s="810"/>
      <c r="L1330" s="810"/>
      <c r="M1330" s="810"/>
      <c r="N1330" s="810"/>
      <c r="O1330" s="810">
        <v>100</v>
      </c>
    </row>
    <row r="1331" spans="1:15" ht="15.75" x14ac:dyDescent="0.25">
      <c r="A1331" s="1649"/>
      <c r="B1331" s="1431"/>
      <c r="C1331" s="811" t="s">
        <v>91</v>
      </c>
      <c r="D1331" s="811"/>
      <c r="E1331" s="811"/>
      <c r="F1331" s="811"/>
      <c r="G1331" s="811"/>
      <c r="H1331" s="813"/>
      <c r="I1331" s="813"/>
      <c r="J1331" s="813"/>
      <c r="K1331" s="813"/>
      <c r="L1331" s="813"/>
      <c r="M1331" s="811"/>
      <c r="N1331" s="811"/>
      <c r="O1331" s="811"/>
    </row>
    <row r="1332" spans="1:15" ht="31.5" x14ac:dyDescent="0.25">
      <c r="A1332" s="1648" t="s">
        <v>1906</v>
      </c>
      <c r="B1332" s="1430">
        <v>5</v>
      </c>
      <c r="C1332" s="810" t="s">
        <v>90</v>
      </c>
      <c r="D1332" s="810"/>
      <c r="E1332" s="810"/>
      <c r="F1332" s="810"/>
      <c r="G1332" s="810"/>
      <c r="H1332" s="810"/>
      <c r="I1332" s="810"/>
      <c r="J1332" s="810"/>
      <c r="K1332" s="810"/>
      <c r="L1332" s="810"/>
      <c r="M1332" s="810"/>
      <c r="N1332" s="810"/>
      <c r="O1332" s="810">
        <v>100</v>
      </c>
    </row>
    <row r="1333" spans="1:15" ht="15.75" x14ac:dyDescent="0.25">
      <c r="A1333" s="1649"/>
      <c r="B1333" s="1431"/>
      <c r="C1333" s="811" t="s">
        <v>91</v>
      </c>
      <c r="D1333" s="811"/>
      <c r="E1333" s="811"/>
      <c r="F1333" s="811"/>
      <c r="G1333" s="811"/>
      <c r="H1333" s="813"/>
      <c r="I1333" s="813"/>
      <c r="J1333" s="813"/>
      <c r="K1333" s="813"/>
      <c r="L1333" s="813"/>
      <c r="M1333" s="811"/>
      <c r="N1333" s="811"/>
      <c r="O1333" s="811"/>
    </row>
    <row r="1334" spans="1:15" ht="31.5" x14ac:dyDescent="0.25">
      <c r="A1334" s="1648" t="s">
        <v>1907</v>
      </c>
      <c r="B1334" s="1430">
        <v>5</v>
      </c>
      <c r="C1334" s="810" t="s">
        <v>90</v>
      </c>
      <c r="D1334" s="810"/>
      <c r="E1334" s="810"/>
      <c r="F1334" s="810">
        <v>10</v>
      </c>
      <c r="G1334" s="810"/>
      <c r="H1334" s="810"/>
      <c r="I1334" s="810">
        <v>40</v>
      </c>
      <c r="J1334" s="810"/>
      <c r="K1334" s="810"/>
      <c r="L1334" s="810">
        <v>70</v>
      </c>
      <c r="M1334" s="810"/>
      <c r="N1334" s="810"/>
      <c r="O1334" s="810">
        <v>100</v>
      </c>
    </row>
    <row r="1335" spans="1:15" ht="15.75" x14ac:dyDescent="0.25">
      <c r="A1335" s="1649"/>
      <c r="B1335" s="1431"/>
      <c r="C1335" s="811" t="s">
        <v>91</v>
      </c>
      <c r="D1335" s="811"/>
      <c r="E1335" s="811"/>
      <c r="F1335" s="813">
        <v>10</v>
      </c>
      <c r="G1335" s="813">
        <v>20</v>
      </c>
      <c r="H1335" s="813">
        <v>20</v>
      </c>
      <c r="I1335" s="813">
        <v>20</v>
      </c>
      <c r="J1335" s="813">
        <v>20</v>
      </c>
      <c r="K1335" s="813">
        <v>30</v>
      </c>
      <c r="L1335" s="813">
        <v>60</v>
      </c>
      <c r="M1335" s="811"/>
      <c r="N1335" s="811"/>
      <c r="O1335" s="811"/>
    </row>
    <row r="1336" spans="1:15" ht="31.5" x14ac:dyDescent="0.25">
      <c r="A1336" s="1648" t="s">
        <v>1908</v>
      </c>
      <c r="B1336" s="1430">
        <v>5</v>
      </c>
      <c r="C1336" s="810" t="s">
        <v>90</v>
      </c>
      <c r="D1336" s="810"/>
      <c r="E1336" s="810"/>
      <c r="F1336" s="810">
        <v>10</v>
      </c>
      <c r="G1336" s="810"/>
      <c r="H1336" s="810"/>
      <c r="I1336" s="810">
        <v>40</v>
      </c>
      <c r="J1336" s="810"/>
      <c r="K1336" s="810"/>
      <c r="L1336" s="810">
        <v>70</v>
      </c>
      <c r="M1336" s="810"/>
      <c r="N1336" s="810"/>
      <c r="O1336" s="810">
        <v>100</v>
      </c>
    </row>
    <row r="1337" spans="1:15" ht="15.75" x14ac:dyDescent="0.25">
      <c r="A1337" s="1649"/>
      <c r="B1337" s="1431"/>
      <c r="C1337" s="811" t="s">
        <v>91</v>
      </c>
      <c r="D1337" s="811"/>
      <c r="E1337" s="811"/>
      <c r="F1337" s="813">
        <v>10</v>
      </c>
      <c r="G1337" s="813">
        <v>15</v>
      </c>
      <c r="H1337" s="813">
        <v>30</v>
      </c>
      <c r="I1337" s="813">
        <v>40</v>
      </c>
      <c r="J1337" s="813">
        <v>60</v>
      </c>
      <c r="K1337" s="813">
        <v>65</v>
      </c>
      <c r="L1337" s="813">
        <v>70</v>
      </c>
      <c r="M1337" s="811"/>
      <c r="N1337" s="811"/>
      <c r="O1337" s="811"/>
    </row>
    <row r="1338" spans="1:15" ht="31.5" x14ac:dyDescent="0.25">
      <c r="A1338" s="1125"/>
      <c r="B1338" s="1650">
        <v>1</v>
      </c>
      <c r="C1338" s="810" t="s">
        <v>90</v>
      </c>
      <c r="D1338" s="810"/>
      <c r="E1338" s="810"/>
      <c r="F1338" s="810"/>
      <c r="G1338" s="810"/>
      <c r="H1338" s="810"/>
      <c r="I1338" s="810"/>
      <c r="J1338" s="810"/>
      <c r="K1338" s="810"/>
      <c r="L1338" s="810"/>
      <c r="M1338" s="810"/>
      <c r="N1338" s="810"/>
      <c r="O1338" s="810"/>
    </row>
    <row r="1339" spans="1:15" ht="15.75" x14ac:dyDescent="0.25">
      <c r="A1339" s="1126"/>
      <c r="B1339" s="1651"/>
      <c r="C1339" s="811" t="s">
        <v>91</v>
      </c>
      <c r="D1339" s="811"/>
      <c r="E1339" s="811"/>
      <c r="F1339" s="811"/>
      <c r="G1339" s="811"/>
      <c r="H1339" s="813"/>
      <c r="I1339" s="813"/>
      <c r="J1339" s="813"/>
      <c r="K1339" s="813"/>
      <c r="L1339" s="813"/>
      <c r="M1339" s="811"/>
      <c r="N1339" s="811"/>
      <c r="O1339" s="811"/>
    </row>
    <row r="1340" spans="1:15" ht="15.75" x14ac:dyDescent="0.25">
      <c r="A1340" s="1125"/>
      <c r="B1340" s="378"/>
      <c r="C1340" s="697"/>
      <c r="D1340" s="697"/>
      <c r="E1340" s="697"/>
      <c r="F1340" s="697"/>
      <c r="G1340" s="697"/>
      <c r="H1340" s="697"/>
      <c r="I1340" s="697"/>
      <c r="J1340" s="697"/>
      <c r="K1340" s="697"/>
      <c r="L1340" s="697"/>
      <c r="M1340" s="697"/>
      <c r="N1340" s="697"/>
      <c r="O1340" s="377"/>
    </row>
    <row r="1341" spans="1:15" ht="16.5" thickBot="1" x14ac:dyDescent="0.3">
      <c r="A1341" s="1126"/>
      <c r="B1341" s="378"/>
      <c r="C1341" s="697"/>
      <c r="D1341" s="697"/>
      <c r="E1341" s="697"/>
      <c r="F1341" s="697"/>
      <c r="G1341" s="697"/>
      <c r="H1341" s="697"/>
      <c r="I1341" s="697"/>
      <c r="J1341" s="697"/>
      <c r="K1341" s="697"/>
      <c r="L1341" s="697"/>
      <c r="M1341" s="697"/>
      <c r="N1341" s="697"/>
      <c r="O1341" s="377"/>
    </row>
    <row r="1342" spans="1:15" ht="16.5" thickBot="1" x14ac:dyDescent="0.3">
      <c r="A1342" s="1652" t="s">
        <v>1407</v>
      </c>
      <c r="B1342" s="1653"/>
      <c r="C1342" s="1653"/>
      <c r="D1342" s="1653"/>
      <c r="E1342" s="1653"/>
      <c r="F1342" s="1653"/>
      <c r="G1342" s="1653"/>
      <c r="H1342" s="1653"/>
      <c r="I1342" s="1653"/>
      <c r="J1342" s="1653"/>
      <c r="K1342" s="1653"/>
      <c r="L1342" s="1653"/>
      <c r="M1342" s="1653"/>
      <c r="N1342" s="1653"/>
      <c r="O1342" s="1654"/>
    </row>
    <row r="1343" spans="1:15" x14ac:dyDescent="0.25">
      <c r="A1343" s="1633" t="s">
        <v>1408</v>
      </c>
      <c r="B1343" s="1634"/>
      <c r="C1343" s="1634"/>
      <c r="D1343" s="1634"/>
      <c r="E1343" s="1634"/>
      <c r="F1343" s="1634"/>
      <c r="G1343" s="1634"/>
      <c r="H1343" s="1634"/>
      <c r="I1343" s="1634"/>
      <c r="J1343" s="1634"/>
      <c r="K1343" s="1634"/>
      <c r="L1343" s="1634"/>
      <c r="M1343" s="1634"/>
      <c r="N1343" s="1634"/>
      <c r="O1343" s="1635"/>
    </row>
    <row r="1344" spans="1:15" ht="15.75" x14ac:dyDescent="0.25">
      <c r="A1344" s="1636" t="s">
        <v>1754</v>
      </c>
      <c r="B1344" s="1637"/>
      <c r="C1344" s="1637"/>
      <c r="D1344" s="1637"/>
      <c r="E1344" s="1637"/>
      <c r="F1344" s="1637"/>
      <c r="G1344" s="1637"/>
      <c r="H1344" s="1637"/>
      <c r="I1344" s="1637"/>
      <c r="J1344" s="1637"/>
      <c r="K1344" s="1637"/>
      <c r="L1344" s="1637"/>
      <c r="M1344" s="1637"/>
      <c r="N1344" s="1637"/>
      <c r="O1344" s="1638"/>
    </row>
    <row r="1345" spans="1:15" ht="15.75" x14ac:dyDescent="0.25">
      <c r="A1345" s="1636" t="s">
        <v>1909</v>
      </c>
      <c r="B1345" s="1637"/>
      <c r="C1345" s="1637"/>
      <c r="D1345" s="1637"/>
      <c r="E1345" s="1637"/>
      <c r="F1345" s="1637"/>
      <c r="G1345" s="1637"/>
      <c r="H1345" s="1637"/>
      <c r="I1345" s="1637"/>
      <c r="J1345" s="1637"/>
      <c r="K1345" s="1637"/>
      <c r="L1345" s="1637"/>
      <c r="M1345" s="1637"/>
      <c r="N1345" s="1637"/>
      <c r="O1345" s="1638"/>
    </row>
    <row r="1346" spans="1:15" ht="15.75" x14ac:dyDescent="0.25">
      <c r="A1346" s="1639" t="s">
        <v>1910</v>
      </c>
      <c r="B1346" s="1640"/>
      <c r="C1346" s="1640"/>
      <c r="D1346" s="1640"/>
      <c r="E1346" s="1640"/>
      <c r="F1346" s="1640"/>
      <c r="G1346" s="1640"/>
      <c r="H1346" s="1640"/>
      <c r="I1346" s="1640"/>
      <c r="J1346" s="1640"/>
      <c r="K1346" s="1640"/>
      <c r="L1346" s="1640"/>
      <c r="M1346" s="1640"/>
      <c r="N1346" s="1640"/>
      <c r="O1346" s="1641"/>
    </row>
    <row r="1347" spans="1:15" x14ac:dyDescent="0.25">
      <c r="A1347" s="1642" t="s">
        <v>1911</v>
      </c>
      <c r="B1347" s="1643"/>
      <c r="C1347" s="1643"/>
      <c r="D1347" s="1643"/>
      <c r="E1347" s="1643"/>
      <c r="F1347" s="1643"/>
      <c r="G1347" s="1643"/>
      <c r="H1347" s="1643"/>
      <c r="I1347" s="1643"/>
      <c r="J1347" s="1643"/>
      <c r="K1347" s="1643"/>
      <c r="L1347" s="1643"/>
      <c r="M1347" s="1643"/>
      <c r="N1347" s="1643"/>
      <c r="O1347" s="1644"/>
    </row>
    <row r="1348" spans="1:15" ht="15.75" x14ac:dyDescent="0.25">
      <c r="A1348" s="1645" t="s">
        <v>1912</v>
      </c>
      <c r="B1348" s="1646"/>
      <c r="C1348" s="1646"/>
      <c r="D1348" s="1646"/>
      <c r="E1348" s="1646"/>
      <c r="F1348" s="1646"/>
      <c r="G1348" s="1646"/>
      <c r="H1348" s="1646"/>
      <c r="I1348" s="1646"/>
      <c r="J1348" s="1646"/>
      <c r="K1348" s="1646"/>
      <c r="L1348" s="1646"/>
      <c r="M1348" s="1646"/>
      <c r="N1348" s="1646"/>
      <c r="O1348" s="1647"/>
    </row>
    <row r="1349" spans="1:15" ht="16.5" thickBot="1" x14ac:dyDescent="0.3">
      <c r="A1349" s="1624" t="s">
        <v>1913</v>
      </c>
      <c r="B1349" s="1625"/>
      <c r="C1349" s="1625"/>
      <c r="D1349" s="1625"/>
      <c r="E1349" s="1625"/>
      <c r="F1349" s="1625"/>
      <c r="G1349" s="1625"/>
      <c r="H1349" s="1625"/>
      <c r="I1349" s="1625"/>
      <c r="J1349" s="1625"/>
      <c r="K1349" s="1625"/>
      <c r="L1349" s="1625"/>
      <c r="M1349" s="1625"/>
      <c r="N1349" s="1625"/>
      <c r="O1349" s="1626"/>
    </row>
    <row r="1350" spans="1:15" ht="15.75" thickBot="1" x14ac:dyDescent="0.3">
      <c r="A1350" s="1627" t="s">
        <v>1914</v>
      </c>
      <c r="B1350" s="1628"/>
      <c r="C1350" s="1628"/>
      <c r="D1350" s="1628"/>
      <c r="E1350" s="1628"/>
      <c r="F1350" s="1628"/>
      <c r="G1350" s="1628"/>
      <c r="H1350" s="1628"/>
      <c r="I1350" s="1628"/>
      <c r="J1350" s="1628"/>
      <c r="K1350" s="1628"/>
      <c r="L1350" s="1628"/>
      <c r="M1350" s="1628"/>
      <c r="N1350" s="1628"/>
      <c r="O1350" s="1629"/>
    </row>
    <row r="1351" spans="1:15" ht="15.75" thickBot="1" x14ac:dyDescent="0.3">
      <c r="A1351" s="1627" t="s">
        <v>1915</v>
      </c>
      <c r="B1351" s="1628"/>
      <c r="C1351" s="1628"/>
      <c r="D1351" s="1628"/>
      <c r="E1351" s="1628"/>
      <c r="F1351" s="1628"/>
      <c r="G1351" s="1628"/>
      <c r="H1351" s="1628"/>
      <c r="I1351" s="1628"/>
      <c r="J1351" s="1628"/>
      <c r="K1351" s="1628"/>
      <c r="L1351" s="1628"/>
      <c r="M1351" s="1628"/>
      <c r="N1351" s="1628"/>
      <c r="O1351" s="1629"/>
    </row>
    <row r="1352" spans="1:15" ht="16.5" thickBot="1" x14ac:dyDescent="0.3">
      <c r="A1352" s="1630" t="s">
        <v>1417</v>
      </c>
      <c r="B1352" s="1631"/>
      <c r="C1352" s="1631"/>
      <c r="D1352" s="1631"/>
      <c r="E1352" s="1631"/>
      <c r="F1352" s="1631"/>
      <c r="G1352" s="1631"/>
      <c r="H1352" s="1631"/>
      <c r="I1352" s="1631"/>
      <c r="J1352" s="1631"/>
      <c r="K1352" s="1631"/>
      <c r="L1352" s="1631"/>
      <c r="M1352" s="1631"/>
      <c r="N1352" s="1631"/>
      <c r="O1352" s="1632"/>
    </row>
    <row r="1353" spans="1:15" ht="16.5" thickBot="1" x14ac:dyDescent="0.3">
      <c r="A1353" s="1630" t="s">
        <v>1418</v>
      </c>
      <c r="B1353" s="1631"/>
      <c r="C1353" s="1631"/>
      <c r="D1353" s="1631"/>
      <c r="E1353" s="1631"/>
      <c r="F1353" s="1631"/>
      <c r="G1353" s="1631"/>
      <c r="H1353" s="1631"/>
      <c r="I1353" s="1631"/>
      <c r="J1353" s="1631"/>
      <c r="K1353" s="1631"/>
      <c r="L1353" s="1631"/>
      <c r="M1353" s="1631"/>
      <c r="N1353" s="1631"/>
      <c r="O1353" s="1632"/>
    </row>
    <row r="1354" spans="1:15" ht="16.5" thickBot="1" x14ac:dyDescent="0.3">
      <c r="A1354" s="1630" t="s">
        <v>1419</v>
      </c>
      <c r="B1354" s="1631"/>
      <c r="C1354" s="1631"/>
      <c r="D1354" s="1631"/>
      <c r="E1354" s="1631"/>
      <c r="F1354" s="1631"/>
      <c r="G1354" s="1631"/>
      <c r="H1354" s="1631"/>
      <c r="I1354" s="1631"/>
      <c r="J1354" s="1631"/>
      <c r="K1354" s="1631"/>
      <c r="L1354" s="1631"/>
      <c r="M1354" s="1631"/>
      <c r="N1354" s="1631"/>
      <c r="O1354" s="1632"/>
    </row>
  </sheetData>
  <sheetProtection password="E09B" sheet="1" objects="1" scenarios="1" selectLockedCells="1" selectUnlockedCells="1"/>
  <mergeCells count="1618">
    <mergeCell ref="E12:H12"/>
    <mergeCell ref="L12:N12"/>
    <mergeCell ref="E13:H13"/>
    <mergeCell ref="L13:N13"/>
    <mergeCell ref="E14:H14"/>
    <mergeCell ref="L14:N14"/>
    <mergeCell ref="E8:H8"/>
    <mergeCell ref="L8:N8"/>
    <mergeCell ref="A9:D16"/>
    <mergeCell ref="E9:H9"/>
    <mergeCell ref="J9:K16"/>
    <mergeCell ref="L9:N9"/>
    <mergeCell ref="E10:H10"/>
    <mergeCell ref="L10:N10"/>
    <mergeCell ref="E11:H11"/>
    <mergeCell ref="L11:N11"/>
    <mergeCell ref="B1:O1"/>
    <mergeCell ref="B2:O2"/>
    <mergeCell ref="B3:O3"/>
    <mergeCell ref="B5:J5"/>
    <mergeCell ref="K5:N5"/>
    <mergeCell ref="B7:J7"/>
    <mergeCell ref="K7:N7"/>
    <mergeCell ref="A22:F22"/>
    <mergeCell ref="G22:O22"/>
    <mergeCell ref="A23:F24"/>
    <mergeCell ref="G23:O24"/>
    <mergeCell ref="A25:F25"/>
    <mergeCell ref="G25:O25"/>
    <mergeCell ref="F20:G20"/>
    <mergeCell ref="H20:I20"/>
    <mergeCell ref="K20:L20"/>
    <mergeCell ref="M20:O20"/>
    <mergeCell ref="A21:B21"/>
    <mergeCell ref="C21:G21"/>
    <mergeCell ref="H21:J21"/>
    <mergeCell ref="K21:O21"/>
    <mergeCell ref="E15:H15"/>
    <mergeCell ref="L15:N15"/>
    <mergeCell ref="E16:H16"/>
    <mergeCell ref="L16:N16"/>
    <mergeCell ref="F19:G19"/>
    <mergeCell ref="H19:I19"/>
    <mergeCell ref="K19:L19"/>
    <mergeCell ref="M19:O19"/>
    <mergeCell ref="A43:A44"/>
    <mergeCell ref="B43:B44"/>
    <mergeCell ref="A45:A46"/>
    <mergeCell ref="B45:B46"/>
    <mergeCell ref="A47:A48"/>
    <mergeCell ref="B47:B48"/>
    <mergeCell ref="A37:A38"/>
    <mergeCell ref="B37:B38"/>
    <mergeCell ref="A39:A40"/>
    <mergeCell ref="B39:B40"/>
    <mergeCell ref="A41:A42"/>
    <mergeCell ref="B41:B42"/>
    <mergeCell ref="A26:F27"/>
    <mergeCell ref="G26:O27"/>
    <mergeCell ref="D29:O29"/>
    <mergeCell ref="A31:C31"/>
    <mergeCell ref="A32:C32"/>
    <mergeCell ref="A35:A36"/>
    <mergeCell ref="B35:B36"/>
    <mergeCell ref="A62:O62"/>
    <mergeCell ref="A63:O63"/>
    <mergeCell ref="A64:O64"/>
    <mergeCell ref="A65:O65"/>
    <mergeCell ref="A66:O66"/>
    <mergeCell ref="A67:O67"/>
    <mergeCell ref="A56:O56"/>
    <mergeCell ref="A57:O57"/>
    <mergeCell ref="A58:O58"/>
    <mergeCell ref="A59:O59"/>
    <mergeCell ref="A60:O60"/>
    <mergeCell ref="A61:O61"/>
    <mergeCell ref="A49:A50"/>
    <mergeCell ref="B49:B50"/>
    <mergeCell ref="A51:A52"/>
    <mergeCell ref="B51:B52"/>
    <mergeCell ref="A53:A54"/>
    <mergeCell ref="A55:O55"/>
    <mergeCell ref="E79:H79"/>
    <mergeCell ref="L79:N79"/>
    <mergeCell ref="E80:H80"/>
    <mergeCell ref="L80:N80"/>
    <mergeCell ref="E81:H81"/>
    <mergeCell ref="L81:N81"/>
    <mergeCell ref="E76:H76"/>
    <mergeCell ref="L76:N76"/>
    <mergeCell ref="E77:H77"/>
    <mergeCell ref="L77:N77"/>
    <mergeCell ref="E78:H78"/>
    <mergeCell ref="L78:N78"/>
    <mergeCell ref="B72:J72"/>
    <mergeCell ref="K72:N72"/>
    <mergeCell ref="E73:H73"/>
    <mergeCell ref="L73:N73"/>
    <mergeCell ref="A74:D81"/>
    <mergeCell ref="E74:H74"/>
    <mergeCell ref="J74:K81"/>
    <mergeCell ref="L74:N74"/>
    <mergeCell ref="E75:H75"/>
    <mergeCell ref="L75:N75"/>
    <mergeCell ref="A88:F89"/>
    <mergeCell ref="G88:O89"/>
    <mergeCell ref="A90:F90"/>
    <mergeCell ref="G90:O90"/>
    <mergeCell ref="A91:F92"/>
    <mergeCell ref="G91:O92"/>
    <mergeCell ref="A86:B86"/>
    <mergeCell ref="C86:G86"/>
    <mergeCell ref="H86:J86"/>
    <mergeCell ref="K86:O86"/>
    <mergeCell ref="A87:F87"/>
    <mergeCell ref="G87:O87"/>
    <mergeCell ref="F84:G84"/>
    <mergeCell ref="H84:I84"/>
    <mergeCell ref="K84:L84"/>
    <mergeCell ref="M84:O84"/>
    <mergeCell ref="F85:G85"/>
    <mergeCell ref="H85:I85"/>
    <mergeCell ref="K85:L85"/>
    <mergeCell ref="M85:O85"/>
    <mergeCell ref="A110:A111"/>
    <mergeCell ref="B110:B111"/>
    <mergeCell ref="A112:A113"/>
    <mergeCell ref="B112:B113"/>
    <mergeCell ref="A114:A115"/>
    <mergeCell ref="B114:B115"/>
    <mergeCell ref="A104:A105"/>
    <mergeCell ref="B104:B105"/>
    <mergeCell ref="A106:A107"/>
    <mergeCell ref="B106:B107"/>
    <mergeCell ref="A108:A109"/>
    <mergeCell ref="B108:B109"/>
    <mergeCell ref="D94:O94"/>
    <mergeCell ref="A96:C96"/>
    <mergeCell ref="A97:C97"/>
    <mergeCell ref="A100:A101"/>
    <mergeCell ref="B100:B101"/>
    <mergeCell ref="A102:A103"/>
    <mergeCell ref="B102:B103"/>
    <mergeCell ref="A130:O130"/>
    <mergeCell ref="A131:O131"/>
    <mergeCell ref="A132:O132"/>
    <mergeCell ref="B138:J138"/>
    <mergeCell ref="K138:N138"/>
    <mergeCell ref="E139:H139"/>
    <mergeCell ref="L139:N139"/>
    <mergeCell ref="A124:O124"/>
    <mergeCell ref="A125:O125"/>
    <mergeCell ref="A126:O126"/>
    <mergeCell ref="A127:O127"/>
    <mergeCell ref="A128:O128"/>
    <mergeCell ref="A129:O129"/>
    <mergeCell ref="A116:A117"/>
    <mergeCell ref="B116:B117"/>
    <mergeCell ref="A120:O120"/>
    <mergeCell ref="A121:O121"/>
    <mergeCell ref="A122:O122"/>
    <mergeCell ref="A123:O123"/>
    <mergeCell ref="F151:G151"/>
    <mergeCell ref="H151:I151"/>
    <mergeCell ref="K151:L151"/>
    <mergeCell ref="M151:O151"/>
    <mergeCell ref="A152:B152"/>
    <mergeCell ref="C152:G152"/>
    <mergeCell ref="H152:J152"/>
    <mergeCell ref="K152:O152"/>
    <mergeCell ref="E147:H147"/>
    <mergeCell ref="L147:N147"/>
    <mergeCell ref="F150:G150"/>
    <mergeCell ref="H150:I150"/>
    <mergeCell ref="K150:L150"/>
    <mergeCell ref="M150:O150"/>
    <mergeCell ref="E144:H144"/>
    <mergeCell ref="L144:N144"/>
    <mergeCell ref="E145:H145"/>
    <mergeCell ref="L145:N145"/>
    <mergeCell ref="E146:H146"/>
    <mergeCell ref="L146:N146"/>
    <mergeCell ref="A140:D147"/>
    <mergeCell ref="E140:H140"/>
    <mergeCell ref="J140:K147"/>
    <mergeCell ref="L140:N140"/>
    <mergeCell ref="E141:H141"/>
    <mergeCell ref="L141:N141"/>
    <mergeCell ref="E142:H142"/>
    <mergeCell ref="L142:N142"/>
    <mergeCell ref="E143:H143"/>
    <mergeCell ref="L143:N143"/>
    <mergeCell ref="A168:A169"/>
    <mergeCell ref="B168:B169"/>
    <mergeCell ref="A170:A171"/>
    <mergeCell ref="B170:B171"/>
    <mergeCell ref="A172:A173"/>
    <mergeCell ref="B172:B173"/>
    <mergeCell ref="A157:F158"/>
    <mergeCell ref="G157:O158"/>
    <mergeCell ref="D160:O160"/>
    <mergeCell ref="A162:C162"/>
    <mergeCell ref="A163:C163"/>
    <mergeCell ref="A166:A167"/>
    <mergeCell ref="B166:B167"/>
    <mergeCell ref="A153:F153"/>
    <mergeCell ref="G153:O153"/>
    <mergeCell ref="A154:F155"/>
    <mergeCell ref="G154:O155"/>
    <mergeCell ref="A156:F156"/>
    <mergeCell ref="G156:O156"/>
    <mergeCell ref="A188:O188"/>
    <mergeCell ref="A189:O189"/>
    <mergeCell ref="A190:O190"/>
    <mergeCell ref="A191:O191"/>
    <mergeCell ref="A192:O192"/>
    <mergeCell ref="A193:O193"/>
    <mergeCell ref="A180:A181"/>
    <mergeCell ref="B180:B181"/>
    <mergeCell ref="A182:A183"/>
    <mergeCell ref="B182:B183"/>
    <mergeCell ref="A186:O186"/>
    <mergeCell ref="A187:O187"/>
    <mergeCell ref="A174:A175"/>
    <mergeCell ref="B174:B175"/>
    <mergeCell ref="A176:A177"/>
    <mergeCell ref="B176:B177"/>
    <mergeCell ref="A178:A179"/>
    <mergeCell ref="B178:B179"/>
    <mergeCell ref="E201:H201"/>
    <mergeCell ref="L201:N201"/>
    <mergeCell ref="A202:D209"/>
    <mergeCell ref="E202:H202"/>
    <mergeCell ref="J202:K209"/>
    <mergeCell ref="L202:N202"/>
    <mergeCell ref="E203:H203"/>
    <mergeCell ref="L203:N203"/>
    <mergeCell ref="E204:H204"/>
    <mergeCell ref="L204:N204"/>
    <mergeCell ref="A194:O194"/>
    <mergeCell ref="A195:O195"/>
    <mergeCell ref="A196:O196"/>
    <mergeCell ref="A197:O197"/>
    <mergeCell ref="A198:O198"/>
    <mergeCell ref="B200:J200"/>
    <mergeCell ref="K200:N200"/>
    <mergeCell ref="F213:G213"/>
    <mergeCell ref="H213:I213"/>
    <mergeCell ref="K213:L213"/>
    <mergeCell ref="M213:O213"/>
    <mergeCell ref="A214:B214"/>
    <mergeCell ref="C214:G214"/>
    <mergeCell ref="H214:J214"/>
    <mergeCell ref="K214:O214"/>
    <mergeCell ref="E208:H208"/>
    <mergeCell ref="L208:N208"/>
    <mergeCell ref="E209:H209"/>
    <mergeCell ref="L209:N209"/>
    <mergeCell ref="F212:G212"/>
    <mergeCell ref="H212:I212"/>
    <mergeCell ref="K212:L212"/>
    <mergeCell ref="M212:O212"/>
    <mergeCell ref="E205:H205"/>
    <mergeCell ref="L205:N205"/>
    <mergeCell ref="E206:H206"/>
    <mergeCell ref="L206:N206"/>
    <mergeCell ref="E207:H207"/>
    <mergeCell ref="L207:N207"/>
    <mergeCell ref="A230:A231"/>
    <mergeCell ref="B230:B231"/>
    <mergeCell ref="A232:A233"/>
    <mergeCell ref="B232:B233"/>
    <mergeCell ref="A234:A235"/>
    <mergeCell ref="B234:B235"/>
    <mergeCell ref="A219:F220"/>
    <mergeCell ref="G219:O220"/>
    <mergeCell ref="D222:O222"/>
    <mergeCell ref="A224:C224"/>
    <mergeCell ref="A225:C225"/>
    <mergeCell ref="A228:A229"/>
    <mergeCell ref="B228:B229"/>
    <mergeCell ref="A215:F215"/>
    <mergeCell ref="G215:O215"/>
    <mergeCell ref="A216:F217"/>
    <mergeCell ref="G216:O217"/>
    <mergeCell ref="A218:F218"/>
    <mergeCell ref="G218:O218"/>
    <mergeCell ref="A251:O251"/>
    <mergeCell ref="A252:O252"/>
    <mergeCell ref="A253:O253"/>
    <mergeCell ref="A254:O254"/>
    <mergeCell ref="A255:O255"/>
    <mergeCell ref="A256:O256"/>
    <mergeCell ref="A242:A243"/>
    <mergeCell ref="B242:B243"/>
    <mergeCell ref="B244:B245"/>
    <mergeCell ref="A248:O248"/>
    <mergeCell ref="A249:O249"/>
    <mergeCell ref="A250:O250"/>
    <mergeCell ref="A236:A237"/>
    <mergeCell ref="B236:B237"/>
    <mergeCell ref="A238:A239"/>
    <mergeCell ref="B238:B239"/>
    <mergeCell ref="A240:A241"/>
    <mergeCell ref="B240:B241"/>
    <mergeCell ref="E269:H269"/>
    <mergeCell ref="L269:N269"/>
    <mergeCell ref="E270:H270"/>
    <mergeCell ref="L270:N270"/>
    <mergeCell ref="E271:H271"/>
    <mergeCell ref="L271:N271"/>
    <mergeCell ref="E265:H265"/>
    <mergeCell ref="L265:N265"/>
    <mergeCell ref="A266:D273"/>
    <mergeCell ref="E266:H266"/>
    <mergeCell ref="J266:K273"/>
    <mergeCell ref="L266:N266"/>
    <mergeCell ref="E267:H267"/>
    <mergeCell ref="L267:N267"/>
    <mergeCell ref="E268:H268"/>
    <mergeCell ref="L268:N268"/>
    <mergeCell ref="A257:O257"/>
    <mergeCell ref="A258:O258"/>
    <mergeCell ref="A259:O259"/>
    <mergeCell ref="A260:O260"/>
    <mergeCell ref="B264:J264"/>
    <mergeCell ref="K264:N264"/>
    <mergeCell ref="A279:F279"/>
    <mergeCell ref="G279:O279"/>
    <mergeCell ref="A280:F281"/>
    <mergeCell ref="G280:O281"/>
    <mergeCell ref="A282:F282"/>
    <mergeCell ref="G282:O282"/>
    <mergeCell ref="F277:G277"/>
    <mergeCell ref="H277:I277"/>
    <mergeCell ref="K277:L277"/>
    <mergeCell ref="M277:O277"/>
    <mergeCell ref="A278:B278"/>
    <mergeCell ref="C278:G278"/>
    <mergeCell ref="H278:J278"/>
    <mergeCell ref="K278:O278"/>
    <mergeCell ref="E272:H272"/>
    <mergeCell ref="L272:N272"/>
    <mergeCell ref="E273:H273"/>
    <mergeCell ref="L273:N273"/>
    <mergeCell ref="F276:G276"/>
    <mergeCell ref="H276:I276"/>
    <mergeCell ref="K276:L276"/>
    <mergeCell ref="M276:O276"/>
    <mergeCell ref="A300:A301"/>
    <mergeCell ref="B300:B301"/>
    <mergeCell ref="A302:A303"/>
    <mergeCell ref="B302:B303"/>
    <mergeCell ref="A304:A305"/>
    <mergeCell ref="B304:B305"/>
    <mergeCell ref="A294:A295"/>
    <mergeCell ref="B294:B295"/>
    <mergeCell ref="A296:A297"/>
    <mergeCell ref="B296:B297"/>
    <mergeCell ref="A298:A299"/>
    <mergeCell ref="B298:B299"/>
    <mergeCell ref="A283:F284"/>
    <mergeCell ref="G283:O284"/>
    <mergeCell ref="D286:O286"/>
    <mergeCell ref="A288:C288"/>
    <mergeCell ref="A289:C289"/>
    <mergeCell ref="A292:A293"/>
    <mergeCell ref="B292:B293"/>
    <mergeCell ref="A322:O322"/>
    <mergeCell ref="A323:O323"/>
    <mergeCell ref="A324:O324"/>
    <mergeCell ref="A325:O325"/>
    <mergeCell ref="A326:O326"/>
    <mergeCell ref="B335:J335"/>
    <mergeCell ref="K335:N335"/>
    <mergeCell ref="A316:O316"/>
    <mergeCell ref="A317:O317"/>
    <mergeCell ref="A318:O318"/>
    <mergeCell ref="A319:O319"/>
    <mergeCell ref="A320:O320"/>
    <mergeCell ref="A321:O321"/>
    <mergeCell ref="A306:A307"/>
    <mergeCell ref="B306:B307"/>
    <mergeCell ref="A310:A311"/>
    <mergeCell ref="B310:B311"/>
    <mergeCell ref="A314:O314"/>
    <mergeCell ref="A315:O315"/>
    <mergeCell ref="E345:H345"/>
    <mergeCell ref="L345:N345"/>
    <mergeCell ref="E346:H346"/>
    <mergeCell ref="L346:N346"/>
    <mergeCell ref="F349:G349"/>
    <mergeCell ref="H349:I349"/>
    <mergeCell ref="K349:L349"/>
    <mergeCell ref="M349:O349"/>
    <mergeCell ref="L341:N341"/>
    <mergeCell ref="E342:H342"/>
    <mergeCell ref="L342:N342"/>
    <mergeCell ref="E343:H343"/>
    <mergeCell ref="L343:N343"/>
    <mergeCell ref="E344:H344"/>
    <mergeCell ref="L344:N344"/>
    <mergeCell ref="B337:O337"/>
    <mergeCell ref="E338:H338"/>
    <mergeCell ref="L338:N338"/>
    <mergeCell ref="A339:D346"/>
    <mergeCell ref="E339:H339"/>
    <mergeCell ref="J339:K346"/>
    <mergeCell ref="L339:N339"/>
    <mergeCell ref="E340:H340"/>
    <mergeCell ref="L340:N340"/>
    <mergeCell ref="E341:H341"/>
    <mergeCell ref="A356:F357"/>
    <mergeCell ref="G356:O357"/>
    <mergeCell ref="D359:O359"/>
    <mergeCell ref="A361:C361"/>
    <mergeCell ref="A362:C362"/>
    <mergeCell ref="A365:A366"/>
    <mergeCell ref="B365:B366"/>
    <mergeCell ref="A352:F352"/>
    <mergeCell ref="G352:O352"/>
    <mergeCell ref="A353:F354"/>
    <mergeCell ref="G353:O354"/>
    <mergeCell ref="A355:F355"/>
    <mergeCell ref="G355:O355"/>
    <mergeCell ref="F350:G350"/>
    <mergeCell ref="H350:I350"/>
    <mergeCell ref="K350:L350"/>
    <mergeCell ref="M350:O350"/>
    <mergeCell ref="A351:B351"/>
    <mergeCell ref="C351:G351"/>
    <mergeCell ref="H351:J351"/>
    <mergeCell ref="K351:O351"/>
    <mergeCell ref="A379:A380"/>
    <mergeCell ref="B379:B380"/>
    <mergeCell ref="A381:A382"/>
    <mergeCell ref="B381:B382"/>
    <mergeCell ref="A383:A384"/>
    <mergeCell ref="B383:B384"/>
    <mergeCell ref="A373:A374"/>
    <mergeCell ref="B373:B374"/>
    <mergeCell ref="A375:A376"/>
    <mergeCell ref="B375:B376"/>
    <mergeCell ref="A377:A378"/>
    <mergeCell ref="B377:B378"/>
    <mergeCell ref="A367:A368"/>
    <mergeCell ref="B367:B368"/>
    <mergeCell ref="A369:A370"/>
    <mergeCell ref="B369:B370"/>
    <mergeCell ref="A371:A372"/>
    <mergeCell ref="B371:B372"/>
    <mergeCell ref="A397:O397"/>
    <mergeCell ref="B402:J402"/>
    <mergeCell ref="K402:N402"/>
    <mergeCell ref="B404:J404"/>
    <mergeCell ref="K404:N404"/>
    <mergeCell ref="E405:H405"/>
    <mergeCell ref="L405:N405"/>
    <mergeCell ref="A391:O391"/>
    <mergeCell ref="A392:O392"/>
    <mergeCell ref="A393:O393"/>
    <mergeCell ref="A394:O394"/>
    <mergeCell ref="A395:O395"/>
    <mergeCell ref="A396:O396"/>
    <mergeCell ref="A385:O385"/>
    <mergeCell ref="A386:O386"/>
    <mergeCell ref="A387:O387"/>
    <mergeCell ref="A388:O388"/>
    <mergeCell ref="A389:O389"/>
    <mergeCell ref="A390:O390"/>
    <mergeCell ref="E413:H413"/>
    <mergeCell ref="L413:N413"/>
    <mergeCell ref="F416:G416"/>
    <mergeCell ref="H416:I416"/>
    <mergeCell ref="K416:L416"/>
    <mergeCell ref="M416:O416"/>
    <mergeCell ref="E410:H410"/>
    <mergeCell ref="L410:N410"/>
    <mergeCell ref="E411:H411"/>
    <mergeCell ref="L411:N411"/>
    <mergeCell ref="E412:H412"/>
    <mergeCell ref="L412:N412"/>
    <mergeCell ref="A406:D413"/>
    <mergeCell ref="E406:H406"/>
    <mergeCell ref="J406:K413"/>
    <mergeCell ref="L406:N406"/>
    <mergeCell ref="E407:H407"/>
    <mergeCell ref="L407:N407"/>
    <mergeCell ref="E408:H408"/>
    <mergeCell ref="L408:N408"/>
    <mergeCell ref="E409:H409"/>
    <mergeCell ref="L409:N409"/>
    <mergeCell ref="A423:F424"/>
    <mergeCell ref="G423:O424"/>
    <mergeCell ref="D426:O426"/>
    <mergeCell ref="A428:C428"/>
    <mergeCell ref="A429:C429"/>
    <mergeCell ref="A432:A433"/>
    <mergeCell ref="B432:B433"/>
    <mergeCell ref="A419:F419"/>
    <mergeCell ref="G419:O419"/>
    <mergeCell ref="A420:F421"/>
    <mergeCell ref="G420:O421"/>
    <mergeCell ref="A422:F422"/>
    <mergeCell ref="G422:O422"/>
    <mergeCell ref="F417:G417"/>
    <mergeCell ref="H417:I417"/>
    <mergeCell ref="K417:L417"/>
    <mergeCell ref="M417:O417"/>
    <mergeCell ref="A418:B418"/>
    <mergeCell ref="C418:G418"/>
    <mergeCell ref="H418:J418"/>
    <mergeCell ref="K418:O418"/>
    <mergeCell ref="A448:O448"/>
    <mergeCell ref="A449:O449"/>
    <mergeCell ref="A450:O450"/>
    <mergeCell ref="A451:O451"/>
    <mergeCell ref="A452:O452"/>
    <mergeCell ref="A453:O453"/>
    <mergeCell ref="A440:A441"/>
    <mergeCell ref="B440:B441"/>
    <mergeCell ref="A442:A443"/>
    <mergeCell ref="B442:B443"/>
    <mergeCell ref="A446:O446"/>
    <mergeCell ref="A447:O447"/>
    <mergeCell ref="A434:A435"/>
    <mergeCell ref="B434:B435"/>
    <mergeCell ref="A436:A437"/>
    <mergeCell ref="B436:B437"/>
    <mergeCell ref="A438:A439"/>
    <mergeCell ref="B438:B439"/>
    <mergeCell ref="E468:H468"/>
    <mergeCell ref="L468:N468"/>
    <mergeCell ref="E469:H469"/>
    <mergeCell ref="L469:N469"/>
    <mergeCell ref="E470:H470"/>
    <mergeCell ref="L470:N470"/>
    <mergeCell ref="E464:H464"/>
    <mergeCell ref="L464:N464"/>
    <mergeCell ref="A465:D472"/>
    <mergeCell ref="E465:H465"/>
    <mergeCell ref="J465:K472"/>
    <mergeCell ref="L465:N465"/>
    <mergeCell ref="E466:H466"/>
    <mergeCell ref="L466:N466"/>
    <mergeCell ref="E467:H467"/>
    <mergeCell ref="L467:N467"/>
    <mergeCell ref="A454:O454"/>
    <mergeCell ref="A455:O455"/>
    <mergeCell ref="A456:O456"/>
    <mergeCell ref="A457:O457"/>
    <mergeCell ref="A458:O458"/>
    <mergeCell ref="B463:J463"/>
    <mergeCell ref="K463:N463"/>
    <mergeCell ref="A478:F478"/>
    <mergeCell ref="G478:O478"/>
    <mergeCell ref="A479:F480"/>
    <mergeCell ref="G479:O480"/>
    <mergeCell ref="A481:F481"/>
    <mergeCell ref="G481:O481"/>
    <mergeCell ref="F476:G476"/>
    <mergeCell ref="H476:I476"/>
    <mergeCell ref="K476:L476"/>
    <mergeCell ref="M476:O476"/>
    <mergeCell ref="A477:B477"/>
    <mergeCell ref="C477:G477"/>
    <mergeCell ref="H477:J477"/>
    <mergeCell ref="K477:O477"/>
    <mergeCell ref="E471:H471"/>
    <mergeCell ref="L471:N471"/>
    <mergeCell ref="E472:H472"/>
    <mergeCell ref="L472:N472"/>
    <mergeCell ref="F475:G475"/>
    <mergeCell ref="H475:I475"/>
    <mergeCell ref="K475:L475"/>
    <mergeCell ref="M475:O475"/>
    <mergeCell ref="A501:O501"/>
    <mergeCell ref="A502:O502"/>
    <mergeCell ref="A503:O503"/>
    <mergeCell ref="A504:O504"/>
    <mergeCell ref="A505:O505"/>
    <mergeCell ref="A506:O506"/>
    <mergeCell ref="A493:A494"/>
    <mergeCell ref="B493:B494"/>
    <mergeCell ref="A495:A496"/>
    <mergeCell ref="B495:B496"/>
    <mergeCell ref="A499:O499"/>
    <mergeCell ref="A500:O500"/>
    <mergeCell ref="A482:F483"/>
    <mergeCell ref="G482:O483"/>
    <mergeCell ref="D485:O485"/>
    <mergeCell ref="A487:C487"/>
    <mergeCell ref="A488:C488"/>
    <mergeCell ref="A491:A492"/>
    <mergeCell ref="B491:B492"/>
    <mergeCell ref="E518:H518"/>
    <mergeCell ref="L518:N518"/>
    <mergeCell ref="A519:D526"/>
    <mergeCell ref="E519:H519"/>
    <mergeCell ref="J519:K526"/>
    <mergeCell ref="L519:N519"/>
    <mergeCell ref="E520:H520"/>
    <mergeCell ref="L520:N520"/>
    <mergeCell ref="E521:H521"/>
    <mergeCell ref="L521:N521"/>
    <mergeCell ref="A507:O507"/>
    <mergeCell ref="A508:O508"/>
    <mergeCell ref="A509:O509"/>
    <mergeCell ref="A510:O510"/>
    <mergeCell ref="A511:O511"/>
    <mergeCell ref="B517:J517"/>
    <mergeCell ref="K517:N517"/>
    <mergeCell ref="F530:G530"/>
    <mergeCell ref="H530:I530"/>
    <mergeCell ref="K530:L530"/>
    <mergeCell ref="M530:O530"/>
    <mergeCell ref="A531:B531"/>
    <mergeCell ref="C531:G531"/>
    <mergeCell ref="H531:J531"/>
    <mergeCell ref="K531:O531"/>
    <mergeCell ref="E525:H525"/>
    <mergeCell ref="L525:N525"/>
    <mergeCell ref="E526:H526"/>
    <mergeCell ref="L526:N526"/>
    <mergeCell ref="F529:G529"/>
    <mergeCell ref="H529:I529"/>
    <mergeCell ref="K529:L529"/>
    <mergeCell ref="M529:O529"/>
    <mergeCell ref="E522:H522"/>
    <mergeCell ref="L522:N522"/>
    <mergeCell ref="E523:H523"/>
    <mergeCell ref="L523:N523"/>
    <mergeCell ref="E524:H524"/>
    <mergeCell ref="L524:N524"/>
    <mergeCell ref="A547:A548"/>
    <mergeCell ref="B547:B548"/>
    <mergeCell ref="A549:A550"/>
    <mergeCell ref="B549:B550"/>
    <mergeCell ref="A551:A552"/>
    <mergeCell ref="B551:B552"/>
    <mergeCell ref="A536:F537"/>
    <mergeCell ref="G536:O537"/>
    <mergeCell ref="D539:O539"/>
    <mergeCell ref="A541:C541"/>
    <mergeCell ref="A542:C542"/>
    <mergeCell ref="A545:A546"/>
    <mergeCell ref="B545:B546"/>
    <mergeCell ref="A532:F532"/>
    <mergeCell ref="G532:O532"/>
    <mergeCell ref="A533:F534"/>
    <mergeCell ref="G533:O534"/>
    <mergeCell ref="A535:F535"/>
    <mergeCell ref="G535:O535"/>
    <mergeCell ref="A567:O567"/>
    <mergeCell ref="A568:O568"/>
    <mergeCell ref="A569:O569"/>
    <mergeCell ref="A570:O570"/>
    <mergeCell ref="A571:O571"/>
    <mergeCell ref="A572:O572"/>
    <mergeCell ref="A561:O561"/>
    <mergeCell ref="A562:O562"/>
    <mergeCell ref="A563:O563"/>
    <mergeCell ref="A564:O564"/>
    <mergeCell ref="A565:O565"/>
    <mergeCell ref="A566:O566"/>
    <mergeCell ref="A553:A554"/>
    <mergeCell ref="B553:B554"/>
    <mergeCell ref="A555:A556"/>
    <mergeCell ref="B555:B556"/>
    <mergeCell ref="A557:A558"/>
    <mergeCell ref="B557:B558"/>
    <mergeCell ref="E584:H584"/>
    <mergeCell ref="L584:N584"/>
    <mergeCell ref="E585:H585"/>
    <mergeCell ref="L585:N585"/>
    <mergeCell ref="E586:H586"/>
    <mergeCell ref="L586:N586"/>
    <mergeCell ref="L580:N580"/>
    <mergeCell ref="E581:H581"/>
    <mergeCell ref="L581:N581"/>
    <mergeCell ref="E582:H582"/>
    <mergeCell ref="L582:N582"/>
    <mergeCell ref="E583:H583"/>
    <mergeCell ref="L583:N583"/>
    <mergeCell ref="A573:O573"/>
    <mergeCell ref="B577:J577"/>
    <mergeCell ref="K577:N577"/>
    <mergeCell ref="E578:H578"/>
    <mergeCell ref="L578:N578"/>
    <mergeCell ref="A579:D586"/>
    <mergeCell ref="E579:H579"/>
    <mergeCell ref="J579:K586"/>
    <mergeCell ref="L579:N579"/>
    <mergeCell ref="E580:H580"/>
    <mergeCell ref="A593:F594"/>
    <mergeCell ref="G593:O594"/>
    <mergeCell ref="A595:F595"/>
    <mergeCell ref="G595:O595"/>
    <mergeCell ref="A596:F597"/>
    <mergeCell ref="G596:O597"/>
    <mergeCell ref="A591:B591"/>
    <mergeCell ref="C591:G591"/>
    <mergeCell ref="H591:J591"/>
    <mergeCell ref="K591:O591"/>
    <mergeCell ref="A592:F592"/>
    <mergeCell ref="G592:O592"/>
    <mergeCell ref="F589:G589"/>
    <mergeCell ref="H589:I589"/>
    <mergeCell ref="K589:L589"/>
    <mergeCell ref="M589:O589"/>
    <mergeCell ref="F590:G590"/>
    <mergeCell ref="H590:I590"/>
    <mergeCell ref="K590:L590"/>
    <mergeCell ref="M590:O590"/>
    <mergeCell ref="A615:A616"/>
    <mergeCell ref="B615:B616"/>
    <mergeCell ref="A617:A618"/>
    <mergeCell ref="B617:B618"/>
    <mergeCell ref="A619:A620"/>
    <mergeCell ref="B619:B620"/>
    <mergeCell ref="A609:A610"/>
    <mergeCell ref="B609:B610"/>
    <mergeCell ref="A611:A612"/>
    <mergeCell ref="B611:B612"/>
    <mergeCell ref="A613:A614"/>
    <mergeCell ref="B613:B614"/>
    <mergeCell ref="D599:O599"/>
    <mergeCell ref="A601:C601"/>
    <mergeCell ref="A602:C602"/>
    <mergeCell ref="A605:A606"/>
    <mergeCell ref="B605:B606"/>
    <mergeCell ref="A607:A608"/>
    <mergeCell ref="B607:B608"/>
    <mergeCell ref="A635:O635"/>
    <mergeCell ref="A636:O636"/>
    <mergeCell ref="A637:O637"/>
    <mergeCell ref="B643:J643"/>
    <mergeCell ref="K643:N643"/>
    <mergeCell ref="E644:H644"/>
    <mergeCell ref="L644:N644"/>
    <mergeCell ref="A629:O629"/>
    <mergeCell ref="A630:O630"/>
    <mergeCell ref="A631:O631"/>
    <mergeCell ref="A632:O632"/>
    <mergeCell ref="A633:O633"/>
    <mergeCell ref="A634:O634"/>
    <mergeCell ref="A621:A622"/>
    <mergeCell ref="B621:B622"/>
    <mergeCell ref="A625:O625"/>
    <mergeCell ref="A626:O626"/>
    <mergeCell ref="A627:O627"/>
    <mergeCell ref="A628:O628"/>
    <mergeCell ref="F656:G656"/>
    <mergeCell ref="H656:I656"/>
    <mergeCell ref="K656:L656"/>
    <mergeCell ref="M656:O656"/>
    <mergeCell ref="A657:B657"/>
    <mergeCell ref="C657:G657"/>
    <mergeCell ref="H657:J657"/>
    <mergeCell ref="K657:O657"/>
    <mergeCell ref="E652:H652"/>
    <mergeCell ref="L652:N652"/>
    <mergeCell ref="F655:G655"/>
    <mergeCell ref="H655:I655"/>
    <mergeCell ref="K655:L655"/>
    <mergeCell ref="M655:O655"/>
    <mergeCell ref="E649:H649"/>
    <mergeCell ref="L649:N649"/>
    <mergeCell ref="E650:H650"/>
    <mergeCell ref="L650:N650"/>
    <mergeCell ref="E651:H651"/>
    <mergeCell ref="L651:N651"/>
    <mergeCell ref="A645:D652"/>
    <mergeCell ref="E645:H645"/>
    <mergeCell ref="J645:K652"/>
    <mergeCell ref="L645:N645"/>
    <mergeCell ref="E646:H646"/>
    <mergeCell ref="L646:N646"/>
    <mergeCell ref="E647:H647"/>
    <mergeCell ref="L647:N647"/>
    <mergeCell ref="E648:H648"/>
    <mergeCell ref="L648:N648"/>
    <mergeCell ref="A673:A674"/>
    <mergeCell ref="B673:B674"/>
    <mergeCell ref="A675:A676"/>
    <mergeCell ref="B675:B676"/>
    <mergeCell ref="A677:A678"/>
    <mergeCell ref="B677:B678"/>
    <mergeCell ref="A662:F663"/>
    <mergeCell ref="G662:O663"/>
    <mergeCell ref="D665:O665"/>
    <mergeCell ref="A667:C667"/>
    <mergeCell ref="A668:C668"/>
    <mergeCell ref="A671:A672"/>
    <mergeCell ref="B671:B672"/>
    <mergeCell ref="A658:F658"/>
    <mergeCell ref="G658:O658"/>
    <mergeCell ref="A659:F660"/>
    <mergeCell ref="G659:O660"/>
    <mergeCell ref="A661:F661"/>
    <mergeCell ref="G661:O661"/>
    <mergeCell ref="A693:O693"/>
    <mergeCell ref="A694:O694"/>
    <mergeCell ref="A695:O695"/>
    <mergeCell ref="A696:O696"/>
    <mergeCell ref="A697:O697"/>
    <mergeCell ref="B701:J701"/>
    <mergeCell ref="K701:N701"/>
    <mergeCell ref="A687:O687"/>
    <mergeCell ref="A688:O688"/>
    <mergeCell ref="A689:O689"/>
    <mergeCell ref="A690:O690"/>
    <mergeCell ref="A691:O691"/>
    <mergeCell ref="A692:O692"/>
    <mergeCell ref="A679:A680"/>
    <mergeCell ref="B679:B680"/>
    <mergeCell ref="A681:A682"/>
    <mergeCell ref="B681:B682"/>
    <mergeCell ref="A685:O685"/>
    <mergeCell ref="A686:O686"/>
    <mergeCell ref="E710:H710"/>
    <mergeCell ref="L710:N710"/>
    <mergeCell ref="E711:H711"/>
    <mergeCell ref="L711:N711"/>
    <mergeCell ref="E712:H712"/>
    <mergeCell ref="L712:N712"/>
    <mergeCell ref="E707:H707"/>
    <mergeCell ref="L707:N707"/>
    <mergeCell ref="E708:H708"/>
    <mergeCell ref="L708:N708"/>
    <mergeCell ref="E709:H709"/>
    <mergeCell ref="L709:N709"/>
    <mergeCell ref="B703:J703"/>
    <mergeCell ref="K703:N703"/>
    <mergeCell ref="E704:H704"/>
    <mergeCell ref="L704:N704"/>
    <mergeCell ref="A705:D712"/>
    <mergeCell ref="E705:H705"/>
    <mergeCell ref="J705:K712"/>
    <mergeCell ref="L705:N705"/>
    <mergeCell ref="E706:H706"/>
    <mergeCell ref="L706:N706"/>
    <mergeCell ref="A719:F720"/>
    <mergeCell ref="G719:O720"/>
    <mergeCell ref="A721:F721"/>
    <mergeCell ref="G721:O721"/>
    <mergeCell ref="A722:F723"/>
    <mergeCell ref="G722:O723"/>
    <mergeCell ref="A717:B717"/>
    <mergeCell ref="C717:G717"/>
    <mergeCell ref="H717:J717"/>
    <mergeCell ref="K717:O717"/>
    <mergeCell ref="A718:F718"/>
    <mergeCell ref="G718:O718"/>
    <mergeCell ref="F715:G715"/>
    <mergeCell ref="H715:I715"/>
    <mergeCell ref="K715:L715"/>
    <mergeCell ref="M715:O715"/>
    <mergeCell ref="F716:G716"/>
    <mergeCell ref="H716:I716"/>
    <mergeCell ref="K716:L716"/>
    <mergeCell ref="M716:O716"/>
    <mergeCell ref="A741:A742"/>
    <mergeCell ref="B741:B742"/>
    <mergeCell ref="A743:A744"/>
    <mergeCell ref="B743:B744"/>
    <mergeCell ref="A745:A746"/>
    <mergeCell ref="B745:B746"/>
    <mergeCell ref="A735:A736"/>
    <mergeCell ref="B735:B736"/>
    <mergeCell ref="A737:A738"/>
    <mergeCell ref="B737:B738"/>
    <mergeCell ref="A739:A740"/>
    <mergeCell ref="B739:B740"/>
    <mergeCell ref="D725:O725"/>
    <mergeCell ref="A727:C727"/>
    <mergeCell ref="A728:C728"/>
    <mergeCell ref="A731:A732"/>
    <mergeCell ref="B731:B732"/>
    <mergeCell ref="A733:A734"/>
    <mergeCell ref="B733:B734"/>
    <mergeCell ref="A763:O763"/>
    <mergeCell ref="A764:O764"/>
    <mergeCell ref="A765:O765"/>
    <mergeCell ref="B770:J770"/>
    <mergeCell ref="K770:N770"/>
    <mergeCell ref="E771:H771"/>
    <mergeCell ref="L771:N771"/>
    <mergeCell ref="A757:O757"/>
    <mergeCell ref="A758:O758"/>
    <mergeCell ref="A759:O759"/>
    <mergeCell ref="A760:O760"/>
    <mergeCell ref="A761:O761"/>
    <mergeCell ref="A762:O762"/>
    <mergeCell ref="A749:A750"/>
    <mergeCell ref="B749:B750"/>
    <mergeCell ref="A753:O753"/>
    <mergeCell ref="A754:O754"/>
    <mergeCell ref="A755:O755"/>
    <mergeCell ref="A756:O756"/>
    <mergeCell ref="F783:G783"/>
    <mergeCell ref="H783:I783"/>
    <mergeCell ref="K783:L783"/>
    <mergeCell ref="M783:O783"/>
    <mergeCell ref="A784:B784"/>
    <mergeCell ref="C784:G784"/>
    <mergeCell ref="H784:J784"/>
    <mergeCell ref="K784:O784"/>
    <mergeCell ref="E779:H779"/>
    <mergeCell ref="L779:N779"/>
    <mergeCell ref="F782:G782"/>
    <mergeCell ref="H782:I782"/>
    <mergeCell ref="K782:L782"/>
    <mergeCell ref="M782:O782"/>
    <mergeCell ref="E776:H776"/>
    <mergeCell ref="L776:N776"/>
    <mergeCell ref="E777:H777"/>
    <mergeCell ref="L777:N777"/>
    <mergeCell ref="E778:H778"/>
    <mergeCell ref="L778:N778"/>
    <mergeCell ref="A772:D779"/>
    <mergeCell ref="E772:H772"/>
    <mergeCell ref="J772:K779"/>
    <mergeCell ref="L772:N772"/>
    <mergeCell ref="E773:H773"/>
    <mergeCell ref="L773:N773"/>
    <mergeCell ref="E774:H774"/>
    <mergeCell ref="L774:N774"/>
    <mergeCell ref="E775:H775"/>
    <mergeCell ref="L775:N775"/>
    <mergeCell ref="A800:A801"/>
    <mergeCell ref="B800:B801"/>
    <mergeCell ref="A802:A803"/>
    <mergeCell ref="B802:B803"/>
    <mergeCell ref="A804:A805"/>
    <mergeCell ref="B804:B805"/>
    <mergeCell ref="A789:F790"/>
    <mergeCell ref="G789:O790"/>
    <mergeCell ref="D792:O792"/>
    <mergeCell ref="A794:C794"/>
    <mergeCell ref="A795:C795"/>
    <mergeCell ref="A798:A799"/>
    <mergeCell ref="B798:B799"/>
    <mergeCell ref="A785:F785"/>
    <mergeCell ref="G785:O785"/>
    <mergeCell ref="A786:F787"/>
    <mergeCell ref="G786:O787"/>
    <mergeCell ref="A788:F788"/>
    <mergeCell ref="G788:O788"/>
    <mergeCell ref="A820:O820"/>
    <mergeCell ref="A821:O821"/>
    <mergeCell ref="A822:O822"/>
    <mergeCell ref="A823:O823"/>
    <mergeCell ref="A824:O824"/>
    <mergeCell ref="A825:O825"/>
    <mergeCell ref="A812:A813"/>
    <mergeCell ref="B812:B813"/>
    <mergeCell ref="A814:A815"/>
    <mergeCell ref="B814:B815"/>
    <mergeCell ref="A818:O818"/>
    <mergeCell ref="A819:O819"/>
    <mergeCell ref="A806:A807"/>
    <mergeCell ref="B806:B807"/>
    <mergeCell ref="A808:A809"/>
    <mergeCell ref="B808:B809"/>
    <mergeCell ref="A810:A811"/>
    <mergeCell ref="B810:B811"/>
    <mergeCell ref="E837:H837"/>
    <mergeCell ref="L837:N837"/>
    <mergeCell ref="A838:D845"/>
    <mergeCell ref="E838:H838"/>
    <mergeCell ref="J838:K845"/>
    <mergeCell ref="L838:N838"/>
    <mergeCell ref="E839:H839"/>
    <mergeCell ref="L839:N839"/>
    <mergeCell ref="E840:H840"/>
    <mergeCell ref="L840:N840"/>
    <mergeCell ref="A826:O826"/>
    <mergeCell ref="A827:O827"/>
    <mergeCell ref="A828:O828"/>
    <mergeCell ref="A829:O829"/>
    <mergeCell ref="A830:O830"/>
    <mergeCell ref="B836:J836"/>
    <mergeCell ref="K836:N836"/>
    <mergeCell ref="F849:G849"/>
    <mergeCell ref="H849:I849"/>
    <mergeCell ref="K849:L849"/>
    <mergeCell ref="M849:O849"/>
    <mergeCell ref="A850:B850"/>
    <mergeCell ref="C850:G850"/>
    <mergeCell ref="H850:J850"/>
    <mergeCell ref="K850:O850"/>
    <mergeCell ref="E844:H844"/>
    <mergeCell ref="L844:N844"/>
    <mergeCell ref="E845:H845"/>
    <mergeCell ref="L845:N845"/>
    <mergeCell ref="F848:G848"/>
    <mergeCell ref="H848:I848"/>
    <mergeCell ref="K848:L848"/>
    <mergeCell ref="M848:O848"/>
    <mergeCell ref="E841:H841"/>
    <mergeCell ref="L841:N841"/>
    <mergeCell ref="E842:H842"/>
    <mergeCell ref="L842:N842"/>
    <mergeCell ref="E843:H843"/>
    <mergeCell ref="L843:N843"/>
    <mergeCell ref="A866:A867"/>
    <mergeCell ref="B866:B867"/>
    <mergeCell ref="A868:A869"/>
    <mergeCell ref="B868:B869"/>
    <mergeCell ref="A870:A871"/>
    <mergeCell ref="B870:B871"/>
    <mergeCell ref="A855:F856"/>
    <mergeCell ref="G855:O856"/>
    <mergeCell ref="D858:O858"/>
    <mergeCell ref="A860:C860"/>
    <mergeCell ref="A861:C861"/>
    <mergeCell ref="A864:A865"/>
    <mergeCell ref="B864:B865"/>
    <mergeCell ref="A851:F851"/>
    <mergeCell ref="G851:O851"/>
    <mergeCell ref="A852:F853"/>
    <mergeCell ref="G852:O853"/>
    <mergeCell ref="A854:F854"/>
    <mergeCell ref="G854:O854"/>
    <mergeCell ref="A886:O886"/>
    <mergeCell ref="A887:O887"/>
    <mergeCell ref="A888:O888"/>
    <mergeCell ref="A889:O889"/>
    <mergeCell ref="A890:O890"/>
    <mergeCell ref="A891:O891"/>
    <mergeCell ref="A878:A879"/>
    <mergeCell ref="B878:B879"/>
    <mergeCell ref="A880:A881"/>
    <mergeCell ref="B880:B881"/>
    <mergeCell ref="A884:O884"/>
    <mergeCell ref="A885:O885"/>
    <mergeCell ref="A872:A873"/>
    <mergeCell ref="B872:B873"/>
    <mergeCell ref="A874:A875"/>
    <mergeCell ref="B874:B875"/>
    <mergeCell ref="A876:A877"/>
    <mergeCell ref="B876:B877"/>
    <mergeCell ref="E901:H901"/>
    <mergeCell ref="L901:N901"/>
    <mergeCell ref="A902:D909"/>
    <mergeCell ref="E902:H902"/>
    <mergeCell ref="J902:K909"/>
    <mergeCell ref="L902:N902"/>
    <mergeCell ref="E903:H903"/>
    <mergeCell ref="L903:N903"/>
    <mergeCell ref="E904:H904"/>
    <mergeCell ref="L904:N904"/>
    <mergeCell ref="A892:O892"/>
    <mergeCell ref="A893:O893"/>
    <mergeCell ref="A894:O894"/>
    <mergeCell ref="A895:O895"/>
    <mergeCell ref="A896:O896"/>
    <mergeCell ref="B900:J900"/>
    <mergeCell ref="K900:N900"/>
    <mergeCell ref="F913:G913"/>
    <mergeCell ref="H913:I913"/>
    <mergeCell ref="K913:L913"/>
    <mergeCell ref="M913:O913"/>
    <mergeCell ref="A914:B914"/>
    <mergeCell ref="C914:G914"/>
    <mergeCell ref="H914:J914"/>
    <mergeCell ref="K914:O914"/>
    <mergeCell ref="E908:H908"/>
    <mergeCell ref="L908:N908"/>
    <mergeCell ref="E909:H909"/>
    <mergeCell ref="L909:N909"/>
    <mergeCell ref="F912:G912"/>
    <mergeCell ref="H912:I912"/>
    <mergeCell ref="K912:L912"/>
    <mergeCell ref="M912:O912"/>
    <mergeCell ref="E905:H905"/>
    <mergeCell ref="L905:N905"/>
    <mergeCell ref="E906:H906"/>
    <mergeCell ref="L906:N906"/>
    <mergeCell ref="E907:H907"/>
    <mergeCell ref="L907:N907"/>
    <mergeCell ref="A929:A930"/>
    <mergeCell ref="B929:B930"/>
    <mergeCell ref="A931:A932"/>
    <mergeCell ref="B931:B932"/>
    <mergeCell ref="A933:A934"/>
    <mergeCell ref="B933:B934"/>
    <mergeCell ref="A918:F918"/>
    <mergeCell ref="G918:O918"/>
    <mergeCell ref="D920:O920"/>
    <mergeCell ref="A922:C922"/>
    <mergeCell ref="A923:C923"/>
    <mergeCell ref="A927:A928"/>
    <mergeCell ref="B927:B928"/>
    <mergeCell ref="A915:F915"/>
    <mergeCell ref="G915:O915"/>
    <mergeCell ref="A916:F916"/>
    <mergeCell ref="G916:O916"/>
    <mergeCell ref="A917:F917"/>
    <mergeCell ref="G917:O917"/>
    <mergeCell ref="A952:O952"/>
    <mergeCell ref="A953:O953"/>
    <mergeCell ref="A954:O954"/>
    <mergeCell ref="A955:O955"/>
    <mergeCell ref="A956:O956"/>
    <mergeCell ref="A957:O957"/>
    <mergeCell ref="A941:A942"/>
    <mergeCell ref="B941:B942"/>
    <mergeCell ref="A948:O948"/>
    <mergeCell ref="A949:O949"/>
    <mergeCell ref="A950:O950"/>
    <mergeCell ref="A951:O951"/>
    <mergeCell ref="A935:A936"/>
    <mergeCell ref="B935:B936"/>
    <mergeCell ref="A937:A938"/>
    <mergeCell ref="B937:B938"/>
    <mergeCell ref="A939:A940"/>
    <mergeCell ref="B939:B940"/>
    <mergeCell ref="E972:H972"/>
    <mergeCell ref="L972:N972"/>
    <mergeCell ref="E973:H973"/>
    <mergeCell ref="L973:N973"/>
    <mergeCell ref="E974:H974"/>
    <mergeCell ref="L974:N974"/>
    <mergeCell ref="A968:D975"/>
    <mergeCell ref="E968:H968"/>
    <mergeCell ref="J968:K975"/>
    <mergeCell ref="L968:N968"/>
    <mergeCell ref="E969:H969"/>
    <mergeCell ref="L969:N969"/>
    <mergeCell ref="E970:H970"/>
    <mergeCell ref="L970:N970"/>
    <mergeCell ref="E971:H971"/>
    <mergeCell ref="L971:N971"/>
    <mergeCell ref="A958:O958"/>
    <mergeCell ref="A959:O959"/>
    <mergeCell ref="A960:O960"/>
    <mergeCell ref="B966:J966"/>
    <mergeCell ref="K966:N966"/>
    <mergeCell ref="E967:H967"/>
    <mergeCell ref="L967:N967"/>
    <mergeCell ref="A981:F981"/>
    <mergeCell ref="G981:O981"/>
    <mergeCell ref="A982:F982"/>
    <mergeCell ref="G982:O982"/>
    <mergeCell ref="A983:F983"/>
    <mergeCell ref="G983:O983"/>
    <mergeCell ref="F979:G979"/>
    <mergeCell ref="H979:I979"/>
    <mergeCell ref="K979:L979"/>
    <mergeCell ref="M979:O979"/>
    <mergeCell ref="A980:B980"/>
    <mergeCell ref="C980:G980"/>
    <mergeCell ref="H980:J980"/>
    <mergeCell ref="K980:O980"/>
    <mergeCell ref="E975:H975"/>
    <mergeCell ref="L975:N975"/>
    <mergeCell ref="F978:G978"/>
    <mergeCell ref="H978:I978"/>
    <mergeCell ref="K978:L978"/>
    <mergeCell ref="M978:O978"/>
    <mergeCell ref="A1001:A1002"/>
    <mergeCell ref="B1001:B1002"/>
    <mergeCell ref="A1003:A1004"/>
    <mergeCell ref="B1003:B1004"/>
    <mergeCell ref="A1005:A1006"/>
    <mergeCell ref="B1005:B1006"/>
    <mergeCell ref="A995:A996"/>
    <mergeCell ref="B995:B996"/>
    <mergeCell ref="A997:A998"/>
    <mergeCell ref="B997:B998"/>
    <mergeCell ref="A999:A1000"/>
    <mergeCell ref="B999:B1000"/>
    <mergeCell ref="A984:F984"/>
    <mergeCell ref="G984:O984"/>
    <mergeCell ref="D986:O986"/>
    <mergeCell ref="A988:C988"/>
    <mergeCell ref="A989:C989"/>
    <mergeCell ref="A993:A994"/>
    <mergeCell ref="B993:B994"/>
    <mergeCell ref="A1023:O1023"/>
    <mergeCell ref="A1024:O1024"/>
    <mergeCell ref="A1025:O1025"/>
    <mergeCell ref="B1029:J1029"/>
    <mergeCell ref="K1029:N1029"/>
    <mergeCell ref="B1031:O1031"/>
    <mergeCell ref="A1017:O1017"/>
    <mergeCell ref="A1018:O1018"/>
    <mergeCell ref="A1019:O1019"/>
    <mergeCell ref="A1020:O1020"/>
    <mergeCell ref="A1021:O1021"/>
    <mergeCell ref="A1022:O1022"/>
    <mergeCell ref="E1039:H1039"/>
    <mergeCell ref="L1039:N1039"/>
    <mergeCell ref="E1040:H1040"/>
    <mergeCell ref="L1040:N1040"/>
    <mergeCell ref="A1007:A1008"/>
    <mergeCell ref="B1007:B1008"/>
    <mergeCell ref="A1013:O1013"/>
    <mergeCell ref="A1014:O1014"/>
    <mergeCell ref="A1015:O1015"/>
    <mergeCell ref="A1016:O1016"/>
    <mergeCell ref="E1041:H1041"/>
    <mergeCell ref="F1043:G1043"/>
    <mergeCell ref="H1043:I1043"/>
    <mergeCell ref="K1043:L1043"/>
    <mergeCell ref="M1043:O1043"/>
    <mergeCell ref="E1036:H1036"/>
    <mergeCell ref="L1036:N1036"/>
    <mergeCell ref="E1037:H1037"/>
    <mergeCell ref="L1037:N1037"/>
    <mergeCell ref="E1038:H1038"/>
    <mergeCell ref="L1038:N1038"/>
    <mergeCell ref="E1032:H1032"/>
    <mergeCell ref="L1032:N1032"/>
    <mergeCell ref="A1050:F1051"/>
    <mergeCell ref="G1050:O1051"/>
    <mergeCell ref="D1053:O1053"/>
    <mergeCell ref="A1055:C1055"/>
    <mergeCell ref="A1033:D1040"/>
    <mergeCell ref="E1033:H1033"/>
    <mergeCell ref="J1033:K1040"/>
    <mergeCell ref="L1033:N1033"/>
    <mergeCell ref="E1034:H1034"/>
    <mergeCell ref="L1034:N1034"/>
    <mergeCell ref="E1035:H1035"/>
    <mergeCell ref="L1035:N1035"/>
    <mergeCell ref="A1056:C1056"/>
    <mergeCell ref="A1059:A1060"/>
    <mergeCell ref="B1059:B1060"/>
    <mergeCell ref="A1046:F1046"/>
    <mergeCell ref="G1046:O1046"/>
    <mergeCell ref="A1047:F1048"/>
    <mergeCell ref="G1047:O1048"/>
    <mergeCell ref="A1049:F1049"/>
    <mergeCell ref="G1049:O1049"/>
    <mergeCell ref="F1044:G1044"/>
    <mergeCell ref="H1044:I1044"/>
    <mergeCell ref="K1044:L1044"/>
    <mergeCell ref="M1044:O1044"/>
    <mergeCell ref="A1045:B1045"/>
    <mergeCell ref="C1045:G1045"/>
    <mergeCell ref="H1045:J1045"/>
    <mergeCell ref="K1045:O1045"/>
    <mergeCell ref="A1073:A1074"/>
    <mergeCell ref="B1073:B1074"/>
    <mergeCell ref="A1075:A1076"/>
    <mergeCell ref="B1075:B1076"/>
    <mergeCell ref="A1077:A1078"/>
    <mergeCell ref="A1079:O1079"/>
    <mergeCell ref="A1067:A1068"/>
    <mergeCell ref="B1067:B1068"/>
    <mergeCell ref="A1069:A1070"/>
    <mergeCell ref="B1069:B1070"/>
    <mergeCell ref="A1071:A1072"/>
    <mergeCell ref="B1071:B1072"/>
    <mergeCell ref="A1061:A1062"/>
    <mergeCell ref="B1061:B1062"/>
    <mergeCell ref="A1063:A1064"/>
    <mergeCell ref="B1063:B1064"/>
    <mergeCell ref="A1065:A1066"/>
    <mergeCell ref="B1065:B1066"/>
    <mergeCell ref="B1096:J1096"/>
    <mergeCell ref="K1096:N1096"/>
    <mergeCell ref="B1098:J1098"/>
    <mergeCell ref="K1098:N1098"/>
    <mergeCell ref="E1099:H1099"/>
    <mergeCell ref="L1099:N1099"/>
    <mergeCell ref="A1086:O1086"/>
    <mergeCell ref="A1087:O1087"/>
    <mergeCell ref="A1088:O1088"/>
    <mergeCell ref="A1089:O1089"/>
    <mergeCell ref="A1090:O1090"/>
    <mergeCell ref="A1091:O1091"/>
    <mergeCell ref="A1080:O1080"/>
    <mergeCell ref="A1081:O1081"/>
    <mergeCell ref="A1082:O1082"/>
    <mergeCell ref="A1083:O1083"/>
    <mergeCell ref="A1084:O1084"/>
    <mergeCell ref="A1085:O1085"/>
    <mergeCell ref="E1107:H1107"/>
    <mergeCell ref="L1107:N1107"/>
    <mergeCell ref="E1108:H1108"/>
    <mergeCell ref="L1108:N1108"/>
    <mergeCell ref="E1109:H1109"/>
    <mergeCell ref="L1109:N1109"/>
    <mergeCell ref="E1104:H1104"/>
    <mergeCell ref="L1104:N1104"/>
    <mergeCell ref="E1105:H1105"/>
    <mergeCell ref="L1105:N1105"/>
    <mergeCell ref="E1106:H1106"/>
    <mergeCell ref="L1106:N1106"/>
    <mergeCell ref="A1100:D1111"/>
    <mergeCell ref="E1100:H1100"/>
    <mergeCell ref="J1100:K1111"/>
    <mergeCell ref="L1100:N1100"/>
    <mergeCell ref="E1101:H1101"/>
    <mergeCell ref="L1101:N1101"/>
    <mergeCell ref="E1102:H1102"/>
    <mergeCell ref="L1102:N1102"/>
    <mergeCell ref="E1103:H1103"/>
    <mergeCell ref="L1103:N1103"/>
    <mergeCell ref="A1116:F1116"/>
    <mergeCell ref="G1116:O1116"/>
    <mergeCell ref="A1117:F1118"/>
    <mergeCell ref="G1117:O1118"/>
    <mergeCell ref="A1119:F1119"/>
    <mergeCell ref="G1119:O1119"/>
    <mergeCell ref="F1114:G1114"/>
    <mergeCell ref="H1114:I1114"/>
    <mergeCell ref="L1114:O1114"/>
    <mergeCell ref="A1115:B1115"/>
    <mergeCell ref="C1115:G1115"/>
    <mergeCell ref="H1115:J1115"/>
    <mergeCell ref="K1115:O1115"/>
    <mergeCell ref="E1110:H1110"/>
    <mergeCell ref="L1110:N1110"/>
    <mergeCell ref="E1111:H1111"/>
    <mergeCell ref="L1111:N1111"/>
    <mergeCell ref="F1113:G1113"/>
    <mergeCell ref="H1113:I1113"/>
    <mergeCell ref="L1113:O1113"/>
    <mergeCell ref="A1135:O1135"/>
    <mergeCell ref="A1136:O1136"/>
    <mergeCell ref="A1137:O1137"/>
    <mergeCell ref="A1138:O1138"/>
    <mergeCell ref="A1139:O1139"/>
    <mergeCell ref="A1140:O1140"/>
    <mergeCell ref="A1129:O1129"/>
    <mergeCell ref="A1130:O1130"/>
    <mergeCell ref="A1131:O1131"/>
    <mergeCell ref="A1132:O1132"/>
    <mergeCell ref="A1133:O1133"/>
    <mergeCell ref="A1134:O1134"/>
    <mergeCell ref="A1120:F1121"/>
    <mergeCell ref="G1120:O1121"/>
    <mergeCell ref="D1123:O1123"/>
    <mergeCell ref="A1125:C1125"/>
    <mergeCell ref="A1126:C1126"/>
    <mergeCell ref="A1128:O1128"/>
    <mergeCell ref="E1151:H1151"/>
    <mergeCell ref="L1151:N1151"/>
    <mergeCell ref="E1152:H1152"/>
    <mergeCell ref="L1152:N1152"/>
    <mergeCell ref="E1153:H1153"/>
    <mergeCell ref="L1153:N1153"/>
    <mergeCell ref="E1148:H1148"/>
    <mergeCell ref="L1148:N1148"/>
    <mergeCell ref="E1149:H1149"/>
    <mergeCell ref="L1149:N1149"/>
    <mergeCell ref="E1150:H1150"/>
    <mergeCell ref="L1150:N1150"/>
    <mergeCell ref="B1144:J1144"/>
    <mergeCell ref="K1144:N1144"/>
    <mergeCell ref="E1145:H1145"/>
    <mergeCell ref="L1145:N1145"/>
    <mergeCell ref="A1146:D1157"/>
    <mergeCell ref="E1146:H1146"/>
    <mergeCell ref="J1146:K1157"/>
    <mergeCell ref="L1146:N1146"/>
    <mergeCell ref="E1147:H1147"/>
    <mergeCell ref="L1147:N1147"/>
    <mergeCell ref="A1161:B1161"/>
    <mergeCell ref="C1161:G1161"/>
    <mergeCell ref="H1161:J1161"/>
    <mergeCell ref="K1161:O1161"/>
    <mergeCell ref="A1162:F1162"/>
    <mergeCell ref="G1162:O1162"/>
    <mergeCell ref="E1157:H1157"/>
    <mergeCell ref="L1157:N1157"/>
    <mergeCell ref="F1159:G1159"/>
    <mergeCell ref="H1159:I1159"/>
    <mergeCell ref="L1159:O1159"/>
    <mergeCell ref="F1160:G1160"/>
    <mergeCell ref="H1160:I1160"/>
    <mergeCell ref="L1160:O1160"/>
    <mergeCell ref="E1154:H1154"/>
    <mergeCell ref="L1154:N1154"/>
    <mergeCell ref="E1155:H1155"/>
    <mergeCell ref="L1155:N1155"/>
    <mergeCell ref="E1156:H1156"/>
    <mergeCell ref="L1156:N1156"/>
    <mergeCell ref="A1177:O1177"/>
    <mergeCell ref="A1178:O1178"/>
    <mergeCell ref="A1179:O1179"/>
    <mergeCell ref="A1180:O1180"/>
    <mergeCell ref="A1181:O1181"/>
    <mergeCell ref="A1182:O1182"/>
    <mergeCell ref="D1169:O1169"/>
    <mergeCell ref="A1171:C1171"/>
    <mergeCell ref="A1172:C1172"/>
    <mergeCell ref="A1173:O1174"/>
    <mergeCell ref="A1175:O1175"/>
    <mergeCell ref="A1176:O1176"/>
    <mergeCell ref="A1163:F1164"/>
    <mergeCell ref="G1163:O1164"/>
    <mergeCell ref="A1165:F1165"/>
    <mergeCell ref="G1165:O1165"/>
    <mergeCell ref="A1166:F1167"/>
    <mergeCell ref="G1166:O1167"/>
    <mergeCell ref="B1192:J1192"/>
    <mergeCell ref="K1192:N1192"/>
    <mergeCell ref="L1194:N1194"/>
    <mergeCell ref="A1195:D1206"/>
    <mergeCell ref="E1195:H1195"/>
    <mergeCell ref="J1195:K1206"/>
    <mergeCell ref="L1195:N1195"/>
    <mergeCell ref="E1196:H1196"/>
    <mergeCell ref="L1196:N1196"/>
    <mergeCell ref="E1197:H1197"/>
    <mergeCell ref="A1183:O1183"/>
    <mergeCell ref="A1184:O1184"/>
    <mergeCell ref="A1185:O1185"/>
    <mergeCell ref="A1186:O1186"/>
    <mergeCell ref="A1187:O1187"/>
    <mergeCell ref="B1190:J1190"/>
    <mergeCell ref="K1190:N1190"/>
    <mergeCell ref="E1204:H1204"/>
    <mergeCell ref="L1204:N1204"/>
    <mergeCell ref="E1205:H1205"/>
    <mergeCell ref="L1205:N1205"/>
    <mergeCell ref="E1206:H1206"/>
    <mergeCell ref="L1206:N1206"/>
    <mergeCell ref="E1201:H1201"/>
    <mergeCell ref="L1201:N1201"/>
    <mergeCell ref="E1202:H1202"/>
    <mergeCell ref="L1202:N1202"/>
    <mergeCell ref="E1203:H1203"/>
    <mergeCell ref="L1203:N1203"/>
    <mergeCell ref="L1197:N1197"/>
    <mergeCell ref="E1198:H1198"/>
    <mergeCell ref="L1198:N1198"/>
    <mergeCell ref="E1199:H1199"/>
    <mergeCell ref="L1199:N1199"/>
    <mergeCell ref="E1200:H1200"/>
    <mergeCell ref="L1200:N1200"/>
    <mergeCell ref="A1212:F1213"/>
    <mergeCell ref="G1212:O1213"/>
    <mergeCell ref="A1214:F1214"/>
    <mergeCell ref="G1214:O1214"/>
    <mergeCell ref="A1215:F1216"/>
    <mergeCell ref="G1215:O1216"/>
    <mergeCell ref="A1210:B1210"/>
    <mergeCell ref="C1210:G1210"/>
    <mergeCell ref="H1210:J1210"/>
    <mergeCell ref="K1210:O1210"/>
    <mergeCell ref="A1211:F1211"/>
    <mergeCell ref="G1211:O1211"/>
    <mergeCell ref="F1208:G1208"/>
    <mergeCell ref="H1208:I1208"/>
    <mergeCell ref="L1208:O1208"/>
    <mergeCell ref="F1209:G1209"/>
    <mergeCell ref="H1209:I1209"/>
    <mergeCell ref="L1209:O1209"/>
    <mergeCell ref="A1232:O1232"/>
    <mergeCell ref="A1233:O1233"/>
    <mergeCell ref="A1234:O1234"/>
    <mergeCell ref="A1235:O1235"/>
    <mergeCell ref="A1236:O1236"/>
    <mergeCell ref="B1242:J1242"/>
    <mergeCell ref="K1242:N1242"/>
    <mergeCell ref="A1226:O1226"/>
    <mergeCell ref="A1227:O1227"/>
    <mergeCell ref="A1228:O1228"/>
    <mergeCell ref="A1229:O1229"/>
    <mergeCell ref="A1230:O1230"/>
    <mergeCell ref="A1231:O1231"/>
    <mergeCell ref="D1218:O1218"/>
    <mergeCell ref="A1220:C1220"/>
    <mergeCell ref="A1221:C1221"/>
    <mergeCell ref="A1222:O1223"/>
    <mergeCell ref="A1224:O1224"/>
    <mergeCell ref="A1225:O1225"/>
    <mergeCell ref="E1251:H1251"/>
    <mergeCell ref="L1251:N1251"/>
    <mergeCell ref="E1252:H1252"/>
    <mergeCell ref="L1252:N1252"/>
    <mergeCell ref="E1253:H1253"/>
    <mergeCell ref="L1253:N1253"/>
    <mergeCell ref="E1248:H1248"/>
    <mergeCell ref="L1248:N1248"/>
    <mergeCell ref="E1249:H1249"/>
    <mergeCell ref="L1249:N1249"/>
    <mergeCell ref="E1250:H1250"/>
    <mergeCell ref="L1250:N1250"/>
    <mergeCell ref="B1244:J1244"/>
    <mergeCell ref="K1244:N1244"/>
    <mergeCell ref="E1245:H1245"/>
    <mergeCell ref="L1245:N1245"/>
    <mergeCell ref="A1246:D1254"/>
    <mergeCell ref="E1246:H1246"/>
    <mergeCell ref="J1246:K1254"/>
    <mergeCell ref="L1246:N1246"/>
    <mergeCell ref="E1247:H1247"/>
    <mergeCell ref="L1247:N1247"/>
    <mergeCell ref="A1260:F1260"/>
    <mergeCell ref="G1260:O1260"/>
    <mergeCell ref="A1261:F1262"/>
    <mergeCell ref="G1261:O1262"/>
    <mergeCell ref="A1263:F1263"/>
    <mergeCell ref="G1263:O1263"/>
    <mergeCell ref="F1258:G1258"/>
    <mergeCell ref="H1258:I1258"/>
    <mergeCell ref="K1258:L1258"/>
    <mergeCell ref="M1258:O1258"/>
    <mergeCell ref="A1259:B1259"/>
    <mergeCell ref="C1259:G1259"/>
    <mergeCell ref="H1259:J1259"/>
    <mergeCell ref="K1259:O1259"/>
    <mergeCell ref="E1254:H1254"/>
    <mergeCell ref="L1254:N1254"/>
    <mergeCell ref="E1255:H1255"/>
    <mergeCell ref="F1257:G1257"/>
    <mergeCell ref="H1257:I1257"/>
    <mergeCell ref="K1257:L1257"/>
    <mergeCell ref="M1257:O1257"/>
    <mergeCell ref="A1275:F1275"/>
    <mergeCell ref="G1275:O1275"/>
    <mergeCell ref="A1276:F1277"/>
    <mergeCell ref="G1276:O1277"/>
    <mergeCell ref="A1278:F1278"/>
    <mergeCell ref="G1278:O1278"/>
    <mergeCell ref="F1273:G1273"/>
    <mergeCell ref="H1273:I1273"/>
    <mergeCell ref="K1273:L1273"/>
    <mergeCell ref="M1273:O1273"/>
    <mergeCell ref="A1274:B1274"/>
    <mergeCell ref="C1274:G1274"/>
    <mergeCell ref="H1274:J1274"/>
    <mergeCell ref="K1274:O1274"/>
    <mergeCell ref="A1264:F1265"/>
    <mergeCell ref="G1264:O1265"/>
    <mergeCell ref="D1267:O1267"/>
    <mergeCell ref="A1269:C1269"/>
    <mergeCell ref="A1270:C1270"/>
    <mergeCell ref="F1272:G1272"/>
    <mergeCell ref="H1272:I1272"/>
    <mergeCell ref="K1272:L1272"/>
    <mergeCell ref="M1272:O1272"/>
    <mergeCell ref="A1290:F1290"/>
    <mergeCell ref="G1290:O1290"/>
    <mergeCell ref="A1291:F1292"/>
    <mergeCell ref="G1291:O1292"/>
    <mergeCell ref="A1293:F1293"/>
    <mergeCell ref="G1293:O1293"/>
    <mergeCell ref="F1288:G1288"/>
    <mergeCell ref="H1288:I1288"/>
    <mergeCell ref="K1288:L1288"/>
    <mergeCell ref="M1288:O1288"/>
    <mergeCell ref="A1289:B1289"/>
    <mergeCell ref="C1289:G1289"/>
    <mergeCell ref="H1289:J1289"/>
    <mergeCell ref="K1289:O1289"/>
    <mergeCell ref="A1279:F1280"/>
    <mergeCell ref="G1279:O1280"/>
    <mergeCell ref="D1282:O1282"/>
    <mergeCell ref="A1284:C1284"/>
    <mergeCell ref="A1285:C1285"/>
    <mergeCell ref="F1287:G1287"/>
    <mergeCell ref="H1287:I1287"/>
    <mergeCell ref="K1287:L1287"/>
    <mergeCell ref="M1287:O1287"/>
    <mergeCell ref="A1312:A1313"/>
    <mergeCell ref="B1312:B1313"/>
    <mergeCell ref="A1314:A1315"/>
    <mergeCell ref="B1314:B1315"/>
    <mergeCell ref="A1316:A1317"/>
    <mergeCell ref="B1316:B1317"/>
    <mergeCell ref="A1306:A1307"/>
    <mergeCell ref="B1306:B1307"/>
    <mergeCell ref="A1308:A1309"/>
    <mergeCell ref="B1308:B1309"/>
    <mergeCell ref="A1310:A1311"/>
    <mergeCell ref="B1310:B1311"/>
    <mergeCell ref="A1294:F1295"/>
    <mergeCell ref="G1294:O1295"/>
    <mergeCell ref="D1297:O1297"/>
    <mergeCell ref="A1299:C1299"/>
    <mergeCell ref="A1300:C1300"/>
    <mergeCell ref="A1304:A1305"/>
    <mergeCell ref="B1304:B1305"/>
    <mergeCell ref="A1330:A1331"/>
    <mergeCell ref="B1330:B1331"/>
    <mergeCell ref="A1332:A1333"/>
    <mergeCell ref="B1332:B1333"/>
    <mergeCell ref="A1334:A1335"/>
    <mergeCell ref="B1334:B1335"/>
    <mergeCell ref="A1324:A1325"/>
    <mergeCell ref="B1324:B1325"/>
    <mergeCell ref="A1326:A1327"/>
    <mergeCell ref="B1326:B1327"/>
    <mergeCell ref="A1328:A1329"/>
    <mergeCell ref="B1328:B1329"/>
    <mergeCell ref="A1318:A1319"/>
    <mergeCell ref="B1318:B1319"/>
    <mergeCell ref="A1320:A1321"/>
    <mergeCell ref="B1320:B1321"/>
    <mergeCell ref="A1322:A1323"/>
    <mergeCell ref="B1322:B1323"/>
    <mergeCell ref="A1349:O1349"/>
    <mergeCell ref="A1350:O1350"/>
    <mergeCell ref="A1351:O1351"/>
    <mergeCell ref="A1352:O1352"/>
    <mergeCell ref="A1353:O1353"/>
    <mergeCell ref="A1354:O1354"/>
    <mergeCell ref="A1343:O1343"/>
    <mergeCell ref="A1344:O1344"/>
    <mergeCell ref="A1345:O1345"/>
    <mergeCell ref="A1346:O1346"/>
    <mergeCell ref="A1347:O1347"/>
    <mergeCell ref="A1348:O1348"/>
    <mergeCell ref="A1336:A1337"/>
    <mergeCell ref="B1336:B1337"/>
    <mergeCell ref="A1338:A1339"/>
    <mergeCell ref="B1338:B1339"/>
    <mergeCell ref="A1340:A1341"/>
    <mergeCell ref="A1342:O1342"/>
  </mergeCells>
  <dataValidations count="1">
    <dataValidation errorStyle="warning" allowBlank="1" showInputMessage="1" showErrorMessage="1" errorTitle="Área" error="Solo puede seleccionar una de las opciones de la lista desplegable" sqref="B1:B3 B1127"/>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77"/>
  <sheetViews>
    <sheetView topLeftCell="A190" workbookViewId="0">
      <selection activeCell="J197" sqref="J197"/>
    </sheetView>
  </sheetViews>
  <sheetFormatPr baseColWidth="10" defaultRowHeight="15" x14ac:dyDescent="0.25"/>
  <cols>
    <col min="5" max="5" width="13" customWidth="1"/>
    <col min="9" max="9" width="13.7109375" customWidth="1"/>
    <col min="15" max="15" width="14" customWidth="1"/>
  </cols>
  <sheetData>
    <row r="1" spans="1:251" s="692" customFormat="1" ht="25.5" customHeight="1" x14ac:dyDescent="0.2">
      <c r="A1" s="248" t="s">
        <v>2</v>
      </c>
      <c r="B1" s="1510" t="s">
        <v>1994</v>
      </c>
      <c r="C1" s="1511"/>
      <c r="D1" s="1511"/>
      <c r="E1" s="1511"/>
      <c r="F1" s="1511"/>
      <c r="G1" s="1511"/>
      <c r="H1" s="1511"/>
      <c r="I1" s="1511"/>
      <c r="J1" s="1511"/>
      <c r="K1" s="1511"/>
      <c r="L1" s="1511"/>
      <c r="M1" s="1511"/>
      <c r="N1" s="1511"/>
      <c r="O1" s="1512"/>
      <c r="HZ1" s="965"/>
      <c r="IA1" s="966"/>
    </row>
    <row r="2" spans="1:251" s="692" customFormat="1" ht="25.5" customHeight="1" x14ac:dyDescent="0.2">
      <c r="A2" s="249" t="s">
        <v>1382</v>
      </c>
      <c r="B2" s="1510" t="s">
        <v>1995</v>
      </c>
      <c r="C2" s="1511"/>
      <c r="D2" s="1511"/>
      <c r="E2" s="1511"/>
      <c r="F2" s="1511"/>
      <c r="G2" s="1511"/>
      <c r="H2" s="1511"/>
      <c r="I2" s="1511"/>
      <c r="J2" s="1511"/>
      <c r="K2" s="1511"/>
      <c r="L2" s="1511"/>
      <c r="M2" s="1511"/>
      <c r="N2" s="1511"/>
      <c r="O2" s="1512"/>
      <c r="HZ2" s="965"/>
      <c r="IA2" s="966"/>
    </row>
    <row r="3" spans="1:251" s="692" customFormat="1" ht="25.5" customHeight="1" x14ac:dyDescent="0.2">
      <c r="A3" s="249" t="s">
        <v>5</v>
      </c>
      <c r="B3" s="1074" t="s">
        <v>1996</v>
      </c>
      <c r="C3" s="1075"/>
      <c r="D3" s="1075"/>
      <c r="E3" s="1075"/>
      <c r="F3" s="1075"/>
      <c r="G3" s="1075"/>
      <c r="H3" s="1075"/>
      <c r="I3" s="1075"/>
      <c r="J3" s="1075"/>
      <c r="K3" s="1075"/>
      <c r="L3" s="1075"/>
      <c r="M3" s="1075"/>
      <c r="N3" s="1075"/>
      <c r="O3" s="1076"/>
      <c r="HZ3" s="965"/>
      <c r="IA3" s="966"/>
    </row>
    <row r="4" spans="1:251" s="692" customFormat="1" ht="31.5" customHeight="1" x14ac:dyDescent="0.2">
      <c r="A4" s="249" t="s">
        <v>1997</v>
      </c>
      <c r="B4" s="1510" t="s">
        <v>1998</v>
      </c>
      <c r="C4" s="1511"/>
      <c r="D4" s="1511"/>
      <c r="E4" s="1511"/>
      <c r="F4" s="1511"/>
      <c r="G4" s="1511"/>
      <c r="H4" s="1511"/>
      <c r="I4" s="1511"/>
      <c r="J4" s="1511"/>
      <c r="K4" s="1511"/>
      <c r="L4" s="1511"/>
      <c r="M4" s="1511"/>
      <c r="N4" s="1511"/>
      <c r="O4" s="1512"/>
      <c r="HZ4" s="965"/>
      <c r="IA4" s="966"/>
    </row>
    <row r="5" spans="1:251" s="694" customFormat="1" x14ac:dyDescent="0.2">
      <c r="A5" s="377"/>
      <c r="B5" s="378"/>
      <c r="C5" s="379"/>
      <c r="D5" s="379"/>
      <c r="E5" s="379"/>
      <c r="F5" s="379"/>
      <c r="G5" s="379"/>
      <c r="H5" s="379"/>
      <c r="I5" s="379"/>
      <c r="J5" s="379"/>
      <c r="K5" s="379"/>
      <c r="L5" s="380"/>
      <c r="M5" s="380"/>
      <c r="N5" s="380"/>
      <c r="O5" s="377"/>
      <c r="P5" s="693"/>
      <c r="Q5" s="967"/>
      <c r="R5" s="692"/>
      <c r="S5" s="692"/>
      <c r="T5" s="968"/>
    </row>
    <row r="6" spans="1:251" s="692" customFormat="1" ht="35.25" customHeight="1" x14ac:dyDescent="0.2">
      <c r="A6" s="695" t="s">
        <v>9</v>
      </c>
      <c r="B6" s="2044" t="s">
        <v>1999</v>
      </c>
      <c r="C6" s="1078"/>
      <c r="D6" s="1078"/>
      <c r="E6" s="1078"/>
      <c r="F6" s="1078"/>
      <c r="G6" s="1078"/>
      <c r="H6" s="1078"/>
      <c r="I6" s="1078"/>
      <c r="J6" s="1079"/>
      <c r="K6" s="1052" t="s">
        <v>11</v>
      </c>
      <c r="L6" s="1052"/>
      <c r="M6" s="1052"/>
      <c r="N6" s="1052"/>
      <c r="O6" s="686">
        <v>0.3</v>
      </c>
      <c r="HZ6" s="965"/>
      <c r="IA6" s="966"/>
    </row>
    <row r="7" spans="1:251" s="692" customFormat="1" ht="15.75" x14ac:dyDescent="0.2">
      <c r="A7" s="696"/>
      <c r="B7" s="697"/>
      <c r="C7" s="698"/>
      <c r="D7" s="698"/>
      <c r="E7" s="698"/>
      <c r="F7" s="698"/>
      <c r="G7" s="698"/>
      <c r="H7" s="698"/>
      <c r="I7" s="698"/>
      <c r="J7" s="698"/>
      <c r="K7" s="698"/>
      <c r="L7" s="698"/>
      <c r="M7" s="698"/>
      <c r="N7" s="698"/>
      <c r="O7" s="696"/>
      <c r="HZ7" s="965"/>
      <c r="IA7" s="966"/>
    </row>
    <row r="8" spans="1:251" s="692" customFormat="1" ht="35.25" customHeight="1" x14ac:dyDescent="0.2">
      <c r="A8" s="695" t="s">
        <v>2000</v>
      </c>
      <c r="B8" s="2045" t="s">
        <v>2001</v>
      </c>
      <c r="C8" s="2046"/>
      <c r="D8" s="2046"/>
      <c r="E8" s="2046"/>
      <c r="F8" s="2046"/>
      <c r="G8" s="2046"/>
      <c r="H8" s="2046"/>
      <c r="I8" s="2046"/>
      <c r="J8" s="2046"/>
      <c r="K8" s="2046"/>
      <c r="L8" s="2046"/>
      <c r="M8" s="2046"/>
      <c r="N8" s="2046"/>
      <c r="O8" s="2047"/>
      <c r="HZ8" s="965"/>
      <c r="IA8" s="966"/>
    </row>
    <row r="9" spans="1:251" s="692" customFormat="1" ht="31.5" x14ac:dyDescent="0.2">
      <c r="A9" s="696"/>
      <c r="B9" s="697"/>
      <c r="C9" s="698"/>
      <c r="D9" s="698"/>
      <c r="E9" s="1049" t="s">
        <v>14</v>
      </c>
      <c r="F9" s="1049"/>
      <c r="G9" s="1049"/>
      <c r="H9" s="1049"/>
      <c r="I9" s="925" t="s">
        <v>15</v>
      </c>
      <c r="J9" s="701"/>
      <c r="K9" s="701"/>
      <c r="L9" s="1049" t="s">
        <v>16</v>
      </c>
      <c r="M9" s="1049"/>
      <c r="N9" s="1049"/>
      <c r="O9" s="925" t="s">
        <v>15</v>
      </c>
      <c r="HZ9" s="965"/>
      <c r="IA9" s="966"/>
    </row>
    <row r="10" spans="1:251" s="702" customFormat="1" ht="13.5" customHeight="1" x14ac:dyDescent="0.2">
      <c r="A10" s="1002" t="s">
        <v>17</v>
      </c>
      <c r="B10" s="1008"/>
      <c r="C10" s="1008"/>
      <c r="D10" s="1003"/>
      <c r="E10" s="1011" t="s">
        <v>2002</v>
      </c>
      <c r="F10" s="1012"/>
      <c r="G10" s="1012"/>
      <c r="H10" s="1013"/>
      <c r="I10" s="924">
        <v>70</v>
      </c>
      <c r="J10" s="1002" t="s">
        <v>19</v>
      </c>
      <c r="K10" s="1003"/>
      <c r="L10" s="1045" t="s">
        <v>1043</v>
      </c>
      <c r="M10" s="1045"/>
      <c r="N10" s="1045"/>
      <c r="O10" s="924">
        <v>90</v>
      </c>
      <c r="P10" s="692"/>
      <c r="IK10" s="969"/>
      <c r="IM10" s="969"/>
      <c r="IP10" s="970" t="s">
        <v>2003</v>
      </c>
      <c r="IQ10" s="971" t="s">
        <v>2004</v>
      </c>
    </row>
    <row r="11" spans="1:251" s="702" customFormat="1" ht="13.5" customHeight="1" x14ac:dyDescent="0.2">
      <c r="A11" s="1004"/>
      <c r="B11" s="1009"/>
      <c r="C11" s="1009"/>
      <c r="D11" s="1005"/>
      <c r="E11" s="1045" t="s">
        <v>2005</v>
      </c>
      <c r="F11" s="1045"/>
      <c r="G11" s="1045"/>
      <c r="H11" s="1045"/>
      <c r="I11" s="924">
        <v>50</v>
      </c>
      <c r="J11" s="1004"/>
      <c r="K11" s="1005"/>
      <c r="L11" s="1045" t="s">
        <v>1043</v>
      </c>
      <c r="M11" s="1045"/>
      <c r="N11" s="1045"/>
      <c r="O11" s="924">
        <v>90</v>
      </c>
      <c r="P11" s="692"/>
      <c r="IK11" s="969"/>
      <c r="IM11" s="969"/>
      <c r="IP11" s="970"/>
      <c r="IQ11" s="971"/>
    </row>
    <row r="12" spans="1:251" s="702" customFormat="1" ht="13.5" customHeight="1" x14ac:dyDescent="0.2">
      <c r="A12" s="1004"/>
      <c r="B12" s="1009"/>
      <c r="C12" s="1009"/>
      <c r="D12" s="1005"/>
      <c r="E12" s="1045" t="s">
        <v>2006</v>
      </c>
      <c r="F12" s="1045"/>
      <c r="G12" s="1045"/>
      <c r="H12" s="1045"/>
      <c r="I12" s="924">
        <v>80</v>
      </c>
      <c r="J12" s="1004"/>
      <c r="K12" s="1005"/>
      <c r="L12" s="1045" t="s">
        <v>1043</v>
      </c>
      <c r="M12" s="1045" t="s">
        <v>1043</v>
      </c>
      <c r="N12" s="1045" t="s">
        <v>1043</v>
      </c>
      <c r="O12" s="924">
        <v>90</v>
      </c>
      <c r="P12" s="692"/>
      <c r="IK12" s="969"/>
      <c r="IM12" s="969"/>
      <c r="IP12" s="970"/>
      <c r="IQ12" s="971"/>
    </row>
    <row r="13" spans="1:251" s="702" customFormat="1" ht="13.5" customHeight="1" x14ac:dyDescent="0.2">
      <c r="A13" s="1004"/>
      <c r="B13" s="1009"/>
      <c r="C13" s="1009"/>
      <c r="D13" s="1005"/>
      <c r="E13" s="1045" t="s">
        <v>2007</v>
      </c>
      <c r="F13" s="1045"/>
      <c r="G13" s="1045"/>
      <c r="H13" s="1045"/>
      <c r="I13" s="924">
        <v>80</v>
      </c>
      <c r="J13" s="1004"/>
      <c r="K13" s="1005"/>
      <c r="L13" s="1045" t="s">
        <v>2008</v>
      </c>
      <c r="M13" s="1045" t="s">
        <v>2008</v>
      </c>
      <c r="N13" s="1045" t="s">
        <v>2008</v>
      </c>
      <c r="O13" s="924">
        <v>90</v>
      </c>
      <c r="P13" s="692"/>
      <c r="IK13" s="969"/>
      <c r="IM13" s="969"/>
      <c r="IP13" s="970"/>
      <c r="IQ13" s="971"/>
    </row>
    <row r="14" spans="1:251" s="702" customFormat="1" ht="13.5" customHeight="1" x14ac:dyDescent="0.2">
      <c r="A14" s="1004"/>
      <c r="B14" s="1009"/>
      <c r="C14" s="1009"/>
      <c r="D14" s="1005"/>
      <c r="E14" s="1045"/>
      <c r="F14" s="1045"/>
      <c r="G14" s="1045"/>
      <c r="H14" s="1045"/>
      <c r="I14" s="924"/>
      <c r="J14" s="1004"/>
      <c r="K14" s="1005"/>
      <c r="L14" s="1045" t="s">
        <v>1023</v>
      </c>
      <c r="M14" s="1045" t="s">
        <v>1023</v>
      </c>
      <c r="N14" s="1045" t="s">
        <v>1023</v>
      </c>
      <c r="O14" s="924">
        <v>80</v>
      </c>
      <c r="P14" s="692"/>
      <c r="IK14" s="969"/>
      <c r="IM14" s="969"/>
      <c r="IP14" s="970"/>
      <c r="IQ14" s="971"/>
    </row>
    <row r="15" spans="1:251" s="702" customFormat="1" ht="13.5" customHeight="1" x14ac:dyDescent="0.2">
      <c r="A15" s="1004"/>
      <c r="B15" s="1009"/>
      <c r="C15" s="1009"/>
      <c r="D15" s="1005"/>
      <c r="E15" s="1045"/>
      <c r="F15" s="1045"/>
      <c r="G15" s="1045"/>
      <c r="H15" s="1045"/>
      <c r="I15" s="924"/>
      <c r="J15" s="1004"/>
      <c r="K15" s="1005"/>
      <c r="L15" s="1045" t="s">
        <v>1043</v>
      </c>
      <c r="M15" s="1045" t="s">
        <v>1043</v>
      </c>
      <c r="N15" s="1045" t="s">
        <v>1043</v>
      </c>
      <c r="O15" s="924">
        <v>90</v>
      </c>
      <c r="P15" s="692"/>
      <c r="IK15" s="969"/>
      <c r="IM15" s="969"/>
      <c r="IP15" s="970"/>
      <c r="IQ15" s="971"/>
    </row>
    <row r="16" spans="1:251" s="702" customFormat="1" ht="13.5" customHeight="1" x14ac:dyDescent="0.2">
      <c r="A16" s="1004"/>
      <c r="B16" s="1009"/>
      <c r="C16" s="1009"/>
      <c r="D16" s="1005"/>
      <c r="E16" s="1045"/>
      <c r="F16" s="1045"/>
      <c r="G16" s="1045"/>
      <c r="H16" s="1045"/>
      <c r="I16" s="924"/>
      <c r="J16" s="1004"/>
      <c r="K16" s="1005"/>
      <c r="L16" s="1045" t="s">
        <v>1021</v>
      </c>
      <c r="M16" s="1045" t="s">
        <v>1023</v>
      </c>
      <c r="N16" s="1045" t="s">
        <v>1023</v>
      </c>
      <c r="O16" s="924">
        <v>80</v>
      </c>
      <c r="P16" s="692"/>
      <c r="IK16" s="969"/>
      <c r="IM16" s="969"/>
      <c r="IP16" s="970"/>
      <c r="IQ16" s="971"/>
    </row>
    <row r="17" spans="1:251" s="702" customFormat="1" ht="13.5" customHeight="1" x14ac:dyDescent="0.2">
      <c r="A17" s="1006"/>
      <c r="B17" s="1010"/>
      <c r="C17" s="1010"/>
      <c r="D17" s="1007"/>
      <c r="E17" s="1045"/>
      <c r="F17" s="1045"/>
      <c r="G17" s="1045"/>
      <c r="H17" s="1045"/>
      <c r="I17" s="924"/>
      <c r="J17" s="1006"/>
      <c r="K17" s="1007"/>
      <c r="L17" s="1045"/>
      <c r="M17" s="1045"/>
      <c r="N17" s="1045"/>
      <c r="O17" s="704"/>
      <c r="P17" s="692"/>
      <c r="IK17" s="969"/>
      <c r="IM17" s="969"/>
      <c r="IP17" s="970"/>
      <c r="IQ17" s="971"/>
    </row>
    <row r="18" spans="1:251" s="692" customFormat="1" ht="15.75" x14ac:dyDescent="0.2">
      <c r="A18" s="696"/>
      <c r="B18" s="697"/>
      <c r="C18" s="698"/>
      <c r="D18" s="698"/>
      <c r="E18" s="698"/>
      <c r="F18" s="698"/>
      <c r="G18" s="698"/>
      <c r="H18" s="698"/>
      <c r="I18" s="698"/>
      <c r="J18" s="698"/>
      <c r="K18" s="698"/>
      <c r="L18" s="698"/>
      <c r="M18" s="698"/>
      <c r="N18" s="698"/>
      <c r="O18" s="696"/>
      <c r="HZ18" s="965"/>
      <c r="IA18" s="966"/>
    </row>
    <row r="19" spans="1:251" s="692" customFormat="1" ht="15.75" x14ac:dyDescent="0.2">
      <c r="A19" s="696"/>
      <c r="B19" s="697"/>
      <c r="C19" s="698"/>
      <c r="D19" s="698"/>
      <c r="E19" s="698"/>
      <c r="F19" s="698"/>
      <c r="G19" s="698"/>
      <c r="H19" s="698"/>
      <c r="I19" s="698"/>
      <c r="J19" s="698"/>
      <c r="K19" s="698"/>
      <c r="L19" s="698"/>
      <c r="M19" s="698"/>
      <c r="N19" s="698"/>
      <c r="O19" s="696"/>
      <c r="HZ19" s="965"/>
      <c r="IA19" s="966"/>
    </row>
    <row r="20" spans="1:251" s="692" customFormat="1" ht="51" customHeight="1" x14ac:dyDescent="0.2">
      <c r="A20" s="705" t="s">
        <v>48</v>
      </c>
      <c r="B20" s="921" t="s">
        <v>49</v>
      </c>
      <c r="C20" s="961" t="s">
        <v>50</v>
      </c>
      <c r="D20" s="961" t="s">
        <v>51</v>
      </c>
      <c r="E20" s="961" t="s">
        <v>52</v>
      </c>
      <c r="F20" s="1041" t="s">
        <v>53</v>
      </c>
      <c r="G20" s="1041"/>
      <c r="H20" s="1041" t="s">
        <v>54</v>
      </c>
      <c r="I20" s="1041"/>
      <c r="J20" s="921" t="s">
        <v>55</v>
      </c>
      <c r="K20" s="1041" t="s">
        <v>56</v>
      </c>
      <c r="L20" s="1041"/>
      <c r="M20" s="1042" t="s">
        <v>57</v>
      </c>
      <c r="N20" s="1043"/>
      <c r="O20" s="1044"/>
      <c r="HZ20" s="965"/>
      <c r="IA20" s="966"/>
    </row>
    <row r="21" spans="1:251" s="692" customFormat="1" ht="72" customHeight="1" x14ac:dyDescent="0.2">
      <c r="A21" s="972" t="s">
        <v>783</v>
      </c>
      <c r="B21" s="261"/>
      <c r="C21" s="949" t="s">
        <v>2009</v>
      </c>
      <c r="D21" s="928" t="s">
        <v>262</v>
      </c>
      <c r="E21" s="973" t="s">
        <v>61</v>
      </c>
      <c r="F21" s="1112" t="s">
        <v>2010</v>
      </c>
      <c r="G21" s="1073"/>
      <c r="H21" s="1497" t="s">
        <v>213</v>
      </c>
      <c r="I21" s="1498"/>
      <c r="J21" s="974">
        <v>10000</v>
      </c>
      <c r="K21" s="1500" t="s">
        <v>433</v>
      </c>
      <c r="L21" s="1500"/>
      <c r="M21" s="1501" t="s">
        <v>2011</v>
      </c>
      <c r="N21" s="1501"/>
      <c r="O21" s="1501"/>
      <c r="P21" s="693"/>
      <c r="HZ21" s="965"/>
      <c r="IA21" s="966"/>
    </row>
    <row r="22" spans="1:251" s="694" customFormat="1" ht="45" customHeight="1" x14ac:dyDescent="0.2">
      <c r="A22" s="1015" t="s">
        <v>67</v>
      </c>
      <c r="B22" s="1017"/>
      <c r="C22" s="1112" t="s">
        <v>2012</v>
      </c>
      <c r="D22" s="1072"/>
      <c r="E22" s="1072"/>
      <c r="F22" s="1072"/>
      <c r="G22" s="1073"/>
      <c r="H22" s="1042" t="s">
        <v>69</v>
      </c>
      <c r="I22" s="1016"/>
      <c r="J22" s="1017"/>
      <c r="K22" s="2048" t="s">
        <v>2013</v>
      </c>
      <c r="L22" s="1643"/>
      <c r="M22" s="1643"/>
      <c r="N22" s="1643"/>
      <c r="O22" s="2049"/>
      <c r="Q22" s="692"/>
      <c r="R22" s="692"/>
      <c r="S22" s="692"/>
      <c r="T22" s="692"/>
    </row>
    <row r="23" spans="1:251" s="694" customFormat="1" ht="38.25" customHeight="1" x14ac:dyDescent="0.2">
      <c r="A23" s="1096" t="s">
        <v>71</v>
      </c>
      <c r="B23" s="1097"/>
      <c r="C23" s="1097"/>
      <c r="D23" s="1097"/>
      <c r="E23" s="1097"/>
      <c r="F23" s="1098"/>
      <c r="G23" s="1099" t="s">
        <v>72</v>
      </c>
      <c r="H23" s="1099"/>
      <c r="I23" s="1099"/>
      <c r="J23" s="1099"/>
      <c r="K23" s="1099"/>
      <c r="L23" s="1099"/>
      <c r="M23" s="1099"/>
      <c r="N23" s="1099"/>
      <c r="O23" s="1099"/>
      <c r="Q23" s="692"/>
      <c r="R23" s="692"/>
      <c r="S23" s="692"/>
      <c r="T23" s="692"/>
    </row>
    <row r="24" spans="1:251" s="694" customFormat="1" ht="18" customHeight="1" x14ac:dyDescent="0.2">
      <c r="A24" s="1148" t="s">
        <v>2014</v>
      </c>
      <c r="B24" s="1149"/>
      <c r="C24" s="1149"/>
      <c r="D24" s="1149"/>
      <c r="E24" s="1149"/>
      <c r="F24" s="1149"/>
      <c r="G24" s="1152" t="s">
        <v>2015</v>
      </c>
      <c r="H24" s="1152"/>
      <c r="I24" s="1152"/>
      <c r="J24" s="1152"/>
      <c r="K24" s="1152"/>
      <c r="L24" s="1152"/>
      <c r="M24" s="1152"/>
      <c r="N24" s="1152"/>
      <c r="O24" s="1152"/>
      <c r="Q24" s="692"/>
      <c r="R24" s="692"/>
      <c r="S24" s="692"/>
      <c r="T24" s="692"/>
    </row>
    <row r="25" spans="1:251" s="694" customFormat="1" ht="10.5" customHeight="1" x14ac:dyDescent="0.2">
      <c r="A25" s="1150"/>
      <c r="B25" s="1151"/>
      <c r="C25" s="1151"/>
      <c r="D25" s="1151"/>
      <c r="E25" s="1151"/>
      <c r="F25" s="1151"/>
      <c r="G25" s="1152"/>
      <c r="H25" s="1152"/>
      <c r="I25" s="1152"/>
      <c r="J25" s="1152"/>
      <c r="K25" s="1152"/>
      <c r="L25" s="1152"/>
      <c r="M25" s="1152"/>
      <c r="N25" s="1152"/>
      <c r="O25" s="1152"/>
      <c r="Q25" s="692"/>
      <c r="R25" s="692"/>
      <c r="S25" s="692"/>
      <c r="T25" s="692"/>
    </row>
    <row r="26" spans="1:251" s="694" customFormat="1" ht="20.25" customHeight="1" x14ac:dyDescent="0.2">
      <c r="A26" s="1096" t="s">
        <v>75</v>
      </c>
      <c r="B26" s="1097"/>
      <c r="C26" s="1097"/>
      <c r="D26" s="1097"/>
      <c r="E26" s="1097"/>
      <c r="F26" s="1097"/>
      <c r="G26" s="1099" t="s">
        <v>76</v>
      </c>
      <c r="H26" s="1099"/>
      <c r="I26" s="1099"/>
      <c r="J26" s="1099"/>
      <c r="K26" s="1099"/>
      <c r="L26" s="1099"/>
      <c r="M26" s="1099"/>
      <c r="N26" s="1099"/>
      <c r="O26" s="1099"/>
      <c r="Q26" s="692"/>
      <c r="R26" s="692"/>
      <c r="S26" s="692"/>
      <c r="T26" s="692"/>
    </row>
    <row r="27" spans="1:251" s="694" customFormat="1" ht="20.25" customHeight="1" x14ac:dyDescent="0.2">
      <c r="A27" s="2050" t="s">
        <v>2011</v>
      </c>
      <c r="B27" s="2050"/>
      <c r="C27" s="2050"/>
      <c r="D27" s="2050"/>
      <c r="E27" s="2050"/>
      <c r="F27" s="2050"/>
      <c r="G27" s="2050" t="s">
        <v>2016</v>
      </c>
      <c r="H27" s="2050"/>
      <c r="I27" s="2050"/>
      <c r="J27" s="2050"/>
      <c r="K27" s="2050"/>
      <c r="L27" s="2050"/>
      <c r="M27" s="2050"/>
      <c r="N27" s="2050"/>
      <c r="O27" s="2050"/>
      <c r="Q27" s="692"/>
      <c r="R27" s="692"/>
      <c r="S27" s="692"/>
      <c r="T27" s="692"/>
    </row>
    <row r="28" spans="1:251" s="694" customFormat="1" ht="22.5" customHeight="1" x14ac:dyDescent="0.2">
      <c r="A28" s="2050"/>
      <c r="B28" s="2050"/>
      <c r="C28" s="2050"/>
      <c r="D28" s="2050"/>
      <c r="E28" s="2050"/>
      <c r="F28" s="2050"/>
      <c r="G28" s="2050"/>
      <c r="H28" s="2050"/>
      <c r="I28" s="2050"/>
      <c r="J28" s="2050"/>
      <c r="K28" s="2050"/>
      <c r="L28" s="2050"/>
      <c r="M28" s="2050"/>
      <c r="N28" s="2050"/>
      <c r="O28" s="2050"/>
      <c r="Q28" s="692"/>
      <c r="R28" s="692"/>
      <c r="S28" s="692"/>
      <c r="T28" s="692"/>
    </row>
    <row r="29" spans="1:251" s="692" customFormat="1" ht="15.75" x14ac:dyDescent="0.2">
      <c r="A29" s="377"/>
      <c r="B29" s="378"/>
      <c r="C29" s="697"/>
      <c r="D29" s="697"/>
      <c r="E29" s="697"/>
      <c r="F29" s="697"/>
      <c r="G29" s="697"/>
      <c r="H29" s="697"/>
      <c r="I29" s="697"/>
      <c r="J29" s="697"/>
      <c r="K29" s="697"/>
      <c r="L29" s="697"/>
      <c r="M29" s="697"/>
      <c r="N29" s="697"/>
      <c r="O29" s="377"/>
      <c r="P29" s="693"/>
      <c r="HZ29" s="965"/>
      <c r="IA29" s="966"/>
    </row>
    <row r="30" spans="1:251" s="694" customFormat="1" ht="15.75" x14ac:dyDescent="0.2">
      <c r="A30" s="697"/>
      <c r="B30" s="697"/>
      <c r="C30" s="377"/>
      <c r="D30" s="1015" t="s">
        <v>77</v>
      </c>
      <c r="E30" s="1016"/>
      <c r="F30" s="1016"/>
      <c r="G30" s="1016"/>
      <c r="H30" s="1016"/>
      <c r="I30" s="1016"/>
      <c r="J30" s="1016"/>
      <c r="K30" s="1016"/>
      <c r="L30" s="1016"/>
      <c r="M30" s="1016"/>
      <c r="N30" s="1016"/>
      <c r="O30" s="1017"/>
      <c r="P30" s="692"/>
      <c r="Q30" s="693"/>
      <c r="R30" s="692"/>
      <c r="S30" s="692"/>
      <c r="T30" s="692"/>
      <c r="U30" s="692"/>
    </row>
    <row r="31" spans="1:251" s="692" customFormat="1" ht="15.75" x14ac:dyDescent="0.2">
      <c r="A31" s="377"/>
      <c r="B31" s="378"/>
      <c r="C31" s="697"/>
      <c r="D31" s="921" t="s">
        <v>78</v>
      </c>
      <c r="E31" s="921" t="s">
        <v>79</v>
      </c>
      <c r="F31" s="921" t="s">
        <v>80</v>
      </c>
      <c r="G31" s="921" t="s">
        <v>81</v>
      </c>
      <c r="H31" s="921" t="s">
        <v>82</v>
      </c>
      <c r="I31" s="921" t="s">
        <v>83</v>
      </c>
      <c r="J31" s="921" t="s">
        <v>84</v>
      </c>
      <c r="K31" s="921" t="s">
        <v>85</v>
      </c>
      <c r="L31" s="921" t="s">
        <v>86</v>
      </c>
      <c r="M31" s="921" t="s">
        <v>87</v>
      </c>
      <c r="N31" s="921" t="s">
        <v>88</v>
      </c>
      <c r="O31" s="921" t="s">
        <v>89</v>
      </c>
      <c r="P31" s="694"/>
      <c r="Q31" s="693"/>
      <c r="IA31" s="965"/>
      <c r="IB31" s="966"/>
    </row>
    <row r="32" spans="1:251" s="694" customFormat="1" ht="15.75" x14ac:dyDescent="0.2">
      <c r="A32" s="1050" t="s">
        <v>90</v>
      </c>
      <c r="B32" s="1050"/>
      <c r="C32" s="1050"/>
      <c r="D32" s="975">
        <v>100</v>
      </c>
      <c r="E32" s="975">
        <f>+D32+900</f>
        <v>1000</v>
      </c>
      <c r="F32" s="975">
        <f t="shared" ref="F32:O32" si="0">+E32+900</f>
        <v>1900</v>
      </c>
      <c r="G32" s="975">
        <f t="shared" si="0"/>
        <v>2800</v>
      </c>
      <c r="H32" s="975">
        <f t="shared" si="0"/>
        <v>3700</v>
      </c>
      <c r="I32" s="975">
        <f t="shared" si="0"/>
        <v>4600</v>
      </c>
      <c r="J32" s="975">
        <f t="shared" si="0"/>
        <v>5500</v>
      </c>
      <c r="K32" s="975">
        <f t="shared" si="0"/>
        <v>6400</v>
      </c>
      <c r="L32" s="975">
        <f t="shared" si="0"/>
        <v>7300</v>
      </c>
      <c r="M32" s="975">
        <f t="shared" si="0"/>
        <v>8200</v>
      </c>
      <c r="N32" s="975">
        <f t="shared" si="0"/>
        <v>9100</v>
      </c>
      <c r="O32" s="975">
        <f t="shared" si="0"/>
        <v>10000</v>
      </c>
      <c r="Q32" s="693"/>
      <c r="R32" s="692"/>
      <c r="S32" s="692"/>
      <c r="T32" s="692"/>
      <c r="U32" s="692"/>
    </row>
    <row r="33" spans="1:236" s="692" customFormat="1" ht="15.75" x14ac:dyDescent="0.2">
      <c r="A33" s="1051" t="s">
        <v>91</v>
      </c>
      <c r="B33" s="1051"/>
      <c r="C33" s="1051"/>
      <c r="D33" s="923">
        <v>668</v>
      </c>
      <c r="E33" s="976">
        <v>1720</v>
      </c>
      <c r="F33" s="976">
        <v>2583</v>
      </c>
      <c r="G33" s="976">
        <v>3203</v>
      </c>
      <c r="H33" s="976">
        <v>3858</v>
      </c>
      <c r="I33" s="976">
        <v>5052</v>
      </c>
      <c r="J33" s="976">
        <v>5590</v>
      </c>
      <c r="K33" s="976">
        <v>5890</v>
      </c>
      <c r="L33" s="976">
        <v>6299</v>
      </c>
      <c r="M33" s="683"/>
      <c r="N33" s="683"/>
      <c r="O33" s="683"/>
      <c r="P33" s="694"/>
      <c r="Q33" s="693"/>
      <c r="IA33" s="965"/>
      <c r="IB33" s="966"/>
    </row>
    <row r="34" spans="1:236" s="713" customFormat="1" ht="15.75" x14ac:dyDescent="0.2">
      <c r="A34" s="2051" t="s">
        <v>2017</v>
      </c>
      <c r="B34" s="2051"/>
      <c r="C34" s="2051"/>
      <c r="D34" s="2051"/>
      <c r="E34" s="2051"/>
      <c r="F34" s="2051"/>
      <c r="G34" s="2051"/>
      <c r="H34" s="2051"/>
      <c r="I34" s="2051"/>
      <c r="J34" s="2051"/>
      <c r="K34" s="2051"/>
      <c r="L34" s="2051"/>
      <c r="M34" s="2051"/>
      <c r="N34" s="2051"/>
      <c r="O34" s="2051"/>
      <c r="P34" s="723"/>
      <c r="Q34" s="720"/>
      <c r="IA34" s="977"/>
      <c r="IB34" s="978"/>
    </row>
    <row r="35" spans="1:236" s="713" customFormat="1" ht="65.25" customHeight="1" x14ac:dyDescent="0.2">
      <c r="A35" s="2052"/>
      <c r="B35" s="2052"/>
      <c r="C35" s="2052"/>
      <c r="D35" s="2052"/>
      <c r="E35" s="2052"/>
      <c r="F35" s="2052"/>
      <c r="G35" s="2052"/>
      <c r="H35" s="2052"/>
      <c r="I35" s="2052"/>
      <c r="J35" s="2052"/>
      <c r="K35" s="2052"/>
      <c r="L35" s="2052"/>
      <c r="M35" s="2052"/>
      <c r="N35" s="2052"/>
      <c r="O35" s="2052"/>
      <c r="P35" s="723"/>
      <c r="Q35" s="979"/>
      <c r="IA35" s="977"/>
      <c r="IB35" s="978"/>
    </row>
    <row r="36" spans="1:236" s="692" customFormat="1" ht="33.75" customHeight="1" x14ac:dyDescent="0.2">
      <c r="A36" s="695" t="s">
        <v>2018</v>
      </c>
      <c r="B36" s="2045" t="s">
        <v>2019</v>
      </c>
      <c r="C36" s="2046"/>
      <c r="D36" s="2046"/>
      <c r="E36" s="2046"/>
      <c r="F36" s="2046"/>
      <c r="G36" s="2046"/>
      <c r="H36" s="2046"/>
      <c r="I36" s="2046"/>
      <c r="J36" s="2046"/>
      <c r="K36" s="2046"/>
      <c r="L36" s="2046"/>
      <c r="M36" s="2046"/>
      <c r="N36" s="2046"/>
      <c r="O36" s="2047"/>
      <c r="P36" s="694"/>
      <c r="Q36" s="693"/>
      <c r="IA36" s="965"/>
      <c r="IB36" s="966"/>
    </row>
    <row r="37" spans="1:236" s="692" customFormat="1" ht="15.75" customHeight="1" x14ac:dyDescent="0.2">
      <c r="A37" s="696"/>
      <c r="B37" s="697"/>
      <c r="C37" s="698"/>
      <c r="D37" s="698"/>
      <c r="E37" s="1049" t="s">
        <v>14</v>
      </c>
      <c r="F37" s="1049"/>
      <c r="G37" s="1049"/>
      <c r="H37" s="1049"/>
      <c r="I37" s="925" t="s">
        <v>15</v>
      </c>
      <c r="J37" s="701"/>
      <c r="K37" s="701"/>
      <c r="L37" s="1049" t="s">
        <v>16</v>
      </c>
      <c r="M37" s="1049"/>
      <c r="N37" s="1049"/>
      <c r="O37" s="925" t="s">
        <v>15</v>
      </c>
      <c r="P37" s="694"/>
      <c r="Q37" s="693"/>
      <c r="IA37" s="965"/>
      <c r="IB37" s="966"/>
    </row>
    <row r="38" spans="1:236" s="692" customFormat="1" ht="15.75" customHeight="1" x14ac:dyDescent="0.2">
      <c r="A38" s="1002" t="s">
        <v>17</v>
      </c>
      <c r="B38" s="1008"/>
      <c r="C38" s="1008"/>
      <c r="D38" s="1003"/>
      <c r="E38" s="1011" t="s">
        <v>2020</v>
      </c>
      <c r="F38" s="1012"/>
      <c r="G38" s="1012"/>
      <c r="H38" s="1013"/>
      <c r="I38" s="924">
        <v>60</v>
      </c>
      <c r="J38" s="1002" t="s">
        <v>19</v>
      </c>
      <c r="K38" s="1003"/>
      <c r="L38" s="1011" t="s">
        <v>1023</v>
      </c>
      <c r="M38" s="1012"/>
      <c r="N38" s="1012"/>
      <c r="O38" s="924">
        <v>80</v>
      </c>
      <c r="P38" s="694"/>
      <c r="Q38" s="693"/>
      <c r="IA38" s="965"/>
      <c r="IB38" s="966"/>
    </row>
    <row r="39" spans="1:236" s="692" customFormat="1" ht="15.75" customHeight="1" x14ac:dyDescent="0.2">
      <c r="A39" s="1004"/>
      <c r="B39" s="1009"/>
      <c r="C39" s="1009"/>
      <c r="D39" s="1005"/>
      <c r="E39" s="1011" t="s">
        <v>2021</v>
      </c>
      <c r="F39" s="1012"/>
      <c r="G39" s="1012"/>
      <c r="H39" s="1013"/>
      <c r="I39" s="924">
        <v>60</v>
      </c>
      <c r="J39" s="1004"/>
      <c r="K39" s="1005"/>
      <c r="L39" s="1011" t="s">
        <v>1021</v>
      </c>
      <c r="M39" s="1012" t="s">
        <v>1021</v>
      </c>
      <c r="N39" s="1012" t="s">
        <v>1021</v>
      </c>
      <c r="O39" s="924">
        <v>80</v>
      </c>
      <c r="P39" s="694"/>
      <c r="Q39" s="693"/>
      <c r="IA39" s="965"/>
      <c r="IB39" s="966"/>
    </row>
    <row r="40" spans="1:236" s="692" customFormat="1" ht="15.75" customHeight="1" x14ac:dyDescent="0.2">
      <c r="A40" s="1004"/>
      <c r="B40" s="1009"/>
      <c r="C40" s="1009"/>
      <c r="D40" s="1005"/>
      <c r="E40" s="1011" t="s">
        <v>2022</v>
      </c>
      <c r="F40" s="1012"/>
      <c r="G40" s="1012"/>
      <c r="H40" s="1013"/>
      <c r="I40" s="924">
        <v>60</v>
      </c>
      <c r="J40" s="1004"/>
      <c r="K40" s="1005"/>
      <c r="L40" s="1011" t="s">
        <v>1023</v>
      </c>
      <c r="M40" s="1012"/>
      <c r="N40" s="1012"/>
      <c r="O40" s="924">
        <v>80</v>
      </c>
      <c r="P40" s="694"/>
      <c r="Q40" s="693"/>
      <c r="IA40" s="965"/>
      <c r="IB40" s="966"/>
    </row>
    <row r="41" spans="1:236" s="692" customFormat="1" ht="15.75" customHeight="1" x14ac:dyDescent="0.2">
      <c r="A41" s="1004"/>
      <c r="B41" s="1009"/>
      <c r="C41" s="1009"/>
      <c r="D41" s="1005"/>
      <c r="E41" s="1011" t="s">
        <v>2023</v>
      </c>
      <c r="F41" s="1012"/>
      <c r="G41" s="1012"/>
      <c r="H41" s="1013"/>
      <c r="I41" s="924">
        <v>60</v>
      </c>
      <c r="J41" s="1004"/>
      <c r="K41" s="1005"/>
      <c r="L41" s="1011" t="s">
        <v>1023</v>
      </c>
      <c r="M41" s="1012"/>
      <c r="N41" s="1012"/>
      <c r="O41" s="924">
        <v>80</v>
      </c>
      <c r="P41" s="694"/>
      <c r="Q41" s="693"/>
      <c r="IA41" s="965"/>
      <c r="IB41" s="966"/>
    </row>
    <row r="42" spans="1:236" s="692" customFormat="1" ht="15.75" customHeight="1" x14ac:dyDescent="0.2">
      <c r="A42" s="1004"/>
      <c r="B42" s="1009"/>
      <c r="C42" s="1009"/>
      <c r="D42" s="1005"/>
      <c r="E42" s="1011" t="s">
        <v>2024</v>
      </c>
      <c r="F42" s="1012"/>
      <c r="G42" s="1012"/>
      <c r="H42" s="1013"/>
      <c r="I42" s="924">
        <v>60</v>
      </c>
      <c r="J42" s="1004"/>
      <c r="K42" s="1005"/>
      <c r="L42" s="1011" t="s">
        <v>1066</v>
      </c>
      <c r="M42" s="1012"/>
      <c r="N42" s="1012"/>
      <c r="O42" s="924">
        <v>80</v>
      </c>
      <c r="P42" s="694"/>
      <c r="Q42" s="693"/>
      <c r="IA42" s="965"/>
      <c r="IB42" s="966"/>
    </row>
    <row r="43" spans="1:236" s="692" customFormat="1" ht="15.75" customHeight="1" x14ac:dyDescent="0.2">
      <c r="A43" s="1004"/>
      <c r="B43" s="1009"/>
      <c r="C43" s="1009"/>
      <c r="D43" s="1005"/>
      <c r="E43" s="1011" t="s">
        <v>2025</v>
      </c>
      <c r="F43" s="1012"/>
      <c r="G43" s="1012"/>
      <c r="H43" s="1013"/>
      <c r="I43" s="924">
        <v>50</v>
      </c>
      <c r="J43" s="1004"/>
      <c r="K43" s="1005"/>
      <c r="L43" s="1011" t="s">
        <v>1021</v>
      </c>
      <c r="M43" s="1012" t="s">
        <v>1021</v>
      </c>
      <c r="N43" s="1012" t="s">
        <v>1021</v>
      </c>
      <c r="O43" s="924">
        <v>80</v>
      </c>
      <c r="P43" s="694"/>
      <c r="Q43" s="693"/>
      <c r="IA43" s="965"/>
      <c r="IB43" s="966"/>
    </row>
    <row r="44" spans="1:236" s="692" customFormat="1" ht="15.75" customHeight="1" x14ac:dyDescent="0.2">
      <c r="A44" s="1004"/>
      <c r="B44" s="1009"/>
      <c r="C44" s="1009"/>
      <c r="D44" s="1005"/>
      <c r="E44" s="1011" t="s">
        <v>2026</v>
      </c>
      <c r="F44" s="1012"/>
      <c r="G44" s="1012"/>
      <c r="H44" s="1013"/>
      <c r="I44" s="924">
        <v>60</v>
      </c>
      <c r="J44" s="1004"/>
      <c r="K44" s="1005"/>
      <c r="L44" s="1011" t="s">
        <v>1023</v>
      </c>
      <c r="M44" s="1012"/>
      <c r="N44" s="1012"/>
      <c r="O44" s="924">
        <v>80</v>
      </c>
      <c r="P44" s="694"/>
      <c r="Q44" s="693"/>
      <c r="IA44" s="965"/>
      <c r="IB44" s="966"/>
    </row>
    <row r="45" spans="1:236" s="692" customFormat="1" ht="15.75" customHeight="1" x14ac:dyDescent="0.2">
      <c r="A45" s="1004"/>
      <c r="B45" s="1009"/>
      <c r="C45" s="1009"/>
      <c r="D45" s="1005"/>
      <c r="E45" s="1011" t="s">
        <v>2027</v>
      </c>
      <c r="F45" s="1012"/>
      <c r="G45" s="1012"/>
      <c r="H45" s="1013"/>
      <c r="I45" s="924">
        <v>60</v>
      </c>
      <c r="J45" s="1004"/>
      <c r="K45" s="1005"/>
      <c r="L45" s="1011" t="s">
        <v>1021</v>
      </c>
      <c r="M45" s="1012" t="s">
        <v>1021</v>
      </c>
      <c r="N45" s="1012" t="s">
        <v>1021</v>
      </c>
      <c r="O45" s="924">
        <v>80</v>
      </c>
      <c r="P45" s="694"/>
      <c r="Q45" s="693"/>
      <c r="IA45" s="965"/>
      <c r="IB45" s="966"/>
    </row>
    <row r="46" spans="1:236" s="692" customFormat="1" ht="15.75" customHeight="1" x14ac:dyDescent="0.2">
      <c r="A46" s="1004"/>
      <c r="B46" s="1009"/>
      <c r="C46" s="1009"/>
      <c r="D46" s="1005"/>
      <c r="E46" s="1011" t="s">
        <v>2028</v>
      </c>
      <c r="F46" s="1012"/>
      <c r="G46" s="1012"/>
      <c r="H46" s="1013"/>
      <c r="I46" s="924">
        <v>60</v>
      </c>
      <c r="J46" s="1004"/>
      <c r="K46" s="1005"/>
      <c r="L46" s="1011" t="s">
        <v>1042</v>
      </c>
      <c r="M46" s="1012"/>
      <c r="N46" s="1012"/>
      <c r="O46" s="924">
        <v>80</v>
      </c>
      <c r="P46" s="694"/>
      <c r="Q46" s="693"/>
      <c r="IA46" s="965"/>
      <c r="IB46" s="966"/>
    </row>
    <row r="47" spans="1:236" s="692" customFormat="1" ht="15.75" customHeight="1" x14ac:dyDescent="0.2">
      <c r="A47" s="1004"/>
      <c r="B47" s="1009"/>
      <c r="C47" s="1009"/>
      <c r="D47" s="1005"/>
      <c r="E47" s="1011" t="s">
        <v>2029</v>
      </c>
      <c r="F47" s="1012"/>
      <c r="G47" s="1012"/>
      <c r="H47" s="1013"/>
      <c r="I47" s="924">
        <v>60</v>
      </c>
      <c r="J47" s="1004"/>
      <c r="K47" s="1005"/>
      <c r="L47" s="1011" t="s">
        <v>2030</v>
      </c>
      <c r="M47" s="1012" t="s">
        <v>2030</v>
      </c>
      <c r="N47" s="1012" t="s">
        <v>2030</v>
      </c>
      <c r="O47" s="924">
        <v>80</v>
      </c>
      <c r="P47" s="694"/>
      <c r="Q47" s="693"/>
      <c r="IA47" s="965"/>
      <c r="IB47" s="966"/>
    </row>
    <row r="48" spans="1:236" s="692" customFormat="1" ht="15.75" customHeight="1" x14ac:dyDescent="0.2">
      <c r="A48" s="1004"/>
      <c r="B48" s="1009"/>
      <c r="C48" s="1009"/>
      <c r="D48" s="1005"/>
      <c r="E48" s="1011" t="s">
        <v>2031</v>
      </c>
      <c r="F48" s="1012"/>
      <c r="G48" s="1012"/>
      <c r="H48" s="1013"/>
      <c r="I48" s="924">
        <v>60</v>
      </c>
      <c r="J48" s="1004"/>
      <c r="K48" s="1005"/>
      <c r="L48" s="1011" t="s">
        <v>2032</v>
      </c>
      <c r="M48" s="1012" t="s">
        <v>2032</v>
      </c>
      <c r="N48" s="1012" t="s">
        <v>2032</v>
      </c>
      <c r="O48" s="924">
        <v>80</v>
      </c>
      <c r="P48" s="694"/>
      <c r="Q48" s="693"/>
      <c r="IA48" s="965"/>
      <c r="IB48" s="966"/>
    </row>
    <row r="49" spans="1:236" s="692" customFormat="1" ht="15.75" customHeight="1" x14ac:dyDescent="0.2">
      <c r="A49" s="1004"/>
      <c r="B49" s="1009"/>
      <c r="C49" s="1009"/>
      <c r="D49" s="1005"/>
      <c r="E49" s="1011" t="s">
        <v>2033</v>
      </c>
      <c r="F49" s="1012"/>
      <c r="G49" s="1012"/>
      <c r="H49" s="1013"/>
      <c r="I49" s="924">
        <v>60</v>
      </c>
      <c r="J49" s="1004"/>
      <c r="K49" s="1005"/>
      <c r="L49" s="1011" t="s">
        <v>1056</v>
      </c>
      <c r="M49" s="1012" t="s">
        <v>1056</v>
      </c>
      <c r="N49" s="1012" t="s">
        <v>1056</v>
      </c>
      <c r="O49" s="924">
        <v>80</v>
      </c>
      <c r="P49" s="694"/>
      <c r="Q49" s="693"/>
      <c r="IA49" s="965"/>
      <c r="IB49" s="966"/>
    </row>
    <row r="50" spans="1:236" s="692" customFormat="1" ht="15.75" customHeight="1" x14ac:dyDescent="0.2">
      <c r="A50" s="1004"/>
      <c r="B50" s="1009"/>
      <c r="C50" s="1009"/>
      <c r="D50" s="1005"/>
      <c r="E50" s="1011" t="s">
        <v>2034</v>
      </c>
      <c r="F50" s="1012"/>
      <c r="G50" s="1012"/>
      <c r="H50" s="1013"/>
      <c r="I50" s="924">
        <v>60</v>
      </c>
      <c r="J50" s="1004"/>
      <c r="K50" s="1005"/>
      <c r="L50" s="1011" t="s">
        <v>1043</v>
      </c>
      <c r="M50" s="1012" t="s">
        <v>1043</v>
      </c>
      <c r="N50" s="1012" t="s">
        <v>1043</v>
      </c>
      <c r="O50" s="924">
        <v>80</v>
      </c>
      <c r="P50" s="694"/>
      <c r="Q50" s="693"/>
      <c r="IA50" s="965"/>
      <c r="IB50" s="966"/>
    </row>
    <row r="51" spans="1:236" s="692" customFormat="1" ht="15.75" customHeight="1" x14ac:dyDescent="0.2">
      <c r="A51" s="1004"/>
      <c r="B51" s="1009"/>
      <c r="C51" s="1009"/>
      <c r="D51" s="1005"/>
      <c r="E51" s="1011" t="s">
        <v>2035</v>
      </c>
      <c r="F51" s="1012"/>
      <c r="G51" s="1012"/>
      <c r="H51" s="1013"/>
      <c r="I51" s="924">
        <v>90</v>
      </c>
      <c r="J51" s="1004"/>
      <c r="K51" s="1005"/>
      <c r="L51" s="1011" t="s">
        <v>2030</v>
      </c>
      <c r="M51" s="1012" t="s">
        <v>2030</v>
      </c>
      <c r="N51" s="1012" t="s">
        <v>2030</v>
      </c>
      <c r="O51" s="924">
        <v>80</v>
      </c>
      <c r="P51" s="694"/>
      <c r="Q51" s="693"/>
      <c r="IA51" s="965"/>
      <c r="IB51" s="966"/>
    </row>
    <row r="52" spans="1:236" s="692" customFormat="1" ht="15.75" customHeight="1" x14ac:dyDescent="0.2">
      <c r="A52" s="1004"/>
      <c r="B52" s="1009"/>
      <c r="C52" s="1009"/>
      <c r="D52" s="1005"/>
      <c r="E52" s="1011" t="s">
        <v>2036</v>
      </c>
      <c r="F52" s="1012"/>
      <c r="G52" s="1012"/>
      <c r="H52" s="1013"/>
      <c r="I52" s="924">
        <v>80</v>
      </c>
      <c r="J52" s="1004"/>
      <c r="K52" s="1005"/>
      <c r="L52" s="1011" t="s">
        <v>1042</v>
      </c>
      <c r="M52" s="1012" t="s">
        <v>1042</v>
      </c>
      <c r="N52" s="1012" t="s">
        <v>1042</v>
      </c>
      <c r="O52" s="924">
        <v>80</v>
      </c>
      <c r="P52" s="694"/>
      <c r="Q52" s="693"/>
      <c r="IA52" s="965"/>
      <c r="IB52" s="966"/>
    </row>
    <row r="53" spans="1:236" s="692" customFormat="1" ht="15.75" customHeight="1" x14ac:dyDescent="0.2">
      <c r="A53" s="1004"/>
      <c r="B53" s="1009"/>
      <c r="C53" s="1009"/>
      <c r="D53" s="1005"/>
      <c r="E53" s="1011" t="s">
        <v>2037</v>
      </c>
      <c r="F53" s="1012"/>
      <c r="G53" s="1012"/>
      <c r="H53" s="1013"/>
      <c r="I53" s="924">
        <v>50</v>
      </c>
      <c r="J53" s="1004"/>
      <c r="K53" s="1005"/>
      <c r="L53" s="1011" t="s">
        <v>1043</v>
      </c>
      <c r="M53" s="1012" t="s">
        <v>1043</v>
      </c>
      <c r="N53" s="1012" t="s">
        <v>1043</v>
      </c>
      <c r="O53" s="924">
        <v>80</v>
      </c>
      <c r="P53" s="694"/>
      <c r="Q53" s="693"/>
      <c r="IA53" s="965"/>
      <c r="IB53" s="966"/>
    </row>
    <row r="54" spans="1:236" s="692" customFormat="1" ht="15.75" customHeight="1" x14ac:dyDescent="0.2">
      <c r="A54" s="1004"/>
      <c r="B54" s="1009"/>
      <c r="C54" s="1009"/>
      <c r="D54" s="1005"/>
      <c r="E54" s="1011"/>
      <c r="F54" s="1012"/>
      <c r="G54" s="1012"/>
      <c r="H54" s="1013"/>
      <c r="I54" s="704"/>
      <c r="J54" s="1004"/>
      <c r="K54" s="1005"/>
      <c r="L54" s="1011" t="s">
        <v>1043</v>
      </c>
      <c r="M54" s="1012" t="s">
        <v>1043</v>
      </c>
      <c r="N54" s="1012" t="s">
        <v>1043</v>
      </c>
      <c r="O54" s="924">
        <v>80</v>
      </c>
      <c r="P54" s="694"/>
      <c r="Q54" s="693"/>
      <c r="IA54" s="965"/>
      <c r="IB54" s="966"/>
    </row>
    <row r="55" spans="1:236" s="692" customFormat="1" ht="15.75" customHeight="1" x14ac:dyDescent="0.2">
      <c r="A55" s="1004"/>
      <c r="B55" s="1009"/>
      <c r="C55" s="1009"/>
      <c r="D55" s="1005"/>
      <c r="E55" s="2053"/>
      <c r="F55" s="2054"/>
      <c r="G55" s="2054"/>
      <c r="H55" s="2055"/>
      <c r="I55" s="704"/>
      <c r="J55" s="1004"/>
      <c r="K55" s="1005"/>
      <c r="L55" s="1011" t="s">
        <v>2030</v>
      </c>
      <c r="M55" s="1012" t="s">
        <v>2030</v>
      </c>
      <c r="N55" s="1012" t="s">
        <v>2030</v>
      </c>
      <c r="O55" s="924">
        <v>80</v>
      </c>
      <c r="P55" s="694"/>
      <c r="Q55" s="693"/>
      <c r="IA55" s="965"/>
      <c r="IB55" s="966"/>
    </row>
    <row r="56" spans="1:236" s="692" customFormat="1" ht="15.75" customHeight="1" x14ac:dyDescent="0.2">
      <c r="A56" s="1004"/>
      <c r="B56" s="1009"/>
      <c r="C56" s="1009"/>
      <c r="D56" s="1005"/>
      <c r="E56" s="1011"/>
      <c r="F56" s="1012"/>
      <c r="G56" s="1012"/>
      <c r="H56" s="1013"/>
      <c r="I56" s="704"/>
      <c r="J56" s="1004"/>
      <c r="K56" s="1005"/>
      <c r="L56" s="1011" t="s">
        <v>1066</v>
      </c>
      <c r="M56" s="1012" t="s">
        <v>1066</v>
      </c>
      <c r="N56" s="1012" t="s">
        <v>1066</v>
      </c>
      <c r="O56" s="924">
        <v>80</v>
      </c>
      <c r="P56" s="694"/>
      <c r="Q56" s="693"/>
      <c r="IA56" s="965"/>
      <c r="IB56" s="966"/>
    </row>
    <row r="57" spans="1:236" s="692" customFormat="1" ht="15.6" customHeight="1" x14ac:dyDescent="0.2">
      <c r="A57" s="1004"/>
      <c r="B57" s="1009"/>
      <c r="C57" s="1009"/>
      <c r="D57" s="1005"/>
      <c r="E57" s="1045"/>
      <c r="F57" s="1045"/>
      <c r="G57" s="1045"/>
      <c r="H57" s="1045"/>
      <c r="I57" s="704"/>
      <c r="J57" s="1004"/>
      <c r="K57" s="1005"/>
      <c r="L57" s="1011" t="s">
        <v>1021</v>
      </c>
      <c r="M57" s="1012" t="s">
        <v>1021</v>
      </c>
      <c r="N57" s="1012" t="s">
        <v>1021</v>
      </c>
      <c r="O57" s="924">
        <v>80</v>
      </c>
      <c r="P57" s="694"/>
      <c r="Q57" s="693"/>
      <c r="IA57" s="965"/>
      <c r="IB57" s="966"/>
    </row>
    <row r="58" spans="1:236" s="692" customFormat="1" ht="15.6" customHeight="1" x14ac:dyDescent="0.2">
      <c r="A58" s="1004"/>
      <c r="B58" s="1009"/>
      <c r="C58" s="1009"/>
      <c r="D58" s="1005"/>
      <c r="E58" s="1045"/>
      <c r="F58" s="1045"/>
      <c r="G58" s="1045"/>
      <c r="H58" s="1045"/>
      <c r="I58" s="704"/>
      <c r="J58" s="1004"/>
      <c r="K58" s="1005"/>
      <c r="L58" s="1011" t="s">
        <v>1023</v>
      </c>
      <c r="M58" s="1012" t="s">
        <v>1023</v>
      </c>
      <c r="N58" s="1012" t="s">
        <v>1023</v>
      </c>
      <c r="O58" s="924">
        <v>80</v>
      </c>
      <c r="P58" s="694"/>
      <c r="Q58" s="693"/>
      <c r="IA58" s="965"/>
      <c r="IB58" s="966"/>
    </row>
    <row r="59" spans="1:236" s="692" customFormat="1" ht="15.6" customHeight="1" x14ac:dyDescent="0.2">
      <c r="A59" s="1004"/>
      <c r="B59" s="1009"/>
      <c r="C59" s="1009"/>
      <c r="D59" s="1005"/>
      <c r="E59" s="1045"/>
      <c r="F59" s="1045"/>
      <c r="G59" s="1045"/>
      <c r="H59" s="1045"/>
      <c r="I59" s="704"/>
      <c r="J59" s="1004"/>
      <c r="K59" s="1005"/>
      <c r="L59" s="1011" t="s">
        <v>2030</v>
      </c>
      <c r="M59" s="1012" t="s">
        <v>2030</v>
      </c>
      <c r="N59" s="1012" t="s">
        <v>2030</v>
      </c>
      <c r="O59" s="924">
        <v>80</v>
      </c>
      <c r="P59" s="694"/>
      <c r="Q59" s="693"/>
      <c r="IA59" s="965"/>
      <c r="IB59" s="966"/>
    </row>
    <row r="60" spans="1:236" s="692" customFormat="1" ht="15.6" customHeight="1" x14ac:dyDescent="0.2">
      <c r="A60" s="1004"/>
      <c r="B60" s="1009"/>
      <c r="C60" s="1009"/>
      <c r="D60" s="1005"/>
      <c r="E60" s="1011"/>
      <c r="F60" s="1012"/>
      <c r="G60" s="1012"/>
      <c r="H60" s="1013"/>
      <c r="I60" s="704"/>
      <c r="J60" s="1004"/>
      <c r="K60" s="1005"/>
      <c r="L60" s="1011" t="s">
        <v>1042</v>
      </c>
      <c r="M60" s="1012"/>
      <c r="N60" s="1012"/>
      <c r="O60" s="924">
        <v>80</v>
      </c>
      <c r="P60" s="694"/>
      <c r="Q60" s="693"/>
      <c r="IA60" s="965"/>
      <c r="IB60" s="966"/>
    </row>
    <row r="61" spans="1:236" s="692" customFormat="1" ht="15.6" customHeight="1" x14ac:dyDescent="0.2">
      <c r="A61" s="1004"/>
      <c r="B61" s="1009"/>
      <c r="C61" s="1009"/>
      <c r="D61" s="1005"/>
      <c r="E61" s="1011"/>
      <c r="F61" s="1012"/>
      <c r="G61" s="1012"/>
      <c r="H61" s="1013"/>
      <c r="I61" s="704"/>
      <c r="J61" s="1004"/>
      <c r="K61" s="1005"/>
      <c r="L61" s="1011" t="s">
        <v>1021</v>
      </c>
      <c r="M61" s="1012"/>
      <c r="N61" s="1012"/>
      <c r="O61" s="924">
        <v>80</v>
      </c>
      <c r="P61" s="694"/>
      <c r="Q61" s="693"/>
      <c r="IA61" s="965"/>
      <c r="IB61" s="966"/>
    </row>
    <row r="62" spans="1:236" s="692" customFormat="1" ht="15.6" customHeight="1" x14ac:dyDescent="0.2">
      <c r="A62" s="1004"/>
      <c r="B62" s="1009"/>
      <c r="C62" s="1009"/>
      <c r="D62" s="1005"/>
      <c r="E62" s="1011"/>
      <c r="F62" s="1012"/>
      <c r="G62" s="1012"/>
      <c r="H62" s="1013"/>
      <c r="I62" s="704"/>
      <c r="J62" s="1004"/>
      <c r="K62" s="1005"/>
      <c r="L62" s="1011" t="s">
        <v>1021</v>
      </c>
      <c r="M62" s="1012"/>
      <c r="N62" s="1012"/>
      <c r="O62" s="924">
        <v>80</v>
      </c>
      <c r="P62" s="694"/>
      <c r="Q62" s="693"/>
      <c r="IA62" s="965"/>
      <c r="IB62" s="966"/>
    </row>
    <row r="63" spans="1:236" s="692" customFormat="1" ht="15.6" customHeight="1" x14ac:dyDescent="0.2">
      <c r="A63" s="1004"/>
      <c r="B63" s="1009"/>
      <c r="C63" s="1009"/>
      <c r="D63" s="1005"/>
      <c r="E63" s="1011"/>
      <c r="F63" s="1012"/>
      <c r="G63" s="1012"/>
      <c r="H63" s="1013"/>
      <c r="I63" s="704"/>
      <c r="J63" s="1004"/>
      <c r="K63" s="1005"/>
      <c r="L63" s="1011" t="s">
        <v>1042</v>
      </c>
      <c r="M63" s="1012"/>
      <c r="N63" s="1012"/>
      <c r="O63" s="924">
        <v>80</v>
      </c>
      <c r="P63" s="694"/>
      <c r="Q63" s="693"/>
      <c r="IA63" s="965"/>
      <c r="IB63" s="966"/>
    </row>
    <row r="64" spans="1:236" s="692" customFormat="1" ht="15.6" customHeight="1" x14ac:dyDescent="0.2">
      <c r="A64" s="1004"/>
      <c r="B64" s="1009"/>
      <c r="C64" s="1009"/>
      <c r="D64" s="1005"/>
      <c r="E64" s="1011"/>
      <c r="F64" s="1012"/>
      <c r="G64" s="1012"/>
      <c r="H64" s="1013"/>
      <c r="I64" s="704"/>
      <c r="J64" s="1004"/>
      <c r="K64" s="1005"/>
      <c r="L64" s="1011" t="s">
        <v>1042</v>
      </c>
      <c r="M64" s="1012"/>
      <c r="N64" s="1012"/>
      <c r="O64" s="924">
        <v>80</v>
      </c>
      <c r="P64" s="694"/>
      <c r="Q64" s="693"/>
      <c r="IA64" s="965"/>
      <c r="IB64" s="966"/>
    </row>
    <row r="65" spans="1:236" s="692" customFormat="1" ht="15.6" customHeight="1" x14ac:dyDescent="0.2">
      <c r="A65" s="1004"/>
      <c r="B65" s="1009"/>
      <c r="C65" s="1009"/>
      <c r="D65" s="1005"/>
      <c r="E65" s="1011"/>
      <c r="F65" s="1012"/>
      <c r="G65" s="1012"/>
      <c r="H65" s="1013"/>
      <c r="I65" s="704"/>
      <c r="J65" s="1004"/>
      <c r="K65" s="1005"/>
      <c r="L65" s="1011" t="s">
        <v>1056</v>
      </c>
      <c r="M65" s="1012"/>
      <c r="N65" s="1012"/>
      <c r="O65" s="924">
        <v>80</v>
      </c>
      <c r="P65" s="694"/>
      <c r="Q65" s="693"/>
      <c r="IA65" s="965"/>
      <c r="IB65" s="966"/>
    </row>
    <row r="66" spans="1:236" s="692" customFormat="1" ht="15.6" customHeight="1" x14ac:dyDescent="0.2">
      <c r="A66" s="1004"/>
      <c r="B66" s="1009"/>
      <c r="C66" s="1009"/>
      <c r="D66" s="1005"/>
      <c r="E66" s="1011"/>
      <c r="F66" s="1012"/>
      <c r="G66" s="1012"/>
      <c r="H66" s="1013"/>
      <c r="I66" s="704"/>
      <c r="J66" s="1004"/>
      <c r="K66" s="1005"/>
      <c r="L66" s="1011" t="s">
        <v>1043</v>
      </c>
      <c r="M66" s="1012"/>
      <c r="N66" s="1012"/>
      <c r="O66" s="924">
        <v>80</v>
      </c>
      <c r="P66" s="694"/>
      <c r="Q66" s="693"/>
      <c r="IA66" s="965"/>
      <c r="IB66" s="966"/>
    </row>
    <row r="67" spans="1:236" s="692" customFormat="1" ht="30" customHeight="1" x14ac:dyDescent="0.2">
      <c r="A67" s="1004"/>
      <c r="B67" s="1009"/>
      <c r="C67" s="1009"/>
      <c r="D67" s="1005"/>
      <c r="E67" s="918"/>
      <c r="F67" s="919"/>
      <c r="G67" s="919"/>
      <c r="H67" s="920"/>
      <c r="I67" s="704"/>
      <c r="J67" s="1004"/>
      <c r="K67" s="1005"/>
      <c r="L67" s="1045" t="s">
        <v>2038</v>
      </c>
      <c r="M67" s="1045"/>
      <c r="N67" s="1045"/>
      <c r="O67" s="924">
        <v>50</v>
      </c>
      <c r="P67" s="694"/>
      <c r="Q67" s="693"/>
      <c r="IA67" s="965"/>
      <c r="IB67" s="966"/>
    </row>
    <row r="68" spans="1:236" s="692" customFormat="1" ht="15.6" customHeight="1" x14ac:dyDescent="0.2">
      <c r="A68" s="1006"/>
      <c r="B68" s="1010"/>
      <c r="C68" s="1010"/>
      <c r="D68" s="1007"/>
      <c r="E68" s="1011"/>
      <c r="F68" s="1012"/>
      <c r="G68" s="1012"/>
      <c r="H68" s="1013"/>
      <c r="I68" s="704"/>
      <c r="J68" s="1006"/>
      <c r="K68" s="1007"/>
      <c r="L68" s="1011" t="s">
        <v>2039</v>
      </c>
      <c r="M68" s="1012"/>
      <c r="N68" s="1012"/>
      <c r="O68" s="924">
        <v>80</v>
      </c>
      <c r="P68" s="694"/>
      <c r="Q68" s="693"/>
      <c r="IA68" s="965"/>
      <c r="IB68" s="966"/>
    </row>
    <row r="69" spans="1:236" s="692" customFormat="1" ht="15.75" x14ac:dyDescent="0.2">
      <c r="A69" s="696"/>
      <c r="B69" s="697"/>
      <c r="C69" s="698"/>
      <c r="D69" s="698"/>
      <c r="E69" s="698"/>
      <c r="F69" s="698"/>
      <c r="G69" s="698"/>
      <c r="H69" s="698"/>
      <c r="I69" s="698"/>
      <c r="J69" s="698"/>
      <c r="K69" s="698"/>
      <c r="L69" s="698"/>
      <c r="M69" s="698"/>
      <c r="N69" s="698"/>
      <c r="O69" s="696"/>
      <c r="P69" s="694"/>
      <c r="Q69" s="693"/>
      <c r="IA69" s="965"/>
      <c r="IB69" s="966"/>
    </row>
    <row r="70" spans="1:236" s="692" customFormat="1" ht="15.75" x14ac:dyDescent="0.2">
      <c r="A70" s="696"/>
      <c r="B70" s="697"/>
      <c r="C70" s="698"/>
      <c r="D70" s="698"/>
      <c r="E70" s="698"/>
      <c r="F70" s="698"/>
      <c r="G70" s="698"/>
      <c r="H70" s="698"/>
      <c r="I70" s="698"/>
      <c r="J70" s="698"/>
      <c r="K70" s="698"/>
      <c r="L70" s="698"/>
      <c r="M70" s="698"/>
      <c r="N70" s="698"/>
      <c r="O70" s="696"/>
      <c r="P70" s="694"/>
      <c r="Q70" s="693"/>
      <c r="IA70" s="965"/>
      <c r="IB70" s="966"/>
    </row>
    <row r="71" spans="1:236" s="692" customFormat="1" ht="31.5" customHeight="1" x14ac:dyDescent="0.2">
      <c r="A71" s="705" t="s">
        <v>48</v>
      </c>
      <c r="B71" s="921" t="s">
        <v>49</v>
      </c>
      <c r="C71" s="961" t="s">
        <v>50</v>
      </c>
      <c r="D71" s="961" t="s">
        <v>51</v>
      </c>
      <c r="E71" s="705" t="s">
        <v>52</v>
      </c>
      <c r="F71" s="1041" t="s">
        <v>53</v>
      </c>
      <c r="G71" s="1041"/>
      <c r="H71" s="1041" t="s">
        <v>54</v>
      </c>
      <c r="I71" s="1041"/>
      <c r="J71" s="921" t="s">
        <v>55</v>
      </c>
      <c r="K71" s="1041" t="s">
        <v>56</v>
      </c>
      <c r="L71" s="1041"/>
      <c r="M71" s="1042" t="s">
        <v>57</v>
      </c>
      <c r="N71" s="1043"/>
      <c r="O71" s="1044"/>
      <c r="P71" s="694"/>
      <c r="Q71" s="693"/>
      <c r="IA71" s="965"/>
      <c r="IB71" s="966"/>
    </row>
    <row r="72" spans="1:236" s="692" customFormat="1" ht="45.75" customHeight="1" x14ac:dyDescent="0.2">
      <c r="A72" s="972" t="s">
        <v>783</v>
      </c>
      <c r="B72" s="261"/>
      <c r="C72" s="932" t="s">
        <v>2040</v>
      </c>
      <c r="D72" s="928" t="s">
        <v>262</v>
      </c>
      <c r="E72" s="973" t="s">
        <v>61</v>
      </c>
      <c r="F72" s="1127" t="s">
        <v>2041</v>
      </c>
      <c r="G72" s="1127"/>
      <c r="H72" s="1497" t="s">
        <v>213</v>
      </c>
      <c r="I72" s="1498"/>
      <c r="J72" s="974">
        <v>490000</v>
      </c>
      <c r="K72" s="1500" t="s">
        <v>433</v>
      </c>
      <c r="L72" s="1500"/>
      <c r="M72" s="1501" t="s">
        <v>2042</v>
      </c>
      <c r="N72" s="1501"/>
      <c r="O72" s="1501"/>
      <c r="P72" s="694"/>
      <c r="Q72" s="693"/>
      <c r="IA72" s="965"/>
      <c r="IB72" s="966"/>
    </row>
    <row r="73" spans="1:236" s="692" customFormat="1" ht="58.5" customHeight="1" x14ac:dyDescent="0.2">
      <c r="A73" s="1015" t="s">
        <v>67</v>
      </c>
      <c r="B73" s="1017"/>
      <c r="C73" s="1112" t="s">
        <v>2043</v>
      </c>
      <c r="D73" s="1072"/>
      <c r="E73" s="1072"/>
      <c r="F73" s="1072"/>
      <c r="G73" s="1073"/>
      <c r="H73" s="1042" t="s">
        <v>69</v>
      </c>
      <c r="I73" s="1016"/>
      <c r="J73" s="1017"/>
      <c r="K73" s="2048" t="s">
        <v>2044</v>
      </c>
      <c r="L73" s="1643"/>
      <c r="M73" s="1643"/>
      <c r="N73" s="1643"/>
      <c r="O73" s="2049"/>
      <c r="P73" s="694"/>
      <c r="Q73" s="693"/>
      <c r="IA73" s="965"/>
      <c r="IB73" s="966"/>
    </row>
    <row r="74" spans="1:236" s="692" customFormat="1" ht="15.75" x14ac:dyDescent="0.2">
      <c r="A74" s="1096" t="s">
        <v>71</v>
      </c>
      <c r="B74" s="1097"/>
      <c r="C74" s="1097"/>
      <c r="D74" s="1097"/>
      <c r="E74" s="1097"/>
      <c r="F74" s="1098"/>
      <c r="G74" s="1099" t="s">
        <v>72</v>
      </c>
      <c r="H74" s="1099"/>
      <c r="I74" s="1099"/>
      <c r="J74" s="1099"/>
      <c r="K74" s="1099"/>
      <c r="L74" s="1099"/>
      <c r="M74" s="1099"/>
      <c r="N74" s="1099"/>
      <c r="O74" s="1099"/>
      <c r="P74" s="694"/>
      <c r="Q74" s="693"/>
      <c r="IA74" s="965"/>
      <c r="IB74" s="966"/>
    </row>
    <row r="75" spans="1:236" s="692" customFormat="1" ht="15.75" customHeight="1" x14ac:dyDescent="0.2">
      <c r="A75" s="1148" t="s">
        <v>2045</v>
      </c>
      <c r="B75" s="1149"/>
      <c r="C75" s="1149"/>
      <c r="D75" s="1149"/>
      <c r="E75" s="1149"/>
      <c r="F75" s="1149"/>
      <c r="G75" s="1152" t="s">
        <v>1951</v>
      </c>
      <c r="H75" s="1152"/>
      <c r="I75" s="1152"/>
      <c r="J75" s="1152"/>
      <c r="K75" s="1152"/>
      <c r="L75" s="1152"/>
      <c r="M75" s="1152"/>
      <c r="N75" s="1152"/>
      <c r="O75" s="1152"/>
      <c r="P75" s="694"/>
      <c r="Q75" s="693"/>
      <c r="IA75" s="965"/>
      <c r="IB75" s="966"/>
    </row>
    <row r="76" spans="1:236" s="692" customFormat="1" ht="15.75" x14ac:dyDescent="0.2">
      <c r="A76" s="1150"/>
      <c r="B76" s="1151"/>
      <c r="C76" s="1151"/>
      <c r="D76" s="1151"/>
      <c r="E76" s="1151"/>
      <c r="F76" s="1151"/>
      <c r="G76" s="1152"/>
      <c r="H76" s="1152"/>
      <c r="I76" s="1152"/>
      <c r="J76" s="1152"/>
      <c r="K76" s="1152"/>
      <c r="L76" s="1152"/>
      <c r="M76" s="1152"/>
      <c r="N76" s="1152"/>
      <c r="O76" s="1152"/>
      <c r="P76" s="694"/>
      <c r="Q76" s="693"/>
      <c r="IA76" s="965"/>
      <c r="IB76" s="966"/>
    </row>
    <row r="77" spans="1:236" s="692" customFormat="1" ht="15.75" x14ac:dyDescent="0.2">
      <c r="A77" s="1096" t="s">
        <v>75</v>
      </c>
      <c r="B77" s="1097"/>
      <c r="C77" s="1097"/>
      <c r="D77" s="1097"/>
      <c r="E77" s="1097"/>
      <c r="F77" s="1097"/>
      <c r="G77" s="1099" t="s">
        <v>76</v>
      </c>
      <c r="H77" s="1099"/>
      <c r="I77" s="1099"/>
      <c r="J77" s="1099"/>
      <c r="K77" s="1099"/>
      <c r="L77" s="1099"/>
      <c r="M77" s="1099"/>
      <c r="N77" s="1099"/>
      <c r="O77" s="1099"/>
      <c r="P77" s="694"/>
      <c r="Q77" s="693"/>
      <c r="IA77" s="965"/>
      <c r="IB77" s="966"/>
    </row>
    <row r="78" spans="1:236" s="692" customFormat="1" ht="15.75" x14ac:dyDescent="0.2">
      <c r="A78" s="2050" t="s">
        <v>2046</v>
      </c>
      <c r="B78" s="2050"/>
      <c r="C78" s="2050"/>
      <c r="D78" s="2050"/>
      <c r="E78" s="2050"/>
      <c r="F78" s="2050"/>
      <c r="G78" s="2050" t="s">
        <v>2047</v>
      </c>
      <c r="H78" s="2050"/>
      <c r="I78" s="2050"/>
      <c r="J78" s="2050"/>
      <c r="K78" s="2050"/>
      <c r="L78" s="2050"/>
      <c r="M78" s="2050"/>
      <c r="N78" s="2050"/>
      <c r="O78" s="2050"/>
      <c r="P78" s="694"/>
      <c r="Q78" s="693"/>
      <c r="IA78" s="965"/>
      <c r="IB78" s="966"/>
    </row>
    <row r="79" spans="1:236" s="692" customFormat="1" ht="15.75" x14ac:dyDescent="0.2">
      <c r="A79" s="2050"/>
      <c r="B79" s="2050"/>
      <c r="C79" s="2050"/>
      <c r="D79" s="2050"/>
      <c r="E79" s="2050"/>
      <c r="F79" s="2050"/>
      <c r="G79" s="2050"/>
      <c r="H79" s="2050"/>
      <c r="I79" s="2050"/>
      <c r="J79" s="2050"/>
      <c r="K79" s="2050"/>
      <c r="L79" s="2050"/>
      <c r="M79" s="2050"/>
      <c r="N79" s="2050"/>
      <c r="O79" s="2050"/>
      <c r="P79" s="694"/>
      <c r="Q79" s="693"/>
      <c r="IA79" s="965"/>
      <c r="IB79" s="966"/>
    </row>
    <row r="80" spans="1:236" s="692" customFormat="1" ht="15.75" x14ac:dyDescent="0.2">
      <c r="A80" s="377"/>
      <c r="B80" s="378"/>
      <c r="C80" s="697"/>
      <c r="D80" s="697"/>
      <c r="E80" s="697"/>
      <c r="F80" s="697"/>
      <c r="G80" s="697"/>
      <c r="H80" s="697"/>
      <c r="I80" s="697"/>
      <c r="J80" s="697"/>
      <c r="K80" s="697"/>
      <c r="L80" s="697"/>
      <c r="M80" s="697"/>
      <c r="N80" s="697"/>
      <c r="O80" s="377"/>
      <c r="P80" s="694"/>
      <c r="Q80" s="693"/>
      <c r="IA80" s="965"/>
      <c r="IB80" s="966"/>
    </row>
    <row r="81" spans="1:236" s="692" customFormat="1" ht="15.75" customHeight="1" x14ac:dyDescent="0.2">
      <c r="A81" s="697"/>
      <c r="B81" s="697"/>
      <c r="C81" s="377"/>
      <c r="D81" s="1015" t="s">
        <v>77</v>
      </c>
      <c r="E81" s="1016"/>
      <c r="F81" s="1016"/>
      <c r="G81" s="1016"/>
      <c r="H81" s="1016"/>
      <c r="I81" s="1016"/>
      <c r="J81" s="1016"/>
      <c r="K81" s="1016"/>
      <c r="L81" s="1016"/>
      <c r="M81" s="1016"/>
      <c r="N81" s="1016"/>
      <c r="O81" s="1017"/>
      <c r="P81" s="694"/>
      <c r="Q81" s="693"/>
      <c r="IA81" s="965"/>
      <c r="IB81" s="966"/>
    </row>
    <row r="82" spans="1:236" s="692" customFormat="1" ht="15.75" x14ac:dyDescent="0.2">
      <c r="A82" s="377"/>
      <c r="B82" s="378"/>
      <c r="C82" s="697"/>
      <c r="D82" s="926" t="s">
        <v>78</v>
      </c>
      <c r="E82" s="926" t="s">
        <v>79</v>
      </c>
      <c r="F82" s="926" t="s">
        <v>80</v>
      </c>
      <c r="G82" s="926" t="s">
        <v>81</v>
      </c>
      <c r="H82" s="926" t="s">
        <v>82</v>
      </c>
      <c r="I82" s="926" t="s">
        <v>83</v>
      </c>
      <c r="J82" s="926" t="s">
        <v>84</v>
      </c>
      <c r="K82" s="926" t="s">
        <v>85</v>
      </c>
      <c r="L82" s="926" t="s">
        <v>86</v>
      </c>
      <c r="M82" s="926" t="s">
        <v>87</v>
      </c>
      <c r="N82" s="926" t="s">
        <v>88</v>
      </c>
      <c r="O82" s="926" t="s">
        <v>89</v>
      </c>
      <c r="P82" s="694"/>
      <c r="Q82" s="693"/>
      <c r="IA82" s="965"/>
      <c r="IB82" s="966"/>
    </row>
    <row r="83" spans="1:236" s="692" customFormat="1" ht="18.75" customHeight="1" x14ac:dyDescent="0.2">
      <c r="A83" s="1050" t="s">
        <v>90</v>
      </c>
      <c r="B83" s="1050"/>
      <c r="C83" s="1050"/>
      <c r="D83" s="975">
        <v>20000</v>
      </c>
      <c r="E83" s="975">
        <f>+D83+40000</f>
        <v>60000</v>
      </c>
      <c r="F83" s="975">
        <f t="shared" ref="F83:K83" si="1">+E83+40000</f>
        <v>100000</v>
      </c>
      <c r="G83" s="975">
        <f t="shared" si="1"/>
        <v>140000</v>
      </c>
      <c r="H83" s="975">
        <f t="shared" si="1"/>
        <v>180000</v>
      </c>
      <c r="I83" s="975">
        <f t="shared" si="1"/>
        <v>220000</v>
      </c>
      <c r="J83" s="975">
        <f t="shared" si="1"/>
        <v>260000</v>
      </c>
      <c r="K83" s="975">
        <f t="shared" si="1"/>
        <v>300000</v>
      </c>
      <c r="L83" s="975">
        <v>350000</v>
      </c>
      <c r="M83" s="975">
        <v>400000</v>
      </c>
      <c r="N83" s="975">
        <v>450000</v>
      </c>
      <c r="O83" s="975">
        <v>490000</v>
      </c>
      <c r="P83" s="694"/>
      <c r="Q83" s="693"/>
      <c r="IA83" s="965"/>
      <c r="IB83" s="966"/>
    </row>
    <row r="84" spans="1:236" s="692" customFormat="1" ht="15.75" x14ac:dyDescent="0.2">
      <c r="A84" s="1051" t="s">
        <v>91</v>
      </c>
      <c r="B84" s="1051"/>
      <c r="C84" s="1051"/>
      <c r="D84" s="976">
        <v>30305</v>
      </c>
      <c r="E84" s="976">
        <v>86035</v>
      </c>
      <c r="F84" s="976">
        <v>134029</v>
      </c>
      <c r="G84" s="976">
        <v>170385</v>
      </c>
      <c r="H84" s="976">
        <v>205116</v>
      </c>
      <c r="I84" s="976">
        <v>243449</v>
      </c>
      <c r="J84" s="976">
        <v>261226</v>
      </c>
      <c r="K84" s="976">
        <v>266974</v>
      </c>
      <c r="L84" s="976">
        <v>278149</v>
      </c>
      <c r="M84" s="683"/>
      <c r="N84" s="683"/>
      <c r="O84" s="683"/>
      <c r="P84" s="694"/>
      <c r="Q84" s="693"/>
      <c r="IA84" s="965"/>
      <c r="IB84" s="966"/>
    </row>
    <row r="85" spans="1:236" s="713" customFormat="1" ht="15.75" x14ac:dyDescent="0.2">
      <c r="A85" s="898"/>
      <c r="B85" s="898"/>
      <c r="C85" s="898"/>
      <c r="D85" s="343"/>
      <c r="E85" s="343"/>
      <c r="F85" s="343"/>
      <c r="G85" s="343"/>
      <c r="H85" s="343"/>
      <c r="I85" s="343"/>
      <c r="J85" s="343"/>
      <c r="K85" s="343"/>
      <c r="L85" s="343"/>
      <c r="M85" s="343"/>
      <c r="N85" s="343"/>
      <c r="O85" s="343"/>
      <c r="P85" s="723"/>
      <c r="Q85" s="720"/>
      <c r="IA85" s="977"/>
      <c r="IB85" s="978"/>
    </row>
    <row r="86" spans="1:236" s="694" customFormat="1" ht="44.25" customHeight="1" x14ac:dyDescent="0.2">
      <c r="A86" s="980" t="s">
        <v>2048</v>
      </c>
      <c r="B86" s="981"/>
      <c r="C86" s="982"/>
      <c r="D86" s="982"/>
      <c r="E86" s="982"/>
      <c r="F86" s="982"/>
      <c r="G86" s="982"/>
      <c r="H86" s="982"/>
      <c r="I86" s="982"/>
      <c r="J86" s="697"/>
      <c r="K86" s="697"/>
      <c r="L86" s="697"/>
      <c r="M86" s="697"/>
      <c r="N86" s="697"/>
      <c r="O86" s="377"/>
      <c r="P86" s="693"/>
      <c r="Q86" s="692"/>
      <c r="R86" s="692"/>
      <c r="S86" s="692"/>
      <c r="T86" s="692"/>
    </row>
    <row r="87" spans="1:236" s="692" customFormat="1" ht="42.75" customHeight="1" x14ac:dyDescent="0.2">
      <c r="A87" s="695" t="s">
        <v>129</v>
      </c>
      <c r="B87" s="1411" t="s">
        <v>2049</v>
      </c>
      <c r="C87" s="1412"/>
      <c r="D87" s="1412"/>
      <c r="E87" s="1412"/>
      <c r="F87" s="1412"/>
      <c r="G87" s="1412"/>
      <c r="H87" s="1412"/>
      <c r="I87" s="1412"/>
      <c r="J87" s="1413"/>
      <c r="K87" s="1052" t="s">
        <v>11</v>
      </c>
      <c r="L87" s="1052"/>
      <c r="M87" s="1052"/>
      <c r="N87" s="1052"/>
      <c r="O87" s="686">
        <v>0.3</v>
      </c>
      <c r="P87" s="693"/>
      <c r="HZ87" s="965"/>
      <c r="IA87" s="966"/>
    </row>
    <row r="88" spans="1:236" s="694" customFormat="1" ht="21" customHeight="1" x14ac:dyDescent="0.2">
      <c r="A88" s="696"/>
      <c r="B88" s="697"/>
      <c r="C88" s="698"/>
      <c r="D88" s="698"/>
      <c r="E88" s="698"/>
      <c r="F88" s="698"/>
      <c r="G88" s="698"/>
      <c r="H88" s="698"/>
      <c r="I88" s="698"/>
      <c r="J88" s="698"/>
      <c r="K88" s="698"/>
      <c r="L88" s="698"/>
      <c r="M88" s="698"/>
      <c r="N88" s="698"/>
      <c r="O88" s="696"/>
      <c r="P88" s="693"/>
      <c r="Q88" s="692"/>
      <c r="R88" s="692"/>
      <c r="S88" s="692"/>
      <c r="T88" s="692"/>
    </row>
    <row r="89" spans="1:236" s="692" customFormat="1" ht="39" customHeight="1" x14ac:dyDescent="0.2">
      <c r="A89" s="695" t="s">
        <v>202</v>
      </c>
      <c r="B89" s="1046"/>
      <c r="C89" s="1047"/>
      <c r="D89" s="1047"/>
      <c r="E89" s="1047"/>
      <c r="F89" s="1047"/>
      <c r="G89" s="1047"/>
      <c r="H89" s="1047"/>
      <c r="I89" s="1047"/>
      <c r="J89" s="1047"/>
      <c r="K89" s="1047"/>
      <c r="L89" s="1047"/>
      <c r="M89" s="1047"/>
      <c r="N89" s="1047"/>
      <c r="O89" s="1048"/>
      <c r="P89" s="693"/>
      <c r="HZ89" s="965"/>
      <c r="IA89" s="966"/>
    </row>
    <row r="90" spans="1:236" s="694" customFormat="1" ht="31.5" x14ac:dyDescent="0.2">
      <c r="A90" s="696"/>
      <c r="B90" s="697"/>
      <c r="C90" s="698"/>
      <c r="D90" s="698"/>
      <c r="E90" s="1049" t="s">
        <v>14</v>
      </c>
      <c r="F90" s="1049"/>
      <c r="G90" s="1049"/>
      <c r="H90" s="1049"/>
      <c r="I90" s="925" t="s">
        <v>15</v>
      </c>
      <c r="J90" s="698"/>
      <c r="K90" s="698"/>
      <c r="L90" s="1049" t="s">
        <v>16</v>
      </c>
      <c r="M90" s="1049"/>
      <c r="N90" s="1049"/>
      <c r="O90" s="925" t="s">
        <v>15</v>
      </c>
      <c r="P90" s="693"/>
      <c r="Q90" s="692"/>
      <c r="R90" s="692"/>
      <c r="S90" s="692"/>
      <c r="T90" s="692"/>
    </row>
    <row r="91" spans="1:236" s="692" customFormat="1" ht="15.75" customHeight="1" x14ac:dyDescent="0.2">
      <c r="A91" s="1002" t="s">
        <v>17</v>
      </c>
      <c r="B91" s="1008"/>
      <c r="C91" s="1008"/>
      <c r="D91" s="1003"/>
      <c r="E91" s="1011" t="s">
        <v>2020</v>
      </c>
      <c r="F91" s="1012"/>
      <c r="G91" s="1012"/>
      <c r="H91" s="1013"/>
      <c r="I91" s="924">
        <v>20</v>
      </c>
      <c r="J91" s="1002" t="s">
        <v>19</v>
      </c>
      <c r="K91" s="1003"/>
      <c r="L91" s="1011" t="s">
        <v>1023</v>
      </c>
      <c r="M91" s="1012"/>
      <c r="N91" s="1012"/>
      <c r="O91" s="924">
        <v>10</v>
      </c>
      <c r="HZ91" s="965"/>
      <c r="IA91" s="966"/>
    </row>
    <row r="92" spans="1:236" s="692" customFormat="1" ht="15.75" customHeight="1" x14ac:dyDescent="0.2">
      <c r="A92" s="1004"/>
      <c r="B92" s="1009"/>
      <c r="C92" s="1009"/>
      <c r="D92" s="1005"/>
      <c r="E92" s="1011" t="s">
        <v>2021</v>
      </c>
      <c r="F92" s="1012"/>
      <c r="G92" s="1012"/>
      <c r="H92" s="1013"/>
      <c r="I92" s="924">
        <v>20</v>
      </c>
      <c r="J92" s="1004"/>
      <c r="K92" s="1005"/>
      <c r="L92" s="1011" t="s">
        <v>1021</v>
      </c>
      <c r="M92" s="1012" t="s">
        <v>1021</v>
      </c>
      <c r="N92" s="1012" t="s">
        <v>1021</v>
      </c>
      <c r="O92" s="924">
        <v>10</v>
      </c>
      <c r="HZ92" s="965"/>
      <c r="IA92" s="966"/>
    </row>
    <row r="93" spans="1:236" s="692" customFormat="1" ht="15.75" customHeight="1" x14ac:dyDescent="0.2">
      <c r="A93" s="1004"/>
      <c r="B93" s="1009"/>
      <c r="C93" s="1009"/>
      <c r="D93" s="1005"/>
      <c r="E93" s="1011" t="s">
        <v>2022</v>
      </c>
      <c r="F93" s="1012"/>
      <c r="G93" s="1012"/>
      <c r="H93" s="1013"/>
      <c r="I93" s="924">
        <v>20</v>
      </c>
      <c r="J93" s="1004"/>
      <c r="K93" s="1005"/>
      <c r="L93" s="1011" t="s">
        <v>1023</v>
      </c>
      <c r="M93" s="1012"/>
      <c r="N93" s="1012"/>
      <c r="O93" s="924">
        <v>10</v>
      </c>
      <c r="HZ93" s="965"/>
      <c r="IA93" s="966"/>
    </row>
    <row r="94" spans="1:236" s="692" customFormat="1" ht="15.75" customHeight="1" x14ac:dyDescent="0.2">
      <c r="A94" s="1004"/>
      <c r="B94" s="1009"/>
      <c r="C94" s="1009"/>
      <c r="D94" s="1005"/>
      <c r="E94" s="1011" t="s">
        <v>2023</v>
      </c>
      <c r="F94" s="1012"/>
      <c r="G94" s="1012"/>
      <c r="H94" s="1013"/>
      <c r="I94" s="924">
        <v>20</v>
      </c>
      <c r="J94" s="1004"/>
      <c r="K94" s="1005"/>
      <c r="L94" s="1011" t="s">
        <v>1023</v>
      </c>
      <c r="M94" s="1012"/>
      <c r="N94" s="1012"/>
      <c r="O94" s="924">
        <v>10</v>
      </c>
      <c r="HZ94" s="965"/>
      <c r="IA94" s="966"/>
    </row>
    <row r="95" spans="1:236" s="692" customFormat="1" ht="15.75" customHeight="1" x14ac:dyDescent="0.2">
      <c r="A95" s="1004"/>
      <c r="B95" s="1009"/>
      <c r="C95" s="1009"/>
      <c r="D95" s="1005"/>
      <c r="E95" s="1011" t="s">
        <v>2024</v>
      </c>
      <c r="F95" s="1012"/>
      <c r="G95" s="1012"/>
      <c r="H95" s="1013"/>
      <c r="I95" s="924">
        <v>20</v>
      </c>
      <c r="J95" s="1004"/>
      <c r="K95" s="1005"/>
      <c r="L95" s="1011" t="s">
        <v>1066</v>
      </c>
      <c r="M95" s="1012"/>
      <c r="N95" s="1012"/>
      <c r="O95" s="924">
        <v>10</v>
      </c>
      <c r="HZ95" s="965"/>
      <c r="IA95" s="966"/>
    </row>
    <row r="96" spans="1:236" s="692" customFormat="1" ht="15.75" customHeight="1" x14ac:dyDescent="0.2">
      <c r="A96" s="1004"/>
      <c r="B96" s="1009"/>
      <c r="C96" s="1009"/>
      <c r="D96" s="1005"/>
      <c r="E96" s="1011" t="s">
        <v>2025</v>
      </c>
      <c r="F96" s="1012"/>
      <c r="G96" s="1012"/>
      <c r="H96" s="1013"/>
      <c r="I96" s="924">
        <v>30</v>
      </c>
      <c r="J96" s="1004"/>
      <c r="K96" s="1005"/>
      <c r="L96" s="1011" t="s">
        <v>1021</v>
      </c>
      <c r="M96" s="1012" t="s">
        <v>1021</v>
      </c>
      <c r="N96" s="1012" t="s">
        <v>1021</v>
      </c>
      <c r="O96" s="924">
        <v>10</v>
      </c>
      <c r="HZ96" s="965"/>
      <c r="IA96" s="966"/>
    </row>
    <row r="97" spans="1:235" s="692" customFormat="1" ht="15.75" customHeight="1" x14ac:dyDescent="0.2">
      <c r="A97" s="1004"/>
      <c r="B97" s="1009"/>
      <c r="C97" s="1009"/>
      <c r="D97" s="1005"/>
      <c r="E97" s="1011" t="s">
        <v>2026</v>
      </c>
      <c r="F97" s="1012"/>
      <c r="G97" s="1012"/>
      <c r="H97" s="1013"/>
      <c r="I97" s="924">
        <v>20</v>
      </c>
      <c r="J97" s="1004"/>
      <c r="K97" s="1005"/>
      <c r="L97" s="1011" t="s">
        <v>1023</v>
      </c>
      <c r="M97" s="1012"/>
      <c r="N97" s="1012"/>
      <c r="O97" s="924">
        <v>10</v>
      </c>
      <c r="HZ97" s="965"/>
      <c r="IA97" s="966"/>
    </row>
    <row r="98" spans="1:235" s="692" customFormat="1" ht="15.75" customHeight="1" x14ac:dyDescent="0.2">
      <c r="A98" s="1004"/>
      <c r="B98" s="1009"/>
      <c r="C98" s="1009"/>
      <c r="D98" s="1005"/>
      <c r="E98" s="1011" t="s">
        <v>2027</v>
      </c>
      <c r="F98" s="1012"/>
      <c r="G98" s="1012"/>
      <c r="H98" s="1013"/>
      <c r="I98" s="924">
        <v>20</v>
      </c>
      <c r="J98" s="1004"/>
      <c r="K98" s="1005"/>
      <c r="L98" s="1011" t="s">
        <v>1021</v>
      </c>
      <c r="M98" s="1012" t="s">
        <v>1021</v>
      </c>
      <c r="N98" s="1012" t="s">
        <v>1021</v>
      </c>
      <c r="O98" s="924">
        <v>10</v>
      </c>
      <c r="HZ98" s="965"/>
      <c r="IA98" s="966"/>
    </row>
    <row r="99" spans="1:235" s="692" customFormat="1" ht="15.75" customHeight="1" x14ac:dyDescent="0.2">
      <c r="A99" s="1004"/>
      <c r="B99" s="1009"/>
      <c r="C99" s="1009"/>
      <c r="D99" s="1005"/>
      <c r="E99" s="1011" t="s">
        <v>2028</v>
      </c>
      <c r="F99" s="1012"/>
      <c r="G99" s="1012"/>
      <c r="H99" s="1013"/>
      <c r="I99" s="924">
        <v>20</v>
      </c>
      <c r="J99" s="1004"/>
      <c r="K99" s="1005"/>
      <c r="L99" s="1045"/>
      <c r="M99" s="1045"/>
      <c r="N99" s="1045"/>
      <c r="O99" s="704"/>
      <c r="HZ99" s="965"/>
      <c r="IA99" s="966"/>
    </row>
    <row r="100" spans="1:235" s="692" customFormat="1" ht="15.75" customHeight="1" x14ac:dyDescent="0.2">
      <c r="A100" s="1004"/>
      <c r="B100" s="1009"/>
      <c r="C100" s="1009"/>
      <c r="D100" s="1005"/>
      <c r="E100" s="1011" t="s">
        <v>2029</v>
      </c>
      <c r="F100" s="1012"/>
      <c r="G100" s="1012"/>
      <c r="H100" s="1013"/>
      <c r="I100" s="924">
        <v>20</v>
      </c>
      <c r="J100" s="1004"/>
      <c r="K100" s="1005"/>
      <c r="L100" s="1045"/>
      <c r="M100" s="1045"/>
      <c r="N100" s="1045"/>
      <c r="O100" s="704"/>
      <c r="HZ100" s="965"/>
      <c r="IA100" s="966"/>
    </row>
    <row r="101" spans="1:235" s="692" customFormat="1" ht="15.75" customHeight="1" x14ac:dyDescent="0.2">
      <c r="A101" s="1004"/>
      <c r="B101" s="1009"/>
      <c r="C101" s="1009"/>
      <c r="D101" s="1005"/>
      <c r="E101" s="1011" t="s">
        <v>2031</v>
      </c>
      <c r="F101" s="1012"/>
      <c r="G101" s="1012"/>
      <c r="H101" s="1013"/>
      <c r="I101" s="924">
        <v>20</v>
      </c>
      <c r="J101" s="1004"/>
      <c r="K101" s="1005"/>
      <c r="L101" s="1045"/>
      <c r="M101" s="1045"/>
      <c r="N101" s="1045"/>
      <c r="O101" s="704"/>
      <c r="HZ101" s="965"/>
      <c r="IA101" s="966"/>
    </row>
    <row r="102" spans="1:235" s="692" customFormat="1" ht="15.75" customHeight="1" x14ac:dyDescent="0.2">
      <c r="A102" s="1004"/>
      <c r="B102" s="1009"/>
      <c r="C102" s="1009"/>
      <c r="D102" s="1005"/>
      <c r="E102" s="1011" t="s">
        <v>2033</v>
      </c>
      <c r="F102" s="1012"/>
      <c r="G102" s="1012"/>
      <c r="H102" s="1013"/>
      <c r="I102" s="924">
        <v>20</v>
      </c>
      <c r="J102" s="1004"/>
      <c r="K102" s="1005"/>
      <c r="L102" s="1045"/>
      <c r="M102" s="1045"/>
      <c r="N102" s="1045"/>
      <c r="O102" s="704"/>
      <c r="HZ102" s="965"/>
      <c r="IA102" s="966"/>
    </row>
    <row r="103" spans="1:235" s="692" customFormat="1" ht="15.75" customHeight="1" x14ac:dyDescent="0.2">
      <c r="A103" s="1004"/>
      <c r="B103" s="1009"/>
      <c r="C103" s="1009"/>
      <c r="D103" s="1005"/>
      <c r="E103" s="1011" t="s">
        <v>2034</v>
      </c>
      <c r="F103" s="1012"/>
      <c r="G103" s="1012"/>
      <c r="H103" s="1013"/>
      <c r="I103" s="924">
        <v>20</v>
      </c>
      <c r="J103" s="1004"/>
      <c r="K103" s="1005"/>
      <c r="L103" s="1045"/>
      <c r="M103" s="1045"/>
      <c r="N103" s="1045"/>
      <c r="O103" s="704"/>
      <c r="HZ103" s="965"/>
      <c r="IA103" s="966"/>
    </row>
    <row r="104" spans="1:235" s="692" customFormat="1" ht="15.75" customHeight="1" x14ac:dyDescent="0.2">
      <c r="A104" s="1004"/>
      <c r="B104" s="1009"/>
      <c r="C104" s="1009"/>
      <c r="D104" s="1005"/>
      <c r="E104" s="1011" t="s">
        <v>2002</v>
      </c>
      <c r="F104" s="1012"/>
      <c r="G104" s="1012"/>
      <c r="H104" s="1013"/>
      <c r="I104" s="924">
        <v>10</v>
      </c>
      <c r="J104" s="1004"/>
      <c r="K104" s="1005"/>
      <c r="L104" s="1045"/>
      <c r="M104" s="1045"/>
      <c r="N104" s="1045"/>
      <c r="O104" s="704"/>
      <c r="HZ104" s="965"/>
      <c r="IA104" s="966"/>
    </row>
    <row r="105" spans="1:235" s="692" customFormat="1" ht="15.75" customHeight="1" x14ac:dyDescent="0.2">
      <c r="A105" s="1004"/>
      <c r="B105" s="1009"/>
      <c r="C105" s="1009"/>
      <c r="D105" s="1005"/>
      <c r="E105" s="1045" t="s">
        <v>2050</v>
      </c>
      <c r="F105" s="1045"/>
      <c r="G105" s="1045"/>
      <c r="H105" s="1045"/>
      <c r="I105" s="924">
        <v>15</v>
      </c>
      <c r="J105" s="1004"/>
      <c r="K105" s="1005"/>
      <c r="L105" s="1045"/>
      <c r="M105" s="1045"/>
      <c r="N105" s="1045"/>
      <c r="O105" s="704"/>
      <c r="HZ105" s="965"/>
      <c r="IA105" s="966"/>
    </row>
    <row r="106" spans="1:235" s="692" customFormat="1" ht="15.75" customHeight="1" x14ac:dyDescent="0.2">
      <c r="A106" s="1004"/>
      <c r="B106" s="1009"/>
      <c r="C106" s="1009"/>
      <c r="D106" s="1005"/>
      <c r="E106" s="1045" t="s">
        <v>2051</v>
      </c>
      <c r="F106" s="1045"/>
      <c r="G106" s="1045"/>
      <c r="H106" s="1045"/>
      <c r="I106" s="924">
        <v>10</v>
      </c>
      <c r="J106" s="1004"/>
      <c r="K106" s="1005"/>
      <c r="L106" s="1045"/>
      <c r="M106" s="1045"/>
      <c r="N106" s="1045"/>
      <c r="O106" s="704"/>
      <c r="HZ106" s="965"/>
      <c r="IA106" s="966"/>
    </row>
    <row r="107" spans="1:235" s="692" customFormat="1" ht="15.75" customHeight="1" x14ac:dyDescent="0.2">
      <c r="A107" s="1004"/>
      <c r="B107" s="1009"/>
      <c r="C107" s="1009"/>
      <c r="D107" s="1005"/>
      <c r="E107" s="1011"/>
      <c r="F107" s="1012"/>
      <c r="G107" s="1012"/>
      <c r="H107" s="1013"/>
      <c r="I107" s="704"/>
      <c r="J107" s="1004"/>
      <c r="K107" s="1005"/>
      <c r="L107" s="1045"/>
      <c r="M107" s="1045"/>
      <c r="N107" s="1045"/>
      <c r="O107" s="704"/>
      <c r="HZ107" s="965"/>
      <c r="IA107" s="966"/>
    </row>
    <row r="108" spans="1:235" s="692" customFormat="1" ht="15.75" x14ac:dyDescent="0.2">
      <c r="A108" s="1004"/>
      <c r="B108" s="1009"/>
      <c r="C108" s="1009"/>
      <c r="D108" s="1005"/>
      <c r="E108" s="1045"/>
      <c r="F108" s="1045"/>
      <c r="G108" s="1045"/>
      <c r="H108" s="1045"/>
      <c r="I108" s="704"/>
      <c r="J108" s="1004"/>
      <c r="K108" s="1005"/>
      <c r="L108" s="1045"/>
      <c r="M108" s="1045"/>
      <c r="N108" s="1045"/>
      <c r="O108" s="704"/>
      <c r="HZ108" s="965"/>
      <c r="IA108" s="966"/>
    </row>
    <row r="109" spans="1:235" s="967" customFormat="1" ht="15" customHeight="1" x14ac:dyDescent="0.2">
      <c r="A109" s="1004"/>
      <c r="B109" s="1009"/>
      <c r="C109" s="1009"/>
      <c r="D109" s="1005"/>
      <c r="E109" s="1045"/>
      <c r="F109" s="1045"/>
      <c r="G109" s="1045"/>
      <c r="H109" s="1045"/>
      <c r="I109" s="704"/>
      <c r="J109" s="1004"/>
      <c r="K109" s="1005"/>
      <c r="L109" s="1045"/>
      <c r="M109" s="1045"/>
      <c r="N109" s="1045"/>
      <c r="O109" s="704"/>
      <c r="T109" s="692"/>
    </row>
    <row r="110" spans="1:235" s="692" customFormat="1" ht="15.75" x14ac:dyDescent="0.2">
      <c r="A110" s="1004"/>
      <c r="B110" s="1009"/>
      <c r="C110" s="1009"/>
      <c r="D110" s="1005"/>
      <c r="E110" s="1045"/>
      <c r="F110" s="1045"/>
      <c r="G110" s="1045"/>
      <c r="H110" s="1045"/>
      <c r="I110" s="704"/>
      <c r="J110" s="1004"/>
      <c r="K110" s="1005"/>
      <c r="L110" s="1045"/>
      <c r="M110" s="1045"/>
      <c r="N110" s="1045"/>
      <c r="O110" s="704"/>
      <c r="HZ110" s="965"/>
      <c r="IA110" s="966"/>
    </row>
    <row r="111" spans="1:235" s="692" customFormat="1" ht="15.75" x14ac:dyDescent="0.2">
      <c r="A111" s="1004"/>
      <c r="B111" s="1009"/>
      <c r="C111" s="1009"/>
      <c r="D111" s="1005"/>
      <c r="E111" s="1045"/>
      <c r="F111" s="1045"/>
      <c r="G111" s="1045"/>
      <c r="H111" s="1045"/>
      <c r="I111" s="704"/>
      <c r="J111" s="1004"/>
      <c r="K111" s="1005"/>
      <c r="L111" s="1045"/>
      <c r="M111" s="1045"/>
      <c r="N111" s="1045"/>
      <c r="O111" s="704"/>
      <c r="HZ111" s="965"/>
      <c r="IA111" s="966"/>
    </row>
    <row r="112" spans="1:235" s="692" customFormat="1" ht="15.75" x14ac:dyDescent="0.2">
      <c r="A112" s="1004"/>
      <c r="B112" s="1009"/>
      <c r="C112" s="1009"/>
      <c r="D112" s="1005"/>
      <c r="E112" s="1045"/>
      <c r="F112" s="1045"/>
      <c r="G112" s="1045"/>
      <c r="H112" s="1045"/>
      <c r="I112" s="704"/>
      <c r="J112" s="1004"/>
      <c r="K112" s="1005"/>
      <c r="L112" s="1045"/>
      <c r="M112" s="1045"/>
      <c r="N112" s="1045"/>
      <c r="O112" s="704"/>
      <c r="HZ112" s="965"/>
      <c r="IA112" s="966"/>
    </row>
    <row r="113" spans="1:236" s="692" customFormat="1" ht="15.75" x14ac:dyDescent="0.2">
      <c r="A113" s="1004"/>
      <c r="B113" s="1009"/>
      <c r="C113" s="1009"/>
      <c r="D113" s="1005"/>
      <c r="E113" s="1045"/>
      <c r="F113" s="1045"/>
      <c r="G113" s="1045"/>
      <c r="H113" s="1045"/>
      <c r="I113" s="704"/>
      <c r="J113" s="1004"/>
      <c r="K113" s="1005"/>
      <c r="L113" s="1045"/>
      <c r="M113" s="1045"/>
      <c r="N113" s="1045"/>
      <c r="O113" s="704"/>
      <c r="HZ113" s="965"/>
      <c r="IA113" s="966"/>
    </row>
    <row r="114" spans="1:236" s="694" customFormat="1" ht="15" customHeight="1" x14ac:dyDescent="0.2">
      <c r="A114" s="1006"/>
      <c r="B114" s="1010"/>
      <c r="C114" s="1010"/>
      <c r="D114" s="1007"/>
      <c r="E114" s="1045"/>
      <c r="F114" s="1045"/>
      <c r="G114" s="1045"/>
      <c r="H114" s="1045"/>
      <c r="I114" s="704"/>
      <c r="J114" s="1006"/>
      <c r="K114" s="1007"/>
      <c r="L114" s="1045"/>
      <c r="M114" s="1045"/>
      <c r="N114" s="1045"/>
      <c r="O114" s="704"/>
      <c r="Q114" s="692"/>
      <c r="R114" s="692"/>
      <c r="S114" s="692"/>
      <c r="T114" s="692"/>
    </row>
    <row r="115" spans="1:236" s="694" customFormat="1" ht="15" customHeight="1" x14ac:dyDescent="0.2">
      <c r="A115" s="696"/>
      <c r="B115" s="697"/>
      <c r="C115" s="698"/>
      <c r="D115" s="698"/>
      <c r="E115" s="698"/>
      <c r="F115" s="698"/>
      <c r="G115" s="698"/>
      <c r="H115" s="698"/>
      <c r="I115" s="698"/>
      <c r="J115" s="698"/>
      <c r="K115" s="698"/>
      <c r="L115" s="698"/>
      <c r="M115" s="698"/>
      <c r="N115" s="698"/>
      <c r="O115" s="696"/>
      <c r="Q115" s="692"/>
      <c r="R115" s="692"/>
      <c r="S115" s="692"/>
      <c r="T115" s="692"/>
    </row>
    <row r="116" spans="1:236" s="692" customFormat="1" ht="15.75" x14ac:dyDescent="0.2">
      <c r="A116" s="696"/>
      <c r="B116" s="697"/>
      <c r="C116" s="698"/>
      <c r="D116" s="698"/>
      <c r="E116" s="698"/>
      <c r="F116" s="698"/>
      <c r="G116" s="698"/>
      <c r="H116" s="698"/>
      <c r="I116" s="698"/>
      <c r="J116" s="698"/>
      <c r="K116" s="698"/>
      <c r="L116" s="698"/>
      <c r="M116" s="698"/>
      <c r="N116" s="698"/>
      <c r="O116" s="696"/>
      <c r="HZ116" s="965"/>
      <c r="IA116" s="966"/>
    </row>
    <row r="117" spans="1:236" s="692" customFormat="1" ht="63" x14ac:dyDescent="0.2">
      <c r="A117" s="705" t="s">
        <v>48</v>
      </c>
      <c r="B117" s="921" t="s">
        <v>49</v>
      </c>
      <c r="C117" s="961" t="s">
        <v>50</v>
      </c>
      <c r="D117" s="961" t="s">
        <v>51</v>
      </c>
      <c r="E117" s="705" t="s">
        <v>52</v>
      </c>
      <c r="F117" s="1041" t="s">
        <v>53</v>
      </c>
      <c r="G117" s="1041"/>
      <c r="H117" s="1041" t="s">
        <v>54</v>
      </c>
      <c r="I117" s="1041"/>
      <c r="J117" s="921" t="s">
        <v>55</v>
      </c>
      <c r="K117" s="1041" t="s">
        <v>56</v>
      </c>
      <c r="L117" s="1041"/>
      <c r="M117" s="1042" t="s">
        <v>57</v>
      </c>
      <c r="N117" s="1043"/>
      <c r="O117" s="1044"/>
      <c r="HZ117" s="965"/>
      <c r="IA117" s="966"/>
    </row>
    <row r="118" spans="1:236" s="692" customFormat="1" ht="68.25" customHeight="1" x14ac:dyDescent="0.2">
      <c r="A118" s="972" t="s">
        <v>783</v>
      </c>
      <c r="B118" s="983"/>
      <c r="C118" s="973" t="s">
        <v>2052</v>
      </c>
      <c r="D118" s="973" t="s">
        <v>262</v>
      </c>
      <c r="E118" s="973" t="s">
        <v>601</v>
      </c>
      <c r="F118" s="1112" t="s">
        <v>2053</v>
      </c>
      <c r="G118" s="1073"/>
      <c r="H118" s="1499" t="s">
        <v>1235</v>
      </c>
      <c r="I118" s="1482"/>
      <c r="J118" s="984">
        <v>1</v>
      </c>
      <c r="K118" s="1500" t="s">
        <v>1106</v>
      </c>
      <c r="L118" s="1500"/>
      <c r="M118" s="1501" t="s">
        <v>2042</v>
      </c>
      <c r="N118" s="1501"/>
      <c r="O118" s="1501"/>
      <c r="HZ118" s="965"/>
      <c r="IA118" s="966"/>
    </row>
    <row r="119" spans="1:236" s="692" customFormat="1" ht="48.75" customHeight="1" x14ac:dyDescent="0.2">
      <c r="A119" s="1015" t="s">
        <v>67</v>
      </c>
      <c r="B119" s="1017"/>
      <c r="C119" s="1502" t="s">
        <v>2054</v>
      </c>
      <c r="D119" s="1503"/>
      <c r="E119" s="1503"/>
      <c r="F119" s="1503"/>
      <c r="G119" s="1504"/>
      <c r="H119" s="1042" t="s">
        <v>69</v>
      </c>
      <c r="I119" s="1016"/>
      <c r="J119" s="1017"/>
      <c r="K119" s="1497" t="s">
        <v>2055</v>
      </c>
      <c r="L119" s="1509"/>
      <c r="M119" s="1509"/>
      <c r="N119" s="1509"/>
      <c r="O119" s="1498"/>
      <c r="HZ119" s="965"/>
      <c r="IA119" s="966"/>
    </row>
    <row r="120" spans="1:236" s="692" customFormat="1" ht="15.75" x14ac:dyDescent="0.2">
      <c r="A120" s="1096" t="s">
        <v>71</v>
      </c>
      <c r="B120" s="1097"/>
      <c r="C120" s="1097"/>
      <c r="D120" s="1097"/>
      <c r="E120" s="1097"/>
      <c r="F120" s="1098"/>
      <c r="G120" s="1099" t="s">
        <v>72</v>
      </c>
      <c r="H120" s="1099"/>
      <c r="I120" s="1099"/>
      <c r="J120" s="1099"/>
      <c r="K120" s="1099"/>
      <c r="L120" s="1099"/>
      <c r="M120" s="1099"/>
      <c r="N120" s="1099"/>
      <c r="O120" s="1099"/>
      <c r="HZ120" s="965"/>
      <c r="IA120" s="966"/>
    </row>
    <row r="121" spans="1:236" s="692" customFormat="1" ht="15.75" customHeight="1" x14ac:dyDescent="0.2">
      <c r="A121" s="1148" t="s">
        <v>2056</v>
      </c>
      <c r="B121" s="1149"/>
      <c r="C121" s="1149"/>
      <c r="D121" s="1149"/>
      <c r="E121" s="1149"/>
      <c r="F121" s="1149"/>
      <c r="G121" s="1152" t="s">
        <v>2057</v>
      </c>
      <c r="H121" s="1152"/>
      <c r="I121" s="1152"/>
      <c r="J121" s="1152"/>
      <c r="K121" s="1152"/>
      <c r="L121" s="1152"/>
      <c r="M121" s="1152"/>
      <c r="N121" s="1152"/>
      <c r="O121" s="1152"/>
      <c r="HZ121" s="965"/>
      <c r="IA121" s="966"/>
    </row>
    <row r="122" spans="1:236" s="692" customFormat="1" ht="15.75" x14ac:dyDescent="0.2">
      <c r="A122" s="1150"/>
      <c r="B122" s="1151"/>
      <c r="C122" s="1151"/>
      <c r="D122" s="1151"/>
      <c r="E122" s="1151"/>
      <c r="F122" s="1151"/>
      <c r="G122" s="1152"/>
      <c r="H122" s="1152"/>
      <c r="I122" s="1152"/>
      <c r="J122" s="1152"/>
      <c r="K122" s="1152"/>
      <c r="L122" s="1152"/>
      <c r="M122" s="1152"/>
      <c r="N122" s="1152"/>
      <c r="O122" s="1152"/>
      <c r="HZ122" s="965"/>
      <c r="IA122" s="966"/>
    </row>
    <row r="123" spans="1:236" s="692" customFormat="1" ht="15.75" x14ac:dyDescent="0.2">
      <c r="A123" s="1096" t="s">
        <v>75</v>
      </c>
      <c r="B123" s="1097"/>
      <c r="C123" s="1097"/>
      <c r="D123" s="1097"/>
      <c r="E123" s="1097"/>
      <c r="F123" s="1097"/>
      <c r="G123" s="1099" t="s">
        <v>76</v>
      </c>
      <c r="H123" s="1099"/>
      <c r="I123" s="1099"/>
      <c r="J123" s="1099"/>
      <c r="K123" s="1099"/>
      <c r="L123" s="1099"/>
      <c r="M123" s="1099"/>
      <c r="N123" s="1099"/>
      <c r="O123" s="1099"/>
      <c r="HZ123" s="965"/>
      <c r="IA123" s="966"/>
    </row>
    <row r="124" spans="1:236" s="692" customFormat="1" ht="15.75" x14ac:dyDescent="0.2">
      <c r="A124" s="2050" t="s">
        <v>1274</v>
      </c>
      <c r="B124" s="2050"/>
      <c r="C124" s="2050"/>
      <c r="D124" s="2050"/>
      <c r="E124" s="2050"/>
      <c r="F124" s="2050"/>
      <c r="G124" s="2050" t="s">
        <v>2047</v>
      </c>
      <c r="H124" s="2050"/>
      <c r="I124" s="2050"/>
      <c r="J124" s="2050"/>
      <c r="K124" s="2050"/>
      <c r="L124" s="2050"/>
      <c r="M124" s="2050"/>
      <c r="N124" s="2050"/>
      <c r="O124" s="2050"/>
      <c r="P124" s="693"/>
      <c r="HZ124" s="965"/>
      <c r="IA124" s="966"/>
    </row>
    <row r="125" spans="1:236" s="694" customFormat="1" ht="15" customHeight="1" x14ac:dyDescent="0.2">
      <c r="A125" s="2050"/>
      <c r="B125" s="2050"/>
      <c r="C125" s="2050"/>
      <c r="D125" s="2050"/>
      <c r="E125" s="2050"/>
      <c r="F125" s="2050"/>
      <c r="G125" s="2050"/>
      <c r="H125" s="2050"/>
      <c r="I125" s="2050"/>
      <c r="J125" s="2050"/>
      <c r="K125" s="2050"/>
      <c r="L125" s="2050"/>
      <c r="M125" s="2050"/>
      <c r="N125" s="2050"/>
      <c r="O125" s="2050"/>
      <c r="Q125" s="692"/>
      <c r="R125" s="692"/>
      <c r="S125" s="692"/>
      <c r="T125" s="692"/>
    </row>
    <row r="126" spans="1:236" s="692" customFormat="1" ht="15.75" x14ac:dyDescent="0.2">
      <c r="A126" s="377"/>
      <c r="B126" s="378"/>
      <c r="C126" s="697"/>
      <c r="D126" s="697"/>
      <c r="E126" s="697"/>
      <c r="F126" s="697"/>
      <c r="G126" s="697"/>
      <c r="H126" s="697"/>
      <c r="I126" s="697"/>
      <c r="J126" s="697"/>
      <c r="K126" s="697"/>
      <c r="L126" s="697"/>
      <c r="M126" s="697"/>
      <c r="N126" s="697"/>
      <c r="O126" s="377"/>
      <c r="P126" s="693"/>
      <c r="HZ126" s="965"/>
      <c r="IA126" s="966"/>
    </row>
    <row r="127" spans="1:236" s="694" customFormat="1" ht="15" customHeight="1" x14ac:dyDescent="0.2">
      <c r="A127" s="697"/>
      <c r="B127" s="697"/>
      <c r="C127" s="377"/>
      <c r="D127" s="1015" t="s">
        <v>77</v>
      </c>
      <c r="E127" s="1016"/>
      <c r="F127" s="1016"/>
      <c r="G127" s="1016"/>
      <c r="H127" s="1016"/>
      <c r="I127" s="1016"/>
      <c r="J127" s="1016"/>
      <c r="K127" s="1016"/>
      <c r="L127" s="1016"/>
      <c r="M127" s="1016"/>
      <c r="N127" s="1016"/>
      <c r="O127" s="1017"/>
      <c r="P127" s="692"/>
      <c r="Q127" s="693"/>
      <c r="R127" s="692"/>
      <c r="S127" s="692"/>
      <c r="T127" s="692"/>
      <c r="U127" s="692"/>
    </row>
    <row r="128" spans="1:236" s="692" customFormat="1" ht="15.75" x14ac:dyDescent="0.2">
      <c r="A128" s="377"/>
      <c r="B128" s="378"/>
      <c r="C128" s="697"/>
      <c r="D128" s="921" t="s">
        <v>78</v>
      </c>
      <c r="E128" s="921" t="s">
        <v>79</v>
      </c>
      <c r="F128" s="921" t="s">
        <v>80</v>
      </c>
      <c r="G128" s="921" t="s">
        <v>81</v>
      </c>
      <c r="H128" s="921" t="s">
        <v>82</v>
      </c>
      <c r="I128" s="921" t="s">
        <v>83</v>
      </c>
      <c r="J128" s="921" t="s">
        <v>84</v>
      </c>
      <c r="K128" s="921" t="s">
        <v>85</v>
      </c>
      <c r="L128" s="921" t="s">
        <v>86</v>
      </c>
      <c r="M128" s="921" t="s">
        <v>87</v>
      </c>
      <c r="N128" s="921" t="s">
        <v>88</v>
      </c>
      <c r="O128" s="921" t="s">
        <v>89</v>
      </c>
      <c r="P128" s="694"/>
      <c r="Q128" s="693"/>
      <c r="IA128" s="965"/>
      <c r="IB128" s="966"/>
    </row>
    <row r="129" spans="1:21" s="694" customFormat="1" ht="15" customHeight="1" x14ac:dyDescent="0.2">
      <c r="A129" s="1050" t="s">
        <v>90</v>
      </c>
      <c r="B129" s="1050"/>
      <c r="C129" s="1050"/>
      <c r="D129" s="922"/>
      <c r="E129" s="390"/>
      <c r="F129" s="390"/>
      <c r="G129" s="390"/>
      <c r="H129" s="390"/>
      <c r="I129" s="390"/>
      <c r="J129" s="985"/>
      <c r="K129" s="985">
        <v>1</v>
      </c>
      <c r="L129" s="390"/>
      <c r="M129" s="390"/>
      <c r="N129" s="390"/>
      <c r="O129" s="390"/>
      <c r="Q129" s="693"/>
      <c r="R129" s="692"/>
      <c r="S129" s="692"/>
      <c r="T129" s="692"/>
      <c r="U129" s="692"/>
    </row>
    <row r="130" spans="1:21" s="694" customFormat="1" ht="16.5" customHeight="1" x14ac:dyDescent="0.2">
      <c r="A130" s="1051" t="s">
        <v>91</v>
      </c>
      <c r="B130" s="1051"/>
      <c r="C130" s="1051"/>
      <c r="D130" s="683"/>
      <c r="E130" s="683"/>
      <c r="F130" s="683"/>
      <c r="G130" s="683"/>
      <c r="H130" s="683"/>
      <c r="I130" s="683"/>
      <c r="J130" s="683"/>
      <c r="K130" s="923">
        <v>1</v>
      </c>
      <c r="L130" s="683"/>
      <c r="M130" s="683"/>
      <c r="N130" s="683"/>
      <c r="O130" s="683"/>
      <c r="P130" s="693"/>
      <c r="Q130" s="692"/>
      <c r="R130" s="692"/>
      <c r="S130" s="692"/>
      <c r="T130" s="692"/>
    </row>
    <row r="131" spans="1:21" s="694" customFormat="1" ht="16.5" customHeight="1" x14ac:dyDescent="0.2">
      <c r="A131" s="898"/>
      <c r="B131" s="898"/>
      <c r="C131" s="898"/>
      <c r="D131" s="343"/>
      <c r="E131" s="343"/>
      <c r="F131" s="343"/>
      <c r="G131" s="343"/>
      <c r="H131" s="343"/>
      <c r="I131" s="343"/>
      <c r="J131" s="343"/>
      <c r="K131" s="343"/>
      <c r="L131" s="343"/>
      <c r="M131" s="343"/>
      <c r="N131" s="343"/>
      <c r="O131" s="343"/>
      <c r="P131" s="693"/>
      <c r="Q131" s="692"/>
      <c r="R131" s="692"/>
      <c r="S131" s="692"/>
      <c r="T131" s="692"/>
    </row>
    <row r="132" spans="1:21" s="694" customFormat="1" ht="16.5" customHeight="1" x14ac:dyDescent="0.2">
      <c r="A132" s="934" t="s">
        <v>48</v>
      </c>
      <c r="B132" s="934" t="s">
        <v>49</v>
      </c>
      <c r="C132" s="1092" t="s">
        <v>50</v>
      </c>
      <c r="D132" s="1092"/>
      <c r="E132" s="1092"/>
      <c r="F132" s="1092" t="s">
        <v>53</v>
      </c>
      <c r="G132" s="1092"/>
      <c r="H132" s="1092" t="s">
        <v>54</v>
      </c>
      <c r="I132" s="1092"/>
      <c r="J132" s="934" t="s">
        <v>55</v>
      </c>
      <c r="K132" s="1092" t="s">
        <v>56</v>
      </c>
      <c r="L132" s="1092"/>
      <c r="M132" s="2056" t="s">
        <v>57</v>
      </c>
      <c r="N132" s="2057"/>
      <c r="O132" s="2058"/>
      <c r="P132" s="693"/>
      <c r="Q132" s="692"/>
      <c r="R132" s="692"/>
      <c r="S132" s="692"/>
      <c r="T132" s="692"/>
    </row>
    <row r="133" spans="1:21" s="694" customFormat="1" ht="135" customHeight="1" x14ac:dyDescent="0.2">
      <c r="A133" s="27" t="s">
        <v>92</v>
      </c>
      <c r="B133" s="291">
        <v>0.4</v>
      </c>
      <c r="C133" s="2063" t="s">
        <v>2058</v>
      </c>
      <c r="D133" s="1736"/>
      <c r="E133" s="2064"/>
      <c r="F133" s="2063" t="s">
        <v>2059</v>
      </c>
      <c r="G133" s="2064"/>
      <c r="H133" s="1133" t="s">
        <v>290</v>
      </c>
      <c r="I133" s="1117"/>
      <c r="J133" s="927">
        <v>100</v>
      </c>
      <c r="K133" s="1108" t="s">
        <v>433</v>
      </c>
      <c r="L133" s="1108"/>
      <c r="M133" s="1109" t="s">
        <v>1274</v>
      </c>
      <c r="N133" s="1109"/>
      <c r="O133" s="1109"/>
      <c r="P133" s="693"/>
      <c r="Q133" s="692"/>
      <c r="R133" s="692"/>
      <c r="S133" s="692"/>
      <c r="T133" s="692"/>
    </row>
    <row r="134" spans="1:21" s="694" customFormat="1" ht="61.5" customHeight="1" x14ac:dyDescent="0.2">
      <c r="A134" s="1110" t="s">
        <v>67</v>
      </c>
      <c r="B134" s="1111"/>
      <c r="C134" s="1112" t="s">
        <v>2060</v>
      </c>
      <c r="D134" s="1072"/>
      <c r="E134" s="1072"/>
      <c r="F134" s="1072"/>
      <c r="G134" s="1073"/>
      <c r="H134" s="1110" t="s">
        <v>98</v>
      </c>
      <c r="I134" s="1124"/>
      <c r="J134" s="1111"/>
      <c r="K134" s="1112" t="s">
        <v>2061</v>
      </c>
      <c r="L134" s="1146"/>
      <c r="M134" s="1146"/>
      <c r="N134" s="1146"/>
      <c r="O134" s="1147"/>
      <c r="P134" s="693"/>
      <c r="Q134" s="692"/>
      <c r="R134" s="692"/>
      <c r="S134" s="692"/>
      <c r="T134" s="692"/>
    </row>
    <row r="135" spans="1:21" s="694" customFormat="1" ht="16.5" customHeight="1" x14ac:dyDescent="0.2">
      <c r="A135" s="2059" t="s">
        <v>71</v>
      </c>
      <c r="B135" s="2060"/>
      <c r="C135" s="2060"/>
      <c r="D135" s="2060"/>
      <c r="E135" s="2060"/>
      <c r="F135" s="2061"/>
      <c r="G135" s="2062" t="s">
        <v>72</v>
      </c>
      <c r="H135" s="2062"/>
      <c r="I135" s="2062"/>
      <c r="J135" s="2062"/>
      <c r="K135" s="2062"/>
      <c r="L135" s="2062"/>
      <c r="M135" s="2062"/>
      <c r="N135" s="2062"/>
      <c r="O135" s="2062"/>
      <c r="P135" s="693"/>
      <c r="Q135" s="692"/>
      <c r="R135" s="692"/>
      <c r="S135" s="692"/>
      <c r="T135" s="692"/>
    </row>
    <row r="136" spans="1:21" s="694" customFormat="1" ht="16.5" customHeight="1" x14ac:dyDescent="0.2">
      <c r="A136" s="1148" t="s">
        <v>2062</v>
      </c>
      <c r="B136" s="1149"/>
      <c r="C136" s="1149"/>
      <c r="D136" s="1149"/>
      <c r="E136" s="1149"/>
      <c r="F136" s="1149"/>
      <c r="G136" s="1152" t="s">
        <v>2057</v>
      </c>
      <c r="H136" s="1152"/>
      <c r="I136" s="1152"/>
      <c r="J136" s="1152"/>
      <c r="K136" s="1152"/>
      <c r="L136" s="1152"/>
      <c r="M136" s="1152"/>
      <c r="N136" s="1152"/>
      <c r="O136" s="1152"/>
      <c r="P136" s="693"/>
      <c r="Q136" s="692"/>
      <c r="R136" s="692"/>
      <c r="S136" s="692"/>
      <c r="T136" s="692"/>
    </row>
    <row r="137" spans="1:21" s="694" customFormat="1" ht="16.5" customHeight="1" x14ac:dyDescent="0.2">
      <c r="A137" s="1150"/>
      <c r="B137" s="1151"/>
      <c r="C137" s="1151"/>
      <c r="D137" s="1151"/>
      <c r="E137" s="1151"/>
      <c r="F137" s="1151"/>
      <c r="G137" s="1152"/>
      <c r="H137" s="1152"/>
      <c r="I137" s="1152"/>
      <c r="J137" s="1152"/>
      <c r="K137" s="1152"/>
      <c r="L137" s="1152"/>
      <c r="M137" s="1152"/>
      <c r="N137" s="1152"/>
      <c r="O137" s="1152"/>
      <c r="P137" s="693"/>
      <c r="Q137" s="692"/>
      <c r="R137" s="692"/>
      <c r="S137" s="692"/>
      <c r="T137" s="692"/>
    </row>
    <row r="138" spans="1:21" s="694" customFormat="1" ht="16.5" customHeight="1" x14ac:dyDescent="0.2">
      <c r="A138" s="2059" t="s">
        <v>75</v>
      </c>
      <c r="B138" s="2060"/>
      <c r="C138" s="2060"/>
      <c r="D138" s="2060"/>
      <c r="E138" s="2060"/>
      <c r="F138" s="2060"/>
      <c r="G138" s="2062" t="s">
        <v>76</v>
      </c>
      <c r="H138" s="2062"/>
      <c r="I138" s="2062"/>
      <c r="J138" s="2062"/>
      <c r="K138" s="2062"/>
      <c r="L138" s="2062"/>
      <c r="M138" s="2062"/>
      <c r="N138" s="2062"/>
      <c r="O138" s="2062"/>
      <c r="P138" s="693"/>
      <c r="Q138" s="692"/>
      <c r="R138" s="692"/>
      <c r="S138" s="692"/>
      <c r="T138" s="692"/>
    </row>
    <row r="139" spans="1:21" s="694" customFormat="1" ht="16.5" customHeight="1" x14ac:dyDescent="0.2">
      <c r="A139" s="2050" t="s">
        <v>1274</v>
      </c>
      <c r="B139" s="2050"/>
      <c r="C139" s="2050"/>
      <c r="D139" s="2050"/>
      <c r="E139" s="2050"/>
      <c r="F139" s="2050"/>
      <c r="G139" s="2050" t="s">
        <v>2063</v>
      </c>
      <c r="H139" s="2050"/>
      <c r="I139" s="2050"/>
      <c r="J139" s="2050"/>
      <c r="K139" s="2050"/>
      <c r="L139" s="2050"/>
      <c r="M139" s="2050"/>
      <c r="N139" s="2050"/>
      <c r="O139" s="2050"/>
      <c r="P139" s="693"/>
      <c r="Q139" s="692"/>
      <c r="R139" s="692"/>
      <c r="S139" s="692"/>
      <c r="T139" s="692"/>
    </row>
    <row r="140" spans="1:21" s="694" customFormat="1" ht="16.5" customHeight="1" x14ac:dyDescent="0.2">
      <c r="A140" s="2050"/>
      <c r="B140" s="2050"/>
      <c r="C140" s="2050"/>
      <c r="D140" s="2050"/>
      <c r="E140" s="2050"/>
      <c r="F140" s="2050"/>
      <c r="G140" s="2050"/>
      <c r="H140" s="2050"/>
      <c r="I140" s="2050"/>
      <c r="J140" s="2050"/>
      <c r="K140" s="2050"/>
      <c r="L140" s="2050"/>
      <c r="M140" s="2050"/>
      <c r="N140" s="2050"/>
      <c r="O140" s="2050"/>
      <c r="P140" s="693"/>
      <c r="Q140" s="692"/>
      <c r="R140" s="692"/>
      <c r="S140" s="692"/>
      <c r="T140" s="692"/>
    </row>
    <row r="141" spans="1:21" s="694" customFormat="1" ht="16.5" customHeight="1" x14ac:dyDescent="0.2">
      <c r="A141" s="7"/>
      <c r="B141" s="8"/>
      <c r="C141" s="14"/>
      <c r="D141" s="14"/>
      <c r="E141" s="14"/>
      <c r="F141" s="14"/>
      <c r="G141" s="14"/>
      <c r="H141" s="14"/>
      <c r="I141" s="14"/>
      <c r="J141" s="14"/>
      <c r="K141" s="14"/>
      <c r="L141" s="14"/>
      <c r="M141" s="14"/>
      <c r="N141" s="14"/>
      <c r="O141" s="7"/>
      <c r="P141" s="693"/>
      <c r="Q141" s="692"/>
      <c r="R141" s="692"/>
      <c r="S141" s="692"/>
      <c r="T141" s="692"/>
    </row>
    <row r="142" spans="1:21" s="694" customFormat="1" ht="16.5" customHeight="1" x14ac:dyDescent="0.2">
      <c r="A142" s="986" t="s">
        <v>101</v>
      </c>
      <c r="B142" s="986" t="s">
        <v>49</v>
      </c>
      <c r="C142" s="37"/>
      <c r="D142" s="926" t="s">
        <v>78</v>
      </c>
      <c r="E142" s="926" t="s">
        <v>79</v>
      </c>
      <c r="F142" s="926" t="s">
        <v>80</v>
      </c>
      <c r="G142" s="926" t="s">
        <v>81</v>
      </c>
      <c r="H142" s="926" t="s">
        <v>82</v>
      </c>
      <c r="I142" s="926" t="s">
        <v>83</v>
      </c>
      <c r="J142" s="926" t="s">
        <v>84</v>
      </c>
      <c r="K142" s="926" t="s">
        <v>85</v>
      </c>
      <c r="L142" s="926" t="s">
        <v>86</v>
      </c>
      <c r="M142" s="926" t="s">
        <v>87</v>
      </c>
      <c r="N142" s="926" t="s">
        <v>88</v>
      </c>
      <c r="O142" s="926" t="s">
        <v>89</v>
      </c>
      <c r="P142" s="693"/>
      <c r="Q142" s="692"/>
      <c r="R142" s="692"/>
      <c r="S142" s="692"/>
      <c r="T142" s="692"/>
    </row>
    <row r="143" spans="1:21" s="694" customFormat="1" ht="16.5" customHeight="1" x14ac:dyDescent="0.2">
      <c r="A143" s="2065" t="s">
        <v>2064</v>
      </c>
      <c r="B143" s="1109">
        <v>20</v>
      </c>
      <c r="C143" s="930" t="s">
        <v>90</v>
      </c>
      <c r="D143" s="930">
        <v>10</v>
      </c>
      <c r="E143" s="930">
        <v>50</v>
      </c>
      <c r="F143" s="930">
        <v>80</v>
      </c>
      <c r="G143" s="930">
        <v>100</v>
      </c>
      <c r="H143" s="930"/>
      <c r="I143" s="930"/>
      <c r="J143" s="930"/>
      <c r="K143" s="930"/>
      <c r="L143" s="930"/>
      <c r="M143" s="930"/>
      <c r="N143" s="930"/>
      <c r="O143" s="930"/>
      <c r="P143" s="693"/>
      <c r="Q143" s="692"/>
      <c r="R143" s="692"/>
      <c r="S143" s="692"/>
      <c r="T143" s="692"/>
    </row>
    <row r="144" spans="1:21" s="694" customFormat="1" ht="16.5" customHeight="1" x14ac:dyDescent="0.2">
      <c r="A144" s="2066"/>
      <c r="B144" s="1109"/>
      <c r="C144" s="96" t="s">
        <v>91</v>
      </c>
      <c r="D144" s="931">
        <v>10</v>
      </c>
      <c r="E144" s="931">
        <v>30</v>
      </c>
      <c r="F144" s="931">
        <v>70</v>
      </c>
      <c r="G144" s="931">
        <v>90</v>
      </c>
      <c r="H144" s="931">
        <v>100</v>
      </c>
      <c r="I144" s="96"/>
      <c r="J144" s="96"/>
      <c r="K144" s="96"/>
      <c r="L144" s="96"/>
      <c r="M144" s="96"/>
      <c r="N144" s="96"/>
      <c r="O144" s="96"/>
      <c r="P144" s="693"/>
      <c r="Q144" s="692"/>
      <c r="R144" s="692"/>
      <c r="S144" s="692"/>
      <c r="T144" s="692"/>
    </row>
    <row r="145" spans="1:20" s="694" customFormat="1" ht="16.5" customHeight="1" x14ac:dyDescent="0.2">
      <c r="A145" s="2065" t="s">
        <v>2065</v>
      </c>
      <c r="B145" s="1109">
        <v>10</v>
      </c>
      <c r="C145" s="930" t="s">
        <v>90</v>
      </c>
      <c r="D145" s="930"/>
      <c r="E145" s="930"/>
      <c r="F145" s="930">
        <v>30</v>
      </c>
      <c r="G145" s="930">
        <v>80</v>
      </c>
      <c r="H145" s="930">
        <v>100</v>
      </c>
      <c r="I145" s="930"/>
      <c r="J145" s="930"/>
      <c r="K145" s="930"/>
      <c r="L145" s="930"/>
      <c r="M145" s="930"/>
      <c r="N145" s="930"/>
      <c r="O145" s="930"/>
      <c r="P145" s="693"/>
      <c r="Q145" s="692"/>
      <c r="R145" s="692"/>
      <c r="S145" s="692"/>
      <c r="T145" s="692"/>
    </row>
    <row r="146" spans="1:20" s="694" customFormat="1" ht="16.5" customHeight="1" x14ac:dyDescent="0.2">
      <c r="A146" s="2066"/>
      <c r="B146" s="1109"/>
      <c r="C146" s="96" t="s">
        <v>91</v>
      </c>
      <c r="D146" s="96"/>
      <c r="E146" s="931"/>
      <c r="F146" s="931">
        <v>20</v>
      </c>
      <c r="G146" s="931">
        <v>70</v>
      </c>
      <c r="H146" s="931">
        <v>80</v>
      </c>
      <c r="I146" s="931">
        <v>90</v>
      </c>
      <c r="J146" s="931">
        <v>95</v>
      </c>
      <c r="K146" s="931">
        <v>100</v>
      </c>
      <c r="L146" s="931"/>
      <c r="M146" s="931"/>
      <c r="N146" s="96"/>
      <c r="O146" s="96"/>
      <c r="P146" s="693"/>
      <c r="Q146" s="692"/>
      <c r="R146" s="692"/>
      <c r="S146" s="692"/>
      <c r="T146" s="692"/>
    </row>
    <row r="147" spans="1:20" s="694" customFormat="1" ht="16.5" customHeight="1" x14ac:dyDescent="0.2">
      <c r="A147" s="2065" t="s">
        <v>2066</v>
      </c>
      <c r="B147" s="1109">
        <v>20</v>
      </c>
      <c r="C147" s="930" t="s">
        <v>90</v>
      </c>
      <c r="D147" s="930">
        <v>10</v>
      </c>
      <c r="E147" s="930">
        <v>40</v>
      </c>
      <c r="F147" s="930">
        <v>60</v>
      </c>
      <c r="G147" s="930">
        <v>80</v>
      </c>
      <c r="H147" s="930">
        <v>100</v>
      </c>
      <c r="I147" s="930"/>
      <c r="J147" s="930"/>
      <c r="K147" s="930"/>
      <c r="L147" s="930"/>
      <c r="M147" s="930"/>
      <c r="N147" s="930"/>
      <c r="O147" s="930"/>
      <c r="P147" s="693"/>
      <c r="Q147" s="692"/>
      <c r="R147" s="692"/>
      <c r="S147" s="692"/>
      <c r="T147" s="692"/>
    </row>
    <row r="148" spans="1:20" s="694" customFormat="1" ht="16.5" customHeight="1" x14ac:dyDescent="0.2">
      <c r="A148" s="2066"/>
      <c r="B148" s="1109"/>
      <c r="C148" s="96" t="s">
        <v>91</v>
      </c>
      <c r="D148" s="931">
        <v>10</v>
      </c>
      <c r="E148" s="931">
        <v>30</v>
      </c>
      <c r="F148" s="931">
        <v>60</v>
      </c>
      <c r="G148" s="931">
        <v>80</v>
      </c>
      <c r="H148" s="931">
        <v>100</v>
      </c>
      <c r="I148" s="96"/>
      <c r="J148" s="96"/>
      <c r="K148" s="96"/>
      <c r="L148" s="96"/>
      <c r="M148" s="96"/>
      <c r="N148" s="96"/>
      <c r="O148" s="96"/>
      <c r="P148" s="693"/>
      <c r="Q148" s="692"/>
      <c r="R148" s="692"/>
      <c r="S148" s="692"/>
      <c r="T148" s="692"/>
    </row>
    <row r="149" spans="1:20" s="694" customFormat="1" ht="16.5" customHeight="1" x14ac:dyDescent="0.2">
      <c r="A149" s="2065" t="s">
        <v>2067</v>
      </c>
      <c r="B149" s="1109">
        <v>50</v>
      </c>
      <c r="C149" s="930" t="s">
        <v>90</v>
      </c>
      <c r="D149" s="930"/>
      <c r="E149" s="930"/>
      <c r="F149" s="930">
        <v>10</v>
      </c>
      <c r="G149" s="930">
        <v>30</v>
      </c>
      <c r="H149" s="930">
        <v>40</v>
      </c>
      <c r="I149" s="930">
        <v>60</v>
      </c>
      <c r="J149" s="930">
        <v>80</v>
      </c>
      <c r="K149" s="930">
        <v>100</v>
      </c>
      <c r="L149" s="930"/>
      <c r="M149" s="930"/>
      <c r="N149" s="930"/>
      <c r="O149" s="930"/>
      <c r="P149" s="693"/>
      <c r="Q149" s="692"/>
      <c r="R149" s="692"/>
      <c r="S149" s="692"/>
      <c r="T149" s="692"/>
    </row>
    <row r="150" spans="1:20" s="694" customFormat="1" ht="16.5" customHeight="1" x14ac:dyDescent="0.2">
      <c r="A150" s="2066"/>
      <c r="B150" s="1109"/>
      <c r="C150" s="96" t="s">
        <v>91</v>
      </c>
      <c r="D150" s="96"/>
      <c r="E150" s="96"/>
      <c r="F150" s="931">
        <v>10</v>
      </c>
      <c r="G150" s="931">
        <v>30</v>
      </c>
      <c r="H150" s="931">
        <v>40</v>
      </c>
      <c r="I150" s="931">
        <v>60</v>
      </c>
      <c r="J150" s="931">
        <v>80</v>
      </c>
      <c r="K150" s="931">
        <v>100</v>
      </c>
      <c r="L150" s="96"/>
      <c r="M150" s="96"/>
      <c r="N150" s="96"/>
      <c r="O150" s="96"/>
      <c r="P150" s="693"/>
      <c r="Q150" s="692"/>
      <c r="R150" s="692"/>
      <c r="S150" s="692"/>
      <c r="T150" s="692"/>
    </row>
    <row r="151" spans="1:20" s="694" customFormat="1" ht="24.75" customHeight="1" x14ac:dyDescent="0.2">
      <c r="A151" s="377"/>
      <c r="B151" s="378"/>
      <c r="C151" s="379"/>
      <c r="D151" s="379"/>
      <c r="E151" s="379"/>
      <c r="F151" s="379"/>
      <c r="G151" s="379"/>
      <c r="H151" s="379"/>
      <c r="I151" s="379"/>
      <c r="J151" s="379"/>
      <c r="K151" s="379"/>
      <c r="L151" s="380"/>
      <c r="M151" s="380"/>
      <c r="N151" s="380"/>
      <c r="O151" s="377"/>
      <c r="P151" s="693"/>
      <c r="Q151" s="692"/>
      <c r="R151" s="692"/>
      <c r="S151" s="692"/>
      <c r="T151" s="692"/>
    </row>
    <row r="152" spans="1:20" s="694" customFormat="1" ht="39" customHeight="1" x14ac:dyDescent="0.2">
      <c r="A152" s="695" t="s">
        <v>178</v>
      </c>
      <c r="B152" s="2045" t="s">
        <v>2068</v>
      </c>
      <c r="C152" s="2046"/>
      <c r="D152" s="2046"/>
      <c r="E152" s="2046"/>
      <c r="F152" s="2046"/>
      <c r="G152" s="2046"/>
      <c r="H152" s="2046"/>
      <c r="I152" s="2046"/>
      <c r="J152" s="2047"/>
      <c r="K152" s="1052" t="s">
        <v>11</v>
      </c>
      <c r="L152" s="1052"/>
      <c r="M152" s="1052"/>
      <c r="N152" s="1052"/>
      <c r="O152" s="686">
        <v>0.3</v>
      </c>
      <c r="P152" s="693"/>
      <c r="Q152" s="692"/>
      <c r="R152" s="692"/>
      <c r="S152" s="692"/>
      <c r="T152" s="692"/>
    </row>
    <row r="153" spans="1:20" s="694" customFormat="1" ht="24.75" customHeight="1" x14ac:dyDescent="0.2">
      <c r="A153" s="696"/>
      <c r="B153" s="697"/>
      <c r="C153" s="698"/>
      <c r="D153" s="698"/>
      <c r="E153" s="698"/>
      <c r="F153" s="698"/>
      <c r="G153" s="698"/>
      <c r="H153" s="698"/>
      <c r="I153" s="698"/>
      <c r="J153" s="698"/>
      <c r="K153" s="698"/>
      <c r="L153" s="698"/>
      <c r="M153" s="698"/>
      <c r="N153" s="698"/>
      <c r="O153" s="696"/>
      <c r="P153" s="693"/>
      <c r="Q153" s="692"/>
      <c r="R153" s="692"/>
      <c r="S153" s="692"/>
      <c r="T153" s="692"/>
    </row>
    <row r="154" spans="1:20" s="694" customFormat="1" ht="38.25" customHeight="1" x14ac:dyDescent="0.2">
      <c r="A154" s="695" t="s">
        <v>202</v>
      </c>
      <c r="B154" s="1046"/>
      <c r="C154" s="1047"/>
      <c r="D154" s="1047"/>
      <c r="E154" s="1047"/>
      <c r="F154" s="1047"/>
      <c r="G154" s="1047"/>
      <c r="H154" s="1047"/>
      <c r="I154" s="1047"/>
      <c r="J154" s="1047"/>
      <c r="K154" s="1047"/>
      <c r="L154" s="1047"/>
      <c r="M154" s="1047"/>
      <c r="N154" s="1047"/>
      <c r="O154" s="1048"/>
      <c r="P154" s="693"/>
      <c r="Q154" s="692"/>
      <c r="R154" s="692"/>
      <c r="S154" s="692"/>
      <c r="T154" s="692"/>
    </row>
    <row r="155" spans="1:20" s="694" customFormat="1" ht="16.5" customHeight="1" x14ac:dyDescent="0.2">
      <c r="A155" s="987"/>
      <c r="B155" s="987"/>
      <c r="C155" s="987"/>
      <c r="D155" s="987"/>
      <c r="E155" s="987"/>
      <c r="F155" s="987"/>
      <c r="G155" s="987"/>
      <c r="H155" s="987"/>
      <c r="I155" s="987"/>
      <c r="J155" s="987"/>
      <c r="K155" s="930">
        <v>100</v>
      </c>
      <c r="L155" s="987"/>
      <c r="M155" s="987"/>
      <c r="N155" s="987"/>
      <c r="O155" s="987"/>
      <c r="P155" s="693"/>
      <c r="Q155" s="692"/>
      <c r="R155" s="692"/>
      <c r="S155" s="692"/>
      <c r="T155" s="692"/>
    </row>
    <row r="156" spans="1:20" s="694" customFormat="1" ht="13.5" customHeight="1" x14ac:dyDescent="0.2">
      <c r="A156" s="696"/>
      <c r="B156" s="697"/>
      <c r="C156" s="698"/>
      <c r="D156" s="698"/>
      <c r="E156" s="1049" t="s">
        <v>14</v>
      </c>
      <c r="F156" s="1049"/>
      <c r="G156" s="1049"/>
      <c r="H156" s="1049"/>
      <c r="I156" s="925" t="s">
        <v>15</v>
      </c>
      <c r="J156" s="698"/>
      <c r="K156" s="698"/>
      <c r="L156" s="1049" t="s">
        <v>16</v>
      </c>
      <c r="M156" s="1049"/>
      <c r="N156" s="1049"/>
      <c r="O156" s="925" t="s">
        <v>15</v>
      </c>
      <c r="P156" s="693"/>
      <c r="Q156" s="692"/>
      <c r="R156" s="692"/>
      <c r="S156" s="692"/>
      <c r="T156" s="692"/>
    </row>
    <row r="157" spans="1:20" s="694" customFormat="1" ht="13.5" customHeight="1" x14ac:dyDescent="0.2">
      <c r="A157" s="2067" t="s">
        <v>17</v>
      </c>
      <c r="B157" s="2067"/>
      <c r="C157" s="2067"/>
      <c r="D157" s="2067"/>
      <c r="E157" s="1011" t="s">
        <v>2020</v>
      </c>
      <c r="F157" s="1012"/>
      <c r="G157" s="1012"/>
      <c r="H157" s="1013"/>
      <c r="I157" s="924">
        <v>20</v>
      </c>
      <c r="J157" s="1002" t="s">
        <v>19</v>
      </c>
      <c r="K157" s="1003"/>
      <c r="L157" s="1011" t="s">
        <v>1023</v>
      </c>
      <c r="M157" s="1012"/>
      <c r="N157" s="1012"/>
      <c r="O157" s="924">
        <v>10</v>
      </c>
      <c r="P157" s="693"/>
      <c r="Q157" s="692"/>
      <c r="R157" s="692"/>
      <c r="S157" s="692"/>
      <c r="T157" s="692"/>
    </row>
    <row r="158" spans="1:20" s="694" customFormat="1" ht="13.5" customHeight="1" x14ac:dyDescent="0.2">
      <c r="A158" s="2067"/>
      <c r="B158" s="2067"/>
      <c r="C158" s="2067"/>
      <c r="D158" s="2067"/>
      <c r="E158" s="1011" t="s">
        <v>2021</v>
      </c>
      <c r="F158" s="1012"/>
      <c r="G158" s="1012"/>
      <c r="H158" s="1013"/>
      <c r="I158" s="924">
        <v>20</v>
      </c>
      <c r="J158" s="1004"/>
      <c r="K158" s="1005"/>
      <c r="L158" s="1011" t="s">
        <v>1021</v>
      </c>
      <c r="M158" s="1012" t="s">
        <v>1021</v>
      </c>
      <c r="N158" s="1012" t="s">
        <v>1021</v>
      </c>
      <c r="O158" s="924">
        <v>10</v>
      </c>
      <c r="P158" s="693"/>
      <c r="Q158" s="692"/>
      <c r="R158" s="692"/>
      <c r="S158" s="692"/>
      <c r="T158" s="692"/>
    </row>
    <row r="159" spans="1:20" s="694" customFormat="1" ht="13.5" customHeight="1" x14ac:dyDescent="0.2">
      <c r="A159" s="2067"/>
      <c r="B159" s="2067"/>
      <c r="C159" s="2067"/>
      <c r="D159" s="2067"/>
      <c r="E159" s="1011" t="s">
        <v>2022</v>
      </c>
      <c r="F159" s="1012"/>
      <c r="G159" s="1012"/>
      <c r="H159" s="1013"/>
      <c r="I159" s="924">
        <v>20</v>
      </c>
      <c r="J159" s="1004"/>
      <c r="K159" s="1005"/>
      <c r="L159" s="1011" t="s">
        <v>1023</v>
      </c>
      <c r="M159" s="1012"/>
      <c r="N159" s="1012"/>
      <c r="O159" s="924">
        <v>10</v>
      </c>
      <c r="P159" s="693"/>
      <c r="Q159" s="692"/>
      <c r="R159" s="692"/>
      <c r="S159" s="692"/>
      <c r="T159" s="692"/>
    </row>
    <row r="160" spans="1:20" s="694" customFormat="1" ht="13.5" customHeight="1" x14ac:dyDescent="0.2">
      <c r="A160" s="2067"/>
      <c r="B160" s="2067"/>
      <c r="C160" s="2067"/>
      <c r="D160" s="2067"/>
      <c r="E160" s="1011" t="s">
        <v>2023</v>
      </c>
      <c r="F160" s="1012"/>
      <c r="G160" s="1012"/>
      <c r="H160" s="1013"/>
      <c r="I160" s="924">
        <v>20</v>
      </c>
      <c r="J160" s="1004"/>
      <c r="K160" s="1005"/>
      <c r="L160" s="1011" t="s">
        <v>1023</v>
      </c>
      <c r="M160" s="1012"/>
      <c r="N160" s="1012"/>
      <c r="O160" s="924">
        <v>10</v>
      </c>
      <c r="P160" s="693"/>
      <c r="Q160" s="692"/>
      <c r="R160" s="692"/>
      <c r="S160" s="692"/>
      <c r="T160" s="692"/>
    </row>
    <row r="161" spans="1:20" s="694" customFormat="1" ht="13.5" customHeight="1" x14ac:dyDescent="0.2">
      <c r="A161" s="2067"/>
      <c r="B161" s="2067"/>
      <c r="C161" s="2067"/>
      <c r="D161" s="2067"/>
      <c r="E161" s="1011" t="s">
        <v>2024</v>
      </c>
      <c r="F161" s="1012"/>
      <c r="G161" s="1012"/>
      <c r="H161" s="1013"/>
      <c r="I161" s="924">
        <v>20</v>
      </c>
      <c r="J161" s="1004"/>
      <c r="K161" s="1005"/>
      <c r="L161" s="1011" t="s">
        <v>1066</v>
      </c>
      <c r="M161" s="1012"/>
      <c r="N161" s="1012"/>
      <c r="O161" s="924">
        <v>10</v>
      </c>
      <c r="P161" s="693"/>
      <c r="Q161" s="692"/>
      <c r="R161" s="692"/>
      <c r="S161" s="692"/>
      <c r="T161" s="692"/>
    </row>
    <row r="162" spans="1:20" s="694" customFormat="1" ht="13.5" customHeight="1" x14ac:dyDescent="0.2">
      <c r="A162" s="2067"/>
      <c r="B162" s="2067"/>
      <c r="C162" s="2067"/>
      <c r="D162" s="2067"/>
      <c r="E162" s="1011" t="s">
        <v>2025</v>
      </c>
      <c r="F162" s="1012"/>
      <c r="G162" s="1012"/>
      <c r="H162" s="1013"/>
      <c r="I162" s="924">
        <v>20</v>
      </c>
      <c r="J162" s="1004"/>
      <c r="K162" s="1005"/>
      <c r="L162" s="1011" t="s">
        <v>1021</v>
      </c>
      <c r="M162" s="1012" t="s">
        <v>1021</v>
      </c>
      <c r="N162" s="1012" t="s">
        <v>1021</v>
      </c>
      <c r="O162" s="924">
        <v>10</v>
      </c>
      <c r="P162" s="693"/>
      <c r="Q162" s="692"/>
      <c r="R162" s="692"/>
      <c r="S162" s="692"/>
      <c r="T162" s="692"/>
    </row>
    <row r="163" spans="1:20" s="694" customFormat="1" ht="13.5" customHeight="1" x14ac:dyDescent="0.2">
      <c r="A163" s="2067"/>
      <c r="B163" s="2067"/>
      <c r="C163" s="2067"/>
      <c r="D163" s="2067"/>
      <c r="E163" s="1011" t="s">
        <v>2026</v>
      </c>
      <c r="F163" s="1012"/>
      <c r="G163" s="1012"/>
      <c r="H163" s="1013"/>
      <c r="I163" s="924">
        <v>20</v>
      </c>
      <c r="J163" s="1004"/>
      <c r="K163" s="1005"/>
      <c r="L163" s="1011" t="s">
        <v>1023</v>
      </c>
      <c r="M163" s="1012"/>
      <c r="N163" s="1012"/>
      <c r="O163" s="924">
        <v>10</v>
      </c>
      <c r="P163" s="693"/>
      <c r="Q163" s="692"/>
      <c r="R163" s="692"/>
      <c r="S163" s="692"/>
      <c r="T163" s="692"/>
    </row>
    <row r="164" spans="1:20" s="694" customFormat="1" ht="13.5" customHeight="1" x14ac:dyDescent="0.2">
      <c r="A164" s="2067"/>
      <c r="B164" s="2067"/>
      <c r="C164" s="2067"/>
      <c r="D164" s="2067"/>
      <c r="E164" s="1011" t="s">
        <v>2027</v>
      </c>
      <c r="F164" s="1012"/>
      <c r="G164" s="1012"/>
      <c r="H164" s="1013"/>
      <c r="I164" s="924">
        <v>20</v>
      </c>
      <c r="J164" s="1004"/>
      <c r="K164" s="1005"/>
      <c r="L164" s="1011" t="s">
        <v>1021</v>
      </c>
      <c r="M164" s="1012" t="s">
        <v>1021</v>
      </c>
      <c r="N164" s="1012" t="s">
        <v>1021</v>
      </c>
      <c r="O164" s="924">
        <v>10</v>
      </c>
      <c r="P164" s="693"/>
      <c r="Q164" s="692"/>
      <c r="R164" s="692"/>
      <c r="S164" s="692"/>
      <c r="T164" s="692"/>
    </row>
    <row r="165" spans="1:20" s="694" customFormat="1" ht="13.5" customHeight="1" x14ac:dyDescent="0.2">
      <c r="A165" s="2067"/>
      <c r="B165" s="2067"/>
      <c r="C165" s="2067"/>
      <c r="D165" s="2067"/>
      <c r="E165" s="1011" t="s">
        <v>2028</v>
      </c>
      <c r="F165" s="1012"/>
      <c r="G165" s="1012"/>
      <c r="H165" s="1013"/>
      <c r="I165" s="924">
        <v>20</v>
      </c>
      <c r="J165" s="1004"/>
      <c r="K165" s="1005"/>
      <c r="L165" s="1011" t="s">
        <v>1042</v>
      </c>
      <c r="M165" s="1012"/>
      <c r="N165" s="1012"/>
      <c r="O165" s="924">
        <v>20</v>
      </c>
      <c r="P165" s="693"/>
      <c r="Q165" s="692"/>
      <c r="R165" s="692"/>
      <c r="S165" s="692"/>
      <c r="T165" s="692"/>
    </row>
    <row r="166" spans="1:20" s="694" customFormat="1" ht="13.5" customHeight="1" x14ac:dyDescent="0.2">
      <c r="A166" s="2067"/>
      <c r="B166" s="2067"/>
      <c r="C166" s="2067"/>
      <c r="D166" s="2067"/>
      <c r="E166" s="1011" t="s">
        <v>2029</v>
      </c>
      <c r="F166" s="1012"/>
      <c r="G166" s="1012"/>
      <c r="H166" s="1013"/>
      <c r="I166" s="924">
        <v>20</v>
      </c>
      <c r="J166" s="1004"/>
      <c r="K166" s="1005"/>
      <c r="L166" s="1011" t="s">
        <v>2030</v>
      </c>
      <c r="M166" s="1012" t="s">
        <v>2030</v>
      </c>
      <c r="N166" s="1012" t="s">
        <v>2030</v>
      </c>
      <c r="O166" s="924">
        <v>20</v>
      </c>
      <c r="P166" s="693"/>
      <c r="Q166" s="692"/>
      <c r="R166" s="692"/>
      <c r="S166" s="692"/>
      <c r="T166" s="692"/>
    </row>
    <row r="167" spans="1:20" s="694" customFormat="1" ht="13.5" customHeight="1" x14ac:dyDescent="0.2">
      <c r="A167" s="2067"/>
      <c r="B167" s="2067"/>
      <c r="C167" s="2067"/>
      <c r="D167" s="2067"/>
      <c r="E167" s="1011" t="s">
        <v>2031</v>
      </c>
      <c r="F167" s="1012"/>
      <c r="G167" s="1012"/>
      <c r="H167" s="1013"/>
      <c r="I167" s="924">
        <v>20</v>
      </c>
      <c r="J167" s="1004"/>
      <c r="K167" s="1005"/>
      <c r="L167" s="1011" t="s">
        <v>2032</v>
      </c>
      <c r="M167" s="1012" t="s">
        <v>2032</v>
      </c>
      <c r="N167" s="1012" t="s">
        <v>2032</v>
      </c>
      <c r="O167" s="924">
        <v>20</v>
      </c>
      <c r="P167" s="693"/>
      <c r="Q167" s="692"/>
      <c r="R167" s="692"/>
      <c r="S167" s="692"/>
      <c r="T167" s="692"/>
    </row>
    <row r="168" spans="1:20" s="694" customFormat="1" ht="13.5" customHeight="1" x14ac:dyDescent="0.2">
      <c r="A168" s="2067"/>
      <c r="B168" s="2067"/>
      <c r="C168" s="2067"/>
      <c r="D168" s="2067"/>
      <c r="E168" s="1011" t="s">
        <v>2033</v>
      </c>
      <c r="F168" s="1012"/>
      <c r="G168" s="1012"/>
      <c r="H168" s="1013"/>
      <c r="I168" s="924">
        <v>20</v>
      </c>
      <c r="J168" s="1004"/>
      <c r="K168" s="1005"/>
      <c r="L168" s="1011" t="s">
        <v>1056</v>
      </c>
      <c r="M168" s="1012" t="s">
        <v>1056</v>
      </c>
      <c r="N168" s="1012" t="s">
        <v>1056</v>
      </c>
      <c r="O168" s="924">
        <v>20</v>
      </c>
      <c r="P168" s="693"/>
      <c r="Q168" s="692"/>
      <c r="R168" s="692"/>
      <c r="S168" s="692"/>
      <c r="T168" s="692"/>
    </row>
    <row r="169" spans="1:20" s="694" customFormat="1" ht="13.5" customHeight="1" x14ac:dyDescent="0.2">
      <c r="A169" s="2067"/>
      <c r="B169" s="2067"/>
      <c r="C169" s="2067"/>
      <c r="D169" s="2067"/>
      <c r="E169" s="1011" t="s">
        <v>2034</v>
      </c>
      <c r="F169" s="1012"/>
      <c r="G169" s="1012"/>
      <c r="H169" s="1013"/>
      <c r="I169" s="924">
        <v>20</v>
      </c>
      <c r="J169" s="1004"/>
      <c r="K169" s="1005"/>
      <c r="L169" s="1011" t="s">
        <v>1043</v>
      </c>
      <c r="M169" s="1012" t="s">
        <v>1043</v>
      </c>
      <c r="N169" s="1012" t="s">
        <v>1043</v>
      </c>
      <c r="O169" s="924">
        <v>20</v>
      </c>
      <c r="P169" s="693"/>
      <c r="Q169" s="692"/>
      <c r="R169" s="692"/>
      <c r="S169" s="692"/>
      <c r="T169" s="692"/>
    </row>
    <row r="170" spans="1:20" s="694" customFormat="1" ht="13.5" customHeight="1" x14ac:dyDescent="0.2">
      <c r="A170" s="2067"/>
      <c r="B170" s="2067"/>
      <c r="C170" s="2067"/>
      <c r="D170" s="2067"/>
      <c r="E170" s="1011" t="s">
        <v>2035</v>
      </c>
      <c r="F170" s="1012"/>
      <c r="G170" s="1012"/>
      <c r="H170" s="1013"/>
      <c r="I170" s="924">
        <v>10</v>
      </c>
      <c r="J170" s="1004"/>
      <c r="K170" s="1005"/>
      <c r="L170" s="1011" t="s">
        <v>2030</v>
      </c>
      <c r="M170" s="1012" t="s">
        <v>2030</v>
      </c>
      <c r="N170" s="1012" t="s">
        <v>2030</v>
      </c>
      <c r="O170" s="924">
        <v>20</v>
      </c>
      <c r="P170" s="693"/>
      <c r="Q170" s="692"/>
      <c r="R170" s="692"/>
      <c r="S170" s="692"/>
      <c r="T170" s="692"/>
    </row>
    <row r="171" spans="1:20" s="694" customFormat="1" ht="13.5" customHeight="1" x14ac:dyDescent="0.2">
      <c r="A171" s="2067"/>
      <c r="B171" s="2067"/>
      <c r="C171" s="2067"/>
      <c r="D171" s="2067"/>
      <c r="E171" s="1011" t="s">
        <v>2036</v>
      </c>
      <c r="F171" s="1012"/>
      <c r="G171" s="1012"/>
      <c r="H171" s="1013"/>
      <c r="I171" s="924">
        <v>20</v>
      </c>
      <c r="J171" s="1004"/>
      <c r="K171" s="1005"/>
      <c r="L171" s="1011" t="s">
        <v>1042</v>
      </c>
      <c r="M171" s="1012" t="s">
        <v>1042</v>
      </c>
      <c r="N171" s="1012" t="s">
        <v>1042</v>
      </c>
      <c r="O171" s="924">
        <v>20</v>
      </c>
      <c r="P171" s="693"/>
      <c r="Q171" s="692"/>
      <c r="R171" s="692"/>
      <c r="S171" s="692"/>
      <c r="T171" s="692"/>
    </row>
    <row r="172" spans="1:20" s="694" customFormat="1" ht="13.5" customHeight="1" x14ac:dyDescent="0.2">
      <c r="A172" s="2067"/>
      <c r="B172" s="2067"/>
      <c r="C172" s="2067"/>
      <c r="D172" s="2067"/>
      <c r="E172" s="1011" t="s">
        <v>2037</v>
      </c>
      <c r="F172" s="1012"/>
      <c r="G172" s="1012"/>
      <c r="H172" s="1013"/>
      <c r="I172" s="924">
        <v>50</v>
      </c>
      <c r="J172" s="1004"/>
      <c r="K172" s="1005"/>
      <c r="L172" s="1011" t="s">
        <v>1043</v>
      </c>
      <c r="M172" s="1012" t="s">
        <v>1043</v>
      </c>
      <c r="N172" s="1012" t="s">
        <v>1043</v>
      </c>
      <c r="O172" s="924">
        <v>20</v>
      </c>
      <c r="P172" s="693"/>
      <c r="Q172" s="692"/>
      <c r="R172" s="692"/>
      <c r="S172" s="692"/>
      <c r="T172" s="692"/>
    </row>
    <row r="173" spans="1:20" s="694" customFormat="1" ht="13.5" customHeight="1" x14ac:dyDescent="0.2">
      <c r="A173" s="2067"/>
      <c r="B173" s="2067"/>
      <c r="C173" s="2067"/>
      <c r="D173" s="2067"/>
      <c r="E173" s="1011" t="s">
        <v>2002</v>
      </c>
      <c r="F173" s="1012"/>
      <c r="G173" s="1012"/>
      <c r="H173" s="1013"/>
      <c r="I173" s="924">
        <v>20</v>
      </c>
      <c r="J173" s="1004"/>
      <c r="K173" s="1005"/>
      <c r="L173" s="1011" t="s">
        <v>1043</v>
      </c>
      <c r="M173" s="1012" t="s">
        <v>1043</v>
      </c>
      <c r="N173" s="1012" t="s">
        <v>1043</v>
      </c>
      <c r="O173" s="924">
        <v>20</v>
      </c>
      <c r="P173" s="693"/>
      <c r="Q173" s="692"/>
      <c r="R173" s="692"/>
      <c r="S173" s="692"/>
      <c r="T173" s="692"/>
    </row>
    <row r="174" spans="1:20" s="694" customFormat="1" ht="13.5" customHeight="1" x14ac:dyDescent="0.2">
      <c r="A174" s="2067"/>
      <c r="B174" s="2067"/>
      <c r="C174" s="2067"/>
      <c r="D174" s="2067"/>
      <c r="E174" s="1045" t="s">
        <v>2050</v>
      </c>
      <c r="F174" s="1045"/>
      <c r="G174" s="1045"/>
      <c r="H174" s="1045"/>
      <c r="I174" s="924">
        <v>75</v>
      </c>
      <c r="J174" s="1004"/>
      <c r="K174" s="1005"/>
      <c r="L174" s="1011" t="s">
        <v>2030</v>
      </c>
      <c r="M174" s="1012" t="s">
        <v>2030</v>
      </c>
      <c r="N174" s="1012" t="s">
        <v>2030</v>
      </c>
      <c r="O174" s="924">
        <v>20</v>
      </c>
      <c r="P174" s="693"/>
      <c r="Q174" s="692"/>
      <c r="R174" s="692"/>
      <c r="S174" s="692"/>
      <c r="T174" s="692"/>
    </row>
    <row r="175" spans="1:20" s="694" customFormat="1" ht="13.5" customHeight="1" x14ac:dyDescent="0.2">
      <c r="A175" s="2067"/>
      <c r="B175" s="2067"/>
      <c r="C175" s="2067"/>
      <c r="D175" s="2067"/>
      <c r="E175" s="1045" t="s">
        <v>2051</v>
      </c>
      <c r="F175" s="1045"/>
      <c r="G175" s="1045"/>
      <c r="H175" s="1045"/>
      <c r="I175" s="924">
        <v>70</v>
      </c>
      <c r="J175" s="1004"/>
      <c r="K175" s="1005"/>
      <c r="L175" s="1011" t="s">
        <v>1066</v>
      </c>
      <c r="M175" s="1012" t="s">
        <v>1066</v>
      </c>
      <c r="N175" s="1012" t="s">
        <v>1066</v>
      </c>
      <c r="O175" s="924">
        <v>20</v>
      </c>
      <c r="P175" s="693"/>
      <c r="Q175" s="692"/>
      <c r="R175" s="692"/>
      <c r="S175" s="692"/>
      <c r="T175" s="692"/>
    </row>
    <row r="176" spans="1:20" s="694" customFormat="1" ht="13.5" customHeight="1" x14ac:dyDescent="0.2">
      <c r="A176" s="2067"/>
      <c r="B176" s="2067"/>
      <c r="C176" s="2067"/>
      <c r="D176" s="2067"/>
      <c r="E176" s="1045" t="s">
        <v>2005</v>
      </c>
      <c r="F176" s="1045"/>
      <c r="G176" s="1045"/>
      <c r="H176" s="1045"/>
      <c r="I176" s="924">
        <v>50</v>
      </c>
      <c r="J176" s="1004"/>
      <c r="K176" s="1005"/>
      <c r="L176" s="1011" t="s">
        <v>1021</v>
      </c>
      <c r="M176" s="1012" t="s">
        <v>1021</v>
      </c>
      <c r="N176" s="1012" t="s">
        <v>1021</v>
      </c>
      <c r="O176" s="924">
        <v>20</v>
      </c>
      <c r="P176" s="693"/>
      <c r="Q176" s="692"/>
      <c r="R176" s="692"/>
      <c r="S176" s="692"/>
      <c r="T176" s="692"/>
    </row>
    <row r="177" spans="1:20" s="694" customFormat="1" ht="13.5" customHeight="1" x14ac:dyDescent="0.2">
      <c r="A177" s="2067"/>
      <c r="B177" s="2067"/>
      <c r="C177" s="2067"/>
      <c r="D177" s="2067"/>
      <c r="E177" s="1045" t="s">
        <v>2006</v>
      </c>
      <c r="F177" s="1045"/>
      <c r="G177" s="1045"/>
      <c r="H177" s="1045"/>
      <c r="I177" s="924">
        <v>20</v>
      </c>
      <c r="J177" s="1004"/>
      <c r="K177" s="1005"/>
      <c r="L177" s="1011" t="s">
        <v>1023</v>
      </c>
      <c r="M177" s="1012" t="s">
        <v>1023</v>
      </c>
      <c r="N177" s="1012" t="s">
        <v>1023</v>
      </c>
      <c r="O177" s="924">
        <v>20</v>
      </c>
      <c r="P177" s="693"/>
      <c r="Q177" s="692"/>
      <c r="R177" s="692"/>
      <c r="S177" s="692"/>
      <c r="T177" s="692"/>
    </row>
    <row r="178" spans="1:20" s="694" customFormat="1" ht="13.5" customHeight="1" x14ac:dyDescent="0.2">
      <c r="A178" s="2067"/>
      <c r="B178" s="2067"/>
      <c r="C178" s="2067"/>
      <c r="D178" s="2067"/>
      <c r="E178" s="1045" t="s">
        <v>2007</v>
      </c>
      <c r="F178" s="1045"/>
      <c r="G178" s="1045"/>
      <c r="H178" s="1045"/>
      <c r="I178" s="924">
        <v>20</v>
      </c>
      <c r="J178" s="1004"/>
      <c r="K178" s="1005"/>
      <c r="L178" s="1011" t="s">
        <v>2030</v>
      </c>
      <c r="M178" s="1012" t="s">
        <v>2030</v>
      </c>
      <c r="N178" s="1012" t="s">
        <v>2030</v>
      </c>
      <c r="O178" s="924">
        <v>20</v>
      </c>
      <c r="P178" s="693"/>
      <c r="Q178" s="692"/>
      <c r="R178" s="692"/>
      <c r="S178" s="692"/>
      <c r="T178" s="692"/>
    </row>
    <row r="179" spans="1:20" s="694" customFormat="1" ht="13.5" customHeight="1" x14ac:dyDescent="0.2">
      <c r="A179" s="2067"/>
      <c r="B179" s="2067"/>
      <c r="C179" s="2067"/>
      <c r="D179" s="2067"/>
      <c r="E179" s="1045"/>
      <c r="F179" s="1045"/>
      <c r="G179" s="1045"/>
      <c r="H179" s="1045"/>
      <c r="I179" s="924"/>
      <c r="J179" s="1004"/>
      <c r="K179" s="1005"/>
      <c r="L179" s="1011" t="s">
        <v>1042</v>
      </c>
      <c r="M179" s="1012"/>
      <c r="N179" s="1012"/>
      <c r="O179" s="924">
        <v>20</v>
      </c>
      <c r="P179" s="693"/>
      <c r="Q179" s="692"/>
      <c r="R179" s="692"/>
      <c r="S179" s="692"/>
      <c r="T179" s="692"/>
    </row>
    <row r="180" spans="1:20" s="694" customFormat="1" ht="13.5" customHeight="1" x14ac:dyDescent="0.2">
      <c r="A180" s="2067"/>
      <c r="B180" s="2067"/>
      <c r="C180" s="2067"/>
      <c r="D180" s="2067"/>
      <c r="E180" s="1045"/>
      <c r="F180" s="1045"/>
      <c r="G180" s="1045"/>
      <c r="H180" s="1045"/>
      <c r="I180" s="924"/>
      <c r="J180" s="1004"/>
      <c r="K180" s="1005"/>
      <c r="L180" s="1011" t="s">
        <v>1021</v>
      </c>
      <c r="M180" s="1012"/>
      <c r="N180" s="1012"/>
      <c r="O180" s="924">
        <v>20</v>
      </c>
      <c r="P180" s="693"/>
      <c r="Q180" s="692"/>
      <c r="R180" s="692"/>
      <c r="S180" s="692"/>
      <c r="T180" s="692"/>
    </row>
    <row r="181" spans="1:20" s="694" customFormat="1" ht="13.5" customHeight="1" x14ac:dyDescent="0.2">
      <c r="A181" s="2067"/>
      <c r="B181" s="2067"/>
      <c r="C181" s="2067"/>
      <c r="D181" s="2067"/>
      <c r="E181" s="1045"/>
      <c r="F181" s="1045"/>
      <c r="G181" s="1045"/>
      <c r="H181" s="1045"/>
      <c r="I181" s="924"/>
      <c r="J181" s="1004"/>
      <c r="K181" s="1005"/>
      <c r="L181" s="1011" t="s">
        <v>1021</v>
      </c>
      <c r="M181" s="1012"/>
      <c r="N181" s="1012"/>
      <c r="O181" s="924">
        <v>20</v>
      </c>
      <c r="P181" s="693"/>
      <c r="Q181" s="692"/>
      <c r="R181" s="692"/>
      <c r="S181" s="692"/>
      <c r="T181" s="692"/>
    </row>
    <row r="182" spans="1:20" s="694" customFormat="1" ht="13.5" customHeight="1" x14ac:dyDescent="0.2">
      <c r="A182" s="2067"/>
      <c r="B182" s="2067"/>
      <c r="C182" s="2067"/>
      <c r="D182" s="2067"/>
      <c r="E182" s="1045"/>
      <c r="F182" s="1045"/>
      <c r="G182" s="1045"/>
      <c r="H182" s="1045"/>
      <c r="I182" s="924"/>
      <c r="J182" s="1004"/>
      <c r="K182" s="1005"/>
      <c r="L182" s="1011" t="s">
        <v>1042</v>
      </c>
      <c r="M182" s="1012"/>
      <c r="N182" s="1012"/>
      <c r="O182" s="924">
        <v>20</v>
      </c>
      <c r="P182" s="693"/>
      <c r="Q182" s="692"/>
      <c r="R182" s="692"/>
      <c r="S182" s="692"/>
      <c r="T182" s="692"/>
    </row>
    <row r="183" spans="1:20" s="694" customFormat="1" ht="13.5" customHeight="1" x14ac:dyDescent="0.2">
      <c r="A183" s="2067"/>
      <c r="B183" s="2067"/>
      <c r="C183" s="2067"/>
      <c r="D183" s="2067"/>
      <c r="E183" s="1045"/>
      <c r="F183" s="1045"/>
      <c r="G183" s="1045"/>
      <c r="H183" s="1045"/>
      <c r="I183" s="924"/>
      <c r="J183" s="1004"/>
      <c r="K183" s="1005"/>
      <c r="L183" s="1011" t="s">
        <v>1042</v>
      </c>
      <c r="M183" s="1012"/>
      <c r="N183" s="1012"/>
      <c r="O183" s="924">
        <v>20</v>
      </c>
      <c r="P183" s="693"/>
      <c r="Q183" s="692"/>
      <c r="R183" s="692"/>
      <c r="S183" s="692"/>
      <c r="T183" s="692"/>
    </row>
    <row r="184" spans="1:20" s="694" customFormat="1" ht="13.5" customHeight="1" x14ac:dyDescent="0.2">
      <c r="A184" s="2067"/>
      <c r="B184" s="2067"/>
      <c r="C184" s="2067"/>
      <c r="D184" s="2067"/>
      <c r="E184" s="1045"/>
      <c r="F184" s="1045"/>
      <c r="G184" s="1045"/>
      <c r="H184" s="1045"/>
      <c r="I184" s="924"/>
      <c r="J184" s="1004"/>
      <c r="K184" s="1005"/>
      <c r="L184" s="1011" t="s">
        <v>1056</v>
      </c>
      <c r="M184" s="1012"/>
      <c r="N184" s="1012"/>
      <c r="O184" s="924">
        <v>20</v>
      </c>
      <c r="P184" s="693"/>
      <c r="Q184" s="692"/>
      <c r="R184" s="692"/>
      <c r="S184" s="692"/>
      <c r="T184" s="692"/>
    </row>
    <row r="185" spans="1:20" s="694" customFormat="1" ht="13.5" customHeight="1" x14ac:dyDescent="0.2">
      <c r="A185" s="2067"/>
      <c r="B185" s="2067"/>
      <c r="C185" s="2067"/>
      <c r="D185" s="2067"/>
      <c r="E185" s="1045"/>
      <c r="F185" s="1045"/>
      <c r="G185" s="1045"/>
      <c r="H185" s="1045"/>
      <c r="I185" s="924"/>
      <c r="J185" s="1004"/>
      <c r="K185" s="1005"/>
      <c r="L185" s="1011" t="s">
        <v>1043</v>
      </c>
      <c r="M185" s="1012"/>
      <c r="N185" s="1012"/>
      <c r="O185" s="924">
        <v>20</v>
      </c>
      <c r="P185" s="693"/>
      <c r="Q185" s="692"/>
      <c r="R185" s="692"/>
      <c r="S185" s="692"/>
      <c r="T185" s="692"/>
    </row>
    <row r="186" spans="1:20" s="694" customFormat="1" ht="13.5" customHeight="1" x14ac:dyDescent="0.2">
      <c r="A186" s="2067"/>
      <c r="B186" s="2067"/>
      <c r="C186" s="2067"/>
      <c r="D186" s="2067"/>
      <c r="E186" s="1045"/>
      <c r="F186" s="1045"/>
      <c r="G186" s="1045"/>
      <c r="H186" s="1045"/>
      <c r="I186" s="924"/>
      <c r="J186" s="1004"/>
      <c r="K186" s="1005"/>
      <c r="L186" s="1011" t="s">
        <v>2039</v>
      </c>
      <c r="M186" s="1012"/>
      <c r="N186" s="1012"/>
      <c r="O186" s="924">
        <v>20</v>
      </c>
      <c r="P186" s="693"/>
      <c r="Q186" s="692"/>
      <c r="R186" s="692"/>
      <c r="S186" s="692"/>
      <c r="T186" s="692"/>
    </row>
    <row r="187" spans="1:20" s="694" customFormat="1" ht="13.5" customHeight="1" x14ac:dyDescent="0.2">
      <c r="A187" s="2067"/>
      <c r="B187" s="2067"/>
      <c r="C187" s="2067"/>
      <c r="D187" s="2067"/>
      <c r="E187" s="1045"/>
      <c r="F187" s="1045"/>
      <c r="G187" s="1045"/>
      <c r="H187" s="1045"/>
      <c r="I187" s="924"/>
      <c r="J187" s="1004"/>
      <c r="K187" s="1005"/>
      <c r="L187" s="1011" t="s">
        <v>1023</v>
      </c>
      <c r="M187" s="1012" t="s">
        <v>1023</v>
      </c>
      <c r="N187" s="1012" t="s">
        <v>1023</v>
      </c>
      <c r="O187" s="924">
        <v>80</v>
      </c>
      <c r="P187" s="693"/>
      <c r="Q187" s="692"/>
      <c r="R187" s="692"/>
      <c r="S187" s="692"/>
      <c r="T187" s="692"/>
    </row>
    <row r="188" spans="1:20" s="694" customFormat="1" ht="13.5" customHeight="1" x14ac:dyDescent="0.2">
      <c r="A188" s="2067"/>
      <c r="B188" s="2067"/>
      <c r="C188" s="2067"/>
      <c r="D188" s="2067"/>
      <c r="E188" s="1045"/>
      <c r="F188" s="1045"/>
      <c r="G188" s="1045"/>
      <c r="H188" s="1045"/>
      <c r="I188" s="924"/>
      <c r="J188" s="1004"/>
      <c r="K188" s="1005"/>
      <c r="L188" s="1011" t="s">
        <v>1023</v>
      </c>
      <c r="M188" s="1012" t="s">
        <v>1023</v>
      </c>
      <c r="N188" s="1012" t="s">
        <v>1023</v>
      </c>
      <c r="O188" s="924">
        <v>80</v>
      </c>
      <c r="P188" s="693"/>
      <c r="Q188" s="692"/>
      <c r="R188" s="692"/>
      <c r="S188" s="692"/>
      <c r="T188" s="692"/>
    </row>
    <row r="189" spans="1:20" s="694" customFormat="1" ht="13.5" customHeight="1" x14ac:dyDescent="0.2">
      <c r="A189" s="2067"/>
      <c r="B189" s="2067"/>
      <c r="C189" s="2067"/>
      <c r="D189" s="2067"/>
      <c r="E189" s="1045"/>
      <c r="F189" s="1045"/>
      <c r="G189" s="1045"/>
      <c r="H189" s="1045"/>
      <c r="I189" s="924"/>
      <c r="J189" s="1004"/>
      <c r="K189" s="1005"/>
      <c r="L189" s="1011" t="s">
        <v>1056</v>
      </c>
      <c r="M189" s="1012" t="s">
        <v>1056</v>
      </c>
      <c r="N189" s="1012" t="s">
        <v>1056</v>
      </c>
      <c r="O189" s="924">
        <v>80</v>
      </c>
      <c r="P189" s="693"/>
      <c r="Q189" s="692"/>
      <c r="R189" s="692"/>
      <c r="S189" s="692"/>
      <c r="T189" s="692"/>
    </row>
    <row r="190" spans="1:20" s="694" customFormat="1" ht="13.5" customHeight="1" x14ac:dyDescent="0.2">
      <c r="A190" s="2067"/>
      <c r="B190" s="2067"/>
      <c r="C190" s="2067"/>
      <c r="D190" s="2067"/>
      <c r="E190" s="1045"/>
      <c r="F190" s="1045"/>
      <c r="G190" s="1045"/>
      <c r="H190" s="1045"/>
      <c r="I190" s="924"/>
      <c r="J190" s="1004"/>
      <c r="K190" s="1005"/>
      <c r="L190" s="1045" t="s">
        <v>1043</v>
      </c>
      <c r="M190" s="1045"/>
      <c r="N190" s="1045"/>
      <c r="O190" s="924">
        <v>10</v>
      </c>
      <c r="P190" s="693"/>
      <c r="Q190" s="692"/>
      <c r="R190" s="692"/>
      <c r="S190" s="692"/>
      <c r="T190" s="692"/>
    </row>
    <row r="191" spans="1:20" s="694" customFormat="1" ht="13.5" customHeight="1" x14ac:dyDescent="0.2">
      <c r="A191" s="2067"/>
      <c r="B191" s="2067"/>
      <c r="C191" s="2067"/>
      <c r="D191" s="2067"/>
      <c r="E191" s="1045"/>
      <c r="F191" s="1045"/>
      <c r="G191" s="1045"/>
      <c r="H191" s="1045"/>
      <c r="I191" s="924"/>
      <c r="J191" s="1004"/>
      <c r="K191" s="1005"/>
      <c r="L191" s="1045" t="s">
        <v>1043</v>
      </c>
      <c r="M191" s="1045"/>
      <c r="N191" s="1045"/>
      <c r="O191" s="924">
        <v>10</v>
      </c>
      <c r="P191" s="693"/>
      <c r="Q191" s="692"/>
      <c r="R191" s="692"/>
      <c r="S191" s="692"/>
      <c r="T191" s="692"/>
    </row>
    <row r="192" spans="1:20" s="694" customFormat="1" ht="13.5" customHeight="1" x14ac:dyDescent="0.2">
      <c r="A192" s="2067"/>
      <c r="B192" s="2067"/>
      <c r="C192" s="2067"/>
      <c r="D192" s="2067"/>
      <c r="E192" s="1045"/>
      <c r="F192" s="1045"/>
      <c r="G192" s="1045"/>
      <c r="H192" s="1045"/>
      <c r="I192" s="924"/>
      <c r="J192" s="1004"/>
      <c r="K192" s="1005"/>
      <c r="L192" s="1045" t="s">
        <v>1043</v>
      </c>
      <c r="M192" s="1045" t="s">
        <v>1043</v>
      </c>
      <c r="N192" s="1045" t="s">
        <v>1043</v>
      </c>
      <c r="O192" s="924">
        <v>10</v>
      </c>
      <c r="P192" s="693"/>
      <c r="Q192" s="692"/>
      <c r="R192" s="692"/>
      <c r="S192" s="692"/>
      <c r="T192" s="692"/>
    </row>
    <row r="193" spans="1:251" s="694" customFormat="1" ht="13.5" customHeight="1" x14ac:dyDescent="0.2">
      <c r="A193" s="2067"/>
      <c r="B193" s="2067"/>
      <c r="C193" s="2067"/>
      <c r="D193" s="2067"/>
      <c r="E193" s="1045"/>
      <c r="F193" s="1045"/>
      <c r="G193" s="1045"/>
      <c r="H193" s="1045"/>
      <c r="I193" s="924"/>
      <c r="J193" s="1004"/>
      <c r="K193" s="1005"/>
      <c r="L193" s="1045" t="s">
        <v>2008</v>
      </c>
      <c r="M193" s="1045" t="s">
        <v>2008</v>
      </c>
      <c r="N193" s="1045" t="s">
        <v>2008</v>
      </c>
      <c r="O193" s="924">
        <v>10</v>
      </c>
      <c r="P193" s="693"/>
      <c r="Q193" s="692"/>
      <c r="R193" s="692"/>
      <c r="S193" s="692"/>
      <c r="T193" s="692"/>
    </row>
    <row r="194" spans="1:251" s="694" customFormat="1" ht="24.6" customHeight="1" x14ac:dyDescent="0.2">
      <c r="A194" s="2067"/>
      <c r="B194" s="2067"/>
      <c r="C194" s="2067"/>
      <c r="D194" s="2067"/>
      <c r="E194" s="1045"/>
      <c r="F194" s="1045"/>
      <c r="G194" s="1045"/>
      <c r="H194" s="1045"/>
      <c r="I194" s="924"/>
      <c r="J194" s="1006"/>
      <c r="K194" s="1007"/>
      <c r="L194" s="1045" t="s">
        <v>2038</v>
      </c>
      <c r="M194" s="1045"/>
      <c r="N194" s="1045"/>
      <c r="O194" s="924">
        <v>50</v>
      </c>
      <c r="P194" s="693"/>
      <c r="Q194" s="692"/>
      <c r="R194" s="692"/>
      <c r="S194" s="692"/>
      <c r="T194" s="692"/>
    </row>
    <row r="195" spans="1:251" s="692" customFormat="1" ht="18.75" customHeight="1" x14ac:dyDescent="0.2">
      <c r="A195" s="2071"/>
      <c r="B195" s="2072"/>
      <c r="C195" s="2072"/>
      <c r="D195" s="2072"/>
      <c r="E195" s="2072"/>
      <c r="F195" s="2072"/>
      <c r="G195" s="2072"/>
      <c r="H195" s="2072"/>
      <c r="I195" s="2072"/>
      <c r="J195" s="2072"/>
      <c r="K195" s="2072"/>
      <c r="L195" s="2072"/>
      <c r="M195" s="2072"/>
      <c r="N195" s="2072"/>
      <c r="O195" s="2073"/>
      <c r="P195" s="693"/>
      <c r="HZ195" s="965"/>
      <c r="IA195" s="966"/>
    </row>
    <row r="196" spans="1:251" s="692" customFormat="1" ht="39" customHeight="1" x14ac:dyDescent="0.2">
      <c r="A196" s="705" t="s">
        <v>48</v>
      </c>
      <c r="B196" s="921" t="s">
        <v>49</v>
      </c>
      <c r="C196" s="961" t="s">
        <v>50</v>
      </c>
      <c r="D196" s="961" t="s">
        <v>51</v>
      </c>
      <c r="E196" s="705" t="s">
        <v>52</v>
      </c>
      <c r="F196" s="1015" t="s">
        <v>53</v>
      </c>
      <c r="G196" s="1017"/>
      <c r="H196" s="1041" t="s">
        <v>54</v>
      </c>
      <c r="I196" s="1041"/>
      <c r="J196" s="921" t="s">
        <v>55</v>
      </c>
      <c r="K196" s="1041" t="s">
        <v>56</v>
      </c>
      <c r="L196" s="1041"/>
      <c r="M196" s="1042" t="s">
        <v>57</v>
      </c>
      <c r="N196" s="1043"/>
      <c r="O196" s="1044"/>
      <c r="P196" s="693"/>
      <c r="HZ196" s="965"/>
      <c r="IA196" s="966"/>
    </row>
    <row r="197" spans="1:251" s="692" customFormat="1" ht="125.25" customHeight="1" x14ac:dyDescent="0.2">
      <c r="A197" s="972" t="s">
        <v>783</v>
      </c>
      <c r="B197" s="983"/>
      <c r="C197" s="949" t="s">
        <v>2069</v>
      </c>
      <c r="D197" s="973" t="s">
        <v>262</v>
      </c>
      <c r="E197" s="973" t="s">
        <v>601</v>
      </c>
      <c r="F197" s="1127" t="s">
        <v>2070</v>
      </c>
      <c r="G197" s="1127"/>
      <c r="H197" s="2068" t="s">
        <v>290</v>
      </c>
      <c r="I197" s="2069"/>
      <c r="J197" s="988">
        <v>1</v>
      </c>
      <c r="K197" s="2070" t="s">
        <v>531</v>
      </c>
      <c r="L197" s="2070"/>
      <c r="M197" s="1109" t="s">
        <v>1274</v>
      </c>
      <c r="N197" s="1109"/>
      <c r="O197" s="1109"/>
      <c r="P197" s="693"/>
      <c r="HZ197" s="965"/>
      <c r="IA197" s="966"/>
    </row>
    <row r="198" spans="1:251" s="692" customFormat="1" ht="91.5" customHeight="1" x14ac:dyDescent="0.2">
      <c r="A198" s="1015" t="s">
        <v>67</v>
      </c>
      <c r="B198" s="1017"/>
      <c r="C198" s="2048" t="s">
        <v>2071</v>
      </c>
      <c r="D198" s="1643"/>
      <c r="E198" s="1643"/>
      <c r="F198" s="1643"/>
      <c r="G198" s="2049"/>
      <c r="H198" s="1042" t="s">
        <v>69</v>
      </c>
      <c r="I198" s="1016"/>
      <c r="J198" s="1017"/>
      <c r="K198" s="2048" t="s">
        <v>2072</v>
      </c>
      <c r="L198" s="1643"/>
      <c r="M198" s="1643"/>
      <c r="N198" s="1643"/>
      <c r="O198" s="2049"/>
      <c r="P198" s="693"/>
      <c r="HZ198" s="965"/>
      <c r="IA198" s="966"/>
    </row>
    <row r="199" spans="1:251" s="692" customFormat="1" ht="18.75" customHeight="1" x14ac:dyDescent="0.2">
      <c r="A199" s="1096" t="s">
        <v>71</v>
      </c>
      <c r="B199" s="1097"/>
      <c r="C199" s="1097"/>
      <c r="D199" s="1097"/>
      <c r="E199" s="1097"/>
      <c r="F199" s="1098"/>
      <c r="G199" s="1099" t="s">
        <v>72</v>
      </c>
      <c r="H199" s="1099"/>
      <c r="I199" s="1099"/>
      <c r="J199" s="1099"/>
      <c r="K199" s="1099"/>
      <c r="L199" s="1099"/>
      <c r="M199" s="1099"/>
      <c r="N199" s="1099"/>
      <c r="O199" s="1099"/>
      <c r="P199" s="693"/>
      <c r="HZ199" s="965"/>
      <c r="IA199" s="966"/>
    </row>
    <row r="200" spans="1:251" s="692" customFormat="1" ht="18.75" customHeight="1" x14ac:dyDescent="0.2">
      <c r="A200" s="1148" t="s">
        <v>2073</v>
      </c>
      <c r="B200" s="1149"/>
      <c r="C200" s="1149"/>
      <c r="D200" s="1149"/>
      <c r="E200" s="1149"/>
      <c r="F200" s="1149"/>
      <c r="G200" s="1152" t="s">
        <v>2074</v>
      </c>
      <c r="H200" s="1152"/>
      <c r="I200" s="1152"/>
      <c r="J200" s="1152"/>
      <c r="K200" s="1152"/>
      <c r="L200" s="1152"/>
      <c r="M200" s="1152"/>
      <c r="N200" s="1152"/>
      <c r="O200" s="1152"/>
      <c r="P200" s="693"/>
      <c r="HZ200" s="965"/>
      <c r="IA200" s="966"/>
    </row>
    <row r="201" spans="1:251" s="692" customFormat="1" ht="18.75" customHeight="1" x14ac:dyDescent="0.2">
      <c r="A201" s="1150"/>
      <c r="B201" s="1151"/>
      <c r="C201" s="1151"/>
      <c r="D201" s="1151"/>
      <c r="E201" s="1151"/>
      <c r="F201" s="1151"/>
      <c r="G201" s="1152"/>
      <c r="H201" s="1152"/>
      <c r="I201" s="1152"/>
      <c r="J201" s="1152"/>
      <c r="K201" s="1152"/>
      <c r="L201" s="1152"/>
      <c r="M201" s="1152"/>
      <c r="N201" s="1152"/>
      <c r="O201" s="1152"/>
      <c r="P201" s="693"/>
      <c r="HZ201" s="965"/>
      <c r="IA201" s="966"/>
    </row>
    <row r="202" spans="1:251" s="692" customFormat="1" ht="18.75" customHeight="1" x14ac:dyDescent="0.2">
      <c r="A202" s="1096" t="s">
        <v>75</v>
      </c>
      <c r="B202" s="1097"/>
      <c r="C202" s="1097"/>
      <c r="D202" s="1097"/>
      <c r="E202" s="1097"/>
      <c r="F202" s="1097"/>
      <c r="G202" s="1099" t="s">
        <v>76</v>
      </c>
      <c r="H202" s="1099"/>
      <c r="I202" s="1099"/>
      <c r="J202" s="1099"/>
      <c r="K202" s="1099"/>
      <c r="L202" s="1099"/>
      <c r="M202" s="1099"/>
      <c r="N202" s="1099"/>
      <c r="O202" s="1099"/>
      <c r="P202" s="693"/>
      <c r="HZ202" s="965"/>
      <c r="IA202" s="966"/>
    </row>
    <row r="203" spans="1:251" s="692" customFormat="1" ht="18.75" customHeight="1" x14ac:dyDescent="0.2">
      <c r="A203" s="2050" t="s">
        <v>1274</v>
      </c>
      <c r="B203" s="2050"/>
      <c r="C203" s="2050"/>
      <c r="D203" s="2050"/>
      <c r="E203" s="2050"/>
      <c r="F203" s="2050"/>
      <c r="G203" s="2050" t="s">
        <v>2047</v>
      </c>
      <c r="H203" s="2050"/>
      <c r="I203" s="2050"/>
      <c r="J203" s="2050"/>
      <c r="K203" s="2050"/>
      <c r="L203" s="2050"/>
      <c r="M203" s="2050"/>
      <c r="N203" s="2050"/>
      <c r="O203" s="2050"/>
      <c r="P203" s="693"/>
      <c r="HZ203" s="965"/>
      <c r="IA203" s="966"/>
    </row>
    <row r="204" spans="1:251" s="692" customFormat="1" ht="18.75" customHeight="1" x14ac:dyDescent="0.2">
      <c r="A204" s="2050"/>
      <c r="B204" s="2050"/>
      <c r="C204" s="2050"/>
      <c r="D204" s="2050"/>
      <c r="E204" s="2050"/>
      <c r="F204" s="2050"/>
      <c r="G204" s="2050"/>
      <c r="H204" s="2050"/>
      <c r="I204" s="2050"/>
      <c r="J204" s="2050"/>
      <c r="K204" s="2050"/>
      <c r="L204" s="2050"/>
      <c r="M204" s="2050"/>
      <c r="N204" s="2050"/>
      <c r="O204" s="2050"/>
      <c r="P204" s="693"/>
      <c r="HZ204" s="965"/>
      <c r="IA204" s="966"/>
    </row>
    <row r="205" spans="1:251" s="2074" customFormat="1" ht="18.75" customHeight="1" x14ac:dyDescent="0.25">
      <c r="B205" s="1884"/>
      <c r="C205" s="1884"/>
      <c r="D205" s="1884"/>
      <c r="E205" s="1884"/>
      <c r="F205" s="1884"/>
      <c r="G205" s="1884"/>
      <c r="H205" s="1884"/>
      <c r="I205" s="1884"/>
      <c r="J205" s="1884"/>
      <c r="K205" s="1884"/>
      <c r="L205" s="1884"/>
      <c r="M205" s="1884"/>
      <c r="N205" s="1884"/>
      <c r="O205" s="1884"/>
      <c r="P205" s="1884"/>
      <c r="Q205" s="1884"/>
      <c r="R205" s="1884"/>
      <c r="S205" s="1884"/>
      <c r="T205" s="1884"/>
      <c r="U205" s="1884"/>
      <c r="V205" s="1884"/>
      <c r="W205" s="1884"/>
      <c r="X205" s="1884"/>
      <c r="Y205" s="1884"/>
      <c r="Z205" s="1884"/>
      <c r="AA205" s="1884"/>
      <c r="AB205" s="1884"/>
      <c r="AC205" s="1884"/>
      <c r="AD205" s="1884"/>
      <c r="AE205" s="1884"/>
      <c r="AF205" s="1884"/>
      <c r="AG205" s="1884"/>
      <c r="AH205" s="1884"/>
      <c r="AI205" s="1884"/>
      <c r="AJ205" s="1884"/>
      <c r="AK205" s="1884"/>
      <c r="AL205" s="1884"/>
      <c r="AM205" s="1884"/>
      <c r="AN205" s="1884"/>
      <c r="AO205" s="1884"/>
      <c r="AP205" s="1884"/>
      <c r="AQ205" s="1884"/>
      <c r="AR205" s="1884"/>
      <c r="AS205" s="1884"/>
      <c r="AT205" s="1884"/>
      <c r="AU205" s="1884"/>
      <c r="AV205" s="1884"/>
      <c r="AW205" s="1884"/>
      <c r="AX205" s="1884"/>
      <c r="AY205" s="1884"/>
      <c r="AZ205" s="1884"/>
      <c r="BA205" s="1884"/>
      <c r="BB205" s="1884"/>
      <c r="BC205" s="1884"/>
      <c r="BD205" s="1884"/>
      <c r="BE205" s="1884"/>
      <c r="BF205" s="1884"/>
      <c r="BG205" s="1884"/>
      <c r="BH205" s="1884"/>
      <c r="BI205" s="1884"/>
      <c r="BJ205" s="1884"/>
      <c r="BK205" s="1884"/>
      <c r="BL205" s="1884"/>
      <c r="BM205" s="1884"/>
      <c r="BN205" s="1884"/>
      <c r="BO205" s="1884"/>
      <c r="BP205" s="1884"/>
      <c r="BQ205" s="1884"/>
      <c r="BR205" s="1884"/>
      <c r="BS205" s="1884"/>
      <c r="BT205" s="1884"/>
      <c r="BU205" s="1884"/>
      <c r="BV205" s="1884"/>
      <c r="BW205" s="1884"/>
      <c r="BX205" s="1884"/>
      <c r="BY205" s="1884"/>
      <c r="BZ205" s="1884"/>
      <c r="CA205" s="1884"/>
      <c r="CB205" s="1884"/>
      <c r="CC205" s="1884"/>
      <c r="CD205" s="1884"/>
      <c r="CE205" s="1884"/>
      <c r="CF205" s="1884"/>
      <c r="CG205" s="1884"/>
      <c r="CH205" s="1884"/>
      <c r="CI205" s="1884"/>
      <c r="CJ205" s="1884"/>
      <c r="CK205" s="1884"/>
      <c r="CL205" s="1884"/>
      <c r="CM205" s="1884"/>
      <c r="CN205" s="1884"/>
      <c r="CO205" s="1884"/>
      <c r="CP205" s="1884"/>
      <c r="CQ205" s="1884"/>
      <c r="CR205" s="1884"/>
      <c r="CS205" s="1884"/>
      <c r="CT205" s="1884"/>
      <c r="CU205" s="1884"/>
      <c r="CV205" s="1884"/>
      <c r="CW205" s="1884"/>
      <c r="CX205" s="1884"/>
      <c r="CY205" s="1884"/>
      <c r="CZ205" s="1884"/>
      <c r="DA205" s="1884"/>
      <c r="DB205" s="1884"/>
      <c r="DC205" s="1884"/>
      <c r="DD205" s="1884"/>
      <c r="DE205" s="1884"/>
      <c r="DF205" s="1884"/>
      <c r="DG205" s="1884"/>
      <c r="DH205" s="1884"/>
      <c r="DI205" s="1884"/>
      <c r="DJ205" s="1884"/>
      <c r="DK205" s="1884"/>
      <c r="DL205" s="1884"/>
      <c r="DM205" s="1884"/>
      <c r="DN205" s="1884"/>
      <c r="DO205" s="1884"/>
      <c r="DP205" s="1884"/>
      <c r="DQ205" s="1884"/>
      <c r="DR205" s="1884"/>
      <c r="DS205" s="1884"/>
      <c r="DT205" s="1884"/>
      <c r="DU205" s="1884"/>
      <c r="DV205" s="1884"/>
      <c r="DW205" s="1884"/>
      <c r="DX205" s="1884"/>
      <c r="DY205" s="1884"/>
      <c r="DZ205" s="1884"/>
      <c r="EA205" s="1884"/>
      <c r="EB205" s="1884"/>
      <c r="EC205" s="1884"/>
      <c r="ED205" s="1884"/>
      <c r="EE205" s="1884"/>
      <c r="EF205" s="1884"/>
      <c r="EG205" s="1884"/>
      <c r="EH205" s="1884"/>
      <c r="EI205" s="1884"/>
      <c r="EJ205" s="1884"/>
      <c r="EK205" s="1884"/>
      <c r="EL205" s="1884"/>
      <c r="EM205" s="1884"/>
      <c r="EN205" s="1884"/>
      <c r="EO205" s="1884"/>
      <c r="EP205" s="1884"/>
      <c r="EQ205" s="1884"/>
      <c r="ER205" s="1884"/>
      <c r="ES205" s="1884"/>
      <c r="ET205" s="1884"/>
      <c r="EU205" s="1884"/>
      <c r="EV205" s="1884"/>
      <c r="EW205" s="1884"/>
      <c r="EX205" s="1884"/>
      <c r="EY205" s="1884"/>
      <c r="EZ205" s="1884"/>
      <c r="FA205" s="1884"/>
      <c r="FB205" s="1884"/>
      <c r="FC205" s="1884"/>
      <c r="FD205" s="1884"/>
      <c r="FE205" s="1884"/>
      <c r="FF205" s="1884"/>
      <c r="FG205" s="1884"/>
      <c r="FH205" s="1884"/>
      <c r="FI205" s="1884"/>
      <c r="FJ205" s="1884"/>
      <c r="FK205" s="1884"/>
      <c r="FL205" s="1884"/>
      <c r="FM205" s="1884"/>
      <c r="FN205" s="1884"/>
      <c r="FO205" s="1884"/>
      <c r="FP205" s="1884"/>
      <c r="FQ205" s="1884"/>
      <c r="FR205" s="1884"/>
      <c r="FS205" s="1884"/>
      <c r="FT205" s="1884"/>
      <c r="FU205" s="1884"/>
      <c r="FV205" s="1884"/>
      <c r="FW205" s="1884"/>
      <c r="FX205" s="1884"/>
      <c r="FY205" s="1884"/>
      <c r="FZ205" s="1884"/>
      <c r="GA205" s="1884"/>
      <c r="GB205" s="1884"/>
      <c r="GC205" s="1884"/>
      <c r="GD205" s="1884"/>
      <c r="GE205" s="1884"/>
      <c r="GF205" s="1884"/>
      <c r="GG205" s="1884"/>
      <c r="GH205" s="1884"/>
      <c r="GI205" s="1884"/>
      <c r="GJ205" s="1884"/>
      <c r="GK205" s="1884"/>
      <c r="GL205" s="1884"/>
      <c r="GM205" s="1884"/>
      <c r="GN205" s="1884"/>
      <c r="GO205" s="1884"/>
      <c r="GP205" s="1884"/>
      <c r="GQ205" s="1884"/>
      <c r="GR205" s="1884"/>
      <c r="GS205" s="1884"/>
      <c r="GT205" s="1884"/>
      <c r="GU205" s="1884"/>
      <c r="GV205" s="1884"/>
      <c r="GW205" s="1884"/>
      <c r="GX205" s="1884"/>
      <c r="GY205" s="1884"/>
      <c r="GZ205" s="1884"/>
      <c r="HA205" s="1884"/>
      <c r="HB205" s="1884"/>
      <c r="HC205" s="1884"/>
      <c r="HD205" s="1884"/>
      <c r="HE205" s="1884"/>
      <c r="HF205" s="1884"/>
      <c r="HG205" s="1884"/>
      <c r="HH205" s="1884"/>
      <c r="HI205" s="1884"/>
      <c r="HJ205" s="1884"/>
      <c r="HK205" s="1884"/>
      <c r="HL205" s="1884"/>
      <c r="HM205" s="1884"/>
      <c r="HN205" s="1884"/>
      <c r="HO205" s="1884"/>
      <c r="HP205" s="1884"/>
      <c r="HQ205" s="1884"/>
      <c r="HR205" s="1884"/>
      <c r="HS205" s="1884"/>
      <c r="HT205" s="1884"/>
      <c r="HU205" s="1884"/>
      <c r="HV205" s="1884"/>
      <c r="HW205" s="1884"/>
      <c r="HX205" s="1884"/>
      <c r="HY205" s="1884"/>
      <c r="HZ205" s="1884"/>
      <c r="IA205" s="1884"/>
      <c r="IB205" s="1884"/>
      <c r="IC205" s="1884"/>
      <c r="ID205" s="1884"/>
      <c r="IE205" s="1884"/>
      <c r="IF205" s="1884"/>
      <c r="IG205" s="1884"/>
      <c r="IH205" s="1884"/>
      <c r="II205" s="1884"/>
      <c r="IJ205" s="1884"/>
      <c r="IK205" s="1884"/>
      <c r="IL205" s="1884"/>
      <c r="IM205" s="1884"/>
      <c r="IN205" s="1884"/>
      <c r="IO205" s="1884"/>
      <c r="IP205" s="1884"/>
      <c r="IQ205" s="1884"/>
    </row>
    <row r="206" spans="1:251" s="692" customFormat="1" ht="15.75" x14ac:dyDescent="0.2">
      <c r="A206" s="377"/>
      <c r="B206" s="378"/>
      <c r="C206" s="697"/>
      <c r="D206" s="697"/>
      <c r="E206" s="697"/>
      <c r="F206" s="697"/>
      <c r="G206" s="697"/>
      <c r="H206" s="697"/>
      <c r="I206" s="697"/>
      <c r="J206" s="697"/>
      <c r="K206" s="697"/>
      <c r="L206" s="697"/>
      <c r="M206" s="697"/>
      <c r="N206" s="697"/>
      <c r="O206" s="377"/>
      <c r="HZ206" s="965"/>
      <c r="IA206" s="966"/>
    </row>
    <row r="207" spans="1:251" s="692" customFormat="1" ht="15.75" x14ac:dyDescent="0.2">
      <c r="A207" s="697"/>
      <c r="B207" s="697"/>
      <c r="C207" s="377"/>
      <c r="D207" s="1015" t="s">
        <v>77</v>
      </c>
      <c r="E207" s="1016"/>
      <c r="F207" s="1016"/>
      <c r="G207" s="1016"/>
      <c r="H207" s="1016"/>
      <c r="I207" s="1016"/>
      <c r="J207" s="1016"/>
      <c r="K207" s="1016"/>
      <c r="L207" s="1016"/>
      <c r="M207" s="1016"/>
      <c r="N207" s="1016"/>
      <c r="O207" s="1017"/>
      <c r="Q207" s="967"/>
      <c r="HZ207" s="965"/>
      <c r="IA207" s="966"/>
    </row>
    <row r="208" spans="1:251" s="967" customFormat="1" ht="21.75" customHeight="1" x14ac:dyDescent="0.2">
      <c r="A208" s="377"/>
      <c r="B208" s="378"/>
      <c r="C208" s="697"/>
      <c r="D208" s="921" t="s">
        <v>78</v>
      </c>
      <c r="E208" s="921" t="s">
        <v>79</v>
      </c>
      <c r="F208" s="921" t="s">
        <v>80</v>
      </c>
      <c r="G208" s="921" t="s">
        <v>81</v>
      </c>
      <c r="H208" s="921" t="s">
        <v>82</v>
      </c>
      <c r="I208" s="921" t="s">
        <v>83</v>
      </c>
      <c r="J208" s="921" t="s">
        <v>84</v>
      </c>
      <c r="K208" s="921" t="s">
        <v>85</v>
      </c>
      <c r="L208" s="921" t="s">
        <v>86</v>
      </c>
      <c r="M208" s="921" t="s">
        <v>87</v>
      </c>
      <c r="N208" s="921" t="s">
        <v>88</v>
      </c>
      <c r="O208" s="921" t="s">
        <v>89</v>
      </c>
      <c r="Q208" s="692"/>
      <c r="R208" s="692"/>
      <c r="S208" s="692"/>
      <c r="T208" s="692"/>
    </row>
    <row r="209" spans="1:235" s="692" customFormat="1" ht="23.25" customHeight="1" x14ac:dyDescent="0.2">
      <c r="A209" s="1050" t="s">
        <v>90</v>
      </c>
      <c r="B209" s="1050"/>
      <c r="C209" s="1050"/>
      <c r="D209" s="975"/>
      <c r="E209" s="975"/>
      <c r="F209" s="975">
        <v>20</v>
      </c>
      <c r="G209" s="975"/>
      <c r="H209" s="975"/>
      <c r="I209" s="975">
        <v>40</v>
      </c>
      <c r="J209" s="975"/>
      <c r="K209" s="975"/>
      <c r="L209" s="975">
        <v>60</v>
      </c>
      <c r="M209" s="975"/>
      <c r="N209" s="975"/>
      <c r="O209" s="975">
        <v>100</v>
      </c>
      <c r="HZ209" s="965"/>
      <c r="IA209" s="966"/>
    </row>
    <row r="210" spans="1:235" s="692" customFormat="1" ht="23.25" customHeight="1" x14ac:dyDescent="0.2">
      <c r="A210" s="1051" t="s">
        <v>91</v>
      </c>
      <c r="B210" s="1051"/>
      <c r="C210" s="1051"/>
      <c r="D210" s="683"/>
      <c r="E210" s="683"/>
      <c r="F210" s="923">
        <v>20</v>
      </c>
      <c r="G210" s="683"/>
      <c r="H210" s="683"/>
      <c r="I210" s="923">
        <v>40</v>
      </c>
      <c r="J210" s="683"/>
      <c r="K210" s="683"/>
      <c r="L210" s="923">
        <v>75</v>
      </c>
      <c r="M210" s="683"/>
      <c r="N210" s="683"/>
      <c r="O210" s="683"/>
      <c r="HZ210" s="965"/>
      <c r="IA210" s="966"/>
    </row>
    <row r="211" spans="1:235" s="692" customFormat="1" ht="23.25" customHeight="1" x14ac:dyDescent="0.2">
      <c r="A211" s="474"/>
      <c r="B211" s="474"/>
      <c r="C211" s="474"/>
      <c r="D211" s="43"/>
      <c r="E211" s="43"/>
      <c r="F211" s="43"/>
      <c r="G211" s="43"/>
      <c r="H211" s="43"/>
      <c r="I211" s="43"/>
      <c r="J211" s="43"/>
      <c r="K211" s="43"/>
      <c r="L211" s="43"/>
      <c r="M211" s="43"/>
      <c r="N211" s="43"/>
      <c r="O211" s="43"/>
      <c r="HZ211" s="965"/>
      <c r="IA211" s="966"/>
    </row>
    <row r="212" spans="1:235" s="692" customFormat="1" ht="48" customHeight="1" x14ac:dyDescent="0.2">
      <c r="A212" s="989" t="s">
        <v>48</v>
      </c>
      <c r="B212" s="989" t="s">
        <v>49</v>
      </c>
      <c r="C212" s="2075" t="s">
        <v>50</v>
      </c>
      <c r="D212" s="2075"/>
      <c r="E212" s="2075"/>
      <c r="F212" s="2075" t="s">
        <v>53</v>
      </c>
      <c r="G212" s="2075"/>
      <c r="H212" s="2075" t="s">
        <v>54</v>
      </c>
      <c r="I212" s="2075"/>
      <c r="J212" s="989" t="s">
        <v>55</v>
      </c>
      <c r="K212" s="2075" t="s">
        <v>56</v>
      </c>
      <c r="L212" s="2075"/>
      <c r="M212" s="2076" t="s">
        <v>57</v>
      </c>
      <c r="N212" s="2077"/>
      <c r="O212" s="2078"/>
      <c r="HZ212" s="965"/>
      <c r="IA212" s="966"/>
    </row>
    <row r="213" spans="1:235" s="692" customFormat="1" ht="121.5" customHeight="1" x14ac:dyDescent="0.2">
      <c r="A213" s="27" t="s">
        <v>92</v>
      </c>
      <c r="B213" s="291">
        <v>0.4</v>
      </c>
      <c r="C213" s="2063" t="s">
        <v>2075</v>
      </c>
      <c r="D213" s="1736"/>
      <c r="E213" s="2064"/>
      <c r="F213" s="2063" t="s">
        <v>2059</v>
      </c>
      <c r="G213" s="2064"/>
      <c r="H213" s="1133" t="s">
        <v>290</v>
      </c>
      <c r="I213" s="1117"/>
      <c r="J213" s="927">
        <v>100</v>
      </c>
      <c r="K213" s="1108" t="s">
        <v>433</v>
      </c>
      <c r="L213" s="1108"/>
      <c r="M213" s="1109" t="s">
        <v>1274</v>
      </c>
      <c r="N213" s="1109"/>
      <c r="O213" s="1109"/>
      <c r="HZ213" s="965"/>
      <c r="IA213" s="966"/>
    </row>
    <row r="214" spans="1:235" s="692" customFormat="1" ht="72" customHeight="1" x14ac:dyDescent="0.2">
      <c r="A214" s="1110" t="s">
        <v>67</v>
      </c>
      <c r="B214" s="1111"/>
      <c r="C214" s="1112" t="s">
        <v>2076</v>
      </c>
      <c r="D214" s="1072"/>
      <c r="E214" s="1072"/>
      <c r="F214" s="1072"/>
      <c r="G214" s="1073"/>
      <c r="H214" s="1110" t="s">
        <v>98</v>
      </c>
      <c r="I214" s="1124"/>
      <c r="J214" s="1111"/>
      <c r="K214" s="1112" t="s">
        <v>2061</v>
      </c>
      <c r="L214" s="1146"/>
      <c r="M214" s="1146"/>
      <c r="N214" s="1146"/>
      <c r="O214" s="1147"/>
      <c r="HZ214" s="965"/>
      <c r="IA214" s="966"/>
    </row>
    <row r="215" spans="1:235" s="692" customFormat="1" ht="23.25" customHeight="1" x14ac:dyDescent="0.2">
      <c r="A215" s="2059" t="s">
        <v>71</v>
      </c>
      <c r="B215" s="2060"/>
      <c r="C215" s="2060"/>
      <c r="D215" s="2060"/>
      <c r="E215" s="2060"/>
      <c r="F215" s="2061"/>
      <c r="G215" s="2062" t="s">
        <v>72</v>
      </c>
      <c r="H215" s="2062"/>
      <c r="I215" s="2062"/>
      <c r="J215" s="2062"/>
      <c r="K215" s="2062"/>
      <c r="L215" s="2062"/>
      <c r="M215" s="2062"/>
      <c r="N215" s="2062"/>
      <c r="O215" s="2062"/>
      <c r="HZ215" s="965"/>
      <c r="IA215" s="966"/>
    </row>
    <row r="216" spans="1:235" s="692" customFormat="1" ht="23.25" customHeight="1" x14ac:dyDescent="0.2">
      <c r="A216" s="1148" t="s">
        <v>2062</v>
      </c>
      <c r="B216" s="1149"/>
      <c r="C216" s="1149"/>
      <c r="D216" s="1149"/>
      <c r="E216" s="1149"/>
      <c r="F216" s="1149"/>
      <c r="G216" s="1152" t="s">
        <v>2077</v>
      </c>
      <c r="H216" s="1152"/>
      <c r="I216" s="1152"/>
      <c r="J216" s="1152"/>
      <c r="K216" s="1152"/>
      <c r="L216" s="1152"/>
      <c r="M216" s="1152"/>
      <c r="N216" s="1152"/>
      <c r="O216" s="1152"/>
      <c r="HZ216" s="965"/>
      <c r="IA216" s="966"/>
    </row>
    <row r="217" spans="1:235" s="692" customFormat="1" ht="23.25" customHeight="1" x14ac:dyDescent="0.2">
      <c r="A217" s="1150"/>
      <c r="B217" s="1151"/>
      <c r="C217" s="1151"/>
      <c r="D217" s="1151"/>
      <c r="E217" s="1151"/>
      <c r="F217" s="1151"/>
      <c r="G217" s="1152"/>
      <c r="H217" s="1152"/>
      <c r="I217" s="1152"/>
      <c r="J217" s="1152"/>
      <c r="K217" s="1152"/>
      <c r="L217" s="1152"/>
      <c r="M217" s="1152"/>
      <c r="N217" s="1152"/>
      <c r="O217" s="1152"/>
      <c r="HZ217" s="965"/>
      <c r="IA217" s="966"/>
    </row>
    <row r="218" spans="1:235" s="692" customFormat="1" ht="23.25" customHeight="1" x14ac:dyDescent="0.2">
      <c r="A218" s="2059" t="s">
        <v>75</v>
      </c>
      <c r="B218" s="2060"/>
      <c r="C218" s="2060"/>
      <c r="D218" s="2060"/>
      <c r="E218" s="2060"/>
      <c r="F218" s="2060"/>
      <c r="G218" s="2062" t="s">
        <v>76</v>
      </c>
      <c r="H218" s="2062"/>
      <c r="I218" s="2062"/>
      <c r="J218" s="2062"/>
      <c r="K218" s="2062"/>
      <c r="L218" s="2062"/>
      <c r="M218" s="2062"/>
      <c r="N218" s="2062"/>
      <c r="O218" s="2062"/>
      <c r="HZ218" s="965"/>
      <c r="IA218" s="966"/>
    </row>
    <row r="219" spans="1:235" s="692" customFormat="1" ht="23.25" customHeight="1" x14ac:dyDescent="0.2">
      <c r="A219" s="2050" t="s">
        <v>1274</v>
      </c>
      <c r="B219" s="2050"/>
      <c r="C219" s="2050"/>
      <c r="D219" s="2050"/>
      <c r="E219" s="2050"/>
      <c r="F219" s="2050"/>
      <c r="G219" s="2050" t="s">
        <v>2063</v>
      </c>
      <c r="H219" s="2050"/>
      <c r="I219" s="2050"/>
      <c r="J219" s="2050"/>
      <c r="K219" s="2050"/>
      <c r="L219" s="2050"/>
      <c r="M219" s="2050"/>
      <c r="N219" s="2050"/>
      <c r="O219" s="2050"/>
      <c r="HZ219" s="965"/>
      <c r="IA219" s="966"/>
    </row>
    <row r="220" spans="1:235" s="692" customFormat="1" ht="23.25" customHeight="1" x14ac:dyDescent="0.2">
      <c r="A220" s="2050"/>
      <c r="B220" s="2050"/>
      <c r="C220" s="2050"/>
      <c r="D220" s="2050"/>
      <c r="E220" s="2050"/>
      <c r="F220" s="2050"/>
      <c r="G220" s="2050"/>
      <c r="H220" s="2050"/>
      <c r="I220" s="2050"/>
      <c r="J220" s="2050"/>
      <c r="K220" s="2050"/>
      <c r="L220" s="2050"/>
      <c r="M220" s="2050"/>
      <c r="N220" s="2050"/>
      <c r="O220" s="2050"/>
      <c r="HZ220" s="965"/>
      <c r="IA220" s="966"/>
    </row>
    <row r="221" spans="1:235" s="692" customFormat="1" ht="23.25" customHeight="1" x14ac:dyDescent="0.2">
      <c r="A221" s="7"/>
      <c r="B221" s="8"/>
      <c r="C221" s="14"/>
      <c r="D221" s="14"/>
      <c r="E221" s="14"/>
      <c r="F221" s="14"/>
      <c r="G221" s="14"/>
      <c r="H221" s="14"/>
      <c r="I221" s="14"/>
      <c r="J221" s="14"/>
      <c r="K221" s="14"/>
      <c r="L221" s="14"/>
      <c r="M221" s="14"/>
      <c r="N221" s="14"/>
      <c r="O221" s="7"/>
      <c r="HZ221" s="965"/>
      <c r="IA221" s="966"/>
    </row>
    <row r="222" spans="1:235" s="692" customFormat="1" ht="23.25" customHeight="1" x14ac:dyDescent="0.2">
      <c r="A222" s="986" t="s">
        <v>101</v>
      </c>
      <c r="B222" s="986" t="s">
        <v>49</v>
      </c>
      <c r="C222" s="37"/>
      <c r="D222" s="926" t="s">
        <v>78</v>
      </c>
      <c r="E222" s="926" t="s">
        <v>79</v>
      </c>
      <c r="F222" s="926" t="s">
        <v>80</v>
      </c>
      <c r="G222" s="926" t="s">
        <v>81</v>
      </c>
      <c r="H222" s="926" t="s">
        <v>82</v>
      </c>
      <c r="I222" s="926" t="s">
        <v>83</v>
      </c>
      <c r="J222" s="926" t="s">
        <v>84</v>
      </c>
      <c r="K222" s="926" t="s">
        <v>85</v>
      </c>
      <c r="L222" s="926" t="s">
        <v>86</v>
      </c>
      <c r="M222" s="926" t="s">
        <v>87</v>
      </c>
      <c r="N222" s="926" t="s">
        <v>88</v>
      </c>
      <c r="O222" s="926" t="s">
        <v>89</v>
      </c>
      <c r="HZ222" s="965"/>
      <c r="IA222" s="966"/>
    </row>
    <row r="223" spans="1:235" s="692" customFormat="1" ht="23.25" customHeight="1" x14ac:dyDescent="0.2">
      <c r="A223" s="2065" t="s">
        <v>2078</v>
      </c>
      <c r="B223" s="1109">
        <v>60</v>
      </c>
      <c r="C223" s="930" t="s">
        <v>90</v>
      </c>
      <c r="D223" s="930">
        <v>2</v>
      </c>
      <c r="E223" s="930">
        <v>8</v>
      </c>
      <c r="F223" s="930">
        <v>20</v>
      </c>
      <c r="G223" s="930">
        <v>25</v>
      </c>
      <c r="H223" s="930">
        <v>30</v>
      </c>
      <c r="I223" s="930">
        <v>40</v>
      </c>
      <c r="J223" s="930">
        <v>50</v>
      </c>
      <c r="K223" s="930">
        <v>60</v>
      </c>
      <c r="L223" s="930">
        <v>70</v>
      </c>
      <c r="M223" s="930">
        <v>80</v>
      </c>
      <c r="N223" s="930">
        <v>90</v>
      </c>
      <c r="O223" s="930">
        <v>100</v>
      </c>
      <c r="HZ223" s="965"/>
      <c r="IA223" s="966"/>
    </row>
    <row r="224" spans="1:235" s="692" customFormat="1" ht="23.25" customHeight="1" x14ac:dyDescent="0.2">
      <c r="A224" s="2066"/>
      <c r="B224" s="1109"/>
      <c r="C224" s="96" t="s">
        <v>91</v>
      </c>
      <c r="D224" s="931">
        <v>2</v>
      </c>
      <c r="E224" s="931">
        <v>8</v>
      </c>
      <c r="F224" s="931">
        <v>20</v>
      </c>
      <c r="G224" s="931">
        <v>25</v>
      </c>
      <c r="H224" s="931">
        <v>35</v>
      </c>
      <c r="I224" s="931">
        <v>40</v>
      </c>
      <c r="J224" s="931">
        <v>50</v>
      </c>
      <c r="K224" s="931">
        <v>65</v>
      </c>
      <c r="L224" s="931">
        <v>75</v>
      </c>
      <c r="M224" s="96"/>
      <c r="N224" s="96"/>
      <c r="O224" s="96"/>
      <c r="HZ224" s="965"/>
      <c r="IA224" s="966"/>
    </row>
    <row r="225" spans="1:235" s="692" customFormat="1" ht="23.25" customHeight="1" x14ac:dyDescent="0.2">
      <c r="A225" s="2065" t="s">
        <v>2079</v>
      </c>
      <c r="B225" s="1109">
        <v>30</v>
      </c>
      <c r="C225" s="930" t="s">
        <v>90</v>
      </c>
      <c r="D225" s="930"/>
      <c r="E225" s="930"/>
      <c r="F225" s="930">
        <v>10</v>
      </c>
      <c r="G225" s="930"/>
      <c r="H225" s="930"/>
      <c r="I225" s="930">
        <v>30</v>
      </c>
      <c r="J225" s="930"/>
      <c r="K225" s="930"/>
      <c r="L225" s="930">
        <v>50</v>
      </c>
      <c r="M225" s="930">
        <v>90</v>
      </c>
      <c r="N225" s="930"/>
      <c r="O225" s="930">
        <v>100</v>
      </c>
      <c r="HZ225" s="965"/>
      <c r="IA225" s="966"/>
    </row>
    <row r="226" spans="1:235" s="692" customFormat="1" ht="43.5" customHeight="1" x14ac:dyDescent="0.2">
      <c r="A226" s="2066"/>
      <c r="B226" s="1109"/>
      <c r="C226" s="96" t="s">
        <v>91</v>
      </c>
      <c r="D226" s="96"/>
      <c r="E226" s="931"/>
      <c r="F226" s="931">
        <v>0</v>
      </c>
      <c r="G226" s="931">
        <v>10</v>
      </c>
      <c r="H226" s="931">
        <v>40</v>
      </c>
      <c r="I226" s="931">
        <v>60</v>
      </c>
      <c r="J226" s="931">
        <v>60</v>
      </c>
      <c r="K226" s="931">
        <v>65</v>
      </c>
      <c r="L226" s="931">
        <v>65</v>
      </c>
      <c r="M226" s="931"/>
      <c r="N226" s="96"/>
      <c r="O226" s="96"/>
      <c r="HZ226" s="965"/>
      <c r="IA226" s="966"/>
    </row>
    <row r="227" spans="1:235" s="692" customFormat="1" ht="23.25" customHeight="1" x14ac:dyDescent="0.2">
      <c r="A227" s="2065" t="s">
        <v>2080</v>
      </c>
      <c r="B227" s="1109">
        <v>10</v>
      </c>
      <c r="C227" s="930" t="s">
        <v>90</v>
      </c>
      <c r="D227" s="930"/>
      <c r="E227" s="930"/>
      <c r="F227" s="930">
        <v>10</v>
      </c>
      <c r="G227" s="930">
        <v>20</v>
      </c>
      <c r="H227" s="930">
        <v>30</v>
      </c>
      <c r="I227" s="930">
        <v>40</v>
      </c>
      <c r="J227" s="930">
        <v>50</v>
      </c>
      <c r="K227" s="930">
        <v>60</v>
      </c>
      <c r="L227" s="930">
        <v>70</v>
      </c>
      <c r="M227" s="930">
        <v>80</v>
      </c>
      <c r="N227" s="930">
        <v>90</v>
      </c>
      <c r="O227" s="930">
        <v>100</v>
      </c>
      <c r="HZ227" s="965"/>
      <c r="IA227" s="966"/>
    </row>
    <row r="228" spans="1:235" s="692" customFormat="1" ht="23.25" customHeight="1" x14ac:dyDescent="0.2">
      <c r="A228" s="2066"/>
      <c r="B228" s="1109"/>
      <c r="C228" s="96" t="s">
        <v>91</v>
      </c>
      <c r="D228" s="96"/>
      <c r="E228" s="96"/>
      <c r="F228" s="931">
        <v>10</v>
      </c>
      <c r="G228" s="931">
        <v>15</v>
      </c>
      <c r="H228" s="931">
        <v>20</v>
      </c>
      <c r="I228" s="931">
        <v>35</v>
      </c>
      <c r="J228" s="931">
        <v>35</v>
      </c>
      <c r="K228" s="931">
        <v>50</v>
      </c>
      <c r="L228" s="931">
        <v>55</v>
      </c>
      <c r="M228" s="96"/>
      <c r="N228" s="96"/>
      <c r="O228" s="96"/>
      <c r="HZ228" s="965"/>
      <c r="IA228" s="966"/>
    </row>
    <row r="229" spans="1:235" s="692" customFormat="1" ht="23.25" customHeight="1" x14ac:dyDescent="0.2">
      <c r="A229" s="990"/>
      <c r="B229" s="991"/>
      <c r="C229" s="343"/>
      <c r="D229" s="343"/>
      <c r="E229" s="343"/>
      <c r="F229" s="343"/>
      <c r="G229" s="343"/>
      <c r="H229" s="343"/>
      <c r="I229" s="343"/>
      <c r="J229" s="343"/>
      <c r="K229" s="343"/>
      <c r="L229" s="343"/>
      <c r="M229" s="343"/>
      <c r="N229" s="343"/>
      <c r="O229" s="343"/>
      <c r="HZ229" s="965"/>
      <c r="IA229" s="966"/>
    </row>
    <row r="230" spans="1:235" s="692" customFormat="1" ht="23.25" customHeight="1" x14ac:dyDescent="0.2">
      <c r="A230" s="888"/>
      <c r="B230" s="992"/>
      <c r="C230" s="343"/>
      <c r="D230" s="343"/>
      <c r="E230" s="343"/>
      <c r="F230" s="343"/>
      <c r="G230" s="343"/>
      <c r="H230" s="343"/>
      <c r="I230" s="343"/>
      <c r="J230" s="343"/>
      <c r="K230" s="343"/>
      <c r="L230" s="343"/>
      <c r="M230" s="343"/>
      <c r="N230" s="343"/>
      <c r="O230" s="343"/>
      <c r="HZ230" s="965"/>
      <c r="IA230" s="966"/>
    </row>
    <row r="231" spans="1:235" s="692" customFormat="1" ht="48" customHeight="1" x14ac:dyDescent="0.2">
      <c r="A231" s="695" t="s">
        <v>484</v>
      </c>
      <c r="B231" s="2044" t="s">
        <v>2081</v>
      </c>
      <c r="C231" s="2079"/>
      <c r="D231" s="2079"/>
      <c r="E231" s="2079"/>
      <c r="F231" s="2079"/>
      <c r="G231" s="2079"/>
      <c r="H231" s="2079"/>
      <c r="I231" s="2079"/>
      <c r="J231" s="2080"/>
      <c r="K231" s="1411" t="s">
        <v>11</v>
      </c>
      <c r="L231" s="2081"/>
      <c r="M231" s="2081"/>
      <c r="N231" s="2082"/>
      <c r="O231" s="686">
        <v>0.1</v>
      </c>
      <c r="HZ231" s="965"/>
      <c r="IA231" s="966"/>
    </row>
    <row r="232" spans="1:235" s="692" customFormat="1" ht="23.25" customHeight="1" x14ac:dyDescent="0.2">
      <c r="A232" s="696"/>
      <c r="B232" s="697"/>
      <c r="C232" s="698"/>
      <c r="D232" s="698"/>
      <c r="E232" s="698"/>
      <c r="F232" s="698"/>
      <c r="G232" s="698"/>
      <c r="H232" s="698"/>
      <c r="I232" s="698"/>
      <c r="J232" s="698"/>
      <c r="K232" s="698"/>
      <c r="L232" s="698"/>
      <c r="M232" s="698"/>
      <c r="N232" s="698"/>
      <c r="O232" s="696"/>
      <c r="HZ232" s="965"/>
      <c r="IA232" s="966"/>
    </row>
    <row r="233" spans="1:235" s="692" customFormat="1" ht="29.25" customHeight="1" x14ac:dyDescent="0.2">
      <c r="A233" s="695" t="s">
        <v>202</v>
      </c>
      <c r="B233" s="1046"/>
      <c r="C233" s="1047"/>
      <c r="D233" s="1047"/>
      <c r="E233" s="1047"/>
      <c r="F233" s="1047"/>
      <c r="G233" s="1047"/>
      <c r="H233" s="1047"/>
      <c r="I233" s="1047"/>
      <c r="J233" s="1047"/>
      <c r="K233" s="1047"/>
      <c r="L233" s="1047"/>
      <c r="M233" s="1047"/>
      <c r="N233" s="1047"/>
      <c r="O233" s="1048"/>
      <c r="HZ233" s="965"/>
      <c r="IA233" s="966"/>
    </row>
    <row r="234" spans="1:235" s="692" customFormat="1" ht="23.25" customHeight="1" x14ac:dyDescent="0.2">
      <c r="A234" s="990"/>
      <c r="B234" s="991"/>
      <c r="C234" s="343"/>
      <c r="D234" s="343"/>
      <c r="E234" s="343"/>
      <c r="F234" s="343"/>
      <c r="G234" s="343"/>
      <c r="H234" s="343"/>
      <c r="I234" s="343"/>
      <c r="J234" s="343"/>
      <c r="K234" s="343"/>
      <c r="L234" s="343"/>
      <c r="M234" s="343"/>
      <c r="N234" s="343"/>
      <c r="O234" s="343"/>
      <c r="HZ234" s="965"/>
      <c r="IA234" s="966"/>
    </row>
    <row r="235" spans="1:235" s="692" customFormat="1" ht="23.25" customHeight="1" x14ac:dyDescent="0.2">
      <c r="A235" s="696"/>
      <c r="B235" s="697"/>
      <c r="C235" s="698"/>
      <c r="D235" s="698"/>
      <c r="E235" s="1049" t="s">
        <v>14</v>
      </c>
      <c r="F235" s="1049"/>
      <c r="G235" s="1049"/>
      <c r="H235" s="1049"/>
      <c r="I235" s="925" t="s">
        <v>15</v>
      </c>
      <c r="J235" s="698"/>
      <c r="K235" s="698"/>
      <c r="L235" s="1049" t="s">
        <v>16</v>
      </c>
      <c r="M235" s="1049"/>
      <c r="N235" s="1049"/>
      <c r="O235" s="925" t="s">
        <v>15</v>
      </c>
      <c r="HZ235" s="965"/>
      <c r="IA235" s="966"/>
    </row>
    <row r="236" spans="1:235" s="692" customFormat="1" ht="15.75" customHeight="1" x14ac:dyDescent="0.2">
      <c r="A236" s="1002" t="s">
        <v>17</v>
      </c>
      <c r="B236" s="1008"/>
      <c r="C236" s="1008"/>
      <c r="D236" s="1003"/>
      <c r="E236" s="1011" t="s">
        <v>2050</v>
      </c>
      <c r="F236" s="1012"/>
      <c r="G236" s="1012"/>
      <c r="H236" s="1013"/>
      <c r="I236" s="924">
        <v>10</v>
      </c>
      <c r="J236" s="1002" t="s">
        <v>19</v>
      </c>
      <c r="K236" s="1003"/>
      <c r="L236" s="1011" t="s">
        <v>1023</v>
      </c>
      <c r="M236" s="1012"/>
      <c r="N236" s="1012"/>
      <c r="O236" s="924">
        <v>20</v>
      </c>
      <c r="HZ236" s="965"/>
      <c r="IA236" s="966"/>
    </row>
    <row r="237" spans="1:235" s="692" customFormat="1" ht="15.75" customHeight="1" x14ac:dyDescent="0.2">
      <c r="A237" s="1004"/>
      <c r="B237" s="1009"/>
      <c r="C237" s="1009"/>
      <c r="D237" s="1005"/>
      <c r="E237" s="1011" t="s">
        <v>2051</v>
      </c>
      <c r="F237" s="1012"/>
      <c r="G237" s="1012"/>
      <c r="H237" s="1013"/>
      <c r="I237" s="924">
        <v>20</v>
      </c>
      <c r="J237" s="1004"/>
      <c r="K237" s="1005"/>
      <c r="L237" s="1011" t="s">
        <v>1023</v>
      </c>
      <c r="M237" s="1012" t="s">
        <v>1023</v>
      </c>
      <c r="N237" s="1012" t="s">
        <v>1023</v>
      </c>
      <c r="O237" s="924">
        <v>20</v>
      </c>
      <c r="HZ237" s="965"/>
      <c r="IA237" s="966"/>
    </row>
    <row r="238" spans="1:235" s="692" customFormat="1" ht="15.75" customHeight="1" x14ac:dyDescent="0.2">
      <c r="A238" s="1004"/>
      <c r="B238" s="1009"/>
      <c r="C238" s="1009"/>
      <c r="D238" s="1005"/>
      <c r="E238" s="1011"/>
      <c r="F238" s="1012"/>
      <c r="G238" s="1012"/>
      <c r="H238" s="1013"/>
      <c r="I238" s="924"/>
      <c r="J238" s="1004"/>
      <c r="K238" s="1005"/>
      <c r="L238" s="1011" t="s">
        <v>1056</v>
      </c>
      <c r="M238" s="1012" t="s">
        <v>1056</v>
      </c>
      <c r="N238" s="1012" t="s">
        <v>1056</v>
      </c>
      <c r="O238" s="924">
        <v>20</v>
      </c>
      <c r="HZ238" s="965"/>
      <c r="IA238" s="966"/>
    </row>
    <row r="239" spans="1:235" s="692" customFormat="1" ht="15.75" customHeight="1" x14ac:dyDescent="0.2">
      <c r="A239" s="1004"/>
      <c r="B239" s="1009"/>
      <c r="C239" s="1009"/>
      <c r="D239" s="1005"/>
      <c r="E239" s="1011"/>
      <c r="F239" s="1012"/>
      <c r="G239" s="1012"/>
      <c r="H239" s="1013"/>
      <c r="I239" s="704"/>
      <c r="J239" s="1004"/>
      <c r="K239" s="1005"/>
      <c r="L239" s="1045"/>
      <c r="M239" s="1045"/>
      <c r="N239" s="1045"/>
      <c r="O239" s="704"/>
      <c r="HZ239" s="965"/>
      <c r="IA239" s="966"/>
    </row>
    <row r="240" spans="1:235" s="692" customFormat="1" ht="15.75" customHeight="1" x14ac:dyDescent="0.2">
      <c r="A240" s="1004"/>
      <c r="B240" s="1009"/>
      <c r="C240" s="1009"/>
      <c r="D240" s="1005"/>
      <c r="E240" s="1011"/>
      <c r="F240" s="1012"/>
      <c r="G240" s="1012"/>
      <c r="H240" s="1013"/>
      <c r="I240" s="704"/>
      <c r="J240" s="1004"/>
      <c r="K240" s="1005"/>
      <c r="L240" s="1045"/>
      <c r="M240" s="1045"/>
      <c r="N240" s="1045"/>
      <c r="O240" s="704"/>
      <c r="HZ240" s="965"/>
      <c r="IA240" s="966"/>
    </row>
    <row r="241" spans="1:235" s="692" customFormat="1" ht="15.75" customHeight="1" x14ac:dyDescent="0.2">
      <c r="A241" s="1004"/>
      <c r="B241" s="1009"/>
      <c r="C241" s="1009"/>
      <c r="D241" s="1005"/>
      <c r="E241" s="1011"/>
      <c r="F241" s="1012"/>
      <c r="G241" s="1012"/>
      <c r="H241" s="1013"/>
      <c r="I241" s="704"/>
      <c r="J241" s="1004"/>
      <c r="K241" s="1005"/>
      <c r="L241" s="1045"/>
      <c r="M241" s="1045"/>
      <c r="N241" s="1045"/>
      <c r="O241" s="704"/>
      <c r="HZ241" s="965"/>
      <c r="IA241" s="966"/>
    </row>
    <row r="242" spans="1:235" s="692" customFormat="1" ht="15.75" customHeight="1" x14ac:dyDescent="0.2">
      <c r="A242" s="1006"/>
      <c r="B242" s="1010"/>
      <c r="C242" s="1010"/>
      <c r="D242" s="1007"/>
      <c r="E242" s="1045"/>
      <c r="F242" s="1045"/>
      <c r="G242" s="1045"/>
      <c r="H242" s="1045"/>
      <c r="I242" s="704"/>
      <c r="J242" s="1006"/>
      <c r="K242" s="1007"/>
      <c r="L242" s="1045"/>
      <c r="M242" s="1045"/>
      <c r="N242" s="1045"/>
      <c r="O242" s="704"/>
      <c r="P242" s="693"/>
      <c r="HZ242" s="965"/>
      <c r="IA242" s="966"/>
    </row>
    <row r="243" spans="1:235" s="692" customFormat="1" ht="15.75" customHeight="1" x14ac:dyDescent="0.2">
      <c r="B243" s="290"/>
      <c r="M243" s="290"/>
      <c r="N243" s="290"/>
      <c r="P243" s="693"/>
      <c r="HZ243" s="965"/>
      <c r="IA243" s="966"/>
    </row>
    <row r="244" spans="1:235" s="692" customFormat="1" ht="41.25" customHeight="1" x14ac:dyDescent="0.2">
      <c r="A244" s="705" t="s">
        <v>48</v>
      </c>
      <c r="B244" s="921" t="s">
        <v>49</v>
      </c>
      <c r="C244" s="961" t="s">
        <v>50</v>
      </c>
      <c r="D244" s="961" t="s">
        <v>51</v>
      </c>
      <c r="E244" s="705" t="s">
        <v>52</v>
      </c>
      <c r="F244" s="1015" t="s">
        <v>53</v>
      </c>
      <c r="G244" s="1017"/>
      <c r="H244" s="1041" t="s">
        <v>54</v>
      </c>
      <c r="I244" s="1041"/>
      <c r="J244" s="921" t="s">
        <v>55</v>
      </c>
      <c r="K244" s="1041" t="s">
        <v>56</v>
      </c>
      <c r="L244" s="1041"/>
      <c r="M244" s="1042" t="s">
        <v>57</v>
      </c>
      <c r="N244" s="1043"/>
      <c r="O244" s="1044"/>
      <c r="P244" s="693"/>
      <c r="HZ244" s="965"/>
      <c r="IA244" s="966"/>
    </row>
    <row r="245" spans="1:235" s="692" customFormat="1" ht="123.75" customHeight="1" x14ac:dyDescent="0.2">
      <c r="A245" s="972" t="s">
        <v>783</v>
      </c>
      <c r="B245" s="983"/>
      <c r="C245" s="949" t="s">
        <v>2082</v>
      </c>
      <c r="D245" s="973" t="s">
        <v>262</v>
      </c>
      <c r="E245" s="973" t="s">
        <v>2083</v>
      </c>
      <c r="F245" s="1127" t="s">
        <v>2084</v>
      </c>
      <c r="G245" s="1127"/>
      <c r="H245" s="2068" t="s">
        <v>1235</v>
      </c>
      <c r="I245" s="2069"/>
      <c r="J245" s="993">
        <v>1</v>
      </c>
      <c r="K245" s="2070" t="s">
        <v>139</v>
      </c>
      <c r="L245" s="2070"/>
      <c r="M245" s="1109" t="s">
        <v>1274</v>
      </c>
      <c r="N245" s="1109"/>
      <c r="O245" s="1109"/>
      <c r="P245" s="693"/>
      <c r="HZ245" s="965"/>
      <c r="IA245" s="966"/>
    </row>
    <row r="246" spans="1:235" s="694" customFormat="1" ht="45.75" customHeight="1" x14ac:dyDescent="0.2">
      <c r="A246" s="1015" t="s">
        <v>67</v>
      </c>
      <c r="B246" s="1017"/>
      <c r="C246" s="1502" t="s">
        <v>2085</v>
      </c>
      <c r="D246" s="1503"/>
      <c r="E246" s="1503"/>
      <c r="F246" s="1503"/>
      <c r="G246" s="1504"/>
      <c r="H246" s="1042" t="s">
        <v>69</v>
      </c>
      <c r="I246" s="1043"/>
      <c r="J246" s="1044"/>
      <c r="K246" s="2048" t="s">
        <v>2086</v>
      </c>
      <c r="L246" s="1643"/>
      <c r="M246" s="1643"/>
      <c r="N246" s="1643"/>
      <c r="O246" s="2049"/>
      <c r="P246" s="692"/>
      <c r="Q246" s="693"/>
      <c r="R246" s="692"/>
      <c r="S246" s="692"/>
      <c r="T246" s="692"/>
      <c r="U246" s="692"/>
    </row>
    <row r="247" spans="1:235" s="694" customFormat="1" ht="33" customHeight="1" x14ac:dyDescent="0.2">
      <c r="A247" s="1096" t="s">
        <v>71</v>
      </c>
      <c r="B247" s="1097"/>
      <c r="C247" s="1097"/>
      <c r="D247" s="1097"/>
      <c r="E247" s="1097"/>
      <c r="F247" s="1098"/>
      <c r="G247" s="1099" t="s">
        <v>72</v>
      </c>
      <c r="H247" s="1099"/>
      <c r="I247" s="1099"/>
      <c r="J247" s="1099"/>
      <c r="K247" s="1099"/>
      <c r="L247" s="1099"/>
      <c r="M247" s="1099"/>
      <c r="N247" s="1099"/>
      <c r="O247" s="1099"/>
      <c r="P247" s="693"/>
      <c r="Q247" s="692"/>
      <c r="R247" s="692"/>
      <c r="S247" s="692"/>
      <c r="T247" s="692"/>
    </row>
    <row r="248" spans="1:235" s="694" customFormat="1" ht="27" customHeight="1" x14ac:dyDescent="0.2">
      <c r="A248" s="1148" t="s">
        <v>2087</v>
      </c>
      <c r="B248" s="1149"/>
      <c r="C248" s="1149"/>
      <c r="D248" s="1149"/>
      <c r="E248" s="1149"/>
      <c r="F248" s="1149"/>
      <c r="G248" s="1152" t="s">
        <v>2088</v>
      </c>
      <c r="H248" s="1152"/>
      <c r="I248" s="1152"/>
      <c r="J248" s="1152"/>
      <c r="K248" s="1152"/>
      <c r="L248" s="1152"/>
      <c r="M248" s="1152"/>
      <c r="N248" s="1152"/>
      <c r="O248" s="1152"/>
      <c r="P248" s="693"/>
      <c r="Q248" s="692"/>
      <c r="R248" s="692"/>
      <c r="S248" s="692"/>
      <c r="T248" s="692"/>
    </row>
    <row r="249" spans="1:235" s="694" customFormat="1" ht="27" customHeight="1" x14ac:dyDescent="0.2">
      <c r="A249" s="1150"/>
      <c r="B249" s="1151"/>
      <c r="C249" s="1151"/>
      <c r="D249" s="1151"/>
      <c r="E249" s="1151"/>
      <c r="F249" s="1151"/>
      <c r="G249" s="1152"/>
      <c r="H249" s="1152"/>
      <c r="I249" s="1152"/>
      <c r="J249" s="1152"/>
      <c r="K249" s="1152"/>
      <c r="L249" s="1152"/>
      <c r="M249" s="1152"/>
      <c r="N249" s="1152"/>
      <c r="O249" s="1152"/>
      <c r="P249" s="693"/>
      <c r="Q249" s="692"/>
      <c r="R249" s="692"/>
      <c r="S249" s="692"/>
      <c r="T249" s="692"/>
    </row>
    <row r="250" spans="1:235" s="694" customFormat="1" ht="34.5" customHeight="1" x14ac:dyDescent="0.2">
      <c r="A250" s="1096" t="s">
        <v>75</v>
      </c>
      <c r="B250" s="1097"/>
      <c r="C250" s="1097"/>
      <c r="D250" s="1097"/>
      <c r="E250" s="1097"/>
      <c r="F250" s="1097"/>
      <c r="G250" s="1099" t="s">
        <v>76</v>
      </c>
      <c r="H250" s="1099"/>
      <c r="I250" s="1099"/>
      <c r="J250" s="1099"/>
      <c r="K250" s="1099"/>
      <c r="L250" s="1099"/>
      <c r="M250" s="1099"/>
      <c r="N250" s="1099"/>
      <c r="O250" s="1099"/>
      <c r="P250" s="693"/>
      <c r="Q250" s="692"/>
      <c r="R250" s="692"/>
      <c r="S250" s="692"/>
      <c r="T250" s="692"/>
    </row>
    <row r="251" spans="1:235" s="694" customFormat="1" ht="38.25" customHeight="1" x14ac:dyDescent="0.2">
      <c r="A251" s="2050" t="s">
        <v>1274</v>
      </c>
      <c r="B251" s="2050"/>
      <c r="C251" s="2050"/>
      <c r="D251" s="2050"/>
      <c r="E251" s="2050"/>
      <c r="F251" s="2050"/>
      <c r="G251" s="2050" t="s">
        <v>2063</v>
      </c>
      <c r="H251" s="2050"/>
      <c r="I251" s="2050"/>
      <c r="J251" s="2050"/>
      <c r="K251" s="2050"/>
      <c r="L251" s="2050"/>
      <c r="M251" s="2050"/>
      <c r="N251" s="2050"/>
      <c r="O251" s="2050"/>
      <c r="P251" s="693"/>
      <c r="Q251" s="692"/>
      <c r="R251" s="692"/>
      <c r="S251" s="692"/>
      <c r="T251" s="692"/>
    </row>
    <row r="252" spans="1:235" s="694" customFormat="1" ht="39.75" hidden="1" customHeight="1" x14ac:dyDescent="0.2">
      <c r="A252" s="2050"/>
      <c r="B252" s="2050"/>
      <c r="C252" s="2050"/>
      <c r="D252" s="2050"/>
      <c r="E252" s="2050"/>
      <c r="F252" s="2050"/>
      <c r="G252" s="2050"/>
      <c r="H252" s="2050"/>
      <c r="I252" s="2050"/>
      <c r="J252" s="2050"/>
      <c r="K252" s="2050"/>
      <c r="L252" s="2050"/>
      <c r="M252" s="2050"/>
      <c r="N252" s="2050"/>
      <c r="O252" s="2050"/>
      <c r="P252" s="693"/>
      <c r="Q252" s="692"/>
      <c r="R252" s="692"/>
      <c r="S252" s="692"/>
      <c r="T252" s="692"/>
    </row>
    <row r="253" spans="1:235" s="995" customFormat="1" ht="24.75" customHeight="1" x14ac:dyDescent="0.2">
      <c r="A253" s="933"/>
      <c r="B253" s="933"/>
      <c r="C253" s="933"/>
      <c r="D253" s="935"/>
      <c r="E253" s="936"/>
      <c r="F253" s="936"/>
      <c r="G253" s="936"/>
      <c r="H253" s="936"/>
      <c r="I253" s="936"/>
      <c r="J253" s="936"/>
      <c r="K253" s="936"/>
      <c r="L253" s="936"/>
      <c r="M253" s="936"/>
      <c r="N253" s="936"/>
      <c r="O253" s="937"/>
      <c r="P253" s="994"/>
      <c r="Q253" s="161"/>
      <c r="R253" s="161"/>
      <c r="S253" s="161"/>
      <c r="T253" s="161"/>
    </row>
    <row r="254" spans="1:235" s="694" customFormat="1" ht="30" customHeight="1" x14ac:dyDescent="0.2">
      <c r="A254" s="697"/>
      <c r="B254" s="697"/>
      <c r="C254" s="377"/>
      <c r="D254" s="1015" t="s">
        <v>77</v>
      </c>
      <c r="E254" s="1016"/>
      <c r="F254" s="1016"/>
      <c r="G254" s="1016"/>
      <c r="H254" s="1016"/>
      <c r="I254" s="1016"/>
      <c r="J254" s="1016"/>
      <c r="K254" s="1016"/>
      <c r="L254" s="1016"/>
      <c r="M254" s="1016"/>
      <c r="N254" s="1016"/>
      <c r="O254" s="1017"/>
      <c r="P254" s="693"/>
      <c r="Q254" s="692"/>
      <c r="R254" s="692"/>
      <c r="S254" s="692"/>
      <c r="T254" s="692"/>
    </row>
    <row r="255" spans="1:235" s="694" customFormat="1" ht="18" customHeight="1" x14ac:dyDescent="0.2">
      <c r="A255" s="377"/>
      <c r="B255" s="378"/>
      <c r="C255" s="697"/>
      <c r="D255" s="921" t="s">
        <v>78</v>
      </c>
      <c r="E255" s="921" t="s">
        <v>79</v>
      </c>
      <c r="F255" s="921" t="s">
        <v>80</v>
      </c>
      <c r="G255" s="921" t="s">
        <v>81</v>
      </c>
      <c r="H255" s="921" t="s">
        <v>82</v>
      </c>
      <c r="I255" s="921" t="s">
        <v>83</v>
      </c>
      <c r="J255" s="921" t="s">
        <v>84</v>
      </c>
      <c r="K255" s="921" t="s">
        <v>85</v>
      </c>
      <c r="L255" s="921" t="s">
        <v>86</v>
      </c>
      <c r="M255" s="921" t="s">
        <v>87</v>
      </c>
      <c r="N255" s="921" t="s">
        <v>88</v>
      </c>
      <c r="O255" s="921" t="s">
        <v>89</v>
      </c>
      <c r="P255" s="693"/>
      <c r="Q255" s="692"/>
      <c r="R255" s="692"/>
      <c r="S255" s="692"/>
      <c r="T255" s="692"/>
    </row>
    <row r="256" spans="1:235" s="694" customFormat="1" ht="21.75" customHeight="1" x14ac:dyDescent="0.2">
      <c r="A256" s="1050" t="s">
        <v>90</v>
      </c>
      <c r="B256" s="1050"/>
      <c r="C256" s="1050"/>
      <c r="D256" s="975"/>
      <c r="E256" s="975"/>
      <c r="F256" s="975"/>
      <c r="G256" s="975"/>
      <c r="H256" s="975"/>
      <c r="I256" s="975"/>
      <c r="J256" s="975"/>
      <c r="K256" s="975"/>
      <c r="L256" s="975"/>
      <c r="M256" s="975">
        <v>1</v>
      </c>
      <c r="N256" s="975"/>
      <c r="O256" s="975"/>
      <c r="P256" s="693"/>
      <c r="Q256" s="692"/>
      <c r="R256" s="692"/>
      <c r="S256" s="692"/>
      <c r="T256" s="692"/>
    </row>
    <row r="257" spans="1:235" s="694" customFormat="1" ht="17.25" customHeight="1" x14ac:dyDescent="0.2">
      <c r="A257" s="1051" t="s">
        <v>91</v>
      </c>
      <c r="B257" s="1051"/>
      <c r="C257" s="1051"/>
      <c r="D257" s="683"/>
      <c r="E257" s="683"/>
      <c r="F257" s="683"/>
      <c r="G257" s="683"/>
      <c r="H257" s="683"/>
      <c r="I257" s="683"/>
      <c r="J257" s="683"/>
      <c r="K257" s="683"/>
      <c r="L257" s="683"/>
      <c r="M257" s="683"/>
      <c r="N257" s="683"/>
      <c r="O257" s="683"/>
      <c r="P257" s="693"/>
      <c r="Q257" s="692"/>
      <c r="R257" s="692"/>
      <c r="S257" s="692"/>
      <c r="T257" s="692"/>
    </row>
    <row r="258" spans="1:235" s="692" customFormat="1" ht="15.75" x14ac:dyDescent="0.2">
      <c r="B258" s="290"/>
      <c r="M258" s="290"/>
      <c r="N258" s="290"/>
      <c r="HZ258" s="965"/>
      <c r="IA258" s="966"/>
    </row>
    <row r="259" spans="1:235" s="692" customFormat="1" ht="15.75" customHeight="1" x14ac:dyDescent="0.2">
      <c r="A259" s="934" t="s">
        <v>48</v>
      </c>
      <c r="B259" s="934" t="s">
        <v>49</v>
      </c>
      <c r="C259" s="1092" t="s">
        <v>50</v>
      </c>
      <c r="D259" s="1092"/>
      <c r="E259" s="1092"/>
      <c r="F259" s="1092" t="s">
        <v>53</v>
      </c>
      <c r="G259" s="1092"/>
      <c r="H259" s="1092" t="s">
        <v>54</v>
      </c>
      <c r="I259" s="1092"/>
      <c r="J259" s="934" t="s">
        <v>55</v>
      </c>
      <c r="K259" s="1092" t="s">
        <v>56</v>
      </c>
      <c r="L259" s="1092"/>
      <c r="M259" s="2056" t="s">
        <v>57</v>
      </c>
      <c r="N259" s="2057"/>
      <c r="O259" s="2058"/>
      <c r="HZ259" s="965"/>
      <c r="IA259" s="966"/>
    </row>
    <row r="260" spans="1:235" s="692" customFormat="1" ht="126.75" customHeight="1" x14ac:dyDescent="0.2">
      <c r="A260" s="27" t="s">
        <v>92</v>
      </c>
      <c r="B260" s="291">
        <v>0.4</v>
      </c>
      <c r="C260" s="2063" t="s">
        <v>2089</v>
      </c>
      <c r="D260" s="1736"/>
      <c r="E260" s="2064"/>
      <c r="F260" s="2063" t="s">
        <v>2059</v>
      </c>
      <c r="G260" s="2064"/>
      <c r="H260" s="1133" t="s">
        <v>290</v>
      </c>
      <c r="I260" s="1117"/>
      <c r="J260" s="927">
        <v>100</v>
      </c>
      <c r="K260" s="1108" t="s">
        <v>433</v>
      </c>
      <c r="L260" s="1108"/>
      <c r="M260" s="1109" t="s">
        <v>1274</v>
      </c>
      <c r="N260" s="1109"/>
      <c r="O260" s="1109"/>
      <c r="HZ260" s="965"/>
      <c r="IA260" s="966"/>
    </row>
    <row r="261" spans="1:235" s="692" customFormat="1" ht="83.25" customHeight="1" x14ac:dyDescent="0.2">
      <c r="A261" s="1110" t="s">
        <v>67</v>
      </c>
      <c r="B261" s="1111"/>
      <c r="C261" s="1112" t="s">
        <v>2090</v>
      </c>
      <c r="D261" s="1072"/>
      <c r="E261" s="1072"/>
      <c r="F261" s="1072"/>
      <c r="G261" s="1073"/>
      <c r="H261" s="1110" t="s">
        <v>98</v>
      </c>
      <c r="I261" s="1124"/>
      <c r="J261" s="1111"/>
      <c r="K261" s="1112" t="s">
        <v>2061</v>
      </c>
      <c r="L261" s="1146"/>
      <c r="M261" s="1146"/>
      <c r="N261" s="1146"/>
      <c r="O261" s="1147"/>
      <c r="HZ261" s="965"/>
      <c r="IA261" s="966"/>
    </row>
    <row r="262" spans="1:235" s="692" customFormat="1" ht="15.75" x14ac:dyDescent="0.2">
      <c r="A262" s="2059" t="s">
        <v>71</v>
      </c>
      <c r="B262" s="2060"/>
      <c r="C262" s="2060"/>
      <c r="D262" s="2060"/>
      <c r="E262" s="2060"/>
      <c r="F262" s="2061"/>
      <c r="G262" s="2062" t="s">
        <v>72</v>
      </c>
      <c r="H262" s="2062"/>
      <c r="I262" s="2062"/>
      <c r="J262" s="2062"/>
      <c r="K262" s="2062"/>
      <c r="L262" s="2062"/>
      <c r="M262" s="2062"/>
      <c r="N262" s="2062"/>
      <c r="O262" s="2062"/>
      <c r="HZ262" s="965"/>
      <c r="IA262" s="966"/>
    </row>
    <row r="263" spans="1:235" s="692" customFormat="1" ht="15.75" customHeight="1" x14ac:dyDescent="0.2">
      <c r="A263" s="1148" t="s">
        <v>2062</v>
      </c>
      <c r="B263" s="1149"/>
      <c r="C263" s="1149"/>
      <c r="D263" s="1149"/>
      <c r="E263" s="1149"/>
      <c r="F263" s="1149"/>
      <c r="G263" s="1152" t="s">
        <v>2077</v>
      </c>
      <c r="H263" s="1152"/>
      <c r="I263" s="1152"/>
      <c r="J263" s="1152"/>
      <c r="K263" s="1152"/>
      <c r="L263" s="1152"/>
      <c r="M263" s="1152"/>
      <c r="N263" s="1152"/>
      <c r="O263" s="1152"/>
      <c r="HZ263" s="965"/>
      <c r="IA263" s="966"/>
    </row>
    <row r="264" spans="1:235" s="692" customFormat="1" ht="15.75" x14ac:dyDescent="0.2">
      <c r="A264" s="1150"/>
      <c r="B264" s="1151"/>
      <c r="C264" s="1151"/>
      <c r="D264" s="1151"/>
      <c r="E264" s="1151"/>
      <c r="F264" s="1151"/>
      <c r="G264" s="1152"/>
      <c r="H264" s="1152"/>
      <c r="I264" s="1152"/>
      <c r="J264" s="1152"/>
      <c r="K264" s="1152"/>
      <c r="L264" s="1152"/>
      <c r="M264" s="1152"/>
      <c r="N264" s="1152"/>
      <c r="O264" s="1152"/>
      <c r="HZ264" s="965"/>
      <c r="IA264" s="966"/>
    </row>
    <row r="265" spans="1:235" s="692" customFormat="1" ht="15.75" x14ac:dyDescent="0.2">
      <c r="A265" s="2059" t="s">
        <v>75</v>
      </c>
      <c r="B265" s="2060"/>
      <c r="C265" s="2060"/>
      <c r="D265" s="2060"/>
      <c r="E265" s="2060"/>
      <c r="F265" s="2060"/>
      <c r="G265" s="2062" t="s">
        <v>76</v>
      </c>
      <c r="H265" s="2062"/>
      <c r="I265" s="2062"/>
      <c r="J265" s="2062"/>
      <c r="K265" s="2062"/>
      <c r="L265" s="2062"/>
      <c r="M265" s="2062"/>
      <c r="N265" s="2062"/>
      <c r="O265" s="2062"/>
      <c r="HZ265" s="965"/>
      <c r="IA265" s="966"/>
    </row>
    <row r="266" spans="1:235" s="692" customFormat="1" ht="15.75" x14ac:dyDescent="0.2">
      <c r="A266" s="2050" t="s">
        <v>1274</v>
      </c>
      <c r="B266" s="2050"/>
      <c r="C266" s="2050"/>
      <c r="D266" s="2050"/>
      <c r="E266" s="2050"/>
      <c r="F266" s="2050"/>
      <c r="G266" s="2050" t="s">
        <v>2047</v>
      </c>
      <c r="H266" s="2050"/>
      <c r="I266" s="2050"/>
      <c r="J266" s="2050"/>
      <c r="K266" s="2050"/>
      <c r="L266" s="2050"/>
      <c r="M266" s="2050"/>
      <c r="N266" s="2050"/>
      <c r="O266" s="2050"/>
      <c r="HZ266" s="965"/>
      <c r="IA266" s="966"/>
    </row>
    <row r="267" spans="1:235" s="692" customFormat="1" ht="15.75" x14ac:dyDescent="0.2">
      <c r="A267" s="2050"/>
      <c r="B267" s="2050"/>
      <c r="C267" s="2050"/>
      <c r="D267" s="2050"/>
      <c r="E267" s="2050"/>
      <c r="F267" s="2050"/>
      <c r="G267" s="2050"/>
      <c r="H267" s="2050"/>
      <c r="I267" s="2050"/>
      <c r="J267" s="2050"/>
      <c r="K267" s="2050"/>
      <c r="L267" s="2050"/>
      <c r="M267" s="2050"/>
      <c r="N267" s="2050"/>
      <c r="O267" s="2050"/>
      <c r="HZ267" s="965"/>
      <c r="IA267" s="966"/>
    </row>
    <row r="268" spans="1:235" s="692" customFormat="1" ht="15.75" x14ac:dyDescent="0.2">
      <c r="A268" s="7"/>
      <c r="B268" s="8"/>
      <c r="C268" s="14"/>
      <c r="D268" s="14"/>
      <c r="E268" s="14"/>
      <c r="F268" s="14"/>
      <c r="G268" s="14"/>
      <c r="H268" s="14"/>
      <c r="I268" s="14"/>
      <c r="J268" s="14"/>
      <c r="K268" s="14"/>
      <c r="L268" s="14"/>
      <c r="M268" s="14"/>
      <c r="N268" s="14"/>
      <c r="O268" s="7"/>
      <c r="HZ268" s="965"/>
      <c r="IA268" s="966"/>
    </row>
    <row r="269" spans="1:235" s="692" customFormat="1" ht="15.75" x14ac:dyDescent="0.2">
      <c r="A269" s="986" t="s">
        <v>101</v>
      </c>
      <c r="B269" s="986" t="s">
        <v>49</v>
      </c>
      <c r="C269" s="37"/>
      <c r="D269" s="926" t="s">
        <v>78</v>
      </c>
      <c r="E269" s="926" t="s">
        <v>79</v>
      </c>
      <c r="F269" s="926" t="s">
        <v>80</v>
      </c>
      <c r="G269" s="926" t="s">
        <v>81</v>
      </c>
      <c r="H269" s="926" t="s">
        <v>82</v>
      </c>
      <c r="I269" s="926" t="s">
        <v>83</v>
      </c>
      <c r="J269" s="926" t="s">
        <v>84</v>
      </c>
      <c r="K269" s="926" t="s">
        <v>85</v>
      </c>
      <c r="L269" s="926" t="s">
        <v>86</v>
      </c>
      <c r="M269" s="926" t="s">
        <v>87</v>
      </c>
      <c r="N269" s="926" t="s">
        <v>88</v>
      </c>
      <c r="O269" s="926" t="s">
        <v>89</v>
      </c>
      <c r="HZ269" s="965"/>
      <c r="IA269" s="966"/>
    </row>
    <row r="270" spans="1:235" s="692" customFormat="1" ht="15.75" customHeight="1" x14ac:dyDescent="0.2">
      <c r="A270" s="2065" t="s">
        <v>2091</v>
      </c>
      <c r="B270" s="1109">
        <v>50</v>
      </c>
      <c r="C270" s="930" t="s">
        <v>90</v>
      </c>
      <c r="D270" s="930">
        <v>10</v>
      </c>
      <c r="E270" s="930">
        <v>30</v>
      </c>
      <c r="F270" s="930">
        <v>70</v>
      </c>
      <c r="G270" s="930">
        <v>90</v>
      </c>
      <c r="H270" s="930">
        <v>100</v>
      </c>
      <c r="I270" s="930"/>
      <c r="J270" s="930"/>
      <c r="K270" s="930"/>
      <c r="L270" s="930"/>
      <c r="M270" s="930"/>
      <c r="N270" s="930"/>
      <c r="O270" s="930"/>
      <c r="HZ270" s="965"/>
      <c r="IA270" s="966"/>
    </row>
    <row r="271" spans="1:235" s="692" customFormat="1" ht="15.75" x14ac:dyDescent="0.2">
      <c r="A271" s="2066"/>
      <c r="B271" s="1109"/>
      <c r="C271" s="96" t="s">
        <v>91</v>
      </c>
      <c r="D271" s="931">
        <v>10</v>
      </c>
      <c r="E271" s="931">
        <v>30</v>
      </c>
      <c r="F271" s="931">
        <v>33</v>
      </c>
      <c r="G271" s="931">
        <v>38</v>
      </c>
      <c r="H271" s="931">
        <v>41</v>
      </c>
      <c r="I271" s="931">
        <v>41</v>
      </c>
      <c r="J271" s="931">
        <v>45</v>
      </c>
      <c r="K271" s="931">
        <v>50</v>
      </c>
      <c r="L271" s="931">
        <v>50</v>
      </c>
      <c r="M271" s="96"/>
      <c r="N271" s="96"/>
      <c r="O271" s="96"/>
      <c r="HZ271" s="965"/>
      <c r="IA271" s="966"/>
    </row>
    <row r="272" spans="1:235" s="692" customFormat="1" ht="15.75" customHeight="1" x14ac:dyDescent="0.2">
      <c r="A272" s="2065" t="s">
        <v>2092</v>
      </c>
      <c r="B272" s="1109">
        <v>30</v>
      </c>
      <c r="C272" s="930" t="s">
        <v>90</v>
      </c>
      <c r="D272" s="930"/>
      <c r="E272" s="930"/>
      <c r="F272" s="930"/>
      <c r="G272" s="930">
        <v>30</v>
      </c>
      <c r="H272" s="930">
        <v>50</v>
      </c>
      <c r="I272" s="930">
        <v>70</v>
      </c>
      <c r="J272" s="930">
        <v>100</v>
      </c>
      <c r="K272" s="930"/>
      <c r="L272" s="930"/>
      <c r="M272" s="930"/>
      <c r="N272" s="930"/>
      <c r="O272" s="930"/>
      <c r="HZ272" s="965"/>
      <c r="IA272" s="966"/>
    </row>
    <row r="273" spans="1:235" s="692" customFormat="1" ht="15.75" x14ac:dyDescent="0.2">
      <c r="A273" s="2066"/>
      <c r="B273" s="1109"/>
      <c r="C273" s="96" t="s">
        <v>91</v>
      </c>
      <c r="D273" s="96"/>
      <c r="E273" s="931"/>
      <c r="F273" s="931"/>
      <c r="G273" s="931">
        <v>10</v>
      </c>
      <c r="H273" s="931">
        <v>20</v>
      </c>
      <c r="I273" s="931">
        <v>41</v>
      </c>
      <c r="J273" s="931">
        <v>41</v>
      </c>
      <c r="K273" s="931">
        <v>41</v>
      </c>
      <c r="L273" s="931">
        <v>41</v>
      </c>
      <c r="M273" s="931"/>
      <c r="N273" s="96"/>
      <c r="O273" s="96"/>
      <c r="HZ273" s="965"/>
      <c r="IA273" s="966"/>
    </row>
    <row r="274" spans="1:235" s="692" customFormat="1" ht="31.5" x14ac:dyDescent="0.2">
      <c r="A274" s="2065" t="s">
        <v>2093</v>
      </c>
      <c r="B274" s="1109">
        <v>10</v>
      </c>
      <c r="C274" s="930" t="s">
        <v>90</v>
      </c>
      <c r="D274" s="930"/>
      <c r="E274" s="930"/>
      <c r="F274" s="930"/>
      <c r="G274" s="930"/>
      <c r="H274" s="930"/>
      <c r="I274" s="930">
        <v>20</v>
      </c>
      <c r="J274" s="930">
        <v>40</v>
      </c>
      <c r="K274" s="930">
        <v>70</v>
      </c>
      <c r="L274" s="930">
        <v>90</v>
      </c>
      <c r="M274" s="930">
        <v>100</v>
      </c>
      <c r="N274" s="930"/>
      <c r="O274" s="930"/>
      <c r="HZ274" s="965"/>
      <c r="IA274" s="966"/>
    </row>
    <row r="275" spans="1:235" s="692" customFormat="1" ht="15.75" x14ac:dyDescent="0.2">
      <c r="A275" s="2066"/>
      <c r="B275" s="1109"/>
      <c r="C275" s="96" t="s">
        <v>91</v>
      </c>
      <c r="D275" s="96"/>
      <c r="E275" s="96"/>
      <c r="F275" s="96"/>
      <c r="G275" s="96"/>
      <c r="H275" s="96"/>
      <c r="I275" s="931">
        <v>0</v>
      </c>
      <c r="J275" s="931">
        <v>20</v>
      </c>
      <c r="K275" s="931">
        <v>20</v>
      </c>
      <c r="L275" s="96">
        <v>50</v>
      </c>
      <c r="M275" s="96"/>
      <c r="N275" s="96"/>
      <c r="O275" s="96"/>
      <c r="HZ275" s="965"/>
      <c r="IA275" s="966"/>
    </row>
    <row r="276" spans="1:235" s="692" customFormat="1" ht="36" customHeight="1" x14ac:dyDescent="0.2">
      <c r="A276" s="2065" t="s">
        <v>2094</v>
      </c>
      <c r="B276" s="1109">
        <v>10</v>
      </c>
      <c r="C276" s="930" t="s">
        <v>90</v>
      </c>
      <c r="D276" s="930"/>
      <c r="E276" s="930"/>
      <c r="F276" s="930">
        <v>10</v>
      </c>
      <c r="G276" s="930">
        <v>20</v>
      </c>
      <c r="H276" s="930">
        <v>30</v>
      </c>
      <c r="I276" s="930">
        <v>40</v>
      </c>
      <c r="J276" s="930">
        <v>50</v>
      </c>
      <c r="K276" s="930">
        <v>60</v>
      </c>
      <c r="L276" s="930">
        <v>90</v>
      </c>
      <c r="M276" s="930">
        <v>100</v>
      </c>
      <c r="N276" s="930"/>
      <c r="O276" s="930"/>
      <c r="HZ276" s="965"/>
      <c r="IA276" s="966"/>
    </row>
    <row r="277" spans="1:235" s="692" customFormat="1" ht="36" customHeight="1" x14ac:dyDescent="0.2">
      <c r="A277" s="2066"/>
      <c r="B277" s="1109"/>
      <c r="C277" s="96" t="s">
        <v>91</v>
      </c>
      <c r="D277" s="96"/>
      <c r="E277" s="96"/>
      <c r="F277" s="931">
        <v>10</v>
      </c>
      <c r="G277" s="931">
        <v>12</v>
      </c>
      <c r="H277" s="931">
        <v>15</v>
      </c>
      <c r="I277" s="931">
        <v>16</v>
      </c>
      <c r="J277" s="931">
        <v>17</v>
      </c>
      <c r="K277" s="931">
        <v>20</v>
      </c>
      <c r="L277" s="931">
        <v>20</v>
      </c>
      <c r="M277" s="96"/>
      <c r="N277" s="96"/>
      <c r="O277" s="96"/>
      <c r="HZ277" s="965"/>
      <c r="IA277" s="966"/>
    </row>
  </sheetData>
  <sheetProtection password="E09B" sheet="1" objects="1" scenarios="1" selectLockedCells="1" selectUnlockedCells="1"/>
  <mergeCells count="458">
    <mergeCell ref="A274:A275"/>
    <mergeCell ref="B274:B275"/>
    <mergeCell ref="A276:A277"/>
    <mergeCell ref="B276:B277"/>
    <mergeCell ref="A266:F267"/>
    <mergeCell ref="G266:O267"/>
    <mergeCell ref="A270:A271"/>
    <mergeCell ref="B270:B271"/>
    <mergeCell ref="A272:A273"/>
    <mergeCell ref="B272:B273"/>
    <mergeCell ref="A262:F262"/>
    <mergeCell ref="G262:O262"/>
    <mergeCell ref="A263:F264"/>
    <mergeCell ref="G263:O264"/>
    <mergeCell ref="A265:F265"/>
    <mergeCell ref="G265:O265"/>
    <mergeCell ref="C260:E260"/>
    <mergeCell ref="F260:G260"/>
    <mergeCell ref="H260:I260"/>
    <mergeCell ref="K260:L260"/>
    <mergeCell ref="M260:O260"/>
    <mergeCell ref="A261:B261"/>
    <mergeCell ref="C261:G261"/>
    <mergeCell ref="H261:J261"/>
    <mergeCell ref="K261:O261"/>
    <mergeCell ref="A251:F252"/>
    <mergeCell ref="G251:O252"/>
    <mergeCell ref="D254:O254"/>
    <mergeCell ref="A256:C256"/>
    <mergeCell ref="A257:C257"/>
    <mergeCell ref="C259:E259"/>
    <mergeCell ref="F259:G259"/>
    <mergeCell ref="H259:I259"/>
    <mergeCell ref="K259:L259"/>
    <mergeCell ref="M259:O259"/>
    <mergeCell ref="A247:F247"/>
    <mergeCell ref="G247:O247"/>
    <mergeCell ref="A248:F249"/>
    <mergeCell ref="G248:O249"/>
    <mergeCell ref="A250:F250"/>
    <mergeCell ref="G250:O250"/>
    <mergeCell ref="F245:G245"/>
    <mergeCell ref="H245:I245"/>
    <mergeCell ref="K245:L245"/>
    <mergeCell ref="M245:O245"/>
    <mergeCell ref="A246:B246"/>
    <mergeCell ref="C246:G246"/>
    <mergeCell ref="H246:J246"/>
    <mergeCell ref="K246:O246"/>
    <mergeCell ref="F244:G244"/>
    <mergeCell ref="H244:I244"/>
    <mergeCell ref="K244:L244"/>
    <mergeCell ref="M244:O244"/>
    <mergeCell ref="L237:N237"/>
    <mergeCell ref="E238:H238"/>
    <mergeCell ref="L238:N238"/>
    <mergeCell ref="E239:H239"/>
    <mergeCell ref="L239:N239"/>
    <mergeCell ref="E240:H240"/>
    <mergeCell ref="L240:N240"/>
    <mergeCell ref="B231:J231"/>
    <mergeCell ref="K231:N231"/>
    <mergeCell ref="B233:O233"/>
    <mergeCell ref="E235:H235"/>
    <mergeCell ref="L235:N235"/>
    <mergeCell ref="A236:D242"/>
    <mergeCell ref="E236:H236"/>
    <mergeCell ref="J236:K242"/>
    <mergeCell ref="L236:N236"/>
    <mergeCell ref="E237:H237"/>
    <mergeCell ref="E241:H241"/>
    <mergeCell ref="L241:N241"/>
    <mergeCell ref="E242:H242"/>
    <mergeCell ref="L242:N242"/>
    <mergeCell ref="A223:A224"/>
    <mergeCell ref="B223:B224"/>
    <mergeCell ref="A225:A226"/>
    <mergeCell ref="B225:B226"/>
    <mergeCell ref="A227:A228"/>
    <mergeCell ref="B227:B228"/>
    <mergeCell ref="A216:F217"/>
    <mergeCell ref="G216:O217"/>
    <mergeCell ref="A218:F218"/>
    <mergeCell ref="G218:O218"/>
    <mergeCell ref="A219:F220"/>
    <mergeCell ref="G219:O220"/>
    <mergeCell ref="A214:B214"/>
    <mergeCell ref="C214:G214"/>
    <mergeCell ref="H214:J214"/>
    <mergeCell ref="K214:O214"/>
    <mergeCell ref="A215:F215"/>
    <mergeCell ref="G215:O215"/>
    <mergeCell ref="C212:E212"/>
    <mergeCell ref="F212:G212"/>
    <mergeCell ref="H212:I212"/>
    <mergeCell ref="K212:L212"/>
    <mergeCell ref="M212:O212"/>
    <mergeCell ref="C213:E213"/>
    <mergeCell ref="F213:G213"/>
    <mergeCell ref="H213:I213"/>
    <mergeCell ref="K213:L213"/>
    <mergeCell ref="M213:O213"/>
    <mergeCell ref="A203:F204"/>
    <mergeCell ref="G203:O204"/>
    <mergeCell ref="A205:XFD205"/>
    <mergeCell ref="D207:O207"/>
    <mergeCell ref="A209:C209"/>
    <mergeCell ref="A210:C210"/>
    <mergeCell ref="A199:F199"/>
    <mergeCell ref="G199:O199"/>
    <mergeCell ref="A200:F201"/>
    <mergeCell ref="G200:O201"/>
    <mergeCell ref="A202:F202"/>
    <mergeCell ref="G202:O202"/>
    <mergeCell ref="F197:G197"/>
    <mergeCell ref="H197:I197"/>
    <mergeCell ref="K197:L197"/>
    <mergeCell ref="M197:O197"/>
    <mergeCell ref="A198:B198"/>
    <mergeCell ref="C198:G198"/>
    <mergeCell ref="H198:J198"/>
    <mergeCell ref="K198:O198"/>
    <mergeCell ref="E193:H193"/>
    <mergeCell ref="L193:N193"/>
    <mergeCell ref="E194:H194"/>
    <mergeCell ref="L194:N194"/>
    <mergeCell ref="A195:O195"/>
    <mergeCell ref="F196:G196"/>
    <mergeCell ref="H196:I196"/>
    <mergeCell ref="K196:L196"/>
    <mergeCell ref="M196:O196"/>
    <mergeCell ref="E190:H190"/>
    <mergeCell ref="L190:N190"/>
    <mergeCell ref="E191:H191"/>
    <mergeCell ref="L191:N191"/>
    <mergeCell ref="E192:H192"/>
    <mergeCell ref="L192:N192"/>
    <mergeCell ref="E187:H187"/>
    <mergeCell ref="L187:N187"/>
    <mergeCell ref="E188:H188"/>
    <mergeCell ref="L188:N188"/>
    <mergeCell ref="E189:H189"/>
    <mergeCell ref="L189:N189"/>
    <mergeCell ref="E184:H184"/>
    <mergeCell ref="L184:N184"/>
    <mergeCell ref="E185:H185"/>
    <mergeCell ref="L185:N185"/>
    <mergeCell ref="E186:H186"/>
    <mergeCell ref="L186:N186"/>
    <mergeCell ref="E181:H181"/>
    <mergeCell ref="L181:N181"/>
    <mergeCell ref="E182:H182"/>
    <mergeCell ref="L182:N182"/>
    <mergeCell ref="E183:H183"/>
    <mergeCell ref="L183:N183"/>
    <mergeCell ref="E179:H179"/>
    <mergeCell ref="L179:N179"/>
    <mergeCell ref="E180:H180"/>
    <mergeCell ref="L180:N180"/>
    <mergeCell ref="E175:H175"/>
    <mergeCell ref="L175:N175"/>
    <mergeCell ref="E176:H176"/>
    <mergeCell ref="L176:N176"/>
    <mergeCell ref="E177:H177"/>
    <mergeCell ref="L177:N177"/>
    <mergeCell ref="E174:H174"/>
    <mergeCell ref="L174:N174"/>
    <mergeCell ref="E169:H169"/>
    <mergeCell ref="L169:N169"/>
    <mergeCell ref="E170:H170"/>
    <mergeCell ref="L170:N170"/>
    <mergeCell ref="E171:H171"/>
    <mergeCell ref="L171:N171"/>
    <mergeCell ref="E178:H178"/>
    <mergeCell ref="L178:N178"/>
    <mergeCell ref="L163:N163"/>
    <mergeCell ref="E164:H164"/>
    <mergeCell ref="L164:N164"/>
    <mergeCell ref="E165:H165"/>
    <mergeCell ref="L165:N165"/>
    <mergeCell ref="E172:H172"/>
    <mergeCell ref="L172:N172"/>
    <mergeCell ref="E173:H173"/>
    <mergeCell ref="L173:N173"/>
    <mergeCell ref="L159:N159"/>
    <mergeCell ref="E160:H160"/>
    <mergeCell ref="L160:N160"/>
    <mergeCell ref="E161:H161"/>
    <mergeCell ref="L161:N161"/>
    <mergeCell ref="E162:H162"/>
    <mergeCell ref="L162:N162"/>
    <mergeCell ref="B154:O154"/>
    <mergeCell ref="E156:H156"/>
    <mergeCell ref="L156:N156"/>
    <mergeCell ref="A157:D194"/>
    <mergeCell ref="E157:H157"/>
    <mergeCell ref="J157:K194"/>
    <mergeCell ref="L157:N157"/>
    <mergeCell ref="E158:H158"/>
    <mergeCell ref="L158:N158"/>
    <mergeCell ref="E159:H159"/>
    <mergeCell ref="E166:H166"/>
    <mergeCell ref="L166:N166"/>
    <mergeCell ref="E167:H167"/>
    <mergeCell ref="L167:N167"/>
    <mergeCell ref="E168:H168"/>
    <mergeCell ref="L168:N168"/>
    <mergeCell ref="E163:H163"/>
    <mergeCell ref="A147:A148"/>
    <mergeCell ref="B147:B148"/>
    <mergeCell ref="A149:A150"/>
    <mergeCell ref="B149:B150"/>
    <mergeCell ref="B152:J152"/>
    <mergeCell ref="K152:N152"/>
    <mergeCell ref="A139:F140"/>
    <mergeCell ref="G139:O140"/>
    <mergeCell ref="A143:A144"/>
    <mergeCell ref="B143:B144"/>
    <mergeCell ref="A145:A146"/>
    <mergeCell ref="B145:B146"/>
    <mergeCell ref="A135:F135"/>
    <mergeCell ref="G135:O135"/>
    <mergeCell ref="A136:F137"/>
    <mergeCell ref="G136:O137"/>
    <mergeCell ref="A138:F138"/>
    <mergeCell ref="G138:O138"/>
    <mergeCell ref="C133:E133"/>
    <mergeCell ref="F133:G133"/>
    <mergeCell ref="H133:I133"/>
    <mergeCell ref="K133:L133"/>
    <mergeCell ref="M133:O133"/>
    <mergeCell ref="A134:B134"/>
    <mergeCell ref="C134:G134"/>
    <mergeCell ref="H134:J134"/>
    <mergeCell ref="K134:O134"/>
    <mergeCell ref="D127:O127"/>
    <mergeCell ref="A129:C129"/>
    <mergeCell ref="A130:C130"/>
    <mergeCell ref="C132:E132"/>
    <mergeCell ref="F132:G132"/>
    <mergeCell ref="H132:I132"/>
    <mergeCell ref="K132:L132"/>
    <mergeCell ref="M132:O132"/>
    <mergeCell ref="A121:F122"/>
    <mergeCell ref="G121:O122"/>
    <mergeCell ref="A123:F123"/>
    <mergeCell ref="G123:O123"/>
    <mergeCell ref="A124:F125"/>
    <mergeCell ref="G124:O125"/>
    <mergeCell ref="A119:B119"/>
    <mergeCell ref="C119:G119"/>
    <mergeCell ref="H119:J119"/>
    <mergeCell ref="K119:O119"/>
    <mergeCell ref="A120:F120"/>
    <mergeCell ref="G120:O120"/>
    <mergeCell ref="F117:G117"/>
    <mergeCell ref="H117:I117"/>
    <mergeCell ref="K117:L117"/>
    <mergeCell ref="M117:O117"/>
    <mergeCell ref="F118:G118"/>
    <mergeCell ref="H118:I118"/>
    <mergeCell ref="K118:L118"/>
    <mergeCell ref="M118:O118"/>
    <mergeCell ref="E112:H112"/>
    <mergeCell ref="L112:N112"/>
    <mergeCell ref="E113:H113"/>
    <mergeCell ref="L113:N113"/>
    <mergeCell ref="E114:H114"/>
    <mergeCell ref="L114:N114"/>
    <mergeCell ref="E109:H109"/>
    <mergeCell ref="L109:N109"/>
    <mergeCell ref="E110:H110"/>
    <mergeCell ref="L110:N110"/>
    <mergeCell ref="E111:H111"/>
    <mergeCell ref="L111:N111"/>
    <mergeCell ref="E98:H98"/>
    <mergeCell ref="L98:N98"/>
    <mergeCell ref="E99:H99"/>
    <mergeCell ref="L99:N99"/>
    <mergeCell ref="E106:H106"/>
    <mergeCell ref="L106:N106"/>
    <mergeCell ref="E107:H107"/>
    <mergeCell ref="L107:N107"/>
    <mergeCell ref="E108:H108"/>
    <mergeCell ref="L108:N108"/>
    <mergeCell ref="E103:H103"/>
    <mergeCell ref="L103:N103"/>
    <mergeCell ref="E104:H104"/>
    <mergeCell ref="L104:N104"/>
    <mergeCell ref="E105:H105"/>
    <mergeCell ref="L105:N105"/>
    <mergeCell ref="E94:H94"/>
    <mergeCell ref="L94:N94"/>
    <mergeCell ref="E95:H95"/>
    <mergeCell ref="L95:N95"/>
    <mergeCell ref="E96:H96"/>
    <mergeCell ref="L96:N96"/>
    <mergeCell ref="E90:H90"/>
    <mergeCell ref="L90:N90"/>
    <mergeCell ref="A91:D114"/>
    <mergeCell ref="E91:H91"/>
    <mergeCell ref="J91:K114"/>
    <mergeCell ref="L91:N91"/>
    <mergeCell ref="E92:H92"/>
    <mergeCell ref="L92:N92"/>
    <mergeCell ref="E93:H93"/>
    <mergeCell ref="L93:N93"/>
    <mergeCell ref="E100:H100"/>
    <mergeCell ref="L100:N100"/>
    <mergeCell ref="E101:H101"/>
    <mergeCell ref="L101:N101"/>
    <mergeCell ref="E102:H102"/>
    <mergeCell ref="L102:N102"/>
    <mergeCell ref="E97:H97"/>
    <mergeCell ref="L97:N97"/>
    <mergeCell ref="D81:O81"/>
    <mergeCell ref="A83:C83"/>
    <mergeCell ref="A84:C84"/>
    <mergeCell ref="B87:J87"/>
    <mergeCell ref="K87:N87"/>
    <mergeCell ref="B89:O89"/>
    <mergeCell ref="A75:F76"/>
    <mergeCell ref="G75:O76"/>
    <mergeCell ref="A77:F77"/>
    <mergeCell ref="G77:O77"/>
    <mergeCell ref="A78:F79"/>
    <mergeCell ref="G78:O79"/>
    <mergeCell ref="A73:B73"/>
    <mergeCell ref="C73:G73"/>
    <mergeCell ref="H73:J73"/>
    <mergeCell ref="K73:O73"/>
    <mergeCell ref="A74:F74"/>
    <mergeCell ref="G74:O74"/>
    <mergeCell ref="F71:G71"/>
    <mergeCell ref="H71:I71"/>
    <mergeCell ref="K71:L71"/>
    <mergeCell ref="M71:O71"/>
    <mergeCell ref="F72:G72"/>
    <mergeCell ref="H72:I72"/>
    <mergeCell ref="K72:L72"/>
    <mergeCell ref="M72:O72"/>
    <mergeCell ref="E65:H65"/>
    <mergeCell ref="L65:N65"/>
    <mergeCell ref="E66:H66"/>
    <mergeCell ref="L66:N66"/>
    <mergeCell ref="L67:N67"/>
    <mergeCell ref="E68:H68"/>
    <mergeCell ref="L68:N68"/>
    <mergeCell ref="E62:H62"/>
    <mergeCell ref="L62:N62"/>
    <mergeCell ref="E63:H63"/>
    <mergeCell ref="L63:N63"/>
    <mergeCell ref="E64:H64"/>
    <mergeCell ref="L64:N64"/>
    <mergeCell ref="E60:H60"/>
    <mergeCell ref="L60:N60"/>
    <mergeCell ref="E61:H61"/>
    <mergeCell ref="L61:N61"/>
    <mergeCell ref="E56:H56"/>
    <mergeCell ref="L56:N56"/>
    <mergeCell ref="E57:H57"/>
    <mergeCell ref="L57:N57"/>
    <mergeCell ref="E58:H58"/>
    <mergeCell ref="L58:N58"/>
    <mergeCell ref="E55:H55"/>
    <mergeCell ref="L55:N55"/>
    <mergeCell ref="E50:H50"/>
    <mergeCell ref="L50:N50"/>
    <mergeCell ref="E51:H51"/>
    <mergeCell ref="L51:N51"/>
    <mergeCell ref="E52:H52"/>
    <mergeCell ref="L52:N52"/>
    <mergeCell ref="E59:H59"/>
    <mergeCell ref="L59:N59"/>
    <mergeCell ref="L44:N44"/>
    <mergeCell ref="E45:H45"/>
    <mergeCell ref="L45:N45"/>
    <mergeCell ref="E46:H46"/>
    <mergeCell ref="L46:N46"/>
    <mergeCell ref="E53:H53"/>
    <mergeCell ref="L53:N53"/>
    <mergeCell ref="E54:H54"/>
    <mergeCell ref="L54:N54"/>
    <mergeCell ref="L40:N40"/>
    <mergeCell ref="E41:H41"/>
    <mergeCell ref="L41:N41"/>
    <mergeCell ref="E42:H42"/>
    <mergeCell ref="L42:N42"/>
    <mergeCell ref="E43:H43"/>
    <mergeCell ref="L43:N43"/>
    <mergeCell ref="B36:O36"/>
    <mergeCell ref="E37:H37"/>
    <mergeCell ref="L37:N37"/>
    <mergeCell ref="A38:D68"/>
    <mergeCell ref="E38:H38"/>
    <mergeCell ref="J38:K68"/>
    <mergeCell ref="L38:N38"/>
    <mergeCell ref="E39:H39"/>
    <mergeCell ref="L39:N39"/>
    <mergeCell ref="E40:H40"/>
    <mergeCell ref="E47:H47"/>
    <mergeCell ref="L47:N47"/>
    <mergeCell ref="E48:H48"/>
    <mergeCell ref="L48:N48"/>
    <mergeCell ref="E49:H49"/>
    <mergeCell ref="L49:N49"/>
    <mergeCell ref="E44:H44"/>
    <mergeCell ref="A27:F28"/>
    <mergeCell ref="G27:O28"/>
    <mergeCell ref="D30:O30"/>
    <mergeCell ref="A32:C32"/>
    <mergeCell ref="A33:C33"/>
    <mergeCell ref="A34:O35"/>
    <mergeCell ref="A23:F23"/>
    <mergeCell ref="G23:O23"/>
    <mergeCell ref="A24:F25"/>
    <mergeCell ref="G24:O25"/>
    <mergeCell ref="A26:F26"/>
    <mergeCell ref="G26:O26"/>
    <mergeCell ref="F21:G21"/>
    <mergeCell ref="H21:I21"/>
    <mergeCell ref="K21:L21"/>
    <mergeCell ref="M21:O21"/>
    <mergeCell ref="A22:B22"/>
    <mergeCell ref="C22:G22"/>
    <mergeCell ref="H22:J22"/>
    <mergeCell ref="K22:O22"/>
    <mergeCell ref="E16:H16"/>
    <mergeCell ref="L16:N16"/>
    <mergeCell ref="E17:H17"/>
    <mergeCell ref="L17:N17"/>
    <mergeCell ref="F20:G20"/>
    <mergeCell ref="H20:I20"/>
    <mergeCell ref="K20:L20"/>
    <mergeCell ref="M20:O20"/>
    <mergeCell ref="E14:H14"/>
    <mergeCell ref="L14:N14"/>
    <mergeCell ref="E15:H15"/>
    <mergeCell ref="L15:N15"/>
    <mergeCell ref="B8:O8"/>
    <mergeCell ref="E9:H9"/>
    <mergeCell ref="L9:N9"/>
    <mergeCell ref="A10:D17"/>
    <mergeCell ref="E10:H10"/>
    <mergeCell ref="J10:K17"/>
    <mergeCell ref="L10:N10"/>
    <mergeCell ref="E11:H11"/>
    <mergeCell ref="L11:N11"/>
    <mergeCell ref="E12:H12"/>
    <mergeCell ref="B1:O1"/>
    <mergeCell ref="B2:O2"/>
    <mergeCell ref="B3:O3"/>
    <mergeCell ref="B4:O4"/>
    <mergeCell ref="B6:J6"/>
    <mergeCell ref="K6:N6"/>
    <mergeCell ref="L12:N12"/>
    <mergeCell ref="E13:H13"/>
    <mergeCell ref="L13:N13"/>
  </mergeCells>
  <dataValidations count="1">
    <dataValidation errorStyle="warning" allowBlank="1" showInputMessage="1" showErrorMessage="1" errorTitle="Área" error="Solo puede seleccionar una de las opciones de la lista desplegable" sqref="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1:B4"/>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workbookViewId="0">
      <selection activeCell="M69" sqref="M69:O69"/>
    </sheetView>
  </sheetViews>
  <sheetFormatPr baseColWidth="10" defaultRowHeight="15" x14ac:dyDescent="0.25"/>
  <cols>
    <col min="5" max="5" width="12.85546875" customWidth="1"/>
    <col min="9" max="9" width="14" customWidth="1"/>
    <col min="15" max="15" width="14.140625" customWidth="1"/>
  </cols>
  <sheetData>
    <row r="1" spans="1:15" ht="15.75" x14ac:dyDescent="0.25">
      <c r="A1" s="248" t="s">
        <v>2</v>
      </c>
      <c r="B1" s="1510" t="s">
        <v>2095</v>
      </c>
      <c r="C1" s="1511"/>
      <c r="D1" s="1511"/>
      <c r="E1" s="1511"/>
      <c r="F1" s="1511"/>
      <c r="G1" s="1511"/>
      <c r="H1" s="1511"/>
      <c r="I1" s="1511"/>
      <c r="J1" s="1511"/>
      <c r="K1" s="1511"/>
      <c r="L1" s="1511"/>
      <c r="M1" s="1511"/>
      <c r="N1" s="1511"/>
      <c r="O1" s="1512"/>
    </row>
    <row r="2" spans="1:15" ht="31.5" x14ac:dyDescent="0.25">
      <c r="A2" s="249" t="s">
        <v>199</v>
      </c>
      <c r="B2" s="1510" t="s">
        <v>2096</v>
      </c>
      <c r="C2" s="1511"/>
      <c r="D2" s="1511"/>
      <c r="E2" s="1511"/>
      <c r="F2" s="1511"/>
      <c r="G2" s="1511"/>
      <c r="H2" s="1511"/>
      <c r="I2" s="1511"/>
      <c r="J2" s="1511"/>
      <c r="K2" s="1511"/>
      <c r="L2" s="1511"/>
      <c r="M2" s="1511"/>
      <c r="N2" s="1511"/>
      <c r="O2" s="1512"/>
    </row>
    <row r="3" spans="1:15" ht="31.5" x14ac:dyDescent="0.25">
      <c r="A3" s="249" t="s">
        <v>5</v>
      </c>
      <c r="B3" s="1510" t="s">
        <v>2097</v>
      </c>
      <c r="C3" s="1511"/>
      <c r="D3" s="1511"/>
      <c r="E3" s="1511"/>
      <c r="F3" s="1511"/>
      <c r="G3" s="1511"/>
      <c r="H3" s="1511"/>
      <c r="I3" s="1511"/>
      <c r="J3" s="1511"/>
      <c r="K3" s="1511"/>
      <c r="L3" s="1511"/>
      <c r="M3" s="1511"/>
      <c r="N3" s="1511"/>
      <c r="O3" s="1512"/>
    </row>
    <row r="4" spans="1:15" ht="15.75" x14ac:dyDescent="0.25">
      <c r="A4" s="692"/>
      <c r="B4" s="692"/>
      <c r="C4" s="692"/>
      <c r="D4" s="692"/>
      <c r="E4" s="692"/>
      <c r="F4" s="692"/>
      <c r="G4" s="692"/>
      <c r="H4" s="692"/>
      <c r="I4" s="692"/>
      <c r="J4" s="692"/>
      <c r="K4" s="692"/>
      <c r="L4" s="692"/>
      <c r="M4" s="692"/>
      <c r="N4" s="692"/>
      <c r="O4" s="692"/>
    </row>
    <row r="5" spans="1:15" ht="15.75" x14ac:dyDescent="0.25">
      <c r="A5" s="377"/>
      <c r="B5" s="378"/>
      <c r="C5" s="379"/>
      <c r="D5" s="379"/>
      <c r="E5" s="379"/>
      <c r="F5" s="379"/>
      <c r="G5" s="379"/>
      <c r="H5" s="379"/>
      <c r="I5" s="379"/>
      <c r="J5" s="379"/>
      <c r="K5" s="379"/>
      <c r="L5" s="380"/>
      <c r="M5" s="380"/>
      <c r="N5" s="380"/>
      <c r="O5" s="377"/>
    </row>
    <row r="6" spans="1:15" ht="31.5" x14ac:dyDescent="0.25">
      <c r="A6" s="695" t="s">
        <v>9</v>
      </c>
      <c r="B6" s="1046" t="s">
        <v>2098</v>
      </c>
      <c r="C6" s="1047"/>
      <c r="D6" s="1047"/>
      <c r="E6" s="1047"/>
      <c r="F6" s="1047"/>
      <c r="G6" s="1047"/>
      <c r="H6" s="1047"/>
      <c r="I6" s="1047"/>
      <c r="J6" s="1048"/>
      <c r="K6" s="1052" t="s">
        <v>11</v>
      </c>
      <c r="L6" s="1052"/>
      <c r="M6" s="1052"/>
      <c r="N6" s="1052"/>
      <c r="O6" s="686">
        <v>0.65</v>
      </c>
    </row>
    <row r="7" spans="1:15" ht="15.75" x14ac:dyDescent="0.25">
      <c r="A7" s="696"/>
      <c r="B7" s="697"/>
      <c r="C7" s="698"/>
      <c r="D7" s="698"/>
      <c r="E7" s="698"/>
      <c r="F7" s="698"/>
      <c r="G7" s="698"/>
      <c r="H7" s="698"/>
      <c r="I7" s="698"/>
      <c r="J7" s="698"/>
      <c r="K7" s="698"/>
      <c r="L7" s="698"/>
      <c r="M7" s="698"/>
      <c r="N7" s="698"/>
      <c r="O7" s="696"/>
    </row>
    <row r="8" spans="1:15" ht="31.5" x14ac:dyDescent="0.25">
      <c r="A8" s="695" t="s">
        <v>202</v>
      </c>
      <c r="B8" s="1046"/>
      <c r="C8" s="1047"/>
      <c r="D8" s="1047"/>
      <c r="E8" s="1047"/>
      <c r="F8" s="1047"/>
      <c r="G8" s="1047"/>
      <c r="H8" s="1047"/>
      <c r="I8" s="1047"/>
      <c r="J8" s="1047"/>
      <c r="K8" s="1047"/>
      <c r="L8" s="1047"/>
      <c r="M8" s="1047"/>
      <c r="N8" s="1047"/>
      <c r="O8" s="1048"/>
    </row>
    <row r="9" spans="1:15" ht="31.5" x14ac:dyDescent="0.25">
      <c r="A9" s="696"/>
      <c r="B9" s="697"/>
      <c r="C9" s="698"/>
      <c r="D9" s="698"/>
      <c r="E9" s="1049" t="s">
        <v>14</v>
      </c>
      <c r="F9" s="1049"/>
      <c r="G9" s="1049"/>
      <c r="H9" s="1049"/>
      <c r="I9" s="925" t="s">
        <v>15</v>
      </c>
      <c r="J9" s="701"/>
      <c r="K9" s="701"/>
      <c r="L9" s="1049" t="s">
        <v>16</v>
      </c>
      <c r="M9" s="1049"/>
      <c r="N9" s="1049"/>
      <c r="O9" s="925" t="s">
        <v>15</v>
      </c>
    </row>
    <row r="10" spans="1:15" x14ac:dyDescent="0.25">
      <c r="A10" s="1002" t="s">
        <v>17</v>
      </c>
      <c r="B10" s="2083"/>
      <c r="C10" s="2083"/>
      <c r="D10" s="2084"/>
      <c r="E10" s="1045" t="s">
        <v>2099</v>
      </c>
      <c r="F10" s="1045"/>
      <c r="G10" s="1045"/>
      <c r="H10" s="1045"/>
      <c r="I10" s="963">
        <v>100</v>
      </c>
      <c r="J10" s="1002" t="s">
        <v>19</v>
      </c>
      <c r="K10" s="2084"/>
      <c r="L10" s="1011" t="s">
        <v>2100</v>
      </c>
      <c r="M10" s="1012"/>
      <c r="N10" s="1013"/>
      <c r="O10" s="963">
        <v>100</v>
      </c>
    </row>
    <row r="11" spans="1:15" x14ac:dyDescent="0.25">
      <c r="A11" s="2085"/>
      <c r="B11" s="2086"/>
      <c r="C11" s="2086"/>
      <c r="D11" s="2087"/>
      <c r="E11" s="1045" t="s">
        <v>2101</v>
      </c>
      <c r="F11" s="1045"/>
      <c r="G11" s="1045"/>
      <c r="H11" s="1045"/>
      <c r="I11" s="963">
        <v>100</v>
      </c>
      <c r="J11" s="2085"/>
      <c r="K11" s="2087"/>
      <c r="L11" s="1011" t="s">
        <v>2102</v>
      </c>
      <c r="M11" s="1012"/>
      <c r="N11" s="1013"/>
      <c r="O11" s="963">
        <v>100</v>
      </c>
    </row>
    <row r="12" spans="1:15" x14ac:dyDescent="0.25">
      <c r="A12" s="2085"/>
      <c r="B12" s="2086"/>
      <c r="C12" s="2086"/>
      <c r="D12" s="2087"/>
      <c r="E12" s="1045" t="s">
        <v>2095</v>
      </c>
      <c r="F12" s="1045"/>
      <c r="G12" s="1045"/>
      <c r="H12" s="1045"/>
      <c r="I12" s="963">
        <v>50</v>
      </c>
      <c r="J12" s="2085"/>
      <c r="K12" s="2087"/>
      <c r="L12" s="1011" t="s">
        <v>2103</v>
      </c>
      <c r="M12" s="1012"/>
      <c r="N12" s="1013"/>
      <c r="O12" s="963">
        <v>100</v>
      </c>
    </row>
    <row r="13" spans="1:15" x14ac:dyDescent="0.25">
      <c r="A13" s="2085"/>
      <c r="B13" s="2086"/>
      <c r="C13" s="2086"/>
      <c r="D13" s="2087"/>
      <c r="E13" s="1045"/>
      <c r="F13" s="1045"/>
      <c r="G13" s="1045"/>
      <c r="H13" s="1045"/>
      <c r="I13" s="704"/>
      <c r="J13" s="2085"/>
      <c r="K13" s="2087"/>
      <c r="L13" s="1011" t="s">
        <v>2104</v>
      </c>
      <c r="M13" s="1012"/>
      <c r="N13" s="1013"/>
      <c r="O13" s="963">
        <v>100</v>
      </c>
    </row>
    <row r="14" spans="1:15" x14ac:dyDescent="0.25">
      <c r="A14" s="2085"/>
      <c r="B14" s="2086"/>
      <c r="C14" s="2086"/>
      <c r="D14" s="2087"/>
      <c r="E14" s="1011"/>
      <c r="F14" s="1012"/>
      <c r="G14" s="1012"/>
      <c r="H14" s="1013"/>
      <c r="I14" s="704"/>
      <c r="J14" s="2085"/>
      <c r="K14" s="2087"/>
      <c r="L14" s="1011" t="s">
        <v>2105</v>
      </c>
      <c r="M14" s="1476"/>
      <c r="N14" s="1477"/>
      <c r="O14" s="963">
        <v>100</v>
      </c>
    </row>
    <row r="15" spans="1:15" x14ac:dyDescent="0.25">
      <c r="A15" s="2085"/>
      <c r="B15" s="2086"/>
      <c r="C15" s="2086"/>
      <c r="D15" s="2087"/>
      <c r="E15" s="1011"/>
      <c r="F15" s="1012"/>
      <c r="G15" s="1012"/>
      <c r="H15" s="1013"/>
      <c r="I15" s="704"/>
      <c r="J15" s="2085"/>
      <c r="K15" s="2087"/>
      <c r="L15" s="1011" t="s">
        <v>2106</v>
      </c>
      <c r="M15" s="1476"/>
      <c r="N15" s="1477"/>
      <c r="O15" s="963">
        <v>100</v>
      </c>
    </row>
    <row r="16" spans="1:15" x14ac:dyDescent="0.25">
      <c r="A16" s="2085"/>
      <c r="B16" s="2086"/>
      <c r="C16" s="2086"/>
      <c r="D16" s="2087"/>
      <c r="E16" s="1045"/>
      <c r="F16" s="1045"/>
      <c r="G16" s="1045"/>
      <c r="H16" s="1045"/>
      <c r="I16" s="704"/>
      <c r="J16" s="2085"/>
      <c r="K16" s="2087"/>
      <c r="L16" s="1011" t="s">
        <v>2107</v>
      </c>
      <c r="M16" s="1012"/>
      <c r="N16" s="1013"/>
      <c r="O16" s="963">
        <v>100</v>
      </c>
    </row>
    <row r="17" spans="1:15" x14ac:dyDescent="0.25">
      <c r="A17" s="2085"/>
      <c r="B17" s="2086"/>
      <c r="C17" s="2086"/>
      <c r="D17" s="2087"/>
      <c r="E17" s="1045"/>
      <c r="F17" s="1045"/>
      <c r="G17" s="1045"/>
      <c r="H17" s="1045"/>
      <c r="I17" s="704"/>
      <c r="J17" s="2085"/>
      <c r="K17" s="2087"/>
      <c r="L17" s="1011" t="s">
        <v>2108</v>
      </c>
      <c r="M17" s="1012"/>
      <c r="N17" s="1013"/>
      <c r="O17" s="963">
        <v>100</v>
      </c>
    </row>
    <row r="18" spans="1:15" x14ac:dyDescent="0.25">
      <c r="A18" s="2085"/>
      <c r="B18" s="2086"/>
      <c r="C18" s="2086"/>
      <c r="D18" s="2087"/>
      <c r="E18" s="1045"/>
      <c r="F18" s="1045"/>
      <c r="G18" s="1045"/>
      <c r="H18" s="1045"/>
      <c r="I18" s="704"/>
      <c r="J18" s="2085"/>
      <c r="K18" s="2087"/>
      <c r="L18" s="1011" t="s">
        <v>2109</v>
      </c>
      <c r="M18" s="1012"/>
      <c r="N18" s="1013"/>
      <c r="O18" s="963">
        <v>100</v>
      </c>
    </row>
    <row r="19" spans="1:15" x14ac:dyDescent="0.25">
      <c r="A19" s="2085"/>
      <c r="B19" s="2086"/>
      <c r="C19" s="2086"/>
      <c r="D19" s="2087"/>
      <c r="E19" s="1045"/>
      <c r="F19" s="1045"/>
      <c r="G19" s="1045"/>
      <c r="H19" s="1045"/>
      <c r="I19" s="704"/>
      <c r="J19" s="2085"/>
      <c r="K19" s="2087"/>
      <c r="L19" s="1011" t="s">
        <v>2110</v>
      </c>
      <c r="M19" s="1012"/>
      <c r="N19" s="1013"/>
      <c r="O19" s="963">
        <v>100</v>
      </c>
    </row>
    <row r="20" spans="1:15" x14ac:dyDescent="0.25">
      <c r="A20" s="2085"/>
      <c r="B20" s="2086"/>
      <c r="C20" s="2086"/>
      <c r="D20" s="2087"/>
      <c r="E20" s="1045"/>
      <c r="F20" s="1045"/>
      <c r="G20" s="1045"/>
      <c r="H20" s="1045"/>
      <c r="I20" s="704"/>
      <c r="J20" s="2085"/>
      <c r="K20" s="2087"/>
      <c r="L20" s="1011" t="s">
        <v>2111</v>
      </c>
      <c r="M20" s="1012"/>
      <c r="N20" s="1013"/>
      <c r="O20" s="963">
        <v>100</v>
      </c>
    </row>
    <row r="21" spans="1:15" x14ac:dyDescent="0.25">
      <c r="A21" s="2088"/>
      <c r="B21" s="2089"/>
      <c r="C21" s="2089"/>
      <c r="D21" s="2090"/>
      <c r="E21" s="1045"/>
      <c r="F21" s="1045"/>
      <c r="G21" s="1045"/>
      <c r="H21" s="1045"/>
      <c r="I21" s="704"/>
      <c r="J21" s="2088"/>
      <c r="K21" s="2090"/>
      <c r="L21" s="1011" t="s">
        <v>2112</v>
      </c>
      <c r="M21" s="1012"/>
      <c r="N21" s="1013"/>
      <c r="O21" s="963">
        <v>100</v>
      </c>
    </row>
    <row r="22" spans="1:15" ht="15.75" x14ac:dyDescent="0.25">
      <c r="A22" s="696"/>
      <c r="B22" s="697"/>
      <c r="C22" s="698"/>
      <c r="D22" s="698"/>
      <c r="E22" s="698"/>
      <c r="F22" s="698"/>
      <c r="G22" s="698"/>
      <c r="H22" s="698"/>
      <c r="I22" s="698"/>
      <c r="J22" s="698"/>
      <c r="K22" s="698"/>
      <c r="L22" s="1011" t="s">
        <v>2113</v>
      </c>
      <c r="M22" s="1012"/>
      <c r="N22" s="1013"/>
      <c r="O22" s="997">
        <v>100</v>
      </c>
    </row>
    <row r="23" spans="1:15" ht="15.75" x14ac:dyDescent="0.25">
      <c r="A23" s="696"/>
      <c r="B23" s="697"/>
      <c r="C23" s="698"/>
      <c r="D23" s="698"/>
      <c r="E23" s="698"/>
      <c r="F23" s="698"/>
      <c r="G23" s="698"/>
      <c r="H23" s="698"/>
      <c r="I23" s="698"/>
      <c r="J23" s="698"/>
      <c r="K23" s="698"/>
      <c r="L23" s="698"/>
      <c r="M23" s="698"/>
      <c r="N23" s="698"/>
      <c r="O23" s="696"/>
    </row>
    <row r="24" spans="1:15" ht="63" x14ac:dyDescent="0.25">
      <c r="A24" s="705" t="s">
        <v>48</v>
      </c>
      <c r="B24" s="921" t="s">
        <v>49</v>
      </c>
      <c r="C24" s="961" t="s">
        <v>50</v>
      </c>
      <c r="D24" s="961" t="s">
        <v>51</v>
      </c>
      <c r="E24" s="961" t="s">
        <v>52</v>
      </c>
      <c r="F24" s="1041" t="s">
        <v>53</v>
      </c>
      <c r="G24" s="1041"/>
      <c r="H24" s="1041" t="s">
        <v>54</v>
      </c>
      <c r="I24" s="1041"/>
      <c r="J24" s="921" t="s">
        <v>55</v>
      </c>
      <c r="K24" s="1041" t="s">
        <v>56</v>
      </c>
      <c r="L24" s="1041"/>
      <c r="M24" s="1042" t="s">
        <v>57</v>
      </c>
      <c r="N24" s="1043"/>
      <c r="O24" s="1044"/>
    </row>
    <row r="25" spans="1:15" ht="114" x14ac:dyDescent="0.25">
      <c r="A25" s="102" t="s">
        <v>1490</v>
      </c>
      <c r="B25" s="261">
        <v>0.57999999999999996</v>
      </c>
      <c r="C25" s="932" t="s">
        <v>2114</v>
      </c>
      <c r="D25" s="928" t="s">
        <v>2115</v>
      </c>
      <c r="E25" s="928" t="s">
        <v>2116</v>
      </c>
      <c r="F25" s="1505" t="s">
        <v>2117</v>
      </c>
      <c r="G25" s="1505"/>
      <c r="H25" s="1497" t="s">
        <v>2118</v>
      </c>
      <c r="I25" s="1498"/>
      <c r="J25" s="929">
        <v>170</v>
      </c>
      <c r="K25" s="1500" t="s">
        <v>291</v>
      </c>
      <c r="L25" s="1500"/>
      <c r="M25" s="1501" t="s">
        <v>2119</v>
      </c>
      <c r="N25" s="1501"/>
      <c r="O25" s="1501"/>
    </row>
    <row r="26" spans="1:15" ht="15.75" x14ac:dyDescent="0.25">
      <c r="A26" s="1015" t="s">
        <v>67</v>
      </c>
      <c r="B26" s="1017"/>
      <c r="C26" s="1506" t="s">
        <v>2120</v>
      </c>
      <c r="D26" s="1507"/>
      <c r="E26" s="1507"/>
      <c r="F26" s="1507"/>
      <c r="G26" s="1508"/>
      <c r="H26" s="1035" t="s">
        <v>69</v>
      </c>
      <c r="I26" s="1036"/>
      <c r="J26" s="1037"/>
      <c r="K26" s="1481" t="s">
        <v>2121</v>
      </c>
      <c r="L26" s="1481"/>
      <c r="M26" s="1481"/>
      <c r="N26" s="1481"/>
      <c r="O26" s="1482"/>
    </row>
    <row r="27" spans="1:15" ht="15.75" x14ac:dyDescent="0.25">
      <c r="A27" s="1096" t="s">
        <v>71</v>
      </c>
      <c r="B27" s="1097"/>
      <c r="C27" s="1097"/>
      <c r="D27" s="1097"/>
      <c r="E27" s="1097"/>
      <c r="F27" s="1098"/>
      <c r="G27" s="1099" t="s">
        <v>72</v>
      </c>
      <c r="H27" s="1099"/>
      <c r="I27" s="1099"/>
      <c r="J27" s="1099"/>
      <c r="K27" s="1099"/>
      <c r="L27" s="1099"/>
      <c r="M27" s="1099"/>
      <c r="N27" s="1099"/>
      <c r="O27" s="1099"/>
    </row>
    <row r="28" spans="1:15" x14ac:dyDescent="0.25">
      <c r="A28" s="1100" t="s">
        <v>2122</v>
      </c>
      <c r="B28" s="1101"/>
      <c r="C28" s="1101"/>
      <c r="D28" s="1101"/>
      <c r="E28" s="1101"/>
      <c r="F28" s="1101"/>
      <c r="G28" s="1104" t="s">
        <v>2123</v>
      </c>
      <c r="H28" s="1104"/>
      <c r="I28" s="1104"/>
      <c r="J28" s="1104"/>
      <c r="K28" s="1104"/>
      <c r="L28" s="1104"/>
      <c r="M28" s="1104"/>
      <c r="N28" s="1104"/>
      <c r="O28" s="1104"/>
    </row>
    <row r="29" spans="1:15" x14ac:dyDescent="0.25">
      <c r="A29" s="1102"/>
      <c r="B29" s="1103"/>
      <c r="C29" s="1103"/>
      <c r="D29" s="1103"/>
      <c r="E29" s="1103"/>
      <c r="F29" s="1103"/>
      <c r="G29" s="1104"/>
      <c r="H29" s="1104"/>
      <c r="I29" s="1104"/>
      <c r="J29" s="1104"/>
      <c r="K29" s="1104"/>
      <c r="L29" s="1104"/>
      <c r="M29" s="1104"/>
      <c r="N29" s="1104"/>
      <c r="O29" s="1104"/>
    </row>
    <row r="30" spans="1:15" ht="15.75" x14ac:dyDescent="0.25">
      <c r="A30" s="1096" t="s">
        <v>75</v>
      </c>
      <c r="B30" s="1097"/>
      <c r="C30" s="1097"/>
      <c r="D30" s="1097"/>
      <c r="E30" s="1097"/>
      <c r="F30" s="1097"/>
      <c r="G30" s="1099" t="s">
        <v>76</v>
      </c>
      <c r="H30" s="1099"/>
      <c r="I30" s="1099"/>
      <c r="J30" s="1099"/>
      <c r="K30" s="1099"/>
      <c r="L30" s="1099"/>
      <c r="M30" s="1099"/>
      <c r="N30" s="1099"/>
      <c r="O30" s="1099"/>
    </row>
    <row r="31" spans="1:15" x14ac:dyDescent="0.25">
      <c r="A31" s="1123" t="s">
        <v>2124</v>
      </c>
      <c r="B31" s="1123"/>
      <c r="C31" s="1123"/>
      <c r="D31" s="1123"/>
      <c r="E31" s="1123"/>
      <c r="F31" s="1123"/>
      <c r="G31" s="1123"/>
      <c r="H31" s="1123"/>
      <c r="I31" s="1123"/>
      <c r="J31" s="1123"/>
      <c r="K31" s="1123"/>
      <c r="L31" s="1123"/>
      <c r="M31" s="1123"/>
      <c r="N31" s="1123"/>
      <c r="O31" s="1123"/>
    </row>
    <row r="32" spans="1:15" x14ac:dyDescent="0.25">
      <c r="A32" s="1123"/>
      <c r="B32" s="1123"/>
      <c r="C32" s="1123"/>
      <c r="D32" s="1123"/>
      <c r="E32" s="1123"/>
      <c r="F32" s="1123"/>
      <c r="G32" s="1123"/>
      <c r="H32" s="1123"/>
      <c r="I32" s="1123"/>
      <c r="J32" s="1123"/>
      <c r="K32" s="1123"/>
      <c r="L32" s="1123"/>
      <c r="M32" s="1123"/>
      <c r="N32" s="1123"/>
      <c r="O32" s="1123"/>
    </row>
    <row r="33" spans="1:15" ht="15.75" x14ac:dyDescent="0.25">
      <c r="A33" s="377"/>
      <c r="B33" s="378"/>
      <c r="C33" s="697"/>
      <c r="D33" s="697"/>
      <c r="E33" s="697"/>
      <c r="F33" s="697"/>
      <c r="G33" s="697"/>
      <c r="H33" s="697"/>
      <c r="I33" s="697"/>
      <c r="J33" s="697"/>
      <c r="K33" s="697"/>
      <c r="L33" s="697"/>
      <c r="M33" s="697"/>
      <c r="N33" s="697"/>
      <c r="O33" s="377"/>
    </row>
    <row r="34" spans="1:15" ht="15.75" x14ac:dyDescent="0.25">
      <c r="A34" s="697"/>
      <c r="B34" s="697"/>
      <c r="C34" s="377"/>
      <c r="D34" s="1015" t="s">
        <v>77</v>
      </c>
      <c r="E34" s="1016"/>
      <c r="F34" s="1016"/>
      <c r="G34" s="1016"/>
      <c r="H34" s="1016"/>
      <c r="I34" s="1016"/>
      <c r="J34" s="1016"/>
      <c r="K34" s="1016"/>
      <c r="L34" s="1016"/>
      <c r="M34" s="1016"/>
      <c r="N34" s="1016"/>
      <c r="O34" s="1017"/>
    </row>
    <row r="35" spans="1:15" ht="15.75" x14ac:dyDescent="0.25">
      <c r="A35" s="377"/>
      <c r="B35" s="378"/>
      <c r="C35" s="697"/>
      <c r="D35" s="921" t="s">
        <v>78</v>
      </c>
      <c r="E35" s="921" t="s">
        <v>79</v>
      </c>
      <c r="F35" s="921" t="s">
        <v>80</v>
      </c>
      <c r="G35" s="921" t="s">
        <v>81</v>
      </c>
      <c r="H35" s="921" t="s">
        <v>82</v>
      </c>
      <c r="I35" s="921" t="s">
        <v>83</v>
      </c>
      <c r="J35" s="921" t="s">
        <v>84</v>
      </c>
      <c r="K35" s="921" t="s">
        <v>85</v>
      </c>
      <c r="L35" s="921" t="s">
        <v>86</v>
      </c>
      <c r="M35" s="921" t="s">
        <v>87</v>
      </c>
      <c r="N35" s="921" t="s">
        <v>88</v>
      </c>
      <c r="O35" s="921" t="s">
        <v>89</v>
      </c>
    </row>
    <row r="36" spans="1:15" ht="15.75" x14ac:dyDescent="0.25">
      <c r="A36" s="1050" t="s">
        <v>90</v>
      </c>
      <c r="B36" s="1050"/>
      <c r="C36" s="1050"/>
      <c r="D36" s="985">
        <f>O36/12</f>
        <v>14.166666666666666</v>
      </c>
      <c r="E36" s="985">
        <f>D36+$D36</f>
        <v>28.333333333333332</v>
      </c>
      <c r="F36" s="985">
        <f t="shared" ref="F36:N36" si="0">E36+$D36</f>
        <v>42.5</v>
      </c>
      <c r="G36" s="985">
        <f t="shared" si="0"/>
        <v>56.666666666666664</v>
      </c>
      <c r="H36" s="985">
        <f t="shared" si="0"/>
        <v>70.833333333333329</v>
      </c>
      <c r="I36" s="985">
        <f t="shared" si="0"/>
        <v>85</v>
      </c>
      <c r="J36" s="985">
        <f t="shared" si="0"/>
        <v>99.166666666666671</v>
      </c>
      <c r="K36" s="985">
        <f t="shared" si="0"/>
        <v>113.33333333333334</v>
      </c>
      <c r="L36" s="985">
        <f t="shared" si="0"/>
        <v>127.50000000000001</v>
      </c>
      <c r="M36" s="985">
        <f t="shared" si="0"/>
        <v>141.66666666666669</v>
      </c>
      <c r="N36" s="985">
        <f t="shared" si="0"/>
        <v>155.83333333333334</v>
      </c>
      <c r="O36" s="922">
        <f>J25</f>
        <v>170</v>
      </c>
    </row>
    <row r="37" spans="1:15" ht="15.75" x14ac:dyDescent="0.25">
      <c r="A37" s="1051" t="s">
        <v>91</v>
      </c>
      <c r="B37" s="1051"/>
      <c r="C37" s="1051"/>
      <c r="D37" s="683">
        <v>19</v>
      </c>
      <c r="E37" s="683">
        <v>27</v>
      </c>
      <c r="F37" s="683">
        <v>51</v>
      </c>
      <c r="G37" s="683">
        <v>69</v>
      </c>
      <c r="H37" s="683">
        <v>85</v>
      </c>
      <c r="I37" s="683">
        <v>103</v>
      </c>
      <c r="J37" s="683">
        <v>118</v>
      </c>
      <c r="K37" s="683">
        <v>136</v>
      </c>
      <c r="L37" s="683">
        <v>170</v>
      </c>
      <c r="M37" s="683"/>
      <c r="N37" s="683"/>
      <c r="O37" s="683"/>
    </row>
    <row r="38" spans="1:15" ht="15.75" x14ac:dyDescent="0.25">
      <c r="A38" s="377"/>
      <c r="B38" s="378"/>
      <c r="C38" s="379"/>
      <c r="D38" s="379"/>
      <c r="E38" s="379"/>
      <c r="F38" s="379"/>
      <c r="G38" s="379"/>
      <c r="H38" s="379"/>
      <c r="I38" s="379"/>
      <c r="J38" s="379"/>
      <c r="K38" s="379"/>
      <c r="L38" s="380"/>
      <c r="M38" s="380"/>
      <c r="N38" s="380"/>
      <c r="O38" s="377"/>
    </row>
    <row r="39" spans="1:15" ht="63" x14ac:dyDescent="0.25">
      <c r="A39" s="705" t="s">
        <v>48</v>
      </c>
      <c r="B39" s="921" t="s">
        <v>49</v>
      </c>
      <c r="C39" s="961" t="s">
        <v>50</v>
      </c>
      <c r="D39" s="961" t="s">
        <v>51</v>
      </c>
      <c r="E39" s="705" t="s">
        <v>52</v>
      </c>
      <c r="F39" s="1041" t="s">
        <v>53</v>
      </c>
      <c r="G39" s="1041"/>
      <c r="H39" s="1041" t="s">
        <v>54</v>
      </c>
      <c r="I39" s="1041"/>
      <c r="J39" s="921" t="s">
        <v>55</v>
      </c>
      <c r="K39" s="1041" t="s">
        <v>56</v>
      </c>
      <c r="L39" s="1041"/>
      <c r="M39" s="1042" t="s">
        <v>57</v>
      </c>
      <c r="N39" s="1043"/>
      <c r="O39" s="1044"/>
    </row>
    <row r="40" spans="1:15" ht="85.5" x14ac:dyDescent="0.25">
      <c r="A40" s="245" t="s">
        <v>1490</v>
      </c>
      <c r="B40" s="261">
        <v>0.42</v>
      </c>
      <c r="C40" s="932" t="s">
        <v>2125</v>
      </c>
      <c r="D40" s="928" t="s">
        <v>2115</v>
      </c>
      <c r="E40" s="928" t="s">
        <v>2126</v>
      </c>
      <c r="F40" s="1505" t="s">
        <v>2117</v>
      </c>
      <c r="G40" s="1505"/>
      <c r="H40" s="1497" t="s">
        <v>2127</v>
      </c>
      <c r="I40" s="1498"/>
      <c r="J40" s="929">
        <v>190</v>
      </c>
      <c r="K40" s="1500" t="s">
        <v>291</v>
      </c>
      <c r="L40" s="1500"/>
      <c r="M40" s="1501" t="s">
        <v>2119</v>
      </c>
      <c r="N40" s="1501"/>
      <c r="O40" s="1501"/>
    </row>
    <row r="41" spans="1:15" ht="15.75" x14ac:dyDescent="0.25">
      <c r="A41" s="1015" t="s">
        <v>67</v>
      </c>
      <c r="B41" s="1017"/>
      <c r="C41" s="1506" t="s">
        <v>2128</v>
      </c>
      <c r="D41" s="1507"/>
      <c r="E41" s="1507"/>
      <c r="F41" s="1507"/>
      <c r="G41" s="1508"/>
      <c r="H41" s="1035" t="s">
        <v>69</v>
      </c>
      <c r="I41" s="1036"/>
      <c r="J41" s="1037"/>
      <c r="K41" s="1481" t="s">
        <v>2121</v>
      </c>
      <c r="L41" s="1481"/>
      <c r="M41" s="1481"/>
      <c r="N41" s="1481"/>
      <c r="O41" s="1482"/>
    </row>
    <row r="42" spans="1:15" ht="15.75" x14ac:dyDescent="0.25">
      <c r="A42" s="1096" t="s">
        <v>71</v>
      </c>
      <c r="B42" s="1097"/>
      <c r="C42" s="1097"/>
      <c r="D42" s="1097"/>
      <c r="E42" s="1097"/>
      <c r="F42" s="1098"/>
      <c r="G42" s="1099" t="s">
        <v>72</v>
      </c>
      <c r="H42" s="1099"/>
      <c r="I42" s="1099"/>
      <c r="J42" s="1099"/>
      <c r="K42" s="1099"/>
      <c r="L42" s="1099"/>
      <c r="M42" s="1099"/>
      <c r="N42" s="1099"/>
      <c r="O42" s="1099"/>
    </row>
    <row r="43" spans="1:15" x14ac:dyDescent="0.25">
      <c r="A43" s="1100" t="s">
        <v>2129</v>
      </c>
      <c r="B43" s="1101"/>
      <c r="C43" s="1101"/>
      <c r="D43" s="1101"/>
      <c r="E43" s="1101"/>
      <c r="F43" s="1101"/>
      <c r="G43" s="1104" t="s">
        <v>2123</v>
      </c>
      <c r="H43" s="1104"/>
      <c r="I43" s="1104"/>
      <c r="J43" s="1104"/>
      <c r="K43" s="1104"/>
      <c r="L43" s="1104"/>
      <c r="M43" s="1104"/>
      <c r="N43" s="1104"/>
      <c r="O43" s="1104"/>
    </row>
    <row r="44" spans="1:15" x14ac:dyDescent="0.25">
      <c r="A44" s="1102"/>
      <c r="B44" s="1103"/>
      <c r="C44" s="1103"/>
      <c r="D44" s="1103"/>
      <c r="E44" s="1103"/>
      <c r="F44" s="1103"/>
      <c r="G44" s="1104"/>
      <c r="H44" s="1104"/>
      <c r="I44" s="1104"/>
      <c r="J44" s="1104"/>
      <c r="K44" s="1104"/>
      <c r="L44" s="1104"/>
      <c r="M44" s="1104"/>
      <c r="N44" s="1104"/>
      <c r="O44" s="1104"/>
    </row>
    <row r="45" spans="1:15" ht="15.75" x14ac:dyDescent="0.25">
      <c r="A45" s="1096" t="s">
        <v>75</v>
      </c>
      <c r="B45" s="1097"/>
      <c r="C45" s="1097"/>
      <c r="D45" s="1097"/>
      <c r="E45" s="1097"/>
      <c r="F45" s="1097"/>
      <c r="G45" s="1099" t="s">
        <v>76</v>
      </c>
      <c r="H45" s="1099"/>
      <c r="I45" s="1099"/>
      <c r="J45" s="1099"/>
      <c r="K45" s="1099"/>
      <c r="L45" s="1099"/>
      <c r="M45" s="1099"/>
      <c r="N45" s="1099"/>
      <c r="O45" s="1099"/>
    </row>
    <row r="46" spans="1:15" x14ac:dyDescent="0.25">
      <c r="A46" s="1123" t="s">
        <v>2124</v>
      </c>
      <c r="B46" s="1123"/>
      <c r="C46" s="1123"/>
      <c r="D46" s="1123"/>
      <c r="E46" s="1123"/>
      <c r="F46" s="1123"/>
      <c r="G46" s="1123"/>
      <c r="H46" s="1123"/>
      <c r="I46" s="1123"/>
      <c r="J46" s="1123"/>
      <c r="K46" s="1123"/>
      <c r="L46" s="1123"/>
      <c r="M46" s="1123"/>
      <c r="N46" s="1123"/>
      <c r="O46" s="1123"/>
    </row>
    <row r="47" spans="1:15" x14ac:dyDescent="0.25">
      <c r="A47" s="1123"/>
      <c r="B47" s="1123"/>
      <c r="C47" s="1123"/>
      <c r="D47" s="1123"/>
      <c r="E47" s="1123"/>
      <c r="F47" s="1123"/>
      <c r="G47" s="1123"/>
      <c r="H47" s="1123"/>
      <c r="I47" s="1123"/>
      <c r="J47" s="1123"/>
      <c r="K47" s="1123"/>
      <c r="L47" s="1123"/>
      <c r="M47" s="1123"/>
      <c r="N47" s="1123"/>
      <c r="O47" s="1123"/>
    </row>
    <row r="48" spans="1:15" ht="15.75" x14ac:dyDescent="0.25">
      <c r="A48" s="377"/>
      <c r="B48" s="378"/>
      <c r="C48" s="697"/>
      <c r="D48" s="697"/>
      <c r="E48" s="697"/>
      <c r="F48" s="697"/>
      <c r="G48" s="697"/>
      <c r="H48" s="697"/>
      <c r="I48" s="697"/>
      <c r="J48" s="697"/>
      <c r="K48" s="697"/>
      <c r="L48" s="697"/>
      <c r="M48" s="697"/>
      <c r="N48" s="697"/>
      <c r="O48" s="377"/>
    </row>
    <row r="49" spans="1:15" ht="15.75" x14ac:dyDescent="0.25">
      <c r="A49" s="697"/>
      <c r="B49" s="697"/>
      <c r="C49" s="377"/>
      <c r="D49" s="1015" t="s">
        <v>77</v>
      </c>
      <c r="E49" s="1016"/>
      <c r="F49" s="1016"/>
      <c r="G49" s="1016"/>
      <c r="H49" s="1016"/>
      <c r="I49" s="1016"/>
      <c r="J49" s="1016"/>
      <c r="K49" s="1016"/>
      <c r="L49" s="1016"/>
      <c r="M49" s="1016"/>
      <c r="N49" s="1016"/>
      <c r="O49" s="1017"/>
    </row>
    <row r="50" spans="1:15" ht="15.75" x14ac:dyDescent="0.25">
      <c r="A50" s="377"/>
      <c r="B50" s="378"/>
      <c r="C50" s="697"/>
      <c r="D50" s="921" t="s">
        <v>78</v>
      </c>
      <c r="E50" s="921" t="s">
        <v>79</v>
      </c>
      <c r="F50" s="921" t="s">
        <v>80</v>
      </c>
      <c r="G50" s="921" t="s">
        <v>81</v>
      </c>
      <c r="H50" s="921" t="s">
        <v>82</v>
      </c>
      <c r="I50" s="921" t="s">
        <v>83</v>
      </c>
      <c r="J50" s="921" t="s">
        <v>84</v>
      </c>
      <c r="K50" s="921" t="s">
        <v>85</v>
      </c>
      <c r="L50" s="921" t="s">
        <v>86</v>
      </c>
      <c r="M50" s="921" t="s">
        <v>87</v>
      </c>
      <c r="N50" s="921" t="s">
        <v>88</v>
      </c>
      <c r="O50" s="921" t="s">
        <v>89</v>
      </c>
    </row>
    <row r="51" spans="1:15" ht="15.75" x14ac:dyDescent="0.25">
      <c r="A51" s="1050" t="s">
        <v>90</v>
      </c>
      <c r="B51" s="1050"/>
      <c r="C51" s="1050"/>
      <c r="D51" s="985">
        <f>O51/12</f>
        <v>15.833333333333334</v>
      </c>
      <c r="E51" s="985">
        <f>D51+$D51</f>
        <v>31.666666666666668</v>
      </c>
      <c r="F51" s="985">
        <f t="shared" ref="F51:N51" si="1">E51+$D51</f>
        <v>47.5</v>
      </c>
      <c r="G51" s="985">
        <f t="shared" si="1"/>
        <v>63.333333333333336</v>
      </c>
      <c r="H51" s="985">
        <f t="shared" si="1"/>
        <v>79.166666666666671</v>
      </c>
      <c r="I51" s="985">
        <f t="shared" si="1"/>
        <v>95</v>
      </c>
      <c r="J51" s="985">
        <f t="shared" si="1"/>
        <v>110.83333333333333</v>
      </c>
      <c r="K51" s="985">
        <f t="shared" si="1"/>
        <v>126.66666666666666</v>
      </c>
      <c r="L51" s="985">
        <f t="shared" si="1"/>
        <v>142.5</v>
      </c>
      <c r="M51" s="985">
        <f t="shared" si="1"/>
        <v>158.33333333333334</v>
      </c>
      <c r="N51" s="985">
        <f t="shared" si="1"/>
        <v>174.16666666666669</v>
      </c>
      <c r="O51" s="922">
        <f>J40</f>
        <v>190</v>
      </c>
    </row>
    <row r="52" spans="1:15" ht="15.75" x14ac:dyDescent="0.25">
      <c r="A52" s="1051" t="s">
        <v>91</v>
      </c>
      <c r="B52" s="1051"/>
      <c r="C52" s="1051"/>
      <c r="D52" s="683">
        <v>20</v>
      </c>
      <c r="E52" s="683">
        <v>49</v>
      </c>
      <c r="F52" s="683">
        <v>71</v>
      </c>
      <c r="G52" s="683">
        <v>98</v>
      </c>
      <c r="H52" s="683">
        <v>123</v>
      </c>
      <c r="I52" s="683">
        <v>149</v>
      </c>
      <c r="J52" s="683">
        <v>185</v>
      </c>
      <c r="K52" s="683">
        <v>214</v>
      </c>
      <c r="L52" s="683">
        <v>243</v>
      </c>
      <c r="M52" s="683"/>
      <c r="N52" s="683"/>
      <c r="O52" s="683"/>
    </row>
    <row r="53" spans="1:15" ht="15.75" x14ac:dyDescent="0.25">
      <c r="A53" s="377"/>
      <c r="B53" s="378"/>
      <c r="C53" s="379"/>
      <c r="D53" s="379"/>
      <c r="E53" s="379"/>
      <c r="F53" s="379"/>
      <c r="G53" s="379"/>
      <c r="H53" s="379"/>
      <c r="I53" s="379"/>
      <c r="J53" s="379"/>
      <c r="K53" s="379"/>
      <c r="L53" s="380"/>
      <c r="M53" s="380"/>
      <c r="N53" s="380"/>
      <c r="O53" s="377"/>
    </row>
    <row r="54" spans="1:15" ht="15.75" x14ac:dyDescent="0.25">
      <c r="A54" s="377"/>
      <c r="B54" s="378"/>
      <c r="C54" s="697"/>
      <c r="D54" s="697"/>
      <c r="E54" s="697"/>
      <c r="F54" s="697"/>
      <c r="G54" s="697"/>
      <c r="H54" s="697"/>
      <c r="I54" s="697"/>
      <c r="J54" s="697"/>
      <c r="K54" s="697"/>
      <c r="L54" s="697"/>
      <c r="M54" s="697"/>
      <c r="N54" s="697"/>
      <c r="O54" s="377"/>
    </row>
    <row r="55" spans="1:15" ht="31.5" x14ac:dyDescent="0.25">
      <c r="A55" s="695" t="s">
        <v>129</v>
      </c>
      <c r="B55" s="1046" t="s">
        <v>2130</v>
      </c>
      <c r="C55" s="1047"/>
      <c r="D55" s="1047"/>
      <c r="E55" s="1047"/>
      <c r="F55" s="1047"/>
      <c r="G55" s="1047"/>
      <c r="H55" s="1047"/>
      <c r="I55" s="1047"/>
      <c r="J55" s="1048"/>
      <c r="K55" s="1052" t="s">
        <v>11</v>
      </c>
      <c r="L55" s="1052"/>
      <c r="M55" s="1052"/>
      <c r="N55" s="1052"/>
      <c r="O55" s="686">
        <v>0.35</v>
      </c>
    </row>
    <row r="56" spans="1:15" ht="15.75" x14ac:dyDescent="0.25">
      <c r="A56" s="696"/>
      <c r="B56" s="697"/>
      <c r="C56" s="698"/>
      <c r="D56" s="698"/>
      <c r="E56" s="698"/>
      <c r="F56" s="698"/>
      <c r="G56" s="698"/>
      <c r="H56" s="698"/>
      <c r="I56" s="698"/>
      <c r="J56" s="698"/>
      <c r="K56" s="698"/>
      <c r="L56" s="698"/>
      <c r="M56" s="698"/>
      <c r="N56" s="698"/>
      <c r="O56" s="696"/>
    </row>
    <row r="57" spans="1:15" ht="31.5" x14ac:dyDescent="0.25">
      <c r="A57" s="695" t="s">
        <v>202</v>
      </c>
      <c r="B57" s="1046"/>
      <c r="C57" s="1047"/>
      <c r="D57" s="1047"/>
      <c r="E57" s="1047"/>
      <c r="F57" s="1047"/>
      <c r="G57" s="1047"/>
      <c r="H57" s="1047"/>
      <c r="I57" s="1047"/>
      <c r="J57" s="1047"/>
      <c r="K57" s="1047"/>
      <c r="L57" s="1047"/>
      <c r="M57" s="1047"/>
      <c r="N57" s="1047"/>
      <c r="O57" s="1048"/>
    </row>
    <row r="58" spans="1:15" ht="31.5" x14ac:dyDescent="0.25">
      <c r="A58" s="696"/>
      <c r="B58" s="697"/>
      <c r="C58" s="698"/>
      <c r="D58" s="698"/>
      <c r="E58" s="1049" t="s">
        <v>14</v>
      </c>
      <c r="F58" s="1049"/>
      <c r="G58" s="1049"/>
      <c r="H58" s="1049"/>
      <c r="I58" s="925" t="s">
        <v>15</v>
      </c>
      <c r="J58" s="698"/>
      <c r="K58" s="698"/>
      <c r="L58" s="1049" t="s">
        <v>16</v>
      </c>
      <c r="M58" s="1049"/>
      <c r="N58" s="1049"/>
      <c r="O58" s="925" t="s">
        <v>15</v>
      </c>
    </row>
    <row r="59" spans="1:15" x14ac:dyDescent="0.25">
      <c r="A59" s="1002" t="s">
        <v>17</v>
      </c>
      <c r="B59" s="1008"/>
      <c r="C59" s="1008"/>
      <c r="D59" s="1003"/>
      <c r="E59" s="1045" t="s">
        <v>2095</v>
      </c>
      <c r="F59" s="1045"/>
      <c r="G59" s="1045"/>
      <c r="H59" s="1045"/>
      <c r="I59" s="963">
        <v>50</v>
      </c>
      <c r="J59" s="1002" t="s">
        <v>19</v>
      </c>
      <c r="K59" s="1003"/>
      <c r="L59" s="1045" t="s">
        <v>2131</v>
      </c>
      <c r="M59" s="1045"/>
      <c r="N59" s="1045"/>
      <c r="O59" s="963">
        <v>100</v>
      </c>
    </row>
    <row r="60" spans="1:15" x14ac:dyDescent="0.25">
      <c r="A60" s="1004"/>
      <c r="B60" s="1009"/>
      <c r="C60" s="1009"/>
      <c r="D60" s="1005"/>
      <c r="E60" s="1045"/>
      <c r="F60" s="1045"/>
      <c r="G60" s="1045"/>
      <c r="H60" s="1045"/>
      <c r="I60" s="704"/>
      <c r="J60" s="1004"/>
      <c r="K60" s="1005"/>
      <c r="L60" s="1045" t="s">
        <v>2132</v>
      </c>
      <c r="M60" s="1045"/>
      <c r="N60" s="1045"/>
      <c r="O60" s="963">
        <v>100</v>
      </c>
    </row>
    <row r="61" spans="1:15" x14ac:dyDescent="0.25">
      <c r="A61" s="1004"/>
      <c r="B61" s="1009"/>
      <c r="C61" s="1009"/>
      <c r="D61" s="1005"/>
      <c r="E61" s="1045"/>
      <c r="F61" s="1045"/>
      <c r="G61" s="1045"/>
      <c r="H61" s="1045"/>
      <c r="I61" s="704"/>
      <c r="J61" s="1004"/>
      <c r="K61" s="1005"/>
      <c r="L61" s="1045" t="s">
        <v>2133</v>
      </c>
      <c r="M61" s="1045"/>
      <c r="N61" s="1045"/>
      <c r="O61" s="963">
        <v>100</v>
      </c>
    </row>
    <row r="62" spans="1:15" x14ac:dyDescent="0.25">
      <c r="A62" s="1004"/>
      <c r="B62" s="1009"/>
      <c r="C62" s="1009"/>
      <c r="D62" s="1005"/>
      <c r="E62" s="1045"/>
      <c r="F62" s="1045"/>
      <c r="G62" s="1045"/>
      <c r="H62" s="1045"/>
      <c r="I62" s="704"/>
      <c r="J62" s="1004"/>
      <c r="K62" s="1005"/>
      <c r="L62" s="1045"/>
      <c r="M62" s="1045"/>
      <c r="N62" s="1045"/>
      <c r="O62" s="704"/>
    </row>
    <row r="63" spans="1:15" x14ac:dyDescent="0.25">
      <c r="A63" s="1004"/>
      <c r="B63" s="1009"/>
      <c r="C63" s="1009"/>
      <c r="D63" s="1005"/>
      <c r="E63" s="1045"/>
      <c r="F63" s="1045"/>
      <c r="G63" s="1045"/>
      <c r="H63" s="1045"/>
      <c r="I63" s="704"/>
      <c r="J63" s="1004"/>
      <c r="K63" s="1005"/>
      <c r="L63" s="1045"/>
      <c r="M63" s="1045"/>
      <c r="N63" s="1045"/>
      <c r="O63" s="704"/>
    </row>
    <row r="64" spans="1:15" x14ac:dyDescent="0.25">
      <c r="A64" s="1004"/>
      <c r="B64" s="1009"/>
      <c r="C64" s="1009"/>
      <c r="D64" s="1005"/>
      <c r="E64" s="1045"/>
      <c r="F64" s="1045"/>
      <c r="G64" s="1045"/>
      <c r="H64" s="1045"/>
      <c r="I64" s="704"/>
      <c r="J64" s="1004"/>
      <c r="K64" s="1005"/>
      <c r="L64" s="1045"/>
      <c r="M64" s="1045"/>
      <c r="N64" s="1045"/>
      <c r="O64" s="704"/>
    </row>
    <row r="65" spans="1:15" x14ac:dyDescent="0.25">
      <c r="A65" s="1004"/>
      <c r="B65" s="1009"/>
      <c r="C65" s="1009"/>
      <c r="D65" s="1005"/>
      <c r="E65" s="1045"/>
      <c r="F65" s="1045"/>
      <c r="G65" s="1045"/>
      <c r="H65" s="1045"/>
      <c r="I65" s="704"/>
      <c r="J65" s="1004"/>
      <c r="K65" s="1005"/>
      <c r="L65" s="1045"/>
      <c r="M65" s="1045"/>
      <c r="N65" s="1045"/>
      <c r="O65" s="704"/>
    </row>
    <row r="66" spans="1:15" x14ac:dyDescent="0.25">
      <c r="A66" s="1006"/>
      <c r="B66" s="1010"/>
      <c r="C66" s="1010"/>
      <c r="D66" s="1007"/>
      <c r="E66" s="1045"/>
      <c r="F66" s="1045"/>
      <c r="G66" s="1045"/>
      <c r="H66" s="1045"/>
      <c r="I66" s="704"/>
      <c r="J66" s="1006"/>
      <c r="K66" s="1007"/>
      <c r="L66" s="1045"/>
      <c r="M66" s="1045"/>
      <c r="N66" s="1045"/>
      <c r="O66" s="704"/>
    </row>
    <row r="67" spans="1:15" ht="0.75" customHeight="1" x14ac:dyDescent="0.25">
      <c r="A67" s="696"/>
      <c r="B67" s="697"/>
      <c r="C67" s="698"/>
      <c r="D67" s="698"/>
      <c r="E67" s="698"/>
      <c r="F67" s="698"/>
      <c r="G67" s="698"/>
      <c r="H67" s="698"/>
      <c r="I67" s="698"/>
      <c r="J67" s="698"/>
      <c r="K67" s="698"/>
      <c r="L67" s="698"/>
      <c r="M67" s="698"/>
      <c r="N67" s="698"/>
      <c r="O67" s="696"/>
    </row>
    <row r="68" spans="1:15" ht="15.75" x14ac:dyDescent="0.25">
      <c r="A68" s="696"/>
      <c r="B68" s="697"/>
      <c r="C68" s="698"/>
      <c r="D68" s="698"/>
      <c r="E68" s="698"/>
      <c r="F68" s="698"/>
      <c r="G68" s="698"/>
      <c r="H68" s="698"/>
      <c r="I68" s="698"/>
      <c r="J68" s="698"/>
      <c r="K68" s="698"/>
      <c r="L68" s="698"/>
      <c r="M68" s="698"/>
      <c r="N68" s="698"/>
      <c r="O68" s="696"/>
    </row>
    <row r="69" spans="1:15" ht="63" x14ac:dyDescent="0.25">
      <c r="A69" s="705" t="s">
        <v>48</v>
      </c>
      <c r="B69" s="921" t="s">
        <v>49</v>
      </c>
      <c r="C69" s="961" t="s">
        <v>50</v>
      </c>
      <c r="D69" s="961" t="s">
        <v>51</v>
      </c>
      <c r="E69" s="705" t="s">
        <v>52</v>
      </c>
      <c r="F69" s="1041" t="s">
        <v>53</v>
      </c>
      <c r="G69" s="1041"/>
      <c r="H69" s="1041" t="s">
        <v>54</v>
      </c>
      <c r="I69" s="1041"/>
      <c r="J69" s="921" t="s">
        <v>55</v>
      </c>
      <c r="K69" s="1041" t="s">
        <v>56</v>
      </c>
      <c r="L69" s="1041"/>
      <c r="M69" s="1042" t="s">
        <v>57</v>
      </c>
      <c r="N69" s="1043"/>
      <c r="O69" s="1044"/>
    </row>
    <row r="70" spans="1:15" ht="195" x14ac:dyDescent="0.25">
      <c r="A70" s="245" t="s">
        <v>2134</v>
      </c>
      <c r="B70" s="261">
        <v>1</v>
      </c>
      <c r="C70" s="928" t="s">
        <v>2135</v>
      </c>
      <c r="D70" s="928" t="s">
        <v>2115</v>
      </c>
      <c r="E70" s="928" t="s">
        <v>61</v>
      </c>
      <c r="F70" s="1505" t="s">
        <v>2136</v>
      </c>
      <c r="G70" s="1505"/>
      <c r="H70" s="1499" t="s">
        <v>2137</v>
      </c>
      <c r="I70" s="1482"/>
      <c r="J70" s="929">
        <v>16</v>
      </c>
      <c r="K70" s="1500" t="s">
        <v>291</v>
      </c>
      <c r="L70" s="1500"/>
      <c r="M70" s="1501" t="s">
        <v>2119</v>
      </c>
      <c r="N70" s="1501"/>
      <c r="O70" s="1501"/>
    </row>
    <row r="71" spans="1:15" ht="15.75" x14ac:dyDescent="0.25">
      <c r="A71" s="1015" t="s">
        <v>67</v>
      </c>
      <c r="B71" s="1017"/>
      <c r="C71" s="1502" t="s">
        <v>2138</v>
      </c>
      <c r="D71" s="1503"/>
      <c r="E71" s="1503"/>
      <c r="F71" s="1503"/>
      <c r="G71" s="1504"/>
      <c r="H71" s="1035" t="s">
        <v>69</v>
      </c>
      <c r="I71" s="1036"/>
      <c r="J71" s="1037"/>
      <c r="K71" s="1481" t="s">
        <v>2121</v>
      </c>
      <c r="L71" s="1481"/>
      <c r="M71" s="1481"/>
      <c r="N71" s="1481"/>
      <c r="O71" s="1482"/>
    </row>
    <row r="72" spans="1:15" ht="15.75" x14ac:dyDescent="0.25">
      <c r="A72" s="1096" t="s">
        <v>71</v>
      </c>
      <c r="B72" s="1097"/>
      <c r="C72" s="1097"/>
      <c r="D72" s="1097"/>
      <c r="E72" s="1097"/>
      <c r="F72" s="1098"/>
      <c r="G72" s="1099" t="s">
        <v>72</v>
      </c>
      <c r="H72" s="1099"/>
      <c r="I72" s="1099"/>
      <c r="J72" s="1099"/>
      <c r="K72" s="1099"/>
      <c r="L72" s="1099"/>
      <c r="M72" s="1099"/>
      <c r="N72" s="1099"/>
      <c r="O72" s="1099"/>
    </row>
    <row r="73" spans="1:15" x14ac:dyDescent="0.25">
      <c r="A73" s="1100" t="s">
        <v>2139</v>
      </c>
      <c r="B73" s="1101"/>
      <c r="C73" s="1101"/>
      <c r="D73" s="1101"/>
      <c r="E73" s="1101"/>
      <c r="F73" s="1101"/>
      <c r="G73" s="1104" t="s">
        <v>2140</v>
      </c>
      <c r="H73" s="1104"/>
      <c r="I73" s="1104"/>
      <c r="J73" s="1104"/>
      <c r="K73" s="1104"/>
      <c r="L73" s="1104"/>
      <c r="M73" s="1104"/>
      <c r="N73" s="1104"/>
      <c r="O73" s="1104"/>
    </row>
    <row r="74" spans="1:15" x14ac:dyDescent="0.25">
      <c r="A74" s="1102"/>
      <c r="B74" s="1103"/>
      <c r="C74" s="1103"/>
      <c r="D74" s="1103"/>
      <c r="E74" s="1103"/>
      <c r="F74" s="1103"/>
      <c r="G74" s="1104"/>
      <c r="H74" s="1104"/>
      <c r="I74" s="1104"/>
      <c r="J74" s="1104"/>
      <c r="K74" s="1104"/>
      <c r="L74" s="1104"/>
      <c r="M74" s="1104"/>
      <c r="N74" s="1104"/>
      <c r="O74" s="1104"/>
    </row>
    <row r="75" spans="1:15" ht="15.75" x14ac:dyDescent="0.25">
      <c r="A75" s="1096" t="s">
        <v>75</v>
      </c>
      <c r="B75" s="1097"/>
      <c r="C75" s="1097"/>
      <c r="D75" s="1097"/>
      <c r="E75" s="1097"/>
      <c r="F75" s="1097"/>
      <c r="G75" s="1099" t="s">
        <v>76</v>
      </c>
      <c r="H75" s="1099"/>
      <c r="I75" s="1099"/>
      <c r="J75" s="1099"/>
      <c r="K75" s="1099"/>
      <c r="L75" s="1099"/>
      <c r="M75" s="1099"/>
      <c r="N75" s="1099"/>
      <c r="O75" s="1099"/>
    </row>
    <row r="76" spans="1:15" x14ac:dyDescent="0.25">
      <c r="A76" s="1123" t="s">
        <v>2124</v>
      </c>
      <c r="B76" s="1123"/>
      <c r="C76" s="1123"/>
      <c r="D76" s="1123"/>
      <c r="E76" s="1123"/>
      <c r="F76" s="1123"/>
      <c r="G76" s="1123"/>
      <c r="H76" s="1123"/>
      <c r="I76" s="1123"/>
      <c r="J76" s="1123"/>
      <c r="K76" s="1123"/>
      <c r="L76" s="1123"/>
      <c r="M76" s="1123"/>
      <c r="N76" s="1123"/>
      <c r="O76" s="1123"/>
    </row>
    <row r="77" spans="1:15" x14ac:dyDescent="0.25">
      <c r="A77" s="1123"/>
      <c r="B77" s="1123"/>
      <c r="C77" s="1123"/>
      <c r="D77" s="1123"/>
      <c r="E77" s="1123"/>
      <c r="F77" s="1123"/>
      <c r="G77" s="1123"/>
      <c r="H77" s="1123"/>
      <c r="I77" s="1123"/>
      <c r="J77" s="1123"/>
      <c r="K77" s="1123"/>
      <c r="L77" s="1123"/>
      <c r="M77" s="1123"/>
      <c r="N77" s="1123"/>
      <c r="O77" s="1123"/>
    </row>
    <row r="78" spans="1:15" ht="15.75" x14ac:dyDescent="0.25">
      <c r="A78" s="377"/>
      <c r="B78" s="378"/>
      <c r="C78" s="697"/>
      <c r="D78" s="697"/>
      <c r="E78" s="697"/>
      <c r="F78" s="697"/>
      <c r="G78" s="697"/>
      <c r="H78" s="697"/>
      <c r="I78" s="697"/>
      <c r="J78" s="697"/>
      <c r="K78" s="697"/>
      <c r="L78" s="697"/>
      <c r="M78" s="697"/>
      <c r="N78" s="697"/>
      <c r="O78" s="377"/>
    </row>
    <row r="79" spans="1:15" ht="15.75" x14ac:dyDescent="0.25">
      <c r="A79" s="697"/>
      <c r="B79" s="697"/>
      <c r="C79" s="377"/>
      <c r="D79" s="1015" t="s">
        <v>77</v>
      </c>
      <c r="E79" s="1016"/>
      <c r="F79" s="1016"/>
      <c r="G79" s="1016"/>
      <c r="H79" s="1016"/>
      <c r="I79" s="1016"/>
      <c r="J79" s="1016"/>
      <c r="K79" s="1016"/>
      <c r="L79" s="1016"/>
      <c r="M79" s="1016"/>
      <c r="N79" s="1016"/>
      <c r="O79" s="1017"/>
    </row>
    <row r="80" spans="1:15" ht="15.75" x14ac:dyDescent="0.25">
      <c r="A80" s="377"/>
      <c r="B80" s="378"/>
      <c r="C80" s="697"/>
      <c r="D80" s="921" t="s">
        <v>78</v>
      </c>
      <c r="E80" s="921" t="s">
        <v>79</v>
      </c>
      <c r="F80" s="921" t="s">
        <v>80</v>
      </c>
      <c r="G80" s="921" t="s">
        <v>81</v>
      </c>
      <c r="H80" s="921" t="s">
        <v>82</v>
      </c>
      <c r="I80" s="921" t="s">
        <v>83</v>
      </c>
      <c r="J80" s="921" t="s">
        <v>84</v>
      </c>
      <c r="K80" s="921" t="s">
        <v>85</v>
      </c>
      <c r="L80" s="921" t="s">
        <v>86</v>
      </c>
      <c r="M80" s="921" t="s">
        <v>87</v>
      </c>
      <c r="N80" s="921" t="s">
        <v>88</v>
      </c>
      <c r="O80" s="921" t="s">
        <v>89</v>
      </c>
    </row>
    <row r="81" spans="1:15" ht="15.75" x14ac:dyDescent="0.25">
      <c r="A81" s="1050" t="s">
        <v>90</v>
      </c>
      <c r="B81" s="1050"/>
      <c r="C81" s="1050"/>
      <c r="D81" s="996">
        <f>O81/12</f>
        <v>1.3333333333333333</v>
      </c>
      <c r="E81" s="996">
        <f>D81+$D81</f>
        <v>2.6666666666666665</v>
      </c>
      <c r="F81" s="996">
        <f t="shared" ref="F81:N81" si="2">E81+$D81</f>
        <v>4</v>
      </c>
      <c r="G81" s="996">
        <f t="shared" si="2"/>
        <v>5.333333333333333</v>
      </c>
      <c r="H81" s="996">
        <f t="shared" si="2"/>
        <v>6.6666666666666661</v>
      </c>
      <c r="I81" s="996">
        <f t="shared" si="2"/>
        <v>7.9999999999999991</v>
      </c>
      <c r="J81" s="996">
        <f t="shared" si="2"/>
        <v>9.3333333333333321</v>
      </c>
      <c r="K81" s="996">
        <f t="shared" si="2"/>
        <v>10.666666666666666</v>
      </c>
      <c r="L81" s="996">
        <f t="shared" si="2"/>
        <v>12</v>
      </c>
      <c r="M81" s="996">
        <f t="shared" si="2"/>
        <v>13.333333333333334</v>
      </c>
      <c r="N81" s="996">
        <f t="shared" si="2"/>
        <v>14.666666666666668</v>
      </c>
      <c r="O81" s="996">
        <f>J70</f>
        <v>16</v>
      </c>
    </row>
    <row r="82" spans="1:15" ht="15.75" x14ac:dyDescent="0.25">
      <c r="A82" s="1051" t="s">
        <v>91</v>
      </c>
      <c r="B82" s="1051"/>
      <c r="C82" s="1051"/>
      <c r="D82" s="683">
        <v>0</v>
      </c>
      <c r="E82" s="683">
        <v>1</v>
      </c>
      <c r="F82" s="683">
        <v>1.8</v>
      </c>
      <c r="G82" s="683">
        <v>3</v>
      </c>
      <c r="H82" s="683">
        <v>4.5999999999999996</v>
      </c>
      <c r="I82" s="683">
        <v>5.2</v>
      </c>
      <c r="J82" s="683">
        <v>6.8</v>
      </c>
      <c r="K82" s="683">
        <v>8.6</v>
      </c>
      <c r="L82" s="683">
        <v>10.9</v>
      </c>
      <c r="M82" s="683"/>
      <c r="N82" s="683"/>
      <c r="O82" s="683"/>
    </row>
  </sheetData>
  <sheetProtection password="E09B" sheet="1" objects="1" scenarios="1" selectLockedCells="1" selectUnlockedCells="1"/>
  <mergeCells count="127">
    <mergeCell ref="A76:F77"/>
    <mergeCell ref="G76:O77"/>
    <mergeCell ref="D79:O79"/>
    <mergeCell ref="A81:C81"/>
    <mergeCell ref="A82:C82"/>
    <mergeCell ref="A72:F72"/>
    <mergeCell ref="G72:O72"/>
    <mergeCell ref="A73:F74"/>
    <mergeCell ref="G73:O74"/>
    <mergeCell ref="A75:F75"/>
    <mergeCell ref="G75:O75"/>
    <mergeCell ref="F70:G70"/>
    <mergeCell ref="H70:I70"/>
    <mergeCell ref="K70:L70"/>
    <mergeCell ref="M70:O70"/>
    <mergeCell ref="A71:B71"/>
    <mergeCell ref="C71:G71"/>
    <mergeCell ref="H71:J71"/>
    <mergeCell ref="K71:O71"/>
    <mergeCell ref="E65:H65"/>
    <mergeCell ref="L65:N65"/>
    <mergeCell ref="E66:H66"/>
    <mergeCell ref="L66:N66"/>
    <mergeCell ref="F69:G69"/>
    <mergeCell ref="H69:I69"/>
    <mergeCell ref="K69:L69"/>
    <mergeCell ref="M69:O69"/>
    <mergeCell ref="L61:N61"/>
    <mergeCell ref="E62:H62"/>
    <mergeCell ref="L62:N62"/>
    <mergeCell ref="E63:H63"/>
    <mergeCell ref="L63:N63"/>
    <mergeCell ref="E64:H64"/>
    <mergeCell ref="L64:N64"/>
    <mergeCell ref="B57:O57"/>
    <mergeCell ref="E58:H58"/>
    <mergeCell ref="L58:N58"/>
    <mergeCell ref="A59:D66"/>
    <mergeCell ref="E59:H59"/>
    <mergeCell ref="J59:K66"/>
    <mergeCell ref="L59:N59"/>
    <mergeCell ref="E60:H60"/>
    <mergeCell ref="L60:N60"/>
    <mergeCell ref="E61:H61"/>
    <mergeCell ref="A46:F47"/>
    <mergeCell ref="G46:O47"/>
    <mergeCell ref="D49:O49"/>
    <mergeCell ref="A51:C51"/>
    <mergeCell ref="A52:C52"/>
    <mergeCell ref="B55:J55"/>
    <mergeCell ref="K55:N55"/>
    <mergeCell ref="A42:F42"/>
    <mergeCell ref="G42:O42"/>
    <mergeCell ref="A43:F44"/>
    <mergeCell ref="G43:O44"/>
    <mergeCell ref="A45:F45"/>
    <mergeCell ref="G45:O45"/>
    <mergeCell ref="F40:G40"/>
    <mergeCell ref="H40:I40"/>
    <mergeCell ref="K40:L40"/>
    <mergeCell ref="M40:O40"/>
    <mergeCell ref="A41:B41"/>
    <mergeCell ref="C41:G41"/>
    <mergeCell ref="H41:J41"/>
    <mergeCell ref="K41:O41"/>
    <mergeCell ref="D34:O34"/>
    <mergeCell ref="A36:C36"/>
    <mergeCell ref="A37:C37"/>
    <mergeCell ref="F39:G39"/>
    <mergeCell ref="H39:I39"/>
    <mergeCell ref="K39:L39"/>
    <mergeCell ref="M39:O39"/>
    <mergeCell ref="A28:F29"/>
    <mergeCell ref="G28:O29"/>
    <mergeCell ref="A30:F30"/>
    <mergeCell ref="G30:O30"/>
    <mergeCell ref="A31:F32"/>
    <mergeCell ref="G31:O32"/>
    <mergeCell ref="A26:B26"/>
    <mergeCell ref="C26:G26"/>
    <mergeCell ref="H26:J26"/>
    <mergeCell ref="K26:O26"/>
    <mergeCell ref="A27:F27"/>
    <mergeCell ref="G27:O27"/>
    <mergeCell ref="L22:N22"/>
    <mergeCell ref="F24:G24"/>
    <mergeCell ref="H24:I24"/>
    <mergeCell ref="K24:L24"/>
    <mergeCell ref="M24:O24"/>
    <mergeCell ref="F25:G25"/>
    <mergeCell ref="H25:I25"/>
    <mergeCell ref="K25:L25"/>
    <mergeCell ref="M25:O25"/>
    <mergeCell ref="E15:H15"/>
    <mergeCell ref="L15:N15"/>
    <mergeCell ref="E9:H9"/>
    <mergeCell ref="L9:N9"/>
    <mergeCell ref="A10:D21"/>
    <mergeCell ref="E10:H10"/>
    <mergeCell ref="J10:K21"/>
    <mergeCell ref="L10:N10"/>
    <mergeCell ref="E11:H11"/>
    <mergeCell ref="L11:N11"/>
    <mergeCell ref="E12:H12"/>
    <mergeCell ref="L12:N12"/>
    <mergeCell ref="E19:H19"/>
    <mergeCell ref="L19:N19"/>
    <mergeCell ref="E20:H20"/>
    <mergeCell ref="L20:N20"/>
    <mergeCell ref="E21:H21"/>
    <mergeCell ref="L21:N21"/>
    <mergeCell ref="E16:H16"/>
    <mergeCell ref="L16:N16"/>
    <mergeCell ref="E17:H17"/>
    <mergeCell ref="L17:N17"/>
    <mergeCell ref="E18:H18"/>
    <mergeCell ref="L18:N18"/>
    <mergeCell ref="B1:O1"/>
    <mergeCell ref="B2:O2"/>
    <mergeCell ref="B3:O3"/>
    <mergeCell ref="B6:J6"/>
    <mergeCell ref="K6:N6"/>
    <mergeCell ref="B8:O8"/>
    <mergeCell ref="E13:H13"/>
    <mergeCell ref="L13:N13"/>
    <mergeCell ref="E14:H14"/>
    <mergeCell ref="L14:N14"/>
  </mergeCells>
  <dataValidations count="1">
    <dataValidation errorStyle="warning" allowBlank="1" showInputMessage="1" showErrorMessage="1" errorTitle="Área" error="Solo puede seleccionar una de las opciones de la lista desplegable" sqref="B1:B3"/>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topLeftCell="A31" workbookViewId="0">
      <selection activeCell="G41" sqref="G41:O42"/>
    </sheetView>
  </sheetViews>
  <sheetFormatPr baseColWidth="10" defaultRowHeight="15" x14ac:dyDescent="0.25"/>
  <cols>
    <col min="5" max="5" width="13.140625" customWidth="1"/>
    <col min="9" max="9" width="13.7109375" customWidth="1"/>
    <col min="15" max="15" width="15" customWidth="1"/>
  </cols>
  <sheetData>
    <row r="1" spans="1:15" ht="15.75" x14ac:dyDescent="0.25">
      <c r="A1" s="248" t="s">
        <v>2</v>
      </c>
      <c r="B1" s="1510" t="s">
        <v>1916</v>
      </c>
      <c r="C1" s="1511"/>
      <c r="D1" s="1511"/>
      <c r="E1" s="1511"/>
      <c r="F1" s="1511"/>
      <c r="G1" s="1511"/>
      <c r="H1" s="1511"/>
      <c r="I1" s="1511"/>
      <c r="J1" s="1511"/>
      <c r="K1" s="1511"/>
      <c r="L1" s="1511"/>
      <c r="M1" s="1511"/>
      <c r="N1" s="1511"/>
      <c r="O1" s="1512"/>
    </row>
    <row r="2" spans="1:15" ht="31.5" x14ac:dyDescent="0.25">
      <c r="A2" s="249" t="s">
        <v>199</v>
      </c>
      <c r="B2" s="1510" t="s">
        <v>1917</v>
      </c>
      <c r="C2" s="1511"/>
      <c r="D2" s="1511"/>
      <c r="E2" s="1511"/>
      <c r="F2" s="1511"/>
      <c r="G2" s="1511"/>
      <c r="H2" s="1511"/>
      <c r="I2" s="1511"/>
      <c r="J2" s="1511"/>
      <c r="K2" s="1511"/>
      <c r="L2" s="1511"/>
      <c r="M2" s="1511"/>
      <c r="N2" s="1511"/>
      <c r="O2" s="1512"/>
    </row>
    <row r="3" spans="1:15" ht="31.5" x14ac:dyDescent="0.25">
      <c r="A3" s="249" t="s">
        <v>5</v>
      </c>
      <c r="B3" s="1510" t="s">
        <v>1918</v>
      </c>
      <c r="C3" s="1511"/>
      <c r="D3" s="1511"/>
      <c r="E3" s="1511"/>
      <c r="F3" s="1511"/>
      <c r="G3" s="1511"/>
      <c r="H3" s="1511"/>
      <c r="I3" s="1511"/>
      <c r="J3" s="1511"/>
      <c r="K3" s="1511"/>
      <c r="L3" s="1511"/>
      <c r="M3" s="1511"/>
      <c r="N3" s="1511"/>
      <c r="O3" s="1512"/>
    </row>
    <row r="4" spans="1:15" ht="15.75" x14ac:dyDescent="0.25">
      <c r="A4" s="692"/>
      <c r="B4" s="692"/>
      <c r="C4" s="692"/>
      <c r="D4" s="692"/>
      <c r="E4" s="692"/>
      <c r="F4" s="692"/>
      <c r="G4" s="692"/>
      <c r="H4" s="692"/>
      <c r="I4" s="692"/>
      <c r="J4" s="692"/>
      <c r="K4" s="692"/>
      <c r="L4" s="692"/>
      <c r="M4" s="692"/>
      <c r="N4" s="692"/>
      <c r="O4" s="692"/>
    </row>
    <row r="5" spans="1:15" ht="15.75" x14ac:dyDescent="0.25">
      <c r="A5" s="377"/>
      <c r="B5" s="378"/>
      <c r="C5" s="379"/>
      <c r="D5" s="379"/>
      <c r="E5" s="379"/>
      <c r="F5" s="379"/>
      <c r="G5" s="379"/>
      <c r="H5" s="379"/>
      <c r="I5" s="379"/>
      <c r="J5" s="379"/>
      <c r="K5" s="379"/>
      <c r="L5" s="380"/>
      <c r="M5" s="380"/>
      <c r="N5" s="380"/>
      <c r="O5" s="377"/>
    </row>
    <row r="6" spans="1:15" ht="31.5" x14ac:dyDescent="0.25">
      <c r="A6" s="695" t="s">
        <v>9</v>
      </c>
      <c r="B6" s="2044" t="s">
        <v>1919</v>
      </c>
      <c r="C6" s="1078"/>
      <c r="D6" s="1078"/>
      <c r="E6" s="1078"/>
      <c r="F6" s="1078"/>
      <c r="G6" s="1078"/>
      <c r="H6" s="1078"/>
      <c r="I6" s="1078"/>
      <c r="J6" s="1079"/>
      <c r="K6" s="1052" t="s">
        <v>11</v>
      </c>
      <c r="L6" s="1052"/>
      <c r="M6" s="1052"/>
      <c r="N6" s="1052"/>
      <c r="O6" s="686">
        <v>0.5</v>
      </c>
    </row>
    <row r="7" spans="1:15" ht="15.75" x14ac:dyDescent="0.25">
      <c r="A7" s="696"/>
      <c r="B7" s="697"/>
      <c r="C7" s="698"/>
      <c r="D7" s="698"/>
      <c r="E7" s="698"/>
      <c r="F7" s="698"/>
      <c r="G7" s="698"/>
      <c r="H7" s="698"/>
      <c r="I7" s="698"/>
      <c r="J7" s="698"/>
      <c r="K7" s="698"/>
      <c r="L7" s="698"/>
      <c r="M7" s="698"/>
      <c r="N7" s="698"/>
      <c r="O7" s="696"/>
    </row>
    <row r="8" spans="1:15" ht="31.5" x14ac:dyDescent="0.25">
      <c r="A8" s="695" t="s">
        <v>202</v>
      </c>
      <c r="B8" s="1046"/>
      <c r="C8" s="1047"/>
      <c r="D8" s="1047"/>
      <c r="E8" s="1047"/>
      <c r="F8" s="1047"/>
      <c r="G8" s="1047"/>
      <c r="H8" s="1047"/>
      <c r="I8" s="1047"/>
      <c r="J8" s="1047"/>
      <c r="K8" s="1047"/>
      <c r="L8" s="1047"/>
      <c r="M8" s="1047"/>
      <c r="N8" s="1047"/>
      <c r="O8" s="1048"/>
    </row>
    <row r="9" spans="1:15" ht="31.5" x14ac:dyDescent="0.25">
      <c r="A9" s="696"/>
      <c r="B9" s="697"/>
      <c r="C9" s="698"/>
      <c r="D9" s="698"/>
      <c r="E9" s="1049" t="s">
        <v>14</v>
      </c>
      <c r="F9" s="1049"/>
      <c r="G9" s="1049"/>
      <c r="H9" s="1049"/>
      <c r="I9" s="900" t="s">
        <v>15</v>
      </c>
      <c r="J9" s="701"/>
      <c r="K9" s="701"/>
      <c r="L9" s="900" t="s">
        <v>16</v>
      </c>
      <c r="M9" s="900"/>
      <c r="N9" s="900"/>
      <c r="O9" s="900" t="s">
        <v>15</v>
      </c>
    </row>
    <row r="10" spans="1:15" ht="30" x14ac:dyDescent="0.25">
      <c r="A10" s="2123" t="s">
        <v>17</v>
      </c>
      <c r="B10" s="2124"/>
      <c r="C10" s="2124"/>
      <c r="D10" s="2125"/>
      <c r="E10" s="2132" t="s">
        <v>1920</v>
      </c>
      <c r="F10" s="2133"/>
      <c r="G10" s="2133"/>
      <c r="H10" s="2134"/>
      <c r="I10" s="943">
        <v>50</v>
      </c>
      <c r="J10" s="2123" t="s">
        <v>19</v>
      </c>
      <c r="K10" s="2125"/>
      <c r="L10" s="274" t="s">
        <v>1921</v>
      </c>
      <c r="M10" s="939"/>
      <c r="N10" s="940"/>
      <c r="O10" s="943">
        <v>60</v>
      </c>
    </row>
    <row r="11" spans="1:15" ht="60" x14ac:dyDescent="0.25">
      <c r="A11" s="2126"/>
      <c r="B11" s="2127"/>
      <c r="C11" s="2127"/>
      <c r="D11" s="2128"/>
      <c r="E11" s="2132" t="s">
        <v>1922</v>
      </c>
      <c r="F11" s="2133"/>
      <c r="G11" s="2133"/>
      <c r="H11" s="2134"/>
      <c r="I11" s="943">
        <v>50</v>
      </c>
      <c r="J11" s="2126"/>
      <c r="K11" s="2128"/>
      <c r="L11" s="274" t="s">
        <v>1923</v>
      </c>
      <c r="M11" s="939"/>
      <c r="N11" s="940"/>
      <c r="O11" s="943">
        <v>80</v>
      </c>
    </row>
    <row r="12" spans="1:15" ht="30" x14ac:dyDescent="0.25">
      <c r="A12" s="2126"/>
      <c r="B12" s="2127"/>
      <c r="C12" s="2127"/>
      <c r="D12" s="2128"/>
      <c r="E12" s="2132" t="s">
        <v>1924</v>
      </c>
      <c r="F12" s="2133"/>
      <c r="G12" s="2133"/>
      <c r="H12" s="2134"/>
      <c r="I12" s="943">
        <v>50</v>
      </c>
      <c r="J12" s="2126"/>
      <c r="K12" s="2128"/>
      <c r="L12" s="274" t="s">
        <v>1925</v>
      </c>
      <c r="M12" s="941"/>
      <c r="N12" s="942"/>
      <c r="O12" s="998">
        <v>40</v>
      </c>
    </row>
    <row r="13" spans="1:15" ht="30" x14ac:dyDescent="0.25">
      <c r="A13" s="2126"/>
      <c r="B13" s="2127"/>
      <c r="C13" s="2127"/>
      <c r="D13" s="2128"/>
      <c r="E13" s="2132" t="s">
        <v>1926</v>
      </c>
      <c r="F13" s="2133"/>
      <c r="G13" s="2133"/>
      <c r="H13" s="2134"/>
      <c r="I13" s="943">
        <v>60</v>
      </c>
      <c r="J13" s="2126"/>
      <c r="K13" s="2128"/>
      <c r="L13" s="274" t="s">
        <v>1927</v>
      </c>
      <c r="M13" s="941"/>
      <c r="N13" s="941"/>
      <c r="O13" s="998">
        <v>40</v>
      </c>
    </row>
    <row r="14" spans="1:15" ht="45" x14ac:dyDescent="0.25">
      <c r="A14" s="2126"/>
      <c r="B14" s="2127"/>
      <c r="C14" s="2127"/>
      <c r="D14" s="2128"/>
      <c r="E14" s="2132" t="s">
        <v>1928</v>
      </c>
      <c r="F14" s="2133"/>
      <c r="G14" s="2133"/>
      <c r="H14" s="2134"/>
      <c r="I14" s="943">
        <v>50</v>
      </c>
      <c r="J14" s="2126"/>
      <c r="K14" s="2128"/>
      <c r="L14" s="274" t="s">
        <v>1929</v>
      </c>
      <c r="M14" s="941"/>
      <c r="N14" s="941"/>
      <c r="O14" s="998">
        <v>40</v>
      </c>
    </row>
    <row r="15" spans="1:15" ht="45" x14ac:dyDescent="0.25">
      <c r="A15" s="2126"/>
      <c r="B15" s="2127"/>
      <c r="C15" s="2127"/>
      <c r="D15" s="2128"/>
      <c r="E15" s="2132" t="s">
        <v>1930</v>
      </c>
      <c r="F15" s="2133"/>
      <c r="G15" s="2133"/>
      <c r="H15" s="2134"/>
      <c r="I15" s="943">
        <v>60</v>
      </c>
      <c r="J15" s="2126"/>
      <c r="K15" s="2128"/>
      <c r="L15" s="274" t="s">
        <v>1931</v>
      </c>
      <c r="M15" s="941"/>
      <c r="N15" s="941"/>
      <c r="O15" s="998">
        <v>40</v>
      </c>
    </row>
    <row r="16" spans="1:15" ht="30" x14ac:dyDescent="0.25">
      <c r="A16" s="2126"/>
      <c r="B16" s="2127"/>
      <c r="C16" s="2127"/>
      <c r="D16" s="2128"/>
      <c r="E16" s="2132" t="s">
        <v>1932</v>
      </c>
      <c r="F16" s="2133"/>
      <c r="G16" s="2133"/>
      <c r="H16" s="2134"/>
      <c r="I16" s="943">
        <v>50</v>
      </c>
      <c r="J16" s="2126"/>
      <c r="K16" s="2128"/>
      <c r="L16" s="274" t="s">
        <v>1933</v>
      </c>
      <c r="M16" s="939"/>
      <c r="N16" s="940"/>
      <c r="O16" s="943">
        <v>60</v>
      </c>
    </row>
    <row r="17" spans="1:15" ht="30" x14ac:dyDescent="0.25">
      <c r="A17" s="2126"/>
      <c r="B17" s="2127"/>
      <c r="C17" s="2127"/>
      <c r="D17" s="2128"/>
      <c r="E17" s="909"/>
      <c r="F17" s="916"/>
      <c r="G17" s="916"/>
      <c r="H17" s="943"/>
      <c r="I17" s="943"/>
      <c r="J17" s="2126"/>
      <c r="K17" s="2128"/>
      <c r="L17" s="274" t="s">
        <v>1934</v>
      </c>
      <c r="M17" s="939"/>
      <c r="N17" s="940"/>
      <c r="O17" s="943">
        <v>60</v>
      </c>
    </row>
    <row r="18" spans="1:15" ht="30" x14ac:dyDescent="0.25">
      <c r="A18" s="2126"/>
      <c r="B18" s="2127"/>
      <c r="C18" s="2127"/>
      <c r="D18" s="2128"/>
      <c r="E18" s="909"/>
      <c r="F18" s="916"/>
      <c r="G18" s="916"/>
      <c r="H18" s="943"/>
      <c r="I18" s="943"/>
      <c r="J18" s="2126"/>
      <c r="K18" s="2128"/>
      <c r="L18" s="274" t="s">
        <v>1935</v>
      </c>
      <c r="M18" s="939"/>
      <c r="N18" s="940"/>
      <c r="O18" s="938">
        <v>60</v>
      </c>
    </row>
    <row r="19" spans="1:15" ht="30" x14ac:dyDescent="0.25">
      <c r="A19" s="2126"/>
      <c r="B19" s="2127"/>
      <c r="C19" s="2127"/>
      <c r="D19" s="2128"/>
      <c r="E19" s="909"/>
      <c r="F19" s="916"/>
      <c r="G19" s="916"/>
      <c r="H19" s="943"/>
      <c r="I19" s="943"/>
      <c r="J19" s="2126"/>
      <c r="K19" s="2128"/>
      <c r="L19" s="274" t="s">
        <v>1936</v>
      </c>
      <c r="M19" s="939"/>
      <c r="N19" s="940"/>
      <c r="O19" s="938">
        <v>60</v>
      </c>
    </row>
    <row r="20" spans="1:15" ht="30" x14ac:dyDescent="0.25">
      <c r="A20" s="2126"/>
      <c r="B20" s="2127"/>
      <c r="C20" s="2127"/>
      <c r="D20" s="2128"/>
      <c r="E20" s="909"/>
      <c r="F20" s="916"/>
      <c r="G20" s="916"/>
      <c r="H20" s="943"/>
      <c r="I20" s="943"/>
      <c r="J20" s="2126"/>
      <c r="K20" s="2128"/>
      <c r="L20" s="274" t="s">
        <v>1937</v>
      </c>
      <c r="M20" s="939"/>
      <c r="N20" s="940"/>
      <c r="O20" s="938">
        <v>50</v>
      </c>
    </row>
    <row r="21" spans="1:15" ht="30" x14ac:dyDescent="0.25">
      <c r="A21" s="2126"/>
      <c r="B21" s="2127"/>
      <c r="C21" s="2127"/>
      <c r="D21" s="2128"/>
      <c r="E21" s="909"/>
      <c r="F21" s="916"/>
      <c r="G21" s="916"/>
      <c r="H21" s="943"/>
      <c r="I21" s="943"/>
      <c r="J21" s="2126"/>
      <c r="K21" s="2128"/>
      <c r="L21" s="274" t="s">
        <v>1938</v>
      </c>
      <c r="M21" s="939"/>
      <c r="N21" s="940"/>
      <c r="O21" s="938">
        <v>50</v>
      </c>
    </row>
    <row r="22" spans="1:15" ht="30" x14ac:dyDescent="0.25">
      <c r="A22" s="2126"/>
      <c r="B22" s="2127"/>
      <c r="C22" s="2127"/>
      <c r="D22" s="2128"/>
      <c r="E22" s="909"/>
      <c r="F22" s="916"/>
      <c r="G22" s="916"/>
      <c r="H22" s="943"/>
      <c r="I22" s="943"/>
      <c r="J22" s="2126"/>
      <c r="K22" s="2128"/>
      <c r="L22" s="274" t="s">
        <v>1939</v>
      </c>
      <c r="M22" s="939"/>
      <c r="N22" s="940"/>
      <c r="O22" s="938">
        <v>60</v>
      </c>
    </row>
    <row r="23" spans="1:15" ht="30" x14ac:dyDescent="0.25">
      <c r="A23" s="2126"/>
      <c r="B23" s="2127"/>
      <c r="C23" s="2127"/>
      <c r="D23" s="2128"/>
      <c r="E23" s="909"/>
      <c r="F23" s="916"/>
      <c r="G23" s="916"/>
      <c r="H23" s="943"/>
      <c r="I23" s="943"/>
      <c r="J23" s="2126"/>
      <c r="K23" s="2128"/>
      <c r="L23" s="274" t="s">
        <v>1940</v>
      </c>
      <c r="M23" s="916"/>
      <c r="N23" s="916"/>
      <c r="O23" s="938">
        <v>60</v>
      </c>
    </row>
    <row r="24" spans="1:15" ht="30" x14ac:dyDescent="0.25">
      <c r="A24" s="2126"/>
      <c r="B24" s="2127"/>
      <c r="C24" s="2127"/>
      <c r="D24" s="2128"/>
      <c r="E24" s="909"/>
      <c r="F24" s="916"/>
      <c r="G24" s="916"/>
      <c r="H24" s="943"/>
      <c r="I24" s="943"/>
      <c r="J24" s="2126"/>
      <c r="K24" s="2128"/>
      <c r="L24" s="274" t="s">
        <v>1941</v>
      </c>
      <c r="M24" s="916"/>
      <c r="N24" s="916"/>
      <c r="O24" s="938">
        <v>60</v>
      </c>
    </row>
    <row r="25" spans="1:15" ht="30" x14ac:dyDescent="0.25">
      <c r="A25" s="2126"/>
      <c r="B25" s="2127"/>
      <c r="C25" s="2127"/>
      <c r="D25" s="2128"/>
      <c r="E25" s="909"/>
      <c r="F25" s="916"/>
      <c r="G25" s="916"/>
      <c r="H25" s="943"/>
      <c r="I25" s="943"/>
      <c r="J25" s="2126"/>
      <c r="K25" s="2128"/>
      <c r="L25" s="274" t="s">
        <v>1942</v>
      </c>
      <c r="M25" s="916"/>
      <c r="N25" s="916"/>
      <c r="O25" s="938">
        <v>40</v>
      </c>
    </row>
    <row r="26" spans="1:15" ht="60" x14ac:dyDescent="0.25">
      <c r="A26" s="2126"/>
      <c r="B26" s="2127"/>
      <c r="C26" s="2127"/>
      <c r="D26" s="2128"/>
      <c r="E26" s="909"/>
      <c r="F26" s="916"/>
      <c r="G26" s="916"/>
      <c r="H26" s="943"/>
      <c r="I26" s="943"/>
      <c r="J26" s="2126"/>
      <c r="K26" s="2128"/>
      <c r="L26" s="274" t="s">
        <v>1943</v>
      </c>
      <c r="M26" s="916"/>
      <c r="N26" s="916"/>
      <c r="O26" s="938">
        <v>60</v>
      </c>
    </row>
    <row r="27" spans="1:15" ht="45" x14ac:dyDescent="0.25">
      <c r="A27" s="2126"/>
      <c r="B27" s="2127"/>
      <c r="C27" s="2127"/>
      <c r="D27" s="2128"/>
      <c r="E27" s="909"/>
      <c r="F27" s="916"/>
      <c r="G27" s="916"/>
      <c r="H27" s="943"/>
      <c r="I27" s="943"/>
      <c r="J27" s="2126"/>
      <c r="K27" s="2128"/>
      <c r="L27" s="944" t="s">
        <v>1944</v>
      </c>
      <c r="M27" s="916"/>
      <c r="N27" s="916"/>
      <c r="O27" s="938">
        <v>60</v>
      </c>
    </row>
    <row r="28" spans="1:15" x14ac:dyDescent="0.25">
      <c r="A28" s="2126"/>
      <c r="B28" s="2127"/>
      <c r="C28" s="2127"/>
      <c r="D28" s="2128"/>
      <c r="E28" s="909"/>
      <c r="F28" s="916"/>
      <c r="G28" s="916"/>
      <c r="H28" s="943"/>
      <c r="I28" s="943"/>
      <c r="J28" s="2126"/>
      <c r="K28" s="2128"/>
      <c r="L28" s="909"/>
      <c r="M28" s="916"/>
      <c r="N28" s="916"/>
      <c r="O28" s="943"/>
    </row>
    <row r="29" spans="1:15" x14ac:dyDescent="0.25">
      <c r="A29" s="2126"/>
      <c r="B29" s="2127"/>
      <c r="C29" s="2127"/>
      <c r="D29" s="2128"/>
      <c r="E29" s="909"/>
      <c r="F29" s="916"/>
      <c r="G29" s="916"/>
      <c r="H29" s="943"/>
      <c r="I29" s="943"/>
      <c r="J29" s="2126"/>
      <c r="K29" s="2128"/>
      <c r="L29" s="909"/>
      <c r="M29" s="916"/>
      <c r="N29" s="916"/>
      <c r="O29" s="943"/>
    </row>
    <row r="30" spans="1:15" x14ac:dyDescent="0.25">
      <c r="A30" s="2126"/>
      <c r="B30" s="2127"/>
      <c r="C30" s="2127"/>
      <c r="D30" s="2128"/>
      <c r="E30" s="909"/>
      <c r="F30" s="916"/>
      <c r="G30" s="916"/>
      <c r="H30" s="943"/>
      <c r="I30" s="943"/>
      <c r="J30" s="2126"/>
      <c r="K30" s="2128"/>
      <c r="L30" s="909"/>
      <c r="M30" s="916"/>
      <c r="N30" s="916"/>
      <c r="O30" s="943"/>
    </row>
    <row r="31" spans="1:15" x14ac:dyDescent="0.25">
      <c r="A31" s="2126"/>
      <c r="B31" s="2127"/>
      <c r="C31" s="2127"/>
      <c r="D31" s="2128"/>
      <c r="E31" s="909"/>
      <c r="F31" s="916"/>
      <c r="G31" s="916"/>
      <c r="H31" s="943"/>
      <c r="I31" s="943"/>
      <c r="J31" s="2126"/>
      <c r="K31" s="2128"/>
      <c r="L31" s="909"/>
      <c r="M31" s="916"/>
      <c r="N31" s="916"/>
      <c r="O31" s="943"/>
    </row>
    <row r="32" spans="1:15" x14ac:dyDescent="0.25">
      <c r="A32" s="2126"/>
      <c r="B32" s="2127"/>
      <c r="C32" s="2127"/>
      <c r="D32" s="2128"/>
      <c r="E32" s="909"/>
      <c r="F32" s="916"/>
      <c r="G32" s="916"/>
      <c r="H32" s="943"/>
      <c r="I32" s="943"/>
      <c r="J32" s="2126"/>
      <c r="K32" s="2128"/>
      <c r="L32" s="909"/>
      <c r="M32" s="916"/>
      <c r="N32" s="916"/>
      <c r="O32" s="943"/>
    </row>
    <row r="33" spans="1:15" x14ac:dyDescent="0.25">
      <c r="A33" s="2129"/>
      <c r="B33" s="2130"/>
      <c r="C33" s="2130"/>
      <c r="D33" s="2131"/>
      <c r="E33" s="909"/>
      <c r="F33" s="916"/>
      <c r="G33" s="916"/>
      <c r="H33" s="943"/>
      <c r="I33" s="943"/>
      <c r="J33" s="2129"/>
      <c r="K33" s="2131"/>
      <c r="L33" s="909"/>
      <c r="M33" s="916"/>
      <c r="N33" s="916"/>
      <c r="O33" s="917"/>
    </row>
    <row r="34" spans="1:15" ht="63" x14ac:dyDescent="0.25">
      <c r="A34" s="945" t="s">
        <v>48</v>
      </c>
      <c r="B34" s="946" t="s">
        <v>49</v>
      </c>
      <c r="C34" s="964" t="s">
        <v>50</v>
      </c>
      <c r="D34" s="946" t="s">
        <v>51</v>
      </c>
      <c r="E34" s="946" t="s">
        <v>1024</v>
      </c>
      <c r="F34" s="2157" t="s">
        <v>53</v>
      </c>
      <c r="G34" s="2157"/>
      <c r="H34" s="2157" t="s">
        <v>54</v>
      </c>
      <c r="I34" s="2157"/>
      <c r="J34" s="946" t="s">
        <v>55</v>
      </c>
      <c r="K34" s="2157" t="s">
        <v>56</v>
      </c>
      <c r="L34" s="2157"/>
      <c r="M34" s="2139" t="s">
        <v>57</v>
      </c>
      <c r="N34" s="2140"/>
      <c r="O34" s="2141"/>
    </row>
    <row r="35" spans="1:15" ht="75" x14ac:dyDescent="0.25">
      <c r="A35" s="27" t="s">
        <v>58</v>
      </c>
      <c r="B35" s="947">
        <v>0.4</v>
      </c>
      <c r="C35" s="948" t="s">
        <v>1945</v>
      </c>
      <c r="D35" s="948" t="s">
        <v>262</v>
      </c>
      <c r="E35" s="948" t="s">
        <v>61</v>
      </c>
      <c r="F35" s="2142" t="s">
        <v>1946</v>
      </c>
      <c r="G35" s="2142"/>
      <c r="H35" s="2068" t="s">
        <v>213</v>
      </c>
      <c r="I35" s="2069"/>
      <c r="J35" s="950">
        <v>4180</v>
      </c>
      <c r="K35" s="2070" t="s">
        <v>433</v>
      </c>
      <c r="L35" s="2070"/>
      <c r="M35" s="1109" t="s">
        <v>1947</v>
      </c>
      <c r="N35" s="1109"/>
      <c r="O35" s="1109"/>
    </row>
    <row r="36" spans="1:15" ht="15.75" x14ac:dyDescent="0.25">
      <c r="A36" s="2098" t="s">
        <v>67</v>
      </c>
      <c r="B36" s="2100"/>
      <c r="C36" s="2063" t="s">
        <v>1948</v>
      </c>
      <c r="D36" s="1736"/>
      <c r="E36" s="1736"/>
      <c r="F36" s="1736"/>
      <c r="G36" s="2064"/>
      <c r="H36" s="2113" t="s">
        <v>69</v>
      </c>
      <c r="I36" s="2155"/>
      <c r="J36" s="2156"/>
      <c r="K36" s="2111" t="s">
        <v>1949</v>
      </c>
      <c r="L36" s="1696"/>
      <c r="M36" s="1696"/>
      <c r="N36" s="1696"/>
      <c r="O36" s="2112"/>
    </row>
    <row r="37" spans="1:15" ht="15.75" x14ac:dyDescent="0.25">
      <c r="A37" s="1096" t="s">
        <v>71</v>
      </c>
      <c r="B37" s="1097"/>
      <c r="C37" s="1097"/>
      <c r="D37" s="1097"/>
      <c r="E37" s="1097"/>
      <c r="F37" s="1098"/>
      <c r="G37" s="1099" t="s">
        <v>72</v>
      </c>
      <c r="H37" s="1099"/>
      <c r="I37" s="1099"/>
      <c r="J37" s="1099"/>
      <c r="K37" s="1099"/>
      <c r="L37" s="1099"/>
      <c r="M37" s="1099"/>
      <c r="N37" s="1099"/>
      <c r="O37" s="1099"/>
    </row>
    <row r="38" spans="1:15" x14ac:dyDescent="0.25">
      <c r="A38" s="2101" t="s">
        <v>1950</v>
      </c>
      <c r="B38" s="2102"/>
      <c r="C38" s="2102"/>
      <c r="D38" s="2102"/>
      <c r="E38" s="2102"/>
      <c r="F38" s="2102"/>
      <c r="G38" s="2154" t="s">
        <v>1951</v>
      </c>
      <c r="H38" s="2154"/>
      <c r="I38" s="2154"/>
      <c r="J38" s="2154"/>
      <c r="K38" s="2154"/>
      <c r="L38" s="2154"/>
      <c r="M38" s="2154"/>
      <c r="N38" s="2154"/>
      <c r="O38" s="2154"/>
    </row>
    <row r="39" spans="1:15" x14ac:dyDescent="0.25">
      <c r="A39" s="2103"/>
      <c r="B39" s="2104"/>
      <c r="C39" s="2104"/>
      <c r="D39" s="2104"/>
      <c r="E39" s="2104"/>
      <c r="F39" s="2104"/>
      <c r="G39" s="2154"/>
      <c r="H39" s="2154"/>
      <c r="I39" s="2154"/>
      <c r="J39" s="2154"/>
      <c r="K39" s="2154"/>
      <c r="L39" s="2154"/>
      <c r="M39" s="2154"/>
      <c r="N39" s="2154"/>
      <c r="O39" s="2154"/>
    </row>
    <row r="40" spans="1:15" ht="15.75" x14ac:dyDescent="0.25">
      <c r="A40" s="1096" t="s">
        <v>75</v>
      </c>
      <c r="B40" s="1097"/>
      <c r="C40" s="1097"/>
      <c r="D40" s="1097"/>
      <c r="E40" s="1097"/>
      <c r="F40" s="1097"/>
      <c r="G40" s="1099" t="s">
        <v>76</v>
      </c>
      <c r="H40" s="1099"/>
      <c r="I40" s="1099"/>
      <c r="J40" s="1099"/>
      <c r="K40" s="1099"/>
      <c r="L40" s="1099"/>
      <c r="M40" s="1099"/>
      <c r="N40" s="1099"/>
      <c r="O40" s="1099"/>
    </row>
    <row r="41" spans="1:15" x14ac:dyDescent="0.25">
      <c r="A41" s="2092" t="s">
        <v>1952</v>
      </c>
      <c r="B41" s="2093"/>
      <c r="C41" s="2093"/>
      <c r="D41" s="2093"/>
      <c r="E41" s="2093"/>
      <c r="F41" s="2094"/>
      <c r="G41" s="2092" t="s">
        <v>1953</v>
      </c>
      <c r="H41" s="2093"/>
      <c r="I41" s="2093"/>
      <c r="J41" s="2093"/>
      <c r="K41" s="2093"/>
      <c r="L41" s="2093"/>
      <c r="M41" s="2093"/>
      <c r="N41" s="2093"/>
      <c r="O41" s="2094"/>
    </row>
    <row r="42" spans="1:15" x14ac:dyDescent="0.25">
      <c r="A42" s="2095"/>
      <c r="B42" s="2096"/>
      <c r="C42" s="2096"/>
      <c r="D42" s="2096"/>
      <c r="E42" s="2096"/>
      <c r="F42" s="2097"/>
      <c r="G42" s="2095"/>
      <c r="H42" s="2096"/>
      <c r="I42" s="2096"/>
      <c r="J42" s="2096"/>
      <c r="K42" s="2096"/>
      <c r="L42" s="2096"/>
      <c r="M42" s="2096"/>
      <c r="N42" s="2096"/>
      <c r="O42" s="2097"/>
    </row>
    <row r="43" spans="1:15" ht="15.75" x14ac:dyDescent="0.25">
      <c r="A43" s="7"/>
      <c r="B43" s="8"/>
      <c r="C43" s="14"/>
      <c r="D43" s="14"/>
      <c r="E43" s="14"/>
      <c r="F43" s="14"/>
      <c r="G43" s="14"/>
      <c r="H43" s="14"/>
      <c r="I43" s="14"/>
      <c r="J43" s="14"/>
      <c r="K43" s="14"/>
      <c r="L43" s="14"/>
      <c r="M43" s="14"/>
      <c r="N43" s="14"/>
      <c r="O43" s="7"/>
    </row>
    <row r="44" spans="1:15" ht="15.75" x14ac:dyDescent="0.25">
      <c r="A44" s="14"/>
      <c r="B44" s="14"/>
      <c r="C44" s="7"/>
      <c r="D44" s="2098" t="s">
        <v>77</v>
      </c>
      <c r="E44" s="2099"/>
      <c r="F44" s="2099"/>
      <c r="G44" s="2099"/>
      <c r="H44" s="2099"/>
      <c r="I44" s="2099"/>
      <c r="J44" s="2099"/>
      <c r="K44" s="2099"/>
      <c r="L44" s="2099"/>
      <c r="M44" s="2099"/>
      <c r="N44" s="2099"/>
      <c r="O44" s="2100"/>
    </row>
    <row r="45" spans="1:15" ht="15.75" x14ac:dyDescent="0.25">
      <c r="A45" s="7"/>
      <c r="B45" s="8"/>
      <c r="C45" s="14"/>
      <c r="D45" s="911" t="s">
        <v>78</v>
      </c>
      <c r="E45" s="911" t="s">
        <v>79</v>
      </c>
      <c r="F45" s="911" t="s">
        <v>80</v>
      </c>
      <c r="G45" s="911" t="s">
        <v>81</v>
      </c>
      <c r="H45" s="911" t="s">
        <v>82</v>
      </c>
      <c r="I45" s="911" t="s">
        <v>83</v>
      </c>
      <c r="J45" s="911" t="s">
        <v>84</v>
      </c>
      <c r="K45" s="911" t="s">
        <v>85</v>
      </c>
      <c r="L45" s="911" t="s">
        <v>86</v>
      </c>
      <c r="M45" s="911" t="s">
        <v>87</v>
      </c>
      <c r="N45" s="911" t="s">
        <v>88</v>
      </c>
      <c r="O45" s="911" t="s">
        <v>89</v>
      </c>
    </row>
    <row r="46" spans="1:15" ht="15.75" x14ac:dyDescent="0.25">
      <c r="A46" s="1050" t="s">
        <v>90</v>
      </c>
      <c r="B46" s="1050"/>
      <c r="C46" s="1050"/>
      <c r="D46" s="906">
        <v>190</v>
      </c>
      <c r="E46" s="906">
        <f>D46+380</f>
        <v>570</v>
      </c>
      <c r="F46" s="906">
        <f>E46+380</f>
        <v>950</v>
      </c>
      <c r="G46" s="906">
        <f t="shared" ref="G46:N46" si="0">F46+380</f>
        <v>1330</v>
      </c>
      <c r="H46" s="906">
        <f t="shared" si="0"/>
        <v>1710</v>
      </c>
      <c r="I46" s="906">
        <f t="shared" si="0"/>
        <v>2090</v>
      </c>
      <c r="J46" s="906">
        <f t="shared" si="0"/>
        <v>2470</v>
      </c>
      <c r="K46" s="906">
        <f t="shared" si="0"/>
        <v>2850</v>
      </c>
      <c r="L46" s="906">
        <f t="shared" si="0"/>
        <v>3230</v>
      </c>
      <c r="M46" s="906">
        <f t="shared" si="0"/>
        <v>3610</v>
      </c>
      <c r="N46" s="906">
        <f t="shared" si="0"/>
        <v>3990</v>
      </c>
      <c r="O46" s="906">
        <f>N46+190</f>
        <v>4180</v>
      </c>
    </row>
    <row r="47" spans="1:15" ht="15.75" x14ac:dyDescent="0.25">
      <c r="A47" s="1461" t="s">
        <v>91</v>
      </c>
      <c r="B47" s="1461"/>
      <c r="C47" s="1461"/>
      <c r="D47" s="96">
        <v>129</v>
      </c>
      <c r="E47" s="96">
        <f>D47+249</f>
        <v>378</v>
      </c>
      <c r="F47" s="96">
        <v>686</v>
      </c>
      <c r="G47" s="96">
        <f>F47+510</f>
        <v>1196</v>
      </c>
      <c r="H47" s="96">
        <v>1592</v>
      </c>
      <c r="I47" s="96">
        <f>H47+470</f>
        <v>2062</v>
      </c>
      <c r="J47" s="96">
        <f>I47+638</f>
        <v>2700</v>
      </c>
      <c r="K47" s="96">
        <f>J47+629</f>
        <v>3329</v>
      </c>
      <c r="L47" s="96">
        <f>K47+445</f>
        <v>3774</v>
      </c>
      <c r="M47" s="96"/>
      <c r="N47" s="96"/>
      <c r="O47" s="96"/>
    </row>
    <row r="48" spans="1:15" x14ac:dyDescent="0.25">
      <c r="A48" s="2148"/>
      <c r="B48" s="2149"/>
      <c r="C48" s="2149"/>
      <c r="D48" s="2149"/>
      <c r="E48" s="2149"/>
      <c r="F48" s="2149"/>
      <c r="G48" s="2149"/>
      <c r="H48" s="2149"/>
      <c r="I48" s="2149"/>
      <c r="J48" s="2149"/>
      <c r="K48" s="2149"/>
      <c r="L48" s="2149"/>
      <c r="M48" s="2149"/>
      <c r="N48" s="2149"/>
      <c r="O48" s="2150"/>
    </row>
    <row r="49" spans="1:15" x14ac:dyDescent="0.25">
      <c r="A49" s="2151"/>
      <c r="B49" s="2152"/>
      <c r="C49" s="2152"/>
      <c r="D49" s="2152"/>
      <c r="E49" s="2152"/>
      <c r="F49" s="2152"/>
      <c r="G49" s="2152"/>
      <c r="H49" s="2152"/>
      <c r="I49" s="2152"/>
      <c r="J49" s="2152"/>
      <c r="K49" s="2152"/>
      <c r="L49" s="2152"/>
      <c r="M49" s="2152"/>
      <c r="N49" s="2152"/>
      <c r="O49" s="2153"/>
    </row>
    <row r="50" spans="1:15" ht="94.5" x14ac:dyDescent="0.25">
      <c r="A50" s="705" t="s">
        <v>48</v>
      </c>
      <c r="B50" s="899" t="s">
        <v>49</v>
      </c>
      <c r="C50" s="961" t="s">
        <v>50</v>
      </c>
      <c r="D50" s="961" t="s">
        <v>51</v>
      </c>
      <c r="E50" s="961" t="s">
        <v>52</v>
      </c>
      <c r="F50" s="1041" t="s">
        <v>53</v>
      </c>
      <c r="G50" s="1041"/>
      <c r="H50" s="1041" t="s">
        <v>54</v>
      </c>
      <c r="I50" s="1041"/>
      <c r="J50" s="899" t="s">
        <v>55</v>
      </c>
      <c r="K50" s="1015" t="s">
        <v>56</v>
      </c>
      <c r="L50" s="1017"/>
      <c r="M50" s="962" t="s">
        <v>57</v>
      </c>
      <c r="N50" s="907"/>
      <c r="O50" s="908"/>
    </row>
    <row r="51" spans="1:15" ht="90" x14ac:dyDescent="0.25">
      <c r="A51" s="951" t="s">
        <v>439</v>
      </c>
      <c r="B51" s="947">
        <v>0.1</v>
      </c>
      <c r="C51" s="952" t="s">
        <v>1954</v>
      </c>
      <c r="D51" s="950" t="s">
        <v>60</v>
      </c>
      <c r="E51" s="950" t="s">
        <v>601</v>
      </c>
      <c r="F51" s="2143" t="s">
        <v>1955</v>
      </c>
      <c r="G51" s="2144"/>
      <c r="H51" s="2068" t="s">
        <v>290</v>
      </c>
      <c r="I51" s="2069"/>
      <c r="J51" s="953">
        <v>1</v>
      </c>
      <c r="K51" s="2068" t="s">
        <v>1956</v>
      </c>
      <c r="L51" s="2069"/>
      <c r="M51" s="903" t="s">
        <v>1947</v>
      </c>
      <c r="N51" s="904"/>
      <c r="O51" s="905"/>
    </row>
    <row r="52" spans="1:15" ht="15.75" x14ac:dyDescent="0.25">
      <c r="A52" s="2098" t="s">
        <v>67</v>
      </c>
      <c r="B52" s="2100"/>
      <c r="C52" s="2063" t="s">
        <v>1957</v>
      </c>
      <c r="D52" s="1736"/>
      <c r="E52" s="1736"/>
      <c r="F52" s="1736"/>
      <c r="G52" s="2064"/>
      <c r="H52" s="2113" t="s">
        <v>69</v>
      </c>
      <c r="I52" s="2114"/>
      <c r="J52" s="2115"/>
      <c r="K52" s="2145" t="s">
        <v>1958</v>
      </c>
      <c r="L52" s="2146"/>
      <c r="M52" s="2146"/>
      <c r="N52" s="2146"/>
      <c r="O52" s="2147"/>
    </row>
    <row r="53" spans="1:15" ht="15.75" x14ac:dyDescent="0.25">
      <c r="A53" s="1096" t="s">
        <v>71</v>
      </c>
      <c r="B53" s="1097"/>
      <c r="C53" s="1097"/>
      <c r="D53" s="1097"/>
      <c r="E53" s="1097"/>
      <c r="F53" s="1098"/>
      <c r="G53" s="1096" t="s">
        <v>72</v>
      </c>
      <c r="H53" s="1097"/>
      <c r="I53" s="1097"/>
      <c r="J53" s="1097"/>
      <c r="K53" s="1097"/>
      <c r="L53" s="1097"/>
      <c r="M53" s="1097"/>
      <c r="N53" s="1097"/>
      <c r="O53" s="1098"/>
    </row>
    <row r="54" spans="1:15" x14ac:dyDescent="0.25">
      <c r="A54" s="2105" t="s">
        <v>1959</v>
      </c>
      <c r="B54" s="2106"/>
      <c r="C54" s="2106"/>
      <c r="D54" s="2106"/>
      <c r="E54" s="2106"/>
      <c r="F54" s="2107"/>
      <c r="G54" s="2105" t="s">
        <v>1960</v>
      </c>
      <c r="H54" s="2106"/>
      <c r="I54" s="2106"/>
      <c r="J54" s="2106"/>
      <c r="K54" s="2106"/>
      <c r="L54" s="2106"/>
      <c r="M54" s="2106"/>
      <c r="N54" s="2106"/>
      <c r="O54" s="2107"/>
    </row>
    <row r="55" spans="1:15" x14ac:dyDescent="0.25">
      <c r="A55" s="2108"/>
      <c r="B55" s="2109"/>
      <c r="C55" s="2109"/>
      <c r="D55" s="2109"/>
      <c r="E55" s="2109"/>
      <c r="F55" s="2110"/>
      <c r="G55" s="2108"/>
      <c r="H55" s="2109"/>
      <c r="I55" s="2109"/>
      <c r="J55" s="2109"/>
      <c r="K55" s="2109"/>
      <c r="L55" s="2109"/>
      <c r="M55" s="2109"/>
      <c r="N55" s="2109"/>
      <c r="O55" s="2110"/>
    </row>
    <row r="56" spans="1:15" ht="15.75" x14ac:dyDescent="0.25">
      <c r="A56" s="1096" t="s">
        <v>75</v>
      </c>
      <c r="B56" s="1097"/>
      <c r="C56" s="1097"/>
      <c r="D56" s="1097"/>
      <c r="E56" s="1097"/>
      <c r="F56" s="1098"/>
      <c r="G56" s="1096" t="s">
        <v>76</v>
      </c>
      <c r="H56" s="1097"/>
      <c r="I56" s="1097"/>
      <c r="J56" s="1097"/>
      <c r="K56" s="1097"/>
      <c r="L56" s="1097"/>
      <c r="M56" s="1097"/>
      <c r="N56" s="1097"/>
      <c r="O56" s="1098"/>
    </row>
    <row r="57" spans="1:15" x14ac:dyDescent="0.25">
      <c r="A57" s="2092" t="s">
        <v>1952</v>
      </c>
      <c r="B57" s="2093"/>
      <c r="C57" s="2093"/>
      <c r="D57" s="2093"/>
      <c r="E57" s="2093"/>
      <c r="F57" s="2094"/>
      <c r="G57" s="2092" t="s">
        <v>1953</v>
      </c>
      <c r="H57" s="2093"/>
      <c r="I57" s="2093"/>
      <c r="J57" s="2093"/>
      <c r="K57" s="2093"/>
      <c r="L57" s="2093"/>
      <c r="M57" s="2093"/>
      <c r="N57" s="2093"/>
      <c r="O57" s="2094"/>
    </row>
    <row r="58" spans="1:15" x14ac:dyDescent="0.25">
      <c r="A58" s="2095"/>
      <c r="B58" s="2096"/>
      <c r="C58" s="2096"/>
      <c r="D58" s="2096"/>
      <c r="E58" s="2096"/>
      <c r="F58" s="2097"/>
      <c r="G58" s="2095"/>
      <c r="H58" s="2096"/>
      <c r="I58" s="2096"/>
      <c r="J58" s="2096"/>
      <c r="K58" s="2096"/>
      <c r="L58" s="2096"/>
      <c r="M58" s="2096"/>
      <c r="N58" s="2096"/>
      <c r="O58" s="2097"/>
    </row>
    <row r="59" spans="1:15" ht="15.75" x14ac:dyDescent="0.25">
      <c r="A59" s="377"/>
      <c r="B59" s="378"/>
      <c r="C59" s="697"/>
      <c r="D59" s="697"/>
      <c r="E59" s="697"/>
      <c r="F59" s="697"/>
      <c r="G59" s="697"/>
      <c r="H59" s="697"/>
      <c r="I59" s="697"/>
      <c r="J59" s="697"/>
      <c r="K59" s="697"/>
      <c r="L59" s="697"/>
      <c r="M59" s="697"/>
      <c r="N59" s="697"/>
      <c r="O59" s="377"/>
    </row>
    <row r="60" spans="1:15" ht="15.75" x14ac:dyDescent="0.25">
      <c r="A60" s="697"/>
      <c r="B60" s="697"/>
      <c r="C60" s="377"/>
      <c r="D60" s="1015" t="s">
        <v>77</v>
      </c>
      <c r="E60" s="1016"/>
      <c r="F60" s="1016"/>
      <c r="G60" s="1016"/>
      <c r="H60" s="1016"/>
      <c r="I60" s="1016"/>
      <c r="J60" s="1016"/>
      <c r="K60" s="1016"/>
      <c r="L60" s="1016"/>
      <c r="M60" s="1016"/>
      <c r="N60" s="1016"/>
      <c r="O60" s="1017"/>
    </row>
    <row r="61" spans="1:15" ht="15.75" x14ac:dyDescent="0.25">
      <c r="A61" s="377"/>
      <c r="B61" s="378"/>
      <c r="C61" s="697"/>
      <c r="D61" s="899" t="s">
        <v>78</v>
      </c>
      <c r="E61" s="899" t="s">
        <v>79</v>
      </c>
      <c r="F61" s="899" t="s">
        <v>80</v>
      </c>
      <c r="G61" s="899" t="s">
        <v>81</v>
      </c>
      <c r="H61" s="899" t="s">
        <v>82</v>
      </c>
      <c r="I61" s="899" t="s">
        <v>83</v>
      </c>
      <c r="J61" s="899" t="s">
        <v>84</v>
      </c>
      <c r="K61" s="899" t="s">
        <v>85</v>
      </c>
      <c r="L61" s="899" t="s">
        <v>86</v>
      </c>
      <c r="M61" s="899" t="s">
        <v>87</v>
      </c>
      <c r="N61" s="899" t="s">
        <v>88</v>
      </c>
      <c r="O61" s="899" t="s">
        <v>89</v>
      </c>
    </row>
    <row r="62" spans="1:15" ht="15.75" x14ac:dyDescent="0.25">
      <c r="A62" s="1670" t="s">
        <v>90</v>
      </c>
      <c r="B62" s="1671"/>
      <c r="C62" s="1672"/>
      <c r="D62" s="901"/>
      <c r="E62" s="390"/>
      <c r="F62" s="390">
        <v>1</v>
      </c>
      <c r="G62" s="390"/>
      <c r="H62" s="390"/>
      <c r="I62" s="390">
        <v>1</v>
      </c>
      <c r="J62" s="390"/>
      <c r="K62" s="390"/>
      <c r="L62" s="390">
        <v>1</v>
      </c>
      <c r="M62" s="390"/>
      <c r="N62" s="390"/>
      <c r="O62" s="390">
        <v>1</v>
      </c>
    </row>
    <row r="63" spans="1:15" ht="15.75" x14ac:dyDescent="0.25">
      <c r="A63" s="1673" t="s">
        <v>91</v>
      </c>
      <c r="B63" s="1674"/>
      <c r="C63" s="1675"/>
      <c r="D63" s="683"/>
      <c r="E63" s="683"/>
      <c r="F63" s="684">
        <v>1</v>
      </c>
      <c r="G63" s="683"/>
      <c r="H63" s="683"/>
      <c r="I63" s="683"/>
      <c r="J63" s="683"/>
      <c r="K63" s="683"/>
      <c r="L63" s="683"/>
      <c r="M63" s="683"/>
      <c r="N63" s="683"/>
      <c r="O63" s="683"/>
    </row>
    <row r="64" spans="1:15" ht="94.5" x14ac:dyDescent="0.25">
      <c r="A64" s="946" t="s">
        <v>48</v>
      </c>
      <c r="B64" s="946" t="s">
        <v>49</v>
      </c>
      <c r="C64" s="946" t="s">
        <v>50</v>
      </c>
      <c r="D64" s="946" t="s">
        <v>51</v>
      </c>
      <c r="E64" s="946" t="s">
        <v>1024</v>
      </c>
      <c r="F64" s="2098" t="s">
        <v>53</v>
      </c>
      <c r="G64" s="2100"/>
      <c r="H64" s="2098" t="s">
        <v>54</v>
      </c>
      <c r="I64" s="2100"/>
      <c r="J64" s="946" t="s">
        <v>55</v>
      </c>
      <c r="K64" s="2098" t="s">
        <v>56</v>
      </c>
      <c r="L64" s="2100"/>
      <c r="M64" s="954" t="s">
        <v>57</v>
      </c>
      <c r="N64" s="955"/>
      <c r="O64" s="956"/>
    </row>
    <row r="65" spans="1:15" ht="120" x14ac:dyDescent="0.25">
      <c r="A65" s="951" t="s">
        <v>58</v>
      </c>
      <c r="B65" s="947">
        <v>0.25</v>
      </c>
      <c r="C65" s="948" t="s">
        <v>1961</v>
      </c>
      <c r="D65" s="950" t="s">
        <v>262</v>
      </c>
      <c r="E65" s="950" t="s">
        <v>601</v>
      </c>
      <c r="F65" s="2142" t="s">
        <v>1962</v>
      </c>
      <c r="G65" s="2142"/>
      <c r="H65" s="2068" t="s">
        <v>213</v>
      </c>
      <c r="I65" s="2069"/>
      <c r="J65" s="957">
        <v>1</v>
      </c>
      <c r="K65" s="2068" t="s">
        <v>139</v>
      </c>
      <c r="L65" s="2069"/>
      <c r="M65" s="903" t="s">
        <v>1947</v>
      </c>
      <c r="N65" s="904"/>
      <c r="O65" s="905"/>
    </row>
    <row r="66" spans="1:15" ht="15.75" x14ac:dyDescent="0.25">
      <c r="A66" s="2098" t="s">
        <v>67</v>
      </c>
      <c r="B66" s="2100"/>
      <c r="C66" s="2111" t="s">
        <v>1963</v>
      </c>
      <c r="D66" s="1696"/>
      <c r="E66" s="1696"/>
      <c r="F66" s="1696"/>
      <c r="G66" s="2112"/>
      <c r="H66" s="2113" t="s">
        <v>69</v>
      </c>
      <c r="I66" s="2114"/>
      <c r="J66" s="2115"/>
      <c r="K66" s="2111" t="s">
        <v>1964</v>
      </c>
      <c r="L66" s="1696"/>
      <c r="M66" s="1696"/>
      <c r="N66" s="1696"/>
      <c r="O66" s="2112"/>
    </row>
    <row r="67" spans="1:15" ht="15.75" x14ac:dyDescent="0.25">
      <c r="A67" s="1096" t="s">
        <v>71</v>
      </c>
      <c r="B67" s="1097"/>
      <c r="C67" s="1097"/>
      <c r="D67" s="1097"/>
      <c r="E67" s="1097"/>
      <c r="F67" s="1098"/>
      <c r="G67" s="1096" t="s">
        <v>72</v>
      </c>
      <c r="H67" s="1097"/>
      <c r="I67" s="1097"/>
      <c r="J67" s="1097"/>
      <c r="K67" s="1097"/>
      <c r="L67" s="1097"/>
      <c r="M67" s="1097"/>
      <c r="N67" s="1097"/>
      <c r="O67" s="1098"/>
    </row>
    <row r="68" spans="1:15" x14ac:dyDescent="0.25">
      <c r="A68" s="2101" t="s">
        <v>1965</v>
      </c>
      <c r="B68" s="2102"/>
      <c r="C68" s="2102"/>
      <c r="D68" s="2102"/>
      <c r="E68" s="2102"/>
      <c r="F68" s="2102"/>
      <c r="G68" s="2105" t="s">
        <v>1966</v>
      </c>
      <c r="H68" s="2106"/>
      <c r="I68" s="2106"/>
      <c r="J68" s="2106"/>
      <c r="K68" s="2106"/>
      <c r="L68" s="2106"/>
      <c r="M68" s="2106"/>
      <c r="N68" s="2106"/>
      <c r="O68" s="2107"/>
    </row>
    <row r="69" spans="1:15" x14ac:dyDescent="0.25">
      <c r="A69" s="2103"/>
      <c r="B69" s="2104"/>
      <c r="C69" s="2104"/>
      <c r="D69" s="2104"/>
      <c r="E69" s="2104"/>
      <c r="F69" s="2104"/>
      <c r="G69" s="2108"/>
      <c r="H69" s="2109"/>
      <c r="I69" s="2109"/>
      <c r="J69" s="2109"/>
      <c r="K69" s="2109"/>
      <c r="L69" s="2109"/>
      <c r="M69" s="2109"/>
      <c r="N69" s="2109"/>
      <c r="O69" s="2110"/>
    </row>
    <row r="70" spans="1:15" ht="15.75" x14ac:dyDescent="0.25">
      <c r="A70" s="1096" t="s">
        <v>75</v>
      </c>
      <c r="B70" s="1097"/>
      <c r="C70" s="1097"/>
      <c r="D70" s="1097"/>
      <c r="E70" s="1097"/>
      <c r="F70" s="1098"/>
      <c r="G70" s="1096" t="s">
        <v>76</v>
      </c>
      <c r="H70" s="1097"/>
      <c r="I70" s="1097"/>
      <c r="J70" s="1097"/>
      <c r="K70" s="1097"/>
      <c r="L70" s="1097"/>
      <c r="M70" s="1097"/>
      <c r="N70" s="1097"/>
      <c r="O70" s="1098"/>
    </row>
    <row r="71" spans="1:15" x14ac:dyDescent="0.25">
      <c r="A71" s="2092" t="s">
        <v>1967</v>
      </c>
      <c r="B71" s="2093"/>
      <c r="C71" s="2093"/>
      <c r="D71" s="2093"/>
      <c r="E71" s="2093"/>
      <c r="F71" s="2094"/>
      <c r="G71" s="2092" t="s">
        <v>1968</v>
      </c>
      <c r="H71" s="2093"/>
      <c r="I71" s="2093"/>
      <c r="J71" s="2093"/>
      <c r="K71" s="2093"/>
      <c r="L71" s="2093"/>
      <c r="M71" s="2093"/>
      <c r="N71" s="2093"/>
      <c r="O71" s="2094"/>
    </row>
    <row r="72" spans="1:15" x14ac:dyDescent="0.25">
      <c r="A72" s="2095"/>
      <c r="B72" s="2096"/>
      <c r="C72" s="2096"/>
      <c r="D72" s="2096"/>
      <c r="E72" s="2096"/>
      <c r="F72" s="2097"/>
      <c r="G72" s="2095"/>
      <c r="H72" s="2096"/>
      <c r="I72" s="2096"/>
      <c r="J72" s="2096"/>
      <c r="K72" s="2096"/>
      <c r="L72" s="2096"/>
      <c r="M72" s="2096"/>
      <c r="N72" s="2096"/>
      <c r="O72" s="2097"/>
    </row>
    <row r="73" spans="1:15" x14ac:dyDescent="0.25">
      <c r="A73" s="910"/>
      <c r="B73" s="910"/>
      <c r="C73" s="910"/>
      <c r="D73" s="912"/>
      <c r="E73" s="913"/>
      <c r="F73" s="913"/>
      <c r="G73" s="913"/>
      <c r="H73" s="913"/>
      <c r="I73" s="913"/>
      <c r="J73" s="913"/>
      <c r="K73" s="913"/>
      <c r="L73" s="913"/>
      <c r="M73" s="913"/>
      <c r="N73" s="913"/>
      <c r="O73" s="914"/>
    </row>
    <row r="74" spans="1:15" ht="15.75" x14ac:dyDescent="0.25">
      <c r="A74" s="14"/>
      <c r="B74" s="14"/>
      <c r="C74" s="7"/>
      <c r="D74" s="2139" t="s">
        <v>125</v>
      </c>
      <c r="E74" s="2140"/>
      <c r="F74" s="2140"/>
      <c r="G74" s="2140"/>
      <c r="H74" s="2140"/>
      <c r="I74" s="2140"/>
      <c r="J74" s="2140"/>
      <c r="K74" s="2140"/>
      <c r="L74" s="2140"/>
      <c r="M74" s="2140"/>
      <c r="N74" s="2140"/>
      <c r="O74" s="2141"/>
    </row>
    <row r="75" spans="1:15" ht="15.75" x14ac:dyDescent="0.25">
      <c r="A75" s="7"/>
      <c r="B75" s="8"/>
      <c r="C75" s="14"/>
      <c r="D75" s="911" t="s">
        <v>78</v>
      </c>
      <c r="E75" s="911" t="s">
        <v>79</v>
      </c>
      <c r="F75" s="911" t="s">
        <v>80</v>
      </c>
      <c r="G75" s="911" t="s">
        <v>81</v>
      </c>
      <c r="H75" s="911" t="s">
        <v>82</v>
      </c>
      <c r="I75" s="911" t="s">
        <v>83</v>
      </c>
      <c r="J75" s="911" t="s">
        <v>84</v>
      </c>
      <c r="K75" s="911" t="s">
        <v>85</v>
      </c>
      <c r="L75" s="911" t="s">
        <v>86</v>
      </c>
      <c r="M75" s="911" t="s">
        <v>87</v>
      </c>
      <c r="N75" s="911" t="s">
        <v>88</v>
      </c>
      <c r="O75" s="911" t="s">
        <v>89</v>
      </c>
    </row>
    <row r="76" spans="1:15" ht="15.75" x14ac:dyDescent="0.25">
      <c r="A76" s="1670" t="s">
        <v>90</v>
      </c>
      <c r="B76" s="1671"/>
      <c r="C76" s="1672"/>
      <c r="D76" s="906"/>
      <c r="E76" s="906"/>
      <c r="F76" s="906"/>
      <c r="G76" s="906">
        <v>1</v>
      </c>
      <c r="H76" s="906"/>
      <c r="I76" s="906"/>
      <c r="J76" s="906"/>
      <c r="K76" s="906"/>
      <c r="L76" s="906"/>
      <c r="M76" s="906"/>
      <c r="N76" s="906"/>
      <c r="O76" s="906"/>
    </row>
    <row r="77" spans="1:15" ht="15.75" x14ac:dyDescent="0.25">
      <c r="A77" s="2116" t="s">
        <v>91</v>
      </c>
      <c r="B77" s="2117"/>
      <c r="C77" s="2118"/>
      <c r="D77" s="96"/>
      <c r="E77" s="96"/>
      <c r="F77" s="96"/>
      <c r="G77" s="96">
        <v>1</v>
      </c>
      <c r="H77" s="96"/>
      <c r="I77" s="96"/>
      <c r="J77" s="96"/>
      <c r="K77" s="96"/>
      <c r="L77" s="96"/>
      <c r="M77" s="96"/>
      <c r="N77" s="96"/>
      <c r="O77" s="96"/>
    </row>
    <row r="78" spans="1:15" ht="15.75" x14ac:dyDescent="0.25">
      <c r="A78" s="7"/>
      <c r="B78" s="8"/>
      <c r="C78" s="14"/>
      <c r="D78" s="14"/>
      <c r="E78" s="14"/>
      <c r="F78" s="14"/>
      <c r="G78" s="14"/>
      <c r="H78" s="14"/>
      <c r="I78" s="14"/>
      <c r="J78" s="14"/>
      <c r="K78" s="14"/>
      <c r="L78" s="14"/>
      <c r="M78" s="14"/>
      <c r="N78" s="14"/>
      <c r="O78" s="7"/>
    </row>
    <row r="79" spans="1:15" ht="15.75" x14ac:dyDescent="0.25">
      <c r="A79" s="7"/>
      <c r="B79" s="8"/>
      <c r="C79" s="9"/>
      <c r="D79" s="9"/>
      <c r="E79" s="9"/>
      <c r="F79" s="9"/>
      <c r="G79" s="9"/>
      <c r="H79" s="9"/>
      <c r="I79" s="9"/>
      <c r="J79" s="9"/>
      <c r="K79" s="9"/>
      <c r="L79" s="10"/>
      <c r="M79" s="10"/>
      <c r="N79" s="10"/>
      <c r="O79" s="7"/>
    </row>
    <row r="80" spans="1:15" ht="15.75" x14ac:dyDescent="0.25">
      <c r="A80" s="34"/>
      <c r="B80" s="35"/>
      <c r="C80" s="34"/>
      <c r="D80" s="34"/>
      <c r="E80" s="34"/>
      <c r="F80" s="34"/>
      <c r="G80" s="34"/>
      <c r="H80" s="34"/>
      <c r="I80" s="34"/>
      <c r="J80" s="34"/>
      <c r="K80" s="34"/>
      <c r="L80" s="34"/>
      <c r="M80" s="35"/>
      <c r="N80" s="35"/>
      <c r="O80" s="34"/>
    </row>
    <row r="81" spans="1:15" ht="94.5" x14ac:dyDescent="0.25">
      <c r="A81" s="946" t="s">
        <v>48</v>
      </c>
      <c r="B81" s="946" t="s">
        <v>49</v>
      </c>
      <c r="C81" s="946" t="s">
        <v>50</v>
      </c>
      <c r="D81" s="946" t="s">
        <v>51</v>
      </c>
      <c r="E81" s="946" t="s">
        <v>1024</v>
      </c>
      <c r="F81" s="2098" t="s">
        <v>53</v>
      </c>
      <c r="G81" s="2100"/>
      <c r="H81" s="2098" t="s">
        <v>54</v>
      </c>
      <c r="I81" s="2100"/>
      <c r="J81" s="946" t="s">
        <v>55</v>
      </c>
      <c r="K81" s="2098" t="s">
        <v>56</v>
      </c>
      <c r="L81" s="2100"/>
      <c r="M81" s="954" t="s">
        <v>57</v>
      </c>
      <c r="N81" s="955"/>
      <c r="O81" s="956"/>
    </row>
    <row r="82" spans="1:15" ht="135" x14ac:dyDescent="0.25">
      <c r="A82" s="951" t="s">
        <v>92</v>
      </c>
      <c r="B82" s="947">
        <v>0.25</v>
      </c>
      <c r="C82" s="948" t="s">
        <v>1969</v>
      </c>
      <c r="D82" s="950" t="s">
        <v>262</v>
      </c>
      <c r="E82" s="950" t="s">
        <v>601</v>
      </c>
      <c r="F82" s="2137" t="s">
        <v>1970</v>
      </c>
      <c r="G82" s="2138"/>
      <c r="H82" s="2068" t="s">
        <v>290</v>
      </c>
      <c r="I82" s="2069"/>
      <c r="J82" s="953">
        <v>1</v>
      </c>
      <c r="K82" s="2068" t="s">
        <v>1106</v>
      </c>
      <c r="L82" s="2069"/>
      <c r="M82" s="903" t="s">
        <v>1947</v>
      </c>
      <c r="N82" s="904"/>
      <c r="O82" s="905"/>
    </row>
    <row r="83" spans="1:15" ht="15.75" x14ac:dyDescent="0.25">
      <c r="A83" s="2098" t="s">
        <v>67</v>
      </c>
      <c r="B83" s="2100"/>
      <c r="C83" s="2063" t="s">
        <v>1971</v>
      </c>
      <c r="D83" s="1736"/>
      <c r="E83" s="1736"/>
      <c r="F83" s="1736"/>
      <c r="G83" s="2064"/>
      <c r="H83" s="2113" t="s">
        <v>69</v>
      </c>
      <c r="I83" s="2114"/>
      <c r="J83" s="2115"/>
      <c r="K83" s="2111" t="s">
        <v>1972</v>
      </c>
      <c r="L83" s="1696"/>
      <c r="M83" s="1696"/>
      <c r="N83" s="1696"/>
      <c r="O83" s="2112"/>
    </row>
    <row r="84" spans="1:15" ht="15.75" x14ac:dyDescent="0.25">
      <c r="A84" s="1096" t="s">
        <v>71</v>
      </c>
      <c r="B84" s="1097"/>
      <c r="C84" s="1097"/>
      <c r="D84" s="1097"/>
      <c r="E84" s="1097"/>
      <c r="F84" s="1098"/>
      <c r="G84" s="1096" t="s">
        <v>72</v>
      </c>
      <c r="H84" s="1097"/>
      <c r="I84" s="1097"/>
      <c r="J84" s="1097"/>
      <c r="K84" s="1097"/>
      <c r="L84" s="1097"/>
      <c r="M84" s="1097"/>
      <c r="N84" s="1097"/>
      <c r="O84" s="1098"/>
    </row>
    <row r="85" spans="1:15" x14ac:dyDescent="0.25">
      <c r="A85" s="2101" t="s">
        <v>1973</v>
      </c>
      <c r="B85" s="2102"/>
      <c r="C85" s="2102"/>
      <c r="D85" s="2102"/>
      <c r="E85" s="2102"/>
      <c r="F85" s="2102"/>
      <c r="G85" s="2105" t="s">
        <v>1974</v>
      </c>
      <c r="H85" s="2106"/>
      <c r="I85" s="2106"/>
      <c r="J85" s="2106"/>
      <c r="K85" s="2106"/>
      <c r="L85" s="2106"/>
      <c r="M85" s="2106"/>
      <c r="N85" s="2106"/>
      <c r="O85" s="2107"/>
    </row>
    <row r="86" spans="1:15" x14ac:dyDescent="0.25">
      <c r="A86" s="2103"/>
      <c r="B86" s="2104"/>
      <c r="C86" s="2104"/>
      <c r="D86" s="2104"/>
      <c r="E86" s="2104"/>
      <c r="F86" s="2104"/>
      <c r="G86" s="2108"/>
      <c r="H86" s="2109"/>
      <c r="I86" s="2109"/>
      <c r="J86" s="2109"/>
      <c r="K86" s="2109"/>
      <c r="L86" s="2109"/>
      <c r="M86" s="2109"/>
      <c r="N86" s="2109"/>
      <c r="O86" s="2110"/>
    </row>
    <row r="87" spans="1:15" ht="15.75" x14ac:dyDescent="0.25">
      <c r="A87" s="1096" t="s">
        <v>75</v>
      </c>
      <c r="B87" s="1097"/>
      <c r="C87" s="1097"/>
      <c r="D87" s="1097"/>
      <c r="E87" s="1097"/>
      <c r="F87" s="1098"/>
      <c r="G87" s="1096" t="s">
        <v>76</v>
      </c>
      <c r="H87" s="1097"/>
      <c r="I87" s="1097"/>
      <c r="J87" s="1097"/>
      <c r="K87" s="1097"/>
      <c r="L87" s="1097"/>
      <c r="M87" s="1097"/>
      <c r="N87" s="1097"/>
      <c r="O87" s="1098"/>
    </row>
    <row r="88" spans="1:15" x14ac:dyDescent="0.25">
      <c r="A88" s="2119" t="s">
        <v>1967</v>
      </c>
      <c r="B88" s="2120"/>
      <c r="C88" s="2120"/>
      <c r="D88" s="2120"/>
      <c r="E88" s="2120"/>
      <c r="F88" s="2121"/>
      <c r="G88" s="2092" t="s">
        <v>1968</v>
      </c>
      <c r="H88" s="2093"/>
      <c r="I88" s="2093"/>
      <c r="J88" s="2093"/>
      <c r="K88" s="2093"/>
      <c r="L88" s="2093"/>
      <c r="M88" s="2093"/>
      <c r="N88" s="2093"/>
      <c r="O88" s="2094"/>
    </row>
    <row r="89" spans="1:15" x14ac:dyDescent="0.25">
      <c r="A89" s="2103"/>
      <c r="B89" s="2104"/>
      <c r="C89" s="2104"/>
      <c r="D89" s="2104"/>
      <c r="E89" s="2104"/>
      <c r="F89" s="2122"/>
      <c r="G89" s="2095"/>
      <c r="H89" s="2096"/>
      <c r="I89" s="2096"/>
      <c r="J89" s="2096"/>
      <c r="K89" s="2096"/>
      <c r="L89" s="2096"/>
      <c r="M89" s="2096"/>
      <c r="N89" s="2096"/>
      <c r="O89" s="2097"/>
    </row>
    <row r="90" spans="1:15" x14ac:dyDescent="0.25">
      <c r="A90" s="910"/>
      <c r="B90" s="910"/>
      <c r="C90" s="910"/>
      <c r="D90" s="910"/>
      <c r="E90" s="910"/>
      <c r="F90" s="910"/>
      <c r="G90" s="910"/>
      <c r="H90" s="910"/>
      <c r="I90" s="910"/>
      <c r="J90" s="910"/>
      <c r="K90" s="910"/>
      <c r="L90" s="910"/>
      <c r="M90" s="910"/>
      <c r="N90" s="910"/>
      <c r="O90" s="910"/>
    </row>
    <row r="91" spans="1:15" ht="15.75" x14ac:dyDescent="0.25">
      <c r="A91" s="14"/>
      <c r="B91" s="14"/>
      <c r="C91" s="7"/>
      <c r="D91" s="2056" t="s">
        <v>125</v>
      </c>
      <c r="E91" s="2057"/>
      <c r="F91" s="2057"/>
      <c r="G91" s="2057"/>
      <c r="H91" s="2057"/>
      <c r="I91" s="2057"/>
      <c r="J91" s="2057"/>
      <c r="K91" s="2057"/>
      <c r="L91" s="2057"/>
      <c r="M91" s="2057"/>
      <c r="N91" s="2057"/>
      <c r="O91" s="2058"/>
    </row>
    <row r="92" spans="1:15" ht="15.75" x14ac:dyDescent="0.25">
      <c r="A92" s="915" t="s">
        <v>101</v>
      </c>
      <c r="B92" s="915" t="s">
        <v>49</v>
      </c>
      <c r="C92" s="809"/>
      <c r="D92" s="911" t="s">
        <v>78</v>
      </c>
      <c r="E92" s="911" t="s">
        <v>79</v>
      </c>
      <c r="F92" s="911" t="s">
        <v>80</v>
      </c>
      <c r="G92" s="911" t="s">
        <v>81</v>
      </c>
      <c r="H92" s="911" t="s">
        <v>82</v>
      </c>
      <c r="I92" s="911" t="s">
        <v>83</v>
      </c>
      <c r="J92" s="911" t="s">
        <v>84</v>
      </c>
      <c r="K92" s="911" t="s">
        <v>85</v>
      </c>
      <c r="L92" s="911" t="s">
        <v>86</v>
      </c>
      <c r="M92" s="911" t="s">
        <v>87</v>
      </c>
      <c r="N92" s="911" t="s">
        <v>88</v>
      </c>
      <c r="O92" s="911" t="s">
        <v>89</v>
      </c>
    </row>
    <row r="93" spans="1:15" ht="31.5" x14ac:dyDescent="0.25">
      <c r="A93" s="2065" t="s">
        <v>1975</v>
      </c>
      <c r="B93" s="1127"/>
      <c r="C93" s="906" t="s">
        <v>90</v>
      </c>
      <c r="D93" s="906">
        <v>0</v>
      </c>
      <c r="E93" s="906">
        <v>0</v>
      </c>
      <c r="F93" s="906">
        <v>50</v>
      </c>
      <c r="G93" s="906">
        <v>100</v>
      </c>
      <c r="H93" s="906"/>
      <c r="I93" s="906"/>
      <c r="J93" s="906"/>
      <c r="K93" s="906"/>
      <c r="L93" s="906"/>
      <c r="M93" s="906"/>
      <c r="N93" s="906"/>
      <c r="O93" s="906"/>
    </row>
    <row r="94" spans="1:15" x14ac:dyDescent="0.25">
      <c r="A94" s="2066"/>
      <c r="B94" s="1127"/>
      <c r="C94" s="96" t="s">
        <v>91</v>
      </c>
      <c r="D94" s="96"/>
      <c r="E94" s="96">
        <v>50</v>
      </c>
      <c r="F94" s="96">
        <v>90</v>
      </c>
      <c r="G94" s="96">
        <v>100</v>
      </c>
      <c r="H94" s="96"/>
      <c r="I94" s="96"/>
      <c r="J94" s="96"/>
      <c r="K94" s="96"/>
      <c r="L94" s="96"/>
      <c r="M94" s="96"/>
      <c r="N94" s="96"/>
      <c r="O94" s="96"/>
    </row>
    <row r="95" spans="1:15" ht="31.5" x14ac:dyDescent="0.25">
      <c r="A95" s="2065" t="s">
        <v>1976</v>
      </c>
      <c r="B95" s="1127"/>
      <c r="C95" s="906" t="s">
        <v>90</v>
      </c>
      <c r="D95" s="906"/>
      <c r="E95" s="906"/>
      <c r="F95" s="906"/>
      <c r="G95" s="906"/>
      <c r="H95" s="906">
        <v>10</v>
      </c>
      <c r="I95" s="906">
        <v>20</v>
      </c>
      <c r="J95" s="906">
        <v>30</v>
      </c>
      <c r="K95" s="906">
        <v>40</v>
      </c>
      <c r="L95" s="906">
        <v>50</v>
      </c>
      <c r="M95" s="906">
        <v>60</v>
      </c>
      <c r="N95" s="906">
        <v>80</v>
      </c>
      <c r="O95" s="906">
        <v>100</v>
      </c>
    </row>
    <row r="96" spans="1:15" x14ac:dyDescent="0.25">
      <c r="A96" s="2066"/>
      <c r="B96" s="1127"/>
      <c r="C96" s="96" t="s">
        <v>91</v>
      </c>
      <c r="D96" s="96"/>
      <c r="E96" s="96"/>
      <c r="F96" s="96"/>
      <c r="G96" s="96"/>
      <c r="H96" s="96">
        <v>10</v>
      </c>
      <c r="I96" s="96">
        <v>20</v>
      </c>
      <c r="J96" s="96">
        <v>30</v>
      </c>
      <c r="K96" s="96">
        <v>40</v>
      </c>
      <c r="L96" s="96">
        <v>50</v>
      </c>
      <c r="M96" s="96"/>
      <c r="N96" s="96"/>
      <c r="O96" s="96"/>
    </row>
    <row r="97" spans="1:15" ht="31.5" x14ac:dyDescent="0.25">
      <c r="A97" s="2065" t="s">
        <v>1977</v>
      </c>
      <c r="B97" s="1127"/>
      <c r="C97" s="906" t="s">
        <v>90</v>
      </c>
      <c r="D97" s="906"/>
      <c r="E97" s="906"/>
      <c r="F97" s="906"/>
      <c r="G97" s="906"/>
      <c r="H97" s="906">
        <v>10</v>
      </c>
      <c r="I97" s="906">
        <v>20</v>
      </c>
      <c r="J97" s="906">
        <v>30</v>
      </c>
      <c r="K97" s="906">
        <v>40</v>
      </c>
      <c r="L97" s="906">
        <v>50</v>
      </c>
      <c r="M97" s="906">
        <v>60</v>
      </c>
      <c r="N97" s="906">
        <v>80</v>
      </c>
      <c r="O97" s="906">
        <v>100</v>
      </c>
    </row>
    <row r="98" spans="1:15" x14ac:dyDescent="0.25">
      <c r="A98" s="2066"/>
      <c r="B98" s="1127"/>
      <c r="C98" s="96" t="s">
        <v>91</v>
      </c>
      <c r="D98" s="96"/>
      <c r="E98" s="96"/>
      <c r="F98" s="96"/>
      <c r="G98" s="96"/>
      <c r="H98" s="96">
        <v>10</v>
      </c>
      <c r="I98" s="96">
        <v>20</v>
      </c>
      <c r="J98" s="96">
        <v>30</v>
      </c>
      <c r="K98" s="96">
        <v>40</v>
      </c>
      <c r="L98" s="96">
        <v>50</v>
      </c>
      <c r="M98" s="96"/>
      <c r="N98" s="96"/>
      <c r="O98" s="96"/>
    </row>
    <row r="99" spans="1:15" ht="15.75" x14ac:dyDescent="0.25">
      <c r="A99" s="14"/>
      <c r="B99" s="14"/>
      <c r="C99" s="14"/>
      <c r="D99" s="14"/>
      <c r="E99" s="14"/>
      <c r="F99" s="14"/>
      <c r="G99" s="14"/>
      <c r="H99" s="14"/>
      <c r="I99" s="14"/>
      <c r="J99" s="14"/>
      <c r="K99" s="14"/>
      <c r="L99" s="14"/>
      <c r="M99" s="14"/>
      <c r="N99" s="14"/>
      <c r="O99" s="14"/>
    </row>
    <row r="100" spans="1:15" ht="15.75" x14ac:dyDescent="0.25">
      <c r="A100" s="14"/>
      <c r="B100" s="14"/>
      <c r="C100" s="14"/>
      <c r="D100" s="14"/>
      <c r="E100" s="14"/>
      <c r="F100" s="14"/>
      <c r="G100" s="14"/>
      <c r="H100" s="14"/>
      <c r="I100" s="14"/>
      <c r="J100" s="14"/>
      <c r="K100" s="14"/>
      <c r="L100" s="14"/>
      <c r="M100" s="14"/>
      <c r="N100" s="14"/>
      <c r="O100" s="14"/>
    </row>
    <row r="101" spans="1:15" ht="15.75" x14ac:dyDescent="0.25">
      <c r="A101" s="377"/>
      <c r="B101" s="378"/>
      <c r="C101" s="379"/>
      <c r="D101" s="379"/>
      <c r="E101" s="379"/>
      <c r="F101" s="379"/>
      <c r="G101" s="379"/>
      <c r="H101" s="379"/>
      <c r="I101" s="379"/>
      <c r="J101" s="379"/>
      <c r="K101" s="379"/>
      <c r="L101" s="380"/>
      <c r="M101" s="380"/>
      <c r="N101" s="380"/>
      <c r="O101" s="377"/>
    </row>
    <row r="102" spans="1:15" ht="15.75" x14ac:dyDescent="0.25">
      <c r="A102" s="377"/>
      <c r="B102" s="378"/>
      <c r="C102" s="697"/>
      <c r="D102" s="697"/>
      <c r="E102" s="697"/>
      <c r="F102" s="697"/>
      <c r="G102" s="697"/>
      <c r="H102" s="697"/>
      <c r="I102" s="697"/>
      <c r="J102" s="697"/>
      <c r="K102" s="697"/>
      <c r="L102" s="697"/>
      <c r="M102" s="697"/>
      <c r="N102" s="697"/>
      <c r="O102" s="377"/>
    </row>
    <row r="103" spans="1:15" ht="31.5" x14ac:dyDescent="0.25">
      <c r="A103" s="695" t="s">
        <v>129</v>
      </c>
      <c r="B103" s="2044" t="s">
        <v>1978</v>
      </c>
      <c r="C103" s="2079"/>
      <c r="D103" s="2079"/>
      <c r="E103" s="2079"/>
      <c r="F103" s="2079"/>
      <c r="G103" s="2079"/>
      <c r="H103" s="2079"/>
      <c r="I103" s="2079"/>
      <c r="J103" s="2080"/>
      <c r="K103" s="2045" t="s">
        <v>11</v>
      </c>
      <c r="L103" s="2135"/>
      <c r="M103" s="2135"/>
      <c r="N103" s="2136"/>
      <c r="O103" s="273">
        <v>0.5</v>
      </c>
    </row>
    <row r="104" spans="1:15" ht="15.75" x14ac:dyDescent="0.25">
      <c r="A104" s="696"/>
      <c r="B104" s="697"/>
      <c r="C104" s="698"/>
      <c r="D104" s="698"/>
      <c r="E104" s="698"/>
      <c r="F104" s="698"/>
      <c r="G104" s="698"/>
      <c r="H104" s="698"/>
      <c r="I104" s="698"/>
      <c r="J104" s="698"/>
      <c r="K104" s="698"/>
      <c r="L104" s="698"/>
      <c r="M104" s="698"/>
      <c r="N104" s="698"/>
      <c r="O104" s="696"/>
    </row>
    <row r="105" spans="1:15" ht="31.5" x14ac:dyDescent="0.25">
      <c r="A105" s="695" t="s">
        <v>202</v>
      </c>
      <c r="B105" s="1046"/>
      <c r="C105" s="1047"/>
      <c r="D105" s="1047"/>
      <c r="E105" s="1047"/>
      <c r="F105" s="1047"/>
      <c r="G105" s="1047"/>
      <c r="H105" s="1047"/>
      <c r="I105" s="1047"/>
      <c r="J105" s="1047"/>
      <c r="K105" s="1047"/>
      <c r="L105" s="1047"/>
      <c r="M105" s="1047"/>
      <c r="N105" s="1047"/>
      <c r="O105" s="1048"/>
    </row>
    <row r="106" spans="1:15" ht="31.5" x14ac:dyDescent="0.25">
      <c r="A106" s="696"/>
      <c r="B106" s="697"/>
      <c r="C106" s="698"/>
      <c r="D106" s="698"/>
      <c r="E106" s="1049" t="s">
        <v>14</v>
      </c>
      <c r="F106" s="1049"/>
      <c r="G106" s="1049"/>
      <c r="H106" s="1049"/>
      <c r="I106" s="900" t="s">
        <v>15</v>
      </c>
      <c r="J106" s="701"/>
      <c r="K106" s="701"/>
      <c r="L106" s="900" t="s">
        <v>16</v>
      </c>
      <c r="M106" s="900"/>
      <c r="N106" s="900"/>
      <c r="O106" s="900" t="s">
        <v>15</v>
      </c>
    </row>
    <row r="107" spans="1:15" ht="30" x14ac:dyDescent="0.25">
      <c r="A107" s="2123" t="s">
        <v>17</v>
      </c>
      <c r="B107" s="2124"/>
      <c r="C107" s="2124"/>
      <c r="D107" s="2125"/>
      <c r="E107" s="2132" t="s">
        <v>1920</v>
      </c>
      <c r="F107" s="2133"/>
      <c r="G107" s="2133"/>
      <c r="H107" s="2134"/>
      <c r="I107" s="943">
        <v>50</v>
      </c>
      <c r="J107" s="2123" t="s">
        <v>19</v>
      </c>
      <c r="K107" s="2125"/>
      <c r="L107" s="274" t="s">
        <v>1921</v>
      </c>
      <c r="M107" s="939"/>
      <c r="N107" s="940"/>
      <c r="O107" s="943">
        <v>40</v>
      </c>
    </row>
    <row r="108" spans="1:15" ht="60" x14ac:dyDescent="0.25">
      <c r="A108" s="2126"/>
      <c r="B108" s="2127"/>
      <c r="C108" s="2127"/>
      <c r="D108" s="2128"/>
      <c r="E108" s="2132" t="s">
        <v>1922</v>
      </c>
      <c r="F108" s="2133"/>
      <c r="G108" s="2133"/>
      <c r="H108" s="2134"/>
      <c r="I108" s="943">
        <v>50</v>
      </c>
      <c r="J108" s="2126"/>
      <c r="K108" s="2128"/>
      <c r="L108" s="274" t="s">
        <v>1923</v>
      </c>
      <c r="M108" s="939"/>
      <c r="N108" s="940"/>
      <c r="O108" s="943">
        <v>20</v>
      </c>
    </row>
    <row r="109" spans="1:15" ht="30" x14ac:dyDescent="0.25">
      <c r="A109" s="2126"/>
      <c r="B109" s="2127"/>
      <c r="C109" s="2127"/>
      <c r="D109" s="2128"/>
      <c r="E109" s="2132" t="s">
        <v>1924</v>
      </c>
      <c r="F109" s="2133"/>
      <c r="G109" s="2133"/>
      <c r="H109" s="2134"/>
      <c r="I109" s="943">
        <v>50</v>
      </c>
      <c r="J109" s="2126"/>
      <c r="K109" s="2128"/>
      <c r="L109" s="274" t="s">
        <v>1925</v>
      </c>
      <c r="M109" s="941"/>
      <c r="N109" s="942"/>
      <c r="O109" s="998">
        <v>60</v>
      </c>
    </row>
    <row r="110" spans="1:15" ht="30" x14ac:dyDescent="0.25">
      <c r="A110" s="2126"/>
      <c r="B110" s="2127"/>
      <c r="C110" s="2127"/>
      <c r="D110" s="2128"/>
      <c r="E110" s="2132" t="s">
        <v>1926</v>
      </c>
      <c r="F110" s="2133"/>
      <c r="G110" s="2133"/>
      <c r="H110" s="2134"/>
      <c r="I110" s="943">
        <v>40</v>
      </c>
      <c r="J110" s="2126"/>
      <c r="K110" s="2128"/>
      <c r="L110" s="274" t="s">
        <v>1927</v>
      </c>
      <c r="M110" s="941"/>
      <c r="N110" s="941"/>
      <c r="O110" s="998">
        <v>60</v>
      </c>
    </row>
    <row r="111" spans="1:15" ht="45" x14ac:dyDescent="0.25">
      <c r="A111" s="2126"/>
      <c r="B111" s="2127"/>
      <c r="C111" s="2127"/>
      <c r="D111" s="2128"/>
      <c r="E111" s="2132" t="s">
        <v>1928</v>
      </c>
      <c r="F111" s="2133"/>
      <c r="G111" s="2133"/>
      <c r="H111" s="2134"/>
      <c r="I111" s="943">
        <v>50</v>
      </c>
      <c r="J111" s="2126"/>
      <c r="K111" s="2128"/>
      <c r="L111" s="274" t="s">
        <v>1929</v>
      </c>
      <c r="M111" s="941"/>
      <c r="N111" s="941"/>
      <c r="O111" s="998">
        <v>60</v>
      </c>
    </row>
    <row r="112" spans="1:15" ht="45" x14ac:dyDescent="0.25">
      <c r="A112" s="2126"/>
      <c r="B112" s="2127"/>
      <c r="C112" s="2127"/>
      <c r="D112" s="2128"/>
      <c r="E112" s="2132" t="s">
        <v>1930</v>
      </c>
      <c r="F112" s="2133"/>
      <c r="G112" s="2133"/>
      <c r="H112" s="2134"/>
      <c r="I112" s="943">
        <v>40</v>
      </c>
      <c r="J112" s="2126"/>
      <c r="K112" s="2128"/>
      <c r="L112" s="274" t="s">
        <v>1931</v>
      </c>
      <c r="M112" s="941"/>
      <c r="N112" s="941"/>
      <c r="O112" s="998">
        <v>60</v>
      </c>
    </row>
    <row r="113" spans="1:15" ht="30" x14ac:dyDescent="0.25">
      <c r="A113" s="2126"/>
      <c r="B113" s="2127"/>
      <c r="C113" s="2127"/>
      <c r="D113" s="2128"/>
      <c r="E113" s="2132" t="s">
        <v>1932</v>
      </c>
      <c r="F113" s="2133"/>
      <c r="G113" s="2133"/>
      <c r="H113" s="2134"/>
      <c r="I113" s="943">
        <v>50</v>
      </c>
      <c r="J113" s="2126"/>
      <c r="K113" s="2128"/>
      <c r="L113" s="274" t="s">
        <v>1933</v>
      </c>
      <c r="M113" s="939"/>
      <c r="N113" s="940"/>
      <c r="O113" s="943">
        <v>40</v>
      </c>
    </row>
    <row r="114" spans="1:15" ht="30" x14ac:dyDescent="0.25">
      <c r="A114" s="2126"/>
      <c r="B114" s="2127"/>
      <c r="C114" s="2127"/>
      <c r="D114" s="2128"/>
      <c r="E114" s="909"/>
      <c r="F114" s="916"/>
      <c r="G114" s="916"/>
      <c r="H114" s="943"/>
      <c r="I114" s="943"/>
      <c r="J114" s="2126"/>
      <c r="K114" s="2128"/>
      <c r="L114" s="274" t="s">
        <v>1934</v>
      </c>
      <c r="M114" s="939"/>
      <c r="N114" s="940"/>
      <c r="O114" s="943">
        <v>40</v>
      </c>
    </row>
    <row r="115" spans="1:15" ht="30" x14ac:dyDescent="0.25">
      <c r="A115" s="2126"/>
      <c r="B115" s="2127"/>
      <c r="C115" s="2127"/>
      <c r="D115" s="2128"/>
      <c r="E115" s="909"/>
      <c r="F115" s="916"/>
      <c r="G115" s="916"/>
      <c r="H115" s="943"/>
      <c r="I115" s="943"/>
      <c r="J115" s="2126"/>
      <c r="K115" s="2128"/>
      <c r="L115" s="274" t="s">
        <v>1935</v>
      </c>
      <c r="M115" s="939"/>
      <c r="N115" s="940"/>
      <c r="O115" s="943">
        <v>40</v>
      </c>
    </row>
    <row r="116" spans="1:15" ht="30" x14ac:dyDescent="0.25">
      <c r="A116" s="2126"/>
      <c r="B116" s="2127"/>
      <c r="C116" s="2127"/>
      <c r="D116" s="2128"/>
      <c r="E116" s="909"/>
      <c r="F116" s="916"/>
      <c r="G116" s="916"/>
      <c r="H116" s="943"/>
      <c r="I116" s="943"/>
      <c r="J116" s="2126"/>
      <c r="K116" s="2128"/>
      <c r="L116" s="274" t="s">
        <v>1936</v>
      </c>
      <c r="M116" s="939"/>
      <c r="N116" s="940"/>
      <c r="O116" s="943">
        <v>40</v>
      </c>
    </row>
    <row r="117" spans="1:15" ht="30" x14ac:dyDescent="0.25">
      <c r="A117" s="2126"/>
      <c r="B117" s="2127"/>
      <c r="C117" s="2127"/>
      <c r="D117" s="2128"/>
      <c r="E117" s="909"/>
      <c r="F117" s="916"/>
      <c r="G117" s="916"/>
      <c r="H117" s="943"/>
      <c r="I117" s="943"/>
      <c r="J117" s="2126"/>
      <c r="K117" s="2128"/>
      <c r="L117" s="274" t="s">
        <v>1937</v>
      </c>
      <c r="M117" s="939"/>
      <c r="N117" s="940"/>
      <c r="O117" s="943">
        <v>50</v>
      </c>
    </row>
    <row r="118" spans="1:15" ht="30" x14ac:dyDescent="0.25">
      <c r="A118" s="2126"/>
      <c r="B118" s="2127"/>
      <c r="C118" s="2127"/>
      <c r="D118" s="2128"/>
      <c r="E118" s="909"/>
      <c r="F118" s="916"/>
      <c r="G118" s="916"/>
      <c r="H118" s="943"/>
      <c r="I118" s="943"/>
      <c r="J118" s="2126"/>
      <c r="K118" s="2128"/>
      <c r="L118" s="274" t="s">
        <v>1938</v>
      </c>
      <c r="M118" s="939"/>
      <c r="N118" s="940"/>
      <c r="O118" s="943">
        <v>50</v>
      </c>
    </row>
    <row r="119" spans="1:15" ht="30" x14ac:dyDescent="0.25">
      <c r="A119" s="2126"/>
      <c r="B119" s="2127"/>
      <c r="C119" s="2127"/>
      <c r="D119" s="2128"/>
      <c r="E119" s="909"/>
      <c r="F119" s="916"/>
      <c r="G119" s="916"/>
      <c r="H119" s="943"/>
      <c r="I119" s="943"/>
      <c r="J119" s="2126"/>
      <c r="K119" s="2128"/>
      <c r="L119" s="274" t="s">
        <v>1939</v>
      </c>
      <c r="M119" s="939"/>
      <c r="N119" s="940"/>
      <c r="O119" s="943">
        <v>40</v>
      </c>
    </row>
    <row r="120" spans="1:15" ht="30" x14ac:dyDescent="0.25">
      <c r="A120" s="2126"/>
      <c r="B120" s="2127"/>
      <c r="C120" s="2127"/>
      <c r="D120" s="2128"/>
      <c r="E120" s="909"/>
      <c r="F120" s="916"/>
      <c r="G120" s="916"/>
      <c r="H120" s="943"/>
      <c r="I120" s="943"/>
      <c r="J120" s="2126"/>
      <c r="K120" s="2128"/>
      <c r="L120" s="274" t="s">
        <v>1940</v>
      </c>
      <c r="M120" s="916"/>
      <c r="N120" s="916"/>
      <c r="O120" s="943">
        <v>40</v>
      </c>
    </row>
    <row r="121" spans="1:15" ht="30" x14ac:dyDescent="0.25">
      <c r="A121" s="2126"/>
      <c r="B121" s="2127"/>
      <c r="C121" s="2127"/>
      <c r="D121" s="2128"/>
      <c r="E121" s="909"/>
      <c r="F121" s="916"/>
      <c r="G121" s="916"/>
      <c r="H121" s="943"/>
      <c r="I121" s="943"/>
      <c r="J121" s="2126"/>
      <c r="K121" s="2128"/>
      <c r="L121" s="274" t="s">
        <v>1941</v>
      </c>
      <c r="M121" s="916"/>
      <c r="N121" s="916"/>
      <c r="O121" s="943">
        <v>40</v>
      </c>
    </row>
    <row r="122" spans="1:15" ht="30" x14ac:dyDescent="0.25">
      <c r="A122" s="2126"/>
      <c r="B122" s="2127"/>
      <c r="C122" s="2127"/>
      <c r="D122" s="2128"/>
      <c r="E122" s="909"/>
      <c r="F122" s="916"/>
      <c r="G122" s="916"/>
      <c r="H122" s="943"/>
      <c r="I122" s="943"/>
      <c r="J122" s="2126"/>
      <c r="K122" s="2128"/>
      <c r="L122" s="274" t="s">
        <v>1942</v>
      </c>
      <c r="M122" s="916"/>
      <c r="N122" s="916"/>
      <c r="O122" s="943">
        <v>60</v>
      </c>
    </row>
    <row r="123" spans="1:15" ht="60" x14ac:dyDescent="0.25">
      <c r="A123" s="2126"/>
      <c r="B123" s="2127"/>
      <c r="C123" s="2127"/>
      <c r="D123" s="2128"/>
      <c r="E123" s="909"/>
      <c r="F123" s="916"/>
      <c r="G123" s="916"/>
      <c r="H123" s="943"/>
      <c r="I123" s="943"/>
      <c r="J123" s="2126"/>
      <c r="K123" s="2128"/>
      <c r="L123" s="274" t="s">
        <v>1943</v>
      </c>
      <c r="M123" s="916"/>
      <c r="N123" s="916"/>
      <c r="O123" s="943">
        <v>40</v>
      </c>
    </row>
    <row r="124" spans="1:15" ht="45" x14ac:dyDescent="0.25">
      <c r="A124" s="2126"/>
      <c r="B124" s="2127"/>
      <c r="C124" s="2127"/>
      <c r="D124" s="2128"/>
      <c r="E124" s="909"/>
      <c r="F124" s="916"/>
      <c r="G124" s="916"/>
      <c r="H124" s="943"/>
      <c r="I124" s="943"/>
      <c r="J124" s="2126"/>
      <c r="K124" s="2128"/>
      <c r="L124" s="944" t="s">
        <v>1944</v>
      </c>
      <c r="M124" s="916"/>
      <c r="N124" s="916"/>
      <c r="O124" s="943">
        <v>40</v>
      </c>
    </row>
    <row r="125" spans="1:15" x14ac:dyDescent="0.25">
      <c r="A125" s="2126"/>
      <c r="B125" s="2127"/>
      <c r="C125" s="2127"/>
      <c r="D125" s="2128"/>
      <c r="E125" s="909"/>
      <c r="F125" s="916"/>
      <c r="G125" s="916"/>
      <c r="H125" s="943"/>
      <c r="I125" s="943"/>
      <c r="J125" s="2126"/>
      <c r="K125" s="2128"/>
      <c r="L125" s="909"/>
      <c r="M125" s="916"/>
      <c r="N125" s="916"/>
      <c r="O125" s="943"/>
    </row>
    <row r="126" spans="1:15" x14ac:dyDescent="0.25">
      <c r="A126" s="2126"/>
      <c r="B126" s="2127"/>
      <c r="C126" s="2127"/>
      <c r="D126" s="2128"/>
      <c r="E126" s="909"/>
      <c r="F126" s="916"/>
      <c r="G126" s="916"/>
      <c r="H126" s="943"/>
      <c r="I126" s="943"/>
      <c r="J126" s="2126"/>
      <c r="K126" s="2128"/>
      <c r="L126" s="909"/>
      <c r="M126" s="916"/>
      <c r="N126" s="916"/>
      <c r="O126" s="943"/>
    </row>
    <row r="127" spans="1:15" x14ac:dyDescent="0.25">
      <c r="A127" s="2126"/>
      <c r="B127" s="2127"/>
      <c r="C127" s="2127"/>
      <c r="D127" s="2128"/>
      <c r="E127" s="909"/>
      <c r="F127" s="916"/>
      <c r="G127" s="916"/>
      <c r="H127" s="943"/>
      <c r="I127" s="943"/>
      <c r="J127" s="2126"/>
      <c r="K127" s="2128"/>
      <c r="L127" s="909"/>
      <c r="M127" s="916"/>
      <c r="N127" s="916"/>
      <c r="O127" s="943"/>
    </row>
    <row r="128" spans="1:15" x14ac:dyDescent="0.25">
      <c r="A128" s="2126"/>
      <c r="B128" s="2127"/>
      <c r="C128" s="2127"/>
      <c r="D128" s="2128"/>
      <c r="E128" s="909"/>
      <c r="F128" s="916"/>
      <c r="G128" s="916"/>
      <c r="H128" s="943"/>
      <c r="I128" s="943"/>
      <c r="J128" s="2126"/>
      <c r="K128" s="2128"/>
      <c r="L128" s="909"/>
      <c r="M128" s="916"/>
      <c r="N128" s="916"/>
      <c r="O128" s="943"/>
    </row>
    <row r="129" spans="1:15" x14ac:dyDescent="0.25">
      <c r="A129" s="2126"/>
      <c r="B129" s="2127"/>
      <c r="C129" s="2127"/>
      <c r="D129" s="2128"/>
      <c r="E129" s="909"/>
      <c r="F129" s="916"/>
      <c r="G129" s="916"/>
      <c r="H129" s="943"/>
      <c r="I129" s="943"/>
      <c r="J129" s="2126"/>
      <c r="K129" s="2128"/>
      <c r="L129" s="909"/>
      <c r="M129" s="916"/>
      <c r="N129" s="916"/>
      <c r="O129" s="943"/>
    </row>
    <row r="130" spans="1:15" x14ac:dyDescent="0.25">
      <c r="A130" s="2129"/>
      <c r="B130" s="2130"/>
      <c r="C130" s="2130"/>
      <c r="D130" s="2131"/>
      <c r="E130" s="909"/>
      <c r="F130" s="916"/>
      <c r="G130" s="916"/>
      <c r="H130" s="943"/>
      <c r="I130" s="943"/>
      <c r="J130" s="2129"/>
      <c r="K130" s="2131"/>
      <c r="L130" s="909"/>
      <c r="M130" s="916"/>
      <c r="N130" s="916"/>
      <c r="O130" s="917"/>
    </row>
    <row r="131" spans="1:15" ht="31.5" x14ac:dyDescent="0.25">
      <c r="A131" s="695" t="s">
        <v>202</v>
      </c>
      <c r="B131" s="1046"/>
      <c r="C131" s="1679"/>
      <c r="D131" s="1679"/>
      <c r="E131" s="1679"/>
      <c r="F131" s="1679"/>
      <c r="G131" s="1679"/>
      <c r="H131" s="1679"/>
      <c r="I131" s="1679"/>
      <c r="J131" s="1679"/>
      <c r="K131" s="1679"/>
      <c r="L131" s="1679"/>
      <c r="M131" s="1679"/>
      <c r="N131" s="1679"/>
      <c r="O131" s="1680"/>
    </row>
    <row r="132" spans="1:15" ht="15.75" x14ac:dyDescent="0.25">
      <c r="A132" s="696"/>
      <c r="B132" s="697"/>
      <c r="C132" s="698"/>
      <c r="D132" s="698"/>
      <c r="E132" s="698"/>
      <c r="F132" s="698"/>
      <c r="G132" s="698"/>
      <c r="H132" s="698"/>
      <c r="I132" s="698"/>
      <c r="J132" s="698"/>
      <c r="K132" s="698"/>
      <c r="L132" s="698"/>
      <c r="M132" s="698"/>
      <c r="N132" s="698"/>
      <c r="O132" s="696"/>
    </row>
    <row r="133" spans="1:15" ht="15.75" x14ac:dyDescent="0.25">
      <c r="A133" s="696"/>
      <c r="B133" s="697"/>
      <c r="C133" s="698"/>
      <c r="D133" s="698"/>
      <c r="E133" s="698"/>
      <c r="F133" s="698"/>
      <c r="G133" s="698"/>
      <c r="H133" s="698"/>
      <c r="I133" s="698"/>
      <c r="J133" s="698"/>
      <c r="K133" s="698"/>
      <c r="L133" s="698"/>
      <c r="M133" s="698"/>
      <c r="N133" s="698"/>
      <c r="O133" s="696"/>
    </row>
    <row r="134" spans="1:15" ht="94.5" x14ac:dyDescent="0.25">
      <c r="A134" s="945" t="s">
        <v>48</v>
      </c>
      <c r="B134" s="946" t="s">
        <v>49</v>
      </c>
      <c r="C134" s="945" t="s">
        <v>50</v>
      </c>
      <c r="D134" s="946" t="s">
        <v>51</v>
      </c>
      <c r="E134" s="946" t="s">
        <v>1024</v>
      </c>
      <c r="F134" s="2098" t="s">
        <v>53</v>
      </c>
      <c r="G134" s="2100"/>
      <c r="H134" s="2098" t="s">
        <v>54</v>
      </c>
      <c r="I134" s="2100"/>
      <c r="J134" s="946" t="s">
        <v>55</v>
      </c>
      <c r="K134" s="2098" t="s">
        <v>56</v>
      </c>
      <c r="L134" s="2100"/>
      <c r="M134" s="958" t="s">
        <v>57</v>
      </c>
      <c r="N134" s="959"/>
      <c r="O134" s="960"/>
    </row>
    <row r="135" spans="1:15" ht="75" x14ac:dyDescent="0.25">
      <c r="A135" s="27" t="s">
        <v>58</v>
      </c>
      <c r="B135" s="947">
        <v>0.6</v>
      </c>
      <c r="C135" s="948" t="s">
        <v>1979</v>
      </c>
      <c r="D135" s="902" t="s">
        <v>311</v>
      </c>
      <c r="E135" s="902" t="s">
        <v>601</v>
      </c>
      <c r="F135" s="2063" t="s">
        <v>1980</v>
      </c>
      <c r="G135" s="2064"/>
      <c r="H135" s="2068" t="s">
        <v>213</v>
      </c>
      <c r="I135" s="2069"/>
      <c r="J135" s="902">
        <v>3</v>
      </c>
      <c r="K135" s="1133" t="s">
        <v>139</v>
      </c>
      <c r="L135" s="1117"/>
      <c r="M135" s="903" t="s">
        <v>1947</v>
      </c>
      <c r="N135" s="904"/>
      <c r="O135" s="905"/>
    </row>
    <row r="136" spans="1:15" ht="15.75" x14ac:dyDescent="0.25">
      <c r="A136" s="2098" t="s">
        <v>67</v>
      </c>
      <c r="B136" s="2100"/>
      <c r="C136" s="2111" t="s">
        <v>1981</v>
      </c>
      <c r="D136" s="1696"/>
      <c r="E136" s="1696"/>
      <c r="F136" s="1696"/>
      <c r="G136" s="2112"/>
      <c r="H136" s="2113" t="s">
        <v>69</v>
      </c>
      <c r="I136" s="2114"/>
      <c r="J136" s="2115"/>
      <c r="K136" s="2111" t="s">
        <v>1982</v>
      </c>
      <c r="L136" s="1696"/>
      <c r="M136" s="1696"/>
      <c r="N136" s="1696"/>
      <c r="O136" s="2112"/>
    </row>
    <row r="137" spans="1:15" ht="15.75" x14ac:dyDescent="0.25">
      <c r="A137" s="1096" t="s">
        <v>71</v>
      </c>
      <c r="B137" s="1097"/>
      <c r="C137" s="1097"/>
      <c r="D137" s="1097"/>
      <c r="E137" s="1097"/>
      <c r="F137" s="1098"/>
      <c r="G137" s="1096" t="s">
        <v>72</v>
      </c>
      <c r="H137" s="1097"/>
      <c r="I137" s="1097"/>
      <c r="J137" s="1097"/>
      <c r="K137" s="1097"/>
      <c r="L137" s="1097"/>
      <c r="M137" s="1097"/>
      <c r="N137" s="1097"/>
      <c r="O137" s="1098"/>
    </row>
    <row r="138" spans="1:15" x14ac:dyDescent="0.25">
      <c r="A138" s="2105" t="s">
        <v>1983</v>
      </c>
      <c r="B138" s="2106"/>
      <c r="C138" s="2106"/>
      <c r="D138" s="2106"/>
      <c r="E138" s="2106"/>
      <c r="F138" s="2107"/>
      <c r="G138" s="2105" t="s">
        <v>1984</v>
      </c>
      <c r="H138" s="2106"/>
      <c r="I138" s="2106"/>
      <c r="J138" s="2106"/>
      <c r="K138" s="2106"/>
      <c r="L138" s="2106"/>
      <c r="M138" s="2106"/>
      <c r="N138" s="2106"/>
      <c r="O138" s="2107"/>
    </row>
    <row r="139" spans="1:15" x14ac:dyDescent="0.25">
      <c r="A139" s="2108"/>
      <c r="B139" s="2109"/>
      <c r="C139" s="2109"/>
      <c r="D139" s="2109"/>
      <c r="E139" s="2109"/>
      <c r="F139" s="2110"/>
      <c r="G139" s="2108"/>
      <c r="H139" s="2109"/>
      <c r="I139" s="2109"/>
      <c r="J139" s="2109"/>
      <c r="K139" s="2109"/>
      <c r="L139" s="2109"/>
      <c r="M139" s="2109"/>
      <c r="N139" s="2109"/>
      <c r="O139" s="2110"/>
    </row>
    <row r="140" spans="1:15" ht="15.75" x14ac:dyDescent="0.25">
      <c r="A140" s="1096" t="s">
        <v>75</v>
      </c>
      <c r="B140" s="1097"/>
      <c r="C140" s="1097"/>
      <c r="D140" s="1097"/>
      <c r="E140" s="1097"/>
      <c r="F140" s="1098"/>
      <c r="G140" s="1096" t="s">
        <v>76</v>
      </c>
      <c r="H140" s="1097"/>
      <c r="I140" s="1097"/>
      <c r="J140" s="1097"/>
      <c r="K140" s="1097"/>
      <c r="L140" s="1097"/>
      <c r="M140" s="1097"/>
      <c r="N140" s="1097"/>
      <c r="O140" s="1098"/>
    </row>
    <row r="141" spans="1:15" x14ac:dyDescent="0.25">
      <c r="A141" s="2119" t="s">
        <v>1985</v>
      </c>
      <c r="B141" s="2120"/>
      <c r="C141" s="2120"/>
      <c r="D141" s="2120"/>
      <c r="E141" s="2120"/>
      <c r="F141" s="2121"/>
      <c r="G141" s="2092" t="s">
        <v>1986</v>
      </c>
      <c r="H141" s="2093"/>
      <c r="I141" s="2093"/>
      <c r="J141" s="2093"/>
      <c r="K141" s="2093"/>
      <c r="L141" s="2093"/>
      <c r="M141" s="2093"/>
      <c r="N141" s="2093"/>
      <c r="O141" s="2094"/>
    </row>
    <row r="142" spans="1:15" x14ac:dyDescent="0.25">
      <c r="A142" s="2103"/>
      <c r="B142" s="2104"/>
      <c r="C142" s="2104"/>
      <c r="D142" s="2104"/>
      <c r="E142" s="2104"/>
      <c r="F142" s="2122"/>
      <c r="G142" s="2095"/>
      <c r="H142" s="2096"/>
      <c r="I142" s="2096"/>
      <c r="J142" s="2096"/>
      <c r="K142" s="2096"/>
      <c r="L142" s="2096"/>
      <c r="M142" s="2096"/>
      <c r="N142" s="2096"/>
      <c r="O142" s="2097"/>
    </row>
    <row r="143" spans="1:15" ht="15.75" x14ac:dyDescent="0.25">
      <c r="A143" s="7"/>
      <c r="B143" s="8"/>
      <c r="C143" s="14"/>
      <c r="D143" s="14"/>
      <c r="E143" s="14"/>
      <c r="F143" s="14"/>
      <c r="G143" s="14"/>
      <c r="H143" s="14"/>
      <c r="I143" s="14"/>
      <c r="J143" s="14"/>
      <c r="K143" s="14"/>
      <c r="L143" s="14"/>
      <c r="M143" s="14"/>
      <c r="N143" s="14"/>
      <c r="O143" s="7"/>
    </row>
    <row r="144" spans="1:15" ht="15.75" x14ac:dyDescent="0.25">
      <c r="A144" s="14"/>
      <c r="B144" s="14"/>
      <c r="C144" s="7"/>
      <c r="D144" s="2098" t="s">
        <v>77</v>
      </c>
      <c r="E144" s="2099"/>
      <c r="F144" s="2099"/>
      <c r="G144" s="2099"/>
      <c r="H144" s="2099"/>
      <c r="I144" s="2099"/>
      <c r="J144" s="2099"/>
      <c r="K144" s="2099"/>
      <c r="L144" s="2099"/>
      <c r="M144" s="2099"/>
      <c r="N144" s="2099"/>
      <c r="O144" s="2100"/>
    </row>
    <row r="145" spans="1:15" ht="15.75" x14ac:dyDescent="0.25">
      <c r="A145" s="7"/>
      <c r="B145" s="8"/>
      <c r="C145" s="14"/>
      <c r="D145" s="946" t="s">
        <v>78</v>
      </c>
      <c r="E145" s="946" t="s">
        <v>79</v>
      </c>
      <c r="F145" s="946" t="s">
        <v>80</v>
      </c>
      <c r="G145" s="946" t="s">
        <v>81</v>
      </c>
      <c r="H145" s="946" t="s">
        <v>82</v>
      </c>
      <c r="I145" s="946" t="s">
        <v>83</v>
      </c>
      <c r="J145" s="946" t="s">
        <v>84</v>
      </c>
      <c r="K145" s="946" t="s">
        <v>85</v>
      </c>
      <c r="L145" s="946" t="s">
        <v>86</v>
      </c>
      <c r="M145" s="946" t="s">
        <v>87</v>
      </c>
      <c r="N145" s="946" t="s">
        <v>88</v>
      </c>
      <c r="O145" s="946" t="s">
        <v>89</v>
      </c>
    </row>
    <row r="146" spans="1:15" ht="15.75" x14ac:dyDescent="0.25">
      <c r="A146" s="1670" t="s">
        <v>90</v>
      </c>
      <c r="B146" s="1671"/>
      <c r="C146" s="1672"/>
      <c r="D146" s="906"/>
      <c r="E146" s="906"/>
      <c r="F146" s="906"/>
      <c r="G146" s="906"/>
      <c r="H146" s="906"/>
      <c r="I146" s="906"/>
      <c r="J146" s="906"/>
      <c r="K146" s="906"/>
      <c r="L146" s="906"/>
      <c r="M146" s="906"/>
      <c r="N146" s="906"/>
      <c r="O146" s="906">
        <v>3</v>
      </c>
    </row>
    <row r="147" spans="1:15" ht="15.75" x14ac:dyDescent="0.25">
      <c r="A147" s="2116" t="s">
        <v>91</v>
      </c>
      <c r="B147" s="2117"/>
      <c r="C147" s="2118"/>
      <c r="D147" s="96"/>
      <c r="E147" s="96"/>
      <c r="F147" s="96"/>
      <c r="G147" s="96"/>
      <c r="H147" s="96"/>
      <c r="I147" s="96"/>
      <c r="J147" s="96"/>
      <c r="K147" s="96"/>
      <c r="L147" s="96"/>
      <c r="M147" s="96"/>
      <c r="N147" s="96"/>
      <c r="O147" s="96"/>
    </row>
    <row r="148" spans="1:15" ht="15.75" x14ac:dyDescent="0.25">
      <c r="A148" s="377"/>
      <c r="B148" s="378"/>
      <c r="C148" s="379"/>
      <c r="D148" s="379"/>
      <c r="E148" s="379"/>
      <c r="F148" s="379"/>
      <c r="G148" s="379"/>
      <c r="H148" s="379"/>
      <c r="I148" s="379"/>
      <c r="J148" s="379"/>
      <c r="K148" s="379"/>
      <c r="L148" s="380"/>
      <c r="M148" s="380"/>
      <c r="N148" s="380"/>
      <c r="O148" s="377"/>
    </row>
    <row r="149" spans="1:15" ht="15.75" x14ac:dyDescent="0.25">
      <c r="A149" s="377"/>
      <c r="B149" s="378"/>
      <c r="C149" s="379"/>
      <c r="D149" s="379"/>
      <c r="E149" s="379"/>
      <c r="F149" s="379"/>
      <c r="G149" s="379"/>
      <c r="H149" s="379"/>
      <c r="I149" s="379"/>
      <c r="J149" s="379"/>
      <c r="K149" s="379"/>
      <c r="L149" s="380"/>
      <c r="M149" s="380"/>
      <c r="N149" s="380"/>
      <c r="O149" s="377"/>
    </row>
    <row r="150" spans="1:15" ht="94.5" x14ac:dyDescent="0.25">
      <c r="A150" s="945" t="s">
        <v>48</v>
      </c>
      <c r="B150" s="946" t="s">
        <v>49</v>
      </c>
      <c r="C150" s="946" t="s">
        <v>50</v>
      </c>
      <c r="D150" s="946" t="s">
        <v>51</v>
      </c>
      <c r="E150" s="946" t="s">
        <v>1024</v>
      </c>
      <c r="F150" s="2098" t="s">
        <v>53</v>
      </c>
      <c r="G150" s="2100"/>
      <c r="H150" s="2098" t="s">
        <v>54</v>
      </c>
      <c r="I150" s="2100"/>
      <c r="J150" s="946" t="s">
        <v>55</v>
      </c>
      <c r="K150" s="2098" t="s">
        <v>56</v>
      </c>
      <c r="L150" s="2100"/>
      <c r="M150" s="958" t="s">
        <v>57</v>
      </c>
      <c r="N150" s="959"/>
      <c r="O150" s="960"/>
    </row>
    <row r="151" spans="1:15" ht="120" x14ac:dyDescent="0.25">
      <c r="A151" s="27" t="s">
        <v>58</v>
      </c>
      <c r="B151" s="947">
        <v>0.4</v>
      </c>
      <c r="C151" s="948" t="s">
        <v>1987</v>
      </c>
      <c r="D151" s="950" t="s">
        <v>311</v>
      </c>
      <c r="E151" s="950" t="s">
        <v>61</v>
      </c>
      <c r="F151" s="2111" t="s">
        <v>1988</v>
      </c>
      <c r="G151" s="2112"/>
      <c r="H151" s="2068" t="s">
        <v>213</v>
      </c>
      <c r="I151" s="2069"/>
      <c r="J151" s="902">
        <v>1</v>
      </c>
      <c r="K151" s="1133" t="s">
        <v>139</v>
      </c>
      <c r="L151" s="1117"/>
      <c r="M151" s="903" t="s">
        <v>1947</v>
      </c>
      <c r="N151" s="904"/>
      <c r="O151" s="905"/>
    </row>
    <row r="152" spans="1:15" ht="15.75" x14ac:dyDescent="0.25">
      <c r="A152" s="2098" t="s">
        <v>67</v>
      </c>
      <c r="B152" s="2100"/>
      <c r="C152" s="2063" t="s">
        <v>1989</v>
      </c>
      <c r="D152" s="1736"/>
      <c r="E152" s="1736"/>
      <c r="F152" s="1736"/>
      <c r="G152" s="2064"/>
      <c r="H152" s="2113" t="s">
        <v>69</v>
      </c>
      <c r="I152" s="2114"/>
      <c r="J152" s="2115"/>
      <c r="K152" s="2111" t="s">
        <v>1990</v>
      </c>
      <c r="L152" s="1696"/>
      <c r="M152" s="1696"/>
      <c r="N152" s="1696"/>
      <c r="O152" s="2112"/>
    </row>
    <row r="153" spans="1:15" ht="15.75" x14ac:dyDescent="0.25">
      <c r="A153" s="1096" t="s">
        <v>71</v>
      </c>
      <c r="B153" s="1097"/>
      <c r="C153" s="1097"/>
      <c r="D153" s="1097"/>
      <c r="E153" s="1097"/>
      <c r="F153" s="1098"/>
      <c r="G153" s="1096" t="s">
        <v>72</v>
      </c>
      <c r="H153" s="1097"/>
      <c r="I153" s="1097"/>
      <c r="J153" s="1097"/>
      <c r="K153" s="1097"/>
      <c r="L153" s="1097"/>
      <c r="M153" s="1097"/>
      <c r="N153" s="1097"/>
      <c r="O153" s="1098"/>
    </row>
    <row r="154" spans="1:15" x14ac:dyDescent="0.25">
      <c r="A154" s="2101" t="s">
        <v>1991</v>
      </c>
      <c r="B154" s="2102"/>
      <c r="C154" s="2102"/>
      <c r="D154" s="2102"/>
      <c r="E154" s="2102"/>
      <c r="F154" s="2102"/>
      <c r="G154" s="2105" t="s">
        <v>1992</v>
      </c>
      <c r="H154" s="2106"/>
      <c r="I154" s="2106"/>
      <c r="J154" s="2106"/>
      <c r="K154" s="2106"/>
      <c r="L154" s="2106"/>
      <c r="M154" s="2106"/>
      <c r="N154" s="2106"/>
      <c r="O154" s="2107"/>
    </row>
    <row r="155" spans="1:15" x14ac:dyDescent="0.25">
      <c r="A155" s="2103"/>
      <c r="B155" s="2104"/>
      <c r="C155" s="2104"/>
      <c r="D155" s="2104"/>
      <c r="E155" s="2104"/>
      <c r="F155" s="2104"/>
      <c r="G155" s="2108"/>
      <c r="H155" s="2109"/>
      <c r="I155" s="2109"/>
      <c r="J155" s="2109"/>
      <c r="K155" s="2109"/>
      <c r="L155" s="2109"/>
      <c r="M155" s="2109"/>
      <c r="N155" s="2109"/>
      <c r="O155" s="2110"/>
    </row>
    <row r="156" spans="1:15" ht="15.75" x14ac:dyDescent="0.25">
      <c r="A156" s="1096" t="s">
        <v>75</v>
      </c>
      <c r="B156" s="1097"/>
      <c r="C156" s="1097"/>
      <c r="D156" s="1097"/>
      <c r="E156" s="1097"/>
      <c r="F156" s="1097"/>
      <c r="G156" s="1096" t="s">
        <v>76</v>
      </c>
      <c r="H156" s="1097"/>
      <c r="I156" s="1097"/>
      <c r="J156" s="1097"/>
      <c r="K156" s="1097"/>
      <c r="L156" s="1097"/>
      <c r="M156" s="1097"/>
      <c r="N156" s="1097"/>
      <c r="O156" s="1098"/>
    </row>
    <row r="157" spans="1:15" x14ac:dyDescent="0.25">
      <c r="A157" s="2091" t="s">
        <v>1985</v>
      </c>
      <c r="B157" s="2091"/>
      <c r="C157" s="2091"/>
      <c r="D157" s="2091"/>
      <c r="E157" s="2091"/>
      <c r="F157" s="2091"/>
      <c r="G157" s="2092" t="s">
        <v>1993</v>
      </c>
      <c r="H157" s="2093"/>
      <c r="I157" s="2093"/>
      <c r="J157" s="2093"/>
      <c r="K157" s="2093"/>
      <c r="L157" s="2093"/>
      <c r="M157" s="2093"/>
      <c r="N157" s="2093"/>
      <c r="O157" s="2094"/>
    </row>
    <row r="158" spans="1:15" x14ac:dyDescent="0.25">
      <c r="A158" s="2091"/>
      <c r="B158" s="2091"/>
      <c r="C158" s="2091"/>
      <c r="D158" s="2091"/>
      <c r="E158" s="2091"/>
      <c r="F158" s="2091"/>
      <c r="G158" s="2095"/>
      <c r="H158" s="2096"/>
      <c r="I158" s="2096"/>
      <c r="J158" s="2096"/>
      <c r="K158" s="2096"/>
      <c r="L158" s="2096"/>
      <c r="M158" s="2096"/>
      <c r="N158" s="2096"/>
      <c r="O158" s="2097"/>
    </row>
    <row r="159" spans="1:15" ht="15.75" x14ac:dyDescent="0.25">
      <c r="A159" s="7"/>
      <c r="B159" s="8"/>
      <c r="C159" s="14"/>
      <c r="D159" s="14"/>
      <c r="E159" s="14"/>
      <c r="F159" s="14"/>
      <c r="G159" s="14"/>
      <c r="H159" s="14"/>
      <c r="I159" s="14"/>
      <c r="J159" s="14"/>
      <c r="K159" s="14"/>
      <c r="L159" s="14"/>
      <c r="M159" s="14"/>
      <c r="N159" s="14"/>
      <c r="O159" s="7"/>
    </row>
    <row r="160" spans="1:15" ht="15.75" x14ac:dyDescent="0.25">
      <c r="A160" s="14"/>
      <c r="B160" s="14"/>
      <c r="C160" s="7"/>
      <c r="D160" s="2098" t="s">
        <v>77</v>
      </c>
      <c r="E160" s="2099"/>
      <c r="F160" s="2099"/>
      <c r="G160" s="2099"/>
      <c r="H160" s="2099"/>
      <c r="I160" s="2099"/>
      <c r="J160" s="2099"/>
      <c r="K160" s="2099"/>
      <c r="L160" s="2099"/>
      <c r="M160" s="2099"/>
      <c r="N160" s="2099"/>
      <c r="O160" s="2100"/>
    </row>
    <row r="161" spans="1:15" ht="15.75" x14ac:dyDescent="0.25">
      <c r="A161" s="7"/>
      <c r="B161" s="8"/>
      <c r="C161" s="14"/>
      <c r="D161" s="911" t="s">
        <v>78</v>
      </c>
      <c r="E161" s="911" t="s">
        <v>79</v>
      </c>
      <c r="F161" s="911" t="s">
        <v>80</v>
      </c>
      <c r="G161" s="911" t="s">
        <v>81</v>
      </c>
      <c r="H161" s="911" t="s">
        <v>82</v>
      </c>
      <c r="I161" s="911" t="s">
        <v>83</v>
      </c>
      <c r="J161" s="911" t="s">
        <v>84</v>
      </c>
      <c r="K161" s="911" t="s">
        <v>85</v>
      </c>
      <c r="L161" s="911" t="s">
        <v>86</v>
      </c>
      <c r="M161" s="911" t="s">
        <v>87</v>
      </c>
      <c r="N161" s="911" t="s">
        <v>88</v>
      </c>
      <c r="O161" s="911" t="s">
        <v>89</v>
      </c>
    </row>
    <row r="162" spans="1:15" ht="15.75" x14ac:dyDescent="0.25">
      <c r="A162" s="1050" t="s">
        <v>90</v>
      </c>
      <c r="B162" s="1050"/>
      <c r="C162" s="1050"/>
      <c r="D162" s="906"/>
      <c r="E162" s="906"/>
      <c r="F162" s="906"/>
      <c r="G162" s="906"/>
      <c r="H162" s="906"/>
      <c r="I162" s="906"/>
      <c r="J162" s="906"/>
      <c r="K162" s="906"/>
      <c r="L162" s="906"/>
      <c r="M162" s="906"/>
      <c r="N162" s="906"/>
      <c r="O162" s="906">
        <v>1</v>
      </c>
    </row>
    <row r="163" spans="1:15" ht="15.75" x14ac:dyDescent="0.25">
      <c r="A163" s="1461" t="s">
        <v>91</v>
      </c>
      <c r="B163" s="1461"/>
      <c r="C163" s="1461"/>
      <c r="D163" s="96"/>
      <c r="E163" s="96"/>
      <c r="F163" s="96"/>
      <c r="G163" s="96"/>
      <c r="H163" s="96"/>
      <c r="I163" s="96"/>
      <c r="J163" s="96"/>
      <c r="K163" s="96"/>
      <c r="L163" s="96"/>
      <c r="M163" s="96"/>
      <c r="N163" s="96"/>
      <c r="O163" s="96"/>
    </row>
  </sheetData>
  <sheetProtection password="E09B" sheet="1" objects="1" scenarios="1" selectLockedCells="1" selectUnlockedCells="1"/>
  <mergeCells count="163">
    <mergeCell ref="B1:O1"/>
    <mergeCell ref="B2:O2"/>
    <mergeCell ref="B3:O3"/>
    <mergeCell ref="B6:J6"/>
    <mergeCell ref="K6:N6"/>
    <mergeCell ref="B8:O8"/>
    <mergeCell ref="E9:H9"/>
    <mergeCell ref="A10:D33"/>
    <mergeCell ref="E10:H10"/>
    <mergeCell ref="J10:K33"/>
    <mergeCell ref="E11:H11"/>
    <mergeCell ref="E12:H12"/>
    <mergeCell ref="E13:H13"/>
    <mergeCell ref="E14:H14"/>
    <mergeCell ref="E15:H15"/>
    <mergeCell ref="E16:H16"/>
    <mergeCell ref="A36:B36"/>
    <mergeCell ref="C36:G36"/>
    <mergeCell ref="H36:J36"/>
    <mergeCell ref="K36:O36"/>
    <mergeCell ref="A37:F37"/>
    <mergeCell ref="G37:O37"/>
    <mergeCell ref="F34:G34"/>
    <mergeCell ref="H34:I34"/>
    <mergeCell ref="K34:L34"/>
    <mergeCell ref="M34:O34"/>
    <mergeCell ref="F35:G35"/>
    <mergeCell ref="H35:I35"/>
    <mergeCell ref="K35:L35"/>
    <mergeCell ref="M35:O35"/>
    <mergeCell ref="D44:O44"/>
    <mergeCell ref="A46:C46"/>
    <mergeCell ref="A47:C47"/>
    <mergeCell ref="A48:O49"/>
    <mergeCell ref="F50:G50"/>
    <mergeCell ref="H50:I50"/>
    <mergeCell ref="K50:L50"/>
    <mergeCell ref="A38:F39"/>
    <mergeCell ref="G38:O39"/>
    <mergeCell ref="A40:F40"/>
    <mergeCell ref="G40:O40"/>
    <mergeCell ref="A41:F42"/>
    <mergeCell ref="G41:O42"/>
    <mergeCell ref="A53:F53"/>
    <mergeCell ref="G53:O53"/>
    <mergeCell ref="A54:F55"/>
    <mergeCell ref="G54:O55"/>
    <mergeCell ref="A56:F56"/>
    <mergeCell ref="G56:O56"/>
    <mergeCell ref="F51:G51"/>
    <mergeCell ref="H51:I51"/>
    <mergeCell ref="K51:L51"/>
    <mergeCell ref="A52:B52"/>
    <mergeCell ref="C52:G52"/>
    <mergeCell ref="H52:J52"/>
    <mergeCell ref="K52:O52"/>
    <mergeCell ref="F65:G65"/>
    <mergeCell ref="H65:I65"/>
    <mergeCell ref="K65:L65"/>
    <mergeCell ref="A66:B66"/>
    <mergeCell ref="C66:G66"/>
    <mergeCell ref="H66:J66"/>
    <mergeCell ref="K66:O66"/>
    <mergeCell ref="A57:F58"/>
    <mergeCell ref="G57:O58"/>
    <mergeCell ref="D60:O60"/>
    <mergeCell ref="A62:C62"/>
    <mergeCell ref="A63:C63"/>
    <mergeCell ref="F64:G64"/>
    <mergeCell ref="H64:I64"/>
    <mergeCell ref="K64:L64"/>
    <mergeCell ref="A71:F72"/>
    <mergeCell ref="G71:O72"/>
    <mergeCell ref="D74:O74"/>
    <mergeCell ref="A76:C76"/>
    <mergeCell ref="A77:C77"/>
    <mergeCell ref="F81:G81"/>
    <mergeCell ref="H81:I81"/>
    <mergeCell ref="K81:L81"/>
    <mergeCell ref="A67:F67"/>
    <mergeCell ref="G67:O67"/>
    <mergeCell ref="A68:F69"/>
    <mergeCell ref="G68:O69"/>
    <mergeCell ref="A70:F70"/>
    <mergeCell ref="G70:O70"/>
    <mergeCell ref="A84:F84"/>
    <mergeCell ref="G84:O84"/>
    <mergeCell ref="A85:F86"/>
    <mergeCell ref="G85:O86"/>
    <mergeCell ref="A87:F87"/>
    <mergeCell ref="G87:O87"/>
    <mergeCell ref="F82:G82"/>
    <mergeCell ref="H82:I82"/>
    <mergeCell ref="K82:L82"/>
    <mergeCell ref="A83:B83"/>
    <mergeCell ref="C83:G83"/>
    <mergeCell ref="H83:J83"/>
    <mergeCell ref="K83:O83"/>
    <mergeCell ref="A97:A98"/>
    <mergeCell ref="B97:B98"/>
    <mergeCell ref="B103:J103"/>
    <mergeCell ref="K103:N103"/>
    <mergeCell ref="B105:O105"/>
    <mergeCell ref="E106:H106"/>
    <mergeCell ref="A88:F89"/>
    <mergeCell ref="G88:O89"/>
    <mergeCell ref="D91:O91"/>
    <mergeCell ref="A93:A94"/>
    <mergeCell ref="B93:B94"/>
    <mergeCell ref="A95:A96"/>
    <mergeCell ref="B95:B96"/>
    <mergeCell ref="B131:O131"/>
    <mergeCell ref="F134:G134"/>
    <mergeCell ref="H134:I134"/>
    <mergeCell ref="K134:L134"/>
    <mergeCell ref="F135:G135"/>
    <mergeCell ref="H135:I135"/>
    <mergeCell ref="K135:L135"/>
    <mergeCell ref="A107:D130"/>
    <mergeCell ref="E107:H107"/>
    <mergeCell ref="J107:K130"/>
    <mergeCell ref="E108:H108"/>
    <mergeCell ref="E109:H109"/>
    <mergeCell ref="E110:H110"/>
    <mergeCell ref="E111:H111"/>
    <mergeCell ref="E112:H112"/>
    <mergeCell ref="E113:H113"/>
    <mergeCell ref="A138:F139"/>
    <mergeCell ref="G138:O139"/>
    <mergeCell ref="A140:F140"/>
    <mergeCell ref="G140:O140"/>
    <mergeCell ref="A141:F142"/>
    <mergeCell ref="G141:O142"/>
    <mergeCell ref="A136:B136"/>
    <mergeCell ref="C136:G136"/>
    <mergeCell ref="H136:J136"/>
    <mergeCell ref="K136:O136"/>
    <mergeCell ref="A137:F137"/>
    <mergeCell ref="G137:O137"/>
    <mergeCell ref="F151:G151"/>
    <mergeCell ref="H151:I151"/>
    <mergeCell ref="K151:L151"/>
    <mergeCell ref="A152:B152"/>
    <mergeCell ref="C152:G152"/>
    <mergeCell ref="H152:J152"/>
    <mergeCell ref="K152:O152"/>
    <mergeCell ref="D144:O144"/>
    <mergeCell ref="A146:C146"/>
    <mergeCell ref="A147:C147"/>
    <mergeCell ref="F150:G150"/>
    <mergeCell ref="H150:I150"/>
    <mergeCell ref="K150:L150"/>
    <mergeCell ref="A157:F158"/>
    <mergeCell ref="G157:O158"/>
    <mergeCell ref="D160:O160"/>
    <mergeCell ref="A162:C162"/>
    <mergeCell ref="A163:C163"/>
    <mergeCell ref="A153:F153"/>
    <mergeCell ref="G153:O153"/>
    <mergeCell ref="A154:F155"/>
    <mergeCell ref="G154:O155"/>
    <mergeCell ref="A156:F156"/>
    <mergeCell ref="G156:O156"/>
  </mergeCells>
  <dataValidations count="1">
    <dataValidation errorStyle="warning" allowBlank="1" showInputMessage="1" showErrorMessage="1" errorTitle="Área" error="Solo puede seleccionar una de las opciones de la lista desplegable" sqref="B1:B3"/>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topLeftCell="A4" workbookViewId="0">
      <selection activeCell="G40" sqref="G40"/>
    </sheetView>
  </sheetViews>
  <sheetFormatPr baseColWidth="10" defaultRowHeight="15" x14ac:dyDescent="0.25"/>
  <cols>
    <col min="5" max="5" width="13.7109375" customWidth="1"/>
    <col min="9" max="9" width="14.140625" customWidth="1"/>
    <col min="15" max="15" width="17.28515625" customWidth="1"/>
  </cols>
  <sheetData>
    <row r="1" spans="1:15" ht="15.75" x14ac:dyDescent="0.25">
      <c r="A1" s="74" t="s">
        <v>2</v>
      </c>
      <c r="B1" s="1510" t="s">
        <v>320</v>
      </c>
      <c r="C1" s="1511"/>
      <c r="D1" s="1511"/>
      <c r="E1" s="1511"/>
      <c r="F1" s="1511"/>
      <c r="G1" s="1511"/>
      <c r="H1" s="1511"/>
      <c r="I1" s="1511"/>
      <c r="J1" s="1511"/>
      <c r="K1" s="1511"/>
      <c r="L1" s="1511"/>
      <c r="M1" s="1511"/>
      <c r="N1" s="1511"/>
      <c r="O1" s="1512"/>
    </row>
    <row r="2" spans="1:15" ht="31.5" x14ac:dyDescent="0.25">
      <c r="A2" s="75" t="s">
        <v>199</v>
      </c>
      <c r="B2" s="1510" t="s">
        <v>514</v>
      </c>
      <c r="C2" s="1511"/>
      <c r="D2" s="1511"/>
      <c r="E2" s="1511"/>
      <c r="F2" s="1511"/>
      <c r="G2" s="1511"/>
      <c r="H2" s="1511"/>
      <c r="I2" s="1511"/>
      <c r="J2" s="1511"/>
      <c r="K2" s="1511"/>
      <c r="L2" s="1511"/>
      <c r="M2" s="1511"/>
      <c r="N2" s="1511"/>
      <c r="O2" s="1512"/>
    </row>
    <row r="3" spans="1:15" ht="31.5" x14ac:dyDescent="0.25">
      <c r="A3" s="75" t="s">
        <v>5</v>
      </c>
      <c r="B3" s="1510" t="s">
        <v>251</v>
      </c>
      <c r="C3" s="1511"/>
      <c r="D3" s="1511"/>
      <c r="E3" s="1511"/>
      <c r="F3" s="1511"/>
      <c r="G3" s="1511"/>
      <c r="H3" s="1511"/>
      <c r="I3" s="1511"/>
      <c r="J3" s="1511"/>
      <c r="K3" s="1511"/>
      <c r="L3" s="1511"/>
      <c r="M3" s="1511"/>
      <c r="N3" s="1511"/>
      <c r="O3" s="1512"/>
    </row>
    <row r="4" spans="1:15" ht="15.75" x14ac:dyDescent="0.25">
      <c r="A4" s="76"/>
      <c r="B4" s="76"/>
      <c r="C4" s="76"/>
      <c r="D4" s="76"/>
      <c r="E4" s="76"/>
      <c r="F4" s="76"/>
      <c r="G4" s="76"/>
      <c r="H4" s="76"/>
      <c r="I4" s="76"/>
      <c r="J4" s="76"/>
      <c r="K4" s="76"/>
      <c r="L4" s="76"/>
      <c r="M4" s="76"/>
      <c r="N4" s="76"/>
      <c r="O4" s="76"/>
    </row>
    <row r="5" spans="1:15" ht="15.75" x14ac:dyDescent="0.25">
      <c r="A5" s="77"/>
      <c r="B5" s="78"/>
      <c r="C5" s="79"/>
      <c r="D5" s="79"/>
      <c r="E5" s="79"/>
      <c r="F5" s="79"/>
      <c r="G5" s="79"/>
      <c r="H5" s="79"/>
      <c r="I5" s="79"/>
      <c r="J5" s="79"/>
      <c r="K5" s="79"/>
      <c r="L5" s="80"/>
      <c r="M5" s="80"/>
      <c r="N5" s="80"/>
      <c r="O5" s="77"/>
    </row>
    <row r="6" spans="1:15" ht="31.5" x14ac:dyDescent="0.25">
      <c r="A6" s="81" t="s">
        <v>9</v>
      </c>
      <c r="B6" s="1046" t="s">
        <v>321</v>
      </c>
      <c r="C6" s="1047"/>
      <c r="D6" s="1047"/>
      <c r="E6" s="1047"/>
      <c r="F6" s="1047"/>
      <c r="G6" s="1047"/>
      <c r="H6" s="1047"/>
      <c r="I6" s="1047"/>
      <c r="J6" s="1048"/>
      <c r="K6" s="1052" t="s">
        <v>11</v>
      </c>
      <c r="L6" s="1052"/>
      <c r="M6" s="1052"/>
      <c r="N6" s="1052"/>
      <c r="O6" s="154">
        <v>0.5</v>
      </c>
    </row>
    <row r="7" spans="1:15" ht="15.75" x14ac:dyDescent="0.25">
      <c r="A7" s="83"/>
      <c r="B7" s="84"/>
      <c r="C7" s="85"/>
      <c r="D7" s="85"/>
      <c r="E7" s="85"/>
      <c r="F7" s="85"/>
      <c r="G7" s="85"/>
      <c r="H7" s="85"/>
      <c r="I7" s="85"/>
      <c r="J7" s="85"/>
      <c r="K7" s="85"/>
      <c r="L7" s="85"/>
      <c r="M7" s="85"/>
      <c r="N7" s="85"/>
      <c r="O7" s="83"/>
    </row>
    <row r="8" spans="1:15" ht="31.5" x14ac:dyDescent="0.25">
      <c r="A8" s="81" t="s">
        <v>202</v>
      </c>
      <c r="B8" s="1046" t="s">
        <v>322</v>
      </c>
      <c r="C8" s="1047"/>
      <c r="D8" s="1047"/>
      <c r="E8" s="1047"/>
      <c r="F8" s="1047"/>
      <c r="G8" s="1047"/>
      <c r="H8" s="1047"/>
      <c r="I8" s="1047"/>
      <c r="J8" s="1047"/>
      <c r="K8" s="1047"/>
      <c r="L8" s="1047"/>
      <c r="M8" s="1047"/>
      <c r="N8" s="1047"/>
      <c r="O8" s="1048"/>
    </row>
    <row r="9" spans="1:15" ht="31.5" x14ac:dyDescent="0.25">
      <c r="A9" s="83"/>
      <c r="B9" s="84"/>
      <c r="C9" s="85"/>
      <c r="D9" s="85"/>
      <c r="E9" s="1049" t="s">
        <v>14</v>
      </c>
      <c r="F9" s="1049"/>
      <c r="G9" s="1049"/>
      <c r="H9" s="1049"/>
      <c r="I9" s="146" t="s">
        <v>15</v>
      </c>
      <c r="J9" s="87"/>
      <c r="K9" s="87"/>
      <c r="L9" s="1049" t="s">
        <v>16</v>
      </c>
      <c r="M9" s="1049"/>
      <c r="N9" s="1049"/>
      <c r="O9" s="146" t="s">
        <v>15</v>
      </c>
    </row>
    <row r="10" spans="1:15" x14ac:dyDescent="0.25">
      <c r="A10" s="1002" t="s">
        <v>17</v>
      </c>
      <c r="B10" s="1008"/>
      <c r="C10" s="1008"/>
      <c r="D10" s="1008"/>
      <c r="E10" s="2182" t="s">
        <v>323</v>
      </c>
      <c r="F10" s="2182"/>
      <c r="G10" s="2182"/>
      <c r="H10" s="2183"/>
      <c r="I10" s="189">
        <v>100</v>
      </c>
      <c r="J10" s="1002" t="s">
        <v>19</v>
      </c>
      <c r="K10" s="1008"/>
      <c r="L10" s="2182" t="s">
        <v>324</v>
      </c>
      <c r="M10" s="2182"/>
      <c r="N10" s="2183"/>
      <c r="O10" s="190">
        <v>100</v>
      </c>
    </row>
    <row r="11" spans="1:15" x14ac:dyDescent="0.25">
      <c r="A11" s="1004"/>
      <c r="B11" s="1009"/>
      <c r="C11" s="1009"/>
      <c r="D11" s="1009"/>
      <c r="E11" s="2182" t="s">
        <v>325</v>
      </c>
      <c r="F11" s="2182" t="s">
        <v>325</v>
      </c>
      <c r="G11" s="2182" t="s">
        <v>325</v>
      </c>
      <c r="H11" s="2183" t="s">
        <v>325</v>
      </c>
      <c r="I11" s="189">
        <v>100</v>
      </c>
      <c r="J11" s="1004"/>
      <c r="K11" s="1009"/>
      <c r="L11" s="2182" t="s">
        <v>326</v>
      </c>
      <c r="M11" s="2182" t="s">
        <v>326</v>
      </c>
      <c r="N11" s="2183" t="s">
        <v>326</v>
      </c>
      <c r="O11" s="190">
        <v>100</v>
      </c>
    </row>
    <row r="12" spans="1:15" x14ac:dyDescent="0.25">
      <c r="A12" s="1004"/>
      <c r="B12" s="1009"/>
      <c r="C12" s="1009"/>
      <c r="D12" s="1009"/>
      <c r="E12" s="2182" t="s">
        <v>327</v>
      </c>
      <c r="F12" s="2182" t="s">
        <v>327</v>
      </c>
      <c r="G12" s="2182" t="s">
        <v>327</v>
      </c>
      <c r="H12" s="2183" t="s">
        <v>327</v>
      </c>
      <c r="I12" s="189">
        <v>100</v>
      </c>
      <c r="J12" s="1004"/>
      <c r="K12" s="1009"/>
      <c r="L12" s="2182" t="s">
        <v>328</v>
      </c>
      <c r="M12" s="2182" t="s">
        <v>328</v>
      </c>
      <c r="N12" s="2183" t="s">
        <v>328</v>
      </c>
      <c r="O12" s="190">
        <v>100</v>
      </c>
    </row>
    <row r="13" spans="1:15" x14ac:dyDescent="0.25">
      <c r="A13" s="1004"/>
      <c r="B13" s="1009"/>
      <c r="C13" s="1009"/>
      <c r="D13" s="1009"/>
      <c r="E13" s="2182" t="s">
        <v>329</v>
      </c>
      <c r="F13" s="2182" t="s">
        <v>329</v>
      </c>
      <c r="G13" s="2182" t="s">
        <v>329</v>
      </c>
      <c r="H13" s="2183" t="s">
        <v>329</v>
      </c>
      <c r="I13" s="190">
        <v>100</v>
      </c>
      <c r="J13" s="1004"/>
      <c r="K13" s="1009"/>
      <c r="L13" s="2182" t="s">
        <v>330</v>
      </c>
      <c r="M13" s="2182" t="s">
        <v>330</v>
      </c>
      <c r="N13" s="2183" t="s">
        <v>330</v>
      </c>
      <c r="O13" s="190">
        <v>100</v>
      </c>
    </row>
    <row r="14" spans="1:15" x14ac:dyDescent="0.25">
      <c r="A14" s="1004"/>
      <c r="B14" s="1009"/>
      <c r="C14" s="1009"/>
      <c r="D14" s="1009"/>
      <c r="E14" s="2182" t="s">
        <v>331</v>
      </c>
      <c r="F14" s="2182" t="s">
        <v>331</v>
      </c>
      <c r="G14" s="2182" t="s">
        <v>331</v>
      </c>
      <c r="H14" s="2183" t="s">
        <v>331</v>
      </c>
      <c r="I14" s="190">
        <v>100</v>
      </c>
      <c r="J14" s="1004"/>
      <c r="K14" s="1009"/>
      <c r="L14" s="2182" t="s">
        <v>332</v>
      </c>
      <c r="M14" s="2182" t="s">
        <v>332</v>
      </c>
      <c r="N14" s="2183" t="s">
        <v>332</v>
      </c>
      <c r="O14" s="190">
        <v>100</v>
      </c>
    </row>
    <row r="15" spans="1:15" x14ac:dyDescent="0.25">
      <c r="A15" s="1004"/>
      <c r="B15" s="1009"/>
      <c r="C15" s="1009"/>
      <c r="D15" s="1009"/>
      <c r="E15" s="2182" t="s">
        <v>333</v>
      </c>
      <c r="F15" s="2182" t="s">
        <v>333</v>
      </c>
      <c r="G15" s="2182" t="s">
        <v>333</v>
      </c>
      <c r="H15" s="2183" t="s">
        <v>333</v>
      </c>
      <c r="I15" s="190">
        <v>100</v>
      </c>
      <c r="J15" s="1004"/>
      <c r="K15" s="1009"/>
      <c r="L15" s="2182" t="s">
        <v>334</v>
      </c>
      <c r="M15" s="2182" t="s">
        <v>334</v>
      </c>
      <c r="N15" s="2183" t="s">
        <v>334</v>
      </c>
      <c r="O15" s="190">
        <v>100</v>
      </c>
    </row>
    <row r="16" spans="1:15" x14ac:dyDescent="0.25">
      <c r="A16" s="1004"/>
      <c r="B16" s="1009"/>
      <c r="C16" s="1009"/>
      <c r="D16" s="1009"/>
      <c r="E16" s="2182" t="s">
        <v>335</v>
      </c>
      <c r="F16" s="2182" t="s">
        <v>335</v>
      </c>
      <c r="G16" s="2182" t="s">
        <v>335</v>
      </c>
      <c r="H16" s="2183" t="s">
        <v>335</v>
      </c>
      <c r="I16" s="190">
        <v>100</v>
      </c>
      <c r="J16" s="1004"/>
      <c r="K16" s="1009"/>
      <c r="L16" s="2182" t="s">
        <v>336</v>
      </c>
      <c r="M16" s="2182" t="s">
        <v>336</v>
      </c>
      <c r="N16" s="2183" t="s">
        <v>336</v>
      </c>
      <c r="O16" s="190">
        <v>100</v>
      </c>
    </row>
    <row r="17" spans="1:15" x14ac:dyDescent="0.25">
      <c r="A17" s="1004"/>
      <c r="B17" s="1009"/>
      <c r="C17" s="1009"/>
      <c r="D17" s="1009"/>
      <c r="E17" s="2182" t="s">
        <v>337</v>
      </c>
      <c r="F17" s="2182" t="s">
        <v>337</v>
      </c>
      <c r="G17" s="2182" t="s">
        <v>337</v>
      </c>
      <c r="H17" s="2183" t="s">
        <v>337</v>
      </c>
      <c r="I17" s="190">
        <v>100</v>
      </c>
      <c r="J17" s="1004"/>
      <c r="K17" s="1009"/>
      <c r="L17" s="2182" t="s">
        <v>338</v>
      </c>
      <c r="M17" s="2182" t="s">
        <v>338</v>
      </c>
      <c r="N17" s="2183" t="s">
        <v>338</v>
      </c>
      <c r="O17" s="190">
        <v>70</v>
      </c>
    </row>
    <row r="18" spans="1:15" x14ac:dyDescent="0.25">
      <c r="A18" s="1004"/>
      <c r="B18" s="1009"/>
      <c r="C18" s="1009"/>
      <c r="D18" s="1009"/>
      <c r="E18" s="2182" t="s">
        <v>339</v>
      </c>
      <c r="F18" s="2182" t="s">
        <v>339</v>
      </c>
      <c r="G18" s="2182" t="s">
        <v>339</v>
      </c>
      <c r="H18" s="2183" t="s">
        <v>339</v>
      </c>
      <c r="I18" s="190">
        <v>70</v>
      </c>
      <c r="J18" s="1004"/>
      <c r="K18" s="1009"/>
      <c r="L18" s="2182" t="s">
        <v>340</v>
      </c>
      <c r="M18" s="2182" t="s">
        <v>340</v>
      </c>
      <c r="N18" s="2183" t="s">
        <v>340</v>
      </c>
      <c r="O18" s="190">
        <v>70</v>
      </c>
    </row>
    <row r="19" spans="1:15" x14ac:dyDescent="0.25">
      <c r="A19" s="1004"/>
      <c r="B19" s="1009"/>
      <c r="C19" s="1009"/>
      <c r="D19" s="1009"/>
      <c r="E19" s="2182" t="s">
        <v>341</v>
      </c>
      <c r="F19" s="2182" t="s">
        <v>341</v>
      </c>
      <c r="G19" s="2182" t="s">
        <v>341</v>
      </c>
      <c r="H19" s="2183" t="s">
        <v>341</v>
      </c>
      <c r="I19" s="190">
        <v>70</v>
      </c>
      <c r="J19" s="1004"/>
      <c r="K19" s="1009"/>
      <c r="L19" s="2182" t="s">
        <v>342</v>
      </c>
      <c r="M19" s="2182" t="s">
        <v>342</v>
      </c>
      <c r="N19" s="2183" t="s">
        <v>342</v>
      </c>
      <c r="O19" s="190">
        <v>70</v>
      </c>
    </row>
    <row r="20" spans="1:15" x14ac:dyDescent="0.25">
      <c r="A20" s="1004"/>
      <c r="B20" s="1009"/>
      <c r="C20" s="1009"/>
      <c r="D20" s="1009"/>
      <c r="E20" s="2182" t="s">
        <v>343</v>
      </c>
      <c r="F20" s="2182" t="s">
        <v>343</v>
      </c>
      <c r="G20" s="2182" t="s">
        <v>343</v>
      </c>
      <c r="H20" s="2183" t="s">
        <v>343</v>
      </c>
      <c r="I20" s="190">
        <v>30</v>
      </c>
      <c r="J20" s="1004"/>
      <c r="K20" s="1009"/>
      <c r="L20" s="2182" t="s">
        <v>344</v>
      </c>
      <c r="M20" s="2182" t="s">
        <v>344</v>
      </c>
      <c r="N20" s="2183" t="s">
        <v>344</v>
      </c>
      <c r="O20" s="190">
        <v>70</v>
      </c>
    </row>
    <row r="21" spans="1:15" x14ac:dyDescent="0.25">
      <c r="A21" s="1004"/>
      <c r="B21" s="1009"/>
      <c r="C21" s="1009"/>
      <c r="D21" s="1009"/>
      <c r="E21" s="2182" t="s">
        <v>345</v>
      </c>
      <c r="F21" s="2182" t="s">
        <v>345</v>
      </c>
      <c r="G21" s="2182" t="s">
        <v>345</v>
      </c>
      <c r="H21" s="2183" t="s">
        <v>345</v>
      </c>
      <c r="I21" s="190">
        <v>30</v>
      </c>
      <c r="J21" s="1004"/>
      <c r="K21" s="1009"/>
      <c r="L21" s="2182" t="s">
        <v>346</v>
      </c>
      <c r="M21" s="2182" t="s">
        <v>346</v>
      </c>
      <c r="N21" s="2183" t="s">
        <v>346</v>
      </c>
      <c r="O21" s="190">
        <v>70</v>
      </c>
    </row>
    <row r="22" spans="1:15" x14ac:dyDescent="0.25">
      <c r="A22" s="1004"/>
      <c r="B22" s="1009"/>
      <c r="C22" s="1009"/>
      <c r="D22" s="1009"/>
      <c r="E22" s="2182" t="s">
        <v>347</v>
      </c>
      <c r="F22" s="2182" t="s">
        <v>347</v>
      </c>
      <c r="G22" s="2182" t="s">
        <v>347</v>
      </c>
      <c r="H22" s="2183" t="s">
        <v>347</v>
      </c>
      <c r="I22" s="190">
        <v>30</v>
      </c>
      <c r="J22" s="1004"/>
      <c r="K22" s="1009"/>
      <c r="L22" s="2182" t="s">
        <v>348</v>
      </c>
      <c r="M22" s="2182" t="s">
        <v>348</v>
      </c>
      <c r="N22" s="2183" t="s">
        <v>348</v>
      </c>
      <c r="O22" s="190">
        <v>70</v>
      </c>
    </row>
    <row r="23" spans="1:15" x14ac:dyDescent="0.25">
      <c r="A23" s="1004"/>
      <c r="B23" s="1009"/>
      <c r="C23" s="1009"/>
      <c r="D23" s="1009"/>
      <c r="E23" s="2182" t="s">
        <v>349</v>
      </c>
      <c r="F23" s="2182" t="s">
        <v>349</v>
      </c>
      <c r="G23" s="2182" t="s">
        <v>349</v>
      </c>
      <c r="H23" s="2183" t="s">
        <v>349</v>
      </c>
      <c r="I23" s="190">
        <v>20</v>
      </c>
      <c r="J23" s="1004"/>
      <c r="K23" s="1009"/>
      <c r="L23" s="2182" t="s">
        <v>350</v>
      </c>
      <c r="M23" s="2182" t="s">
        <v>350</v>
      </c>
      <c r="N23" s="2183" t="s">
        <v>350</v>
      </c>
      <c r="O23" s="190">
        <v>70</v>
      </c>
    </row>
    <row r="24" spans="1:15" x14ac:dyDescent="0.25">
      <c r="A24" s="1004"/>
      <c r="B24" s="1009"/>
      <c r="C24" s="1009"/>
      <c r="D24" s="1009"/>
      <c r="E24" s="2182" t="s">
        <v>351</v>
      </c>
      <c r="F24" s="2182" t="s">
        <v>351</v>
      </c>
      <c r="G24" s="2182" t="s">
        <v>351</v>
      </c>
      <c r="H24" s="2183" t="s">
        <v>351</v>
      </c>
      <c r="I24" s="190">
        <v>20</v>
      </c>
      <c r="J24" s="1004"/>
      <c r="K24" s="1009"/>
      <c r="L24" s="2182" t="s">
        <v>352</v>
      </c>
      <c r="M24" s="2182" t="s">
        <v>352</v>
      </c>
      <c r="N24" s="2183" t="s">
        <v>352</v>
      </c>
      <c r="O24" s="190">
        <v>70</v>
      </c>
    </row>
    <row r="25" spans="1:15" x14ac:dyDescent="0.25">
      <c r="A25" s="1004"/>
      <c r="B25" s="1009"/>
      <c r="C25" s="1009"/>
      <c r="D25" s="1009"/>
      <c r="E25" s="2182" t="s">
        <v>353</v>
      </c>
      <c r="F25" s="2182" t="s">
        <v>353</v>
      </c>
      <c r="G25" s="2182" t="s">
        <v>353</v>
      </c>
      <c r="H25" s="2183" t="s">
        <v>353</v>
      </c>
      <c r="I25" s="190">
        <v>20</v>
      </c>
      <c r="J25" s="1004"/>
      <c r="K25" s="1009"/>
      <c r="L25" s="2182" t="s">
        <v>354</v>
      </c>
      <c r="M25" s="2182" t="s">
        <v>354</v>
      </c>
      <c r="N25" s="2183" t="s">
        <v>354</v>
      </c>
      <c r="O25" s="190">
        <v>30</v>
      </c>
    </row>
    <row r="26" spans="1:15" x14ac:dyDescent="0.25">
      <c r="A26" s="1004"/>
      <c r="B26" s="1009"/>
      <c r="C26" s="1009"/>
      <c r="D26" s="1009"/>
      <c r="E26" s="2182" t="s">
        <v>355</v>
      </c>
      <c r="F26" s="2182" t="s">
        <v>355</v>
      </c>
      <c r="G26" s="2182" t="s">
        <v>355</v>
      </c>
      <c r="H26" s="2183" t="s">
        <v>355</v>
      </c>
      <c r="I26" s="190">
        <v>20</v>
      </c>
      <c r="J26" s="1004"/>
      <c r="K26" s="1009"/>
      <c r="L26" s="2182" t="s">
        <v>356</v>
      </c>
      <c r="M26" s="2182" t="s">
        <v>356</v>
      </c>
      <c r="N26" s="2183" t="s">
        <v>356</v>
      </c>
      <c r="O26" s="190">
        <v>30</v>
      </c>
    </row>
    <row r="27" spans="1:15" x14ac:dyDescent="0.25">
      <c r="A27" s="1004"/>
      <c r="B27" s="1009"/>
      <c r="C27" s="1009"/>
      <c r="D27" s="1009"/>
      <c r="E27" s="2182" t="s">
        <v>357</v>
      </c>
      <c r="F27" s="2182" t="s">
        <v>357</v>
      </c>
      <c r="G27" s="2182" t="s">
        <v>357</v>
      </c>
      <c r="H27" s="2183" t="s">
        <v>357</v>
      </c>
      <c r="I27" s="190">
        <v>10</v>
      </c>
      <c r="J27" s="1004"/>
      <c r="K27" s="1009"/>
      <c r="L27" s="2182" t="s">
        <v>358</v>
      </c>
      <c r="M27" s="2182" t="s">
        <v>358</v>
      </c>
      <c r="N27" s="2183" t="s">
        <v>358</v>
      </c>
      <c r="O27" s="190">
        <v>30</v>
      </c>
    </row>
    <row r="28" spans="1:15" x14ac:dyDescent="0.25">
      <c r="A28" s="1004"/>
      <c r="B28" s="1009"/>
      <c r="C28" s="1009"/>
      <c r="D28" s="1009"/>
      <c r="E28" s="2182"/>
      <c r="F28" s="2182"/>
      <c r="G28" s="2182"/>
      <c r="H28" s="2183"/>
      <c r="I28" s="155"/>
      <c r="J28" s="1004"/>
      <c r="K28" s="1009"/>
      <c r="L28" s="2182" t="s">
        <v>359</v>
      </c>
      <c r="M28" s="2182" t="s">
        <v>359</v>
      </c>
      <c r="N28" s="2183" t="s">
        <v>359</v>
      </c>
      <c r="O28" s="190">
        <v>30</v>
      </c>
    </row>
    <row r="29" spans="1:15" x14ac:dyDescent="0.25">
      <c r="A29" s="1004"/>
      <c r="B29" s="1009"/>
      <c r="C29" s="1009"/>
      <c r="D29" s="1009"/>
      <c r="E29" s="2182"/>
      <c r="F29" s="2182"/>
      <c r="G29" s="2182"/>
      <c r="H29" s="2183"/>
      <c r="I29" s="155"/>
      <c r="J29" s="1004"/>
      <c r="K29" s="1009"/>
      <c r="L29" s="2182" t="s">
        <v>360</v>
      </c>
      <c r="M29" s="2182" t="s">
        <v>360</v>
      </c>
      <c r="N29" s="2183" t="s">
        <v>360</v>
      </c>
      <c r="O29" s="190">
        <v>30</v>
      </c>
    </row>
    <row r="30" spans="1:15" x14ac:dyDescent="0.25">
      <c r="A30" s="1004"/>
      <c r="B30" s="1009"/>
      <c r="C30" s="1009"/>
      <c r="D30" s="1009"/>
      <c r="E30" s="2182"/>
      <c r="F30" s="2182"/>
      <c r="G30" s="2182"/>
      <c r="H30" s="2183"/>
      <c r="I30" s="155"/>
      <c r="J30" s="1004"/>
      <c r="K30" s="1009"/>
      <c r="L30" s="2182" t="s">
        <v>361</v>
      </c>
      <c r="M30" s="2182" t="s">
        <v>361</v>
      </c>
      <c r="N30" s="2183" t="s">
        <v>361</v>
      </c>
      <c r="O30" s="190">
        <v>20</v>
      </c>
    </row>
    <row r="31" spans="1:15" x14ac:dyDescent="0.25">
      <c r="A31" s="1004"/>
      <c r="B31" s="1009"/>
      <c r="C31" s="1009"/>
      <c r="D31" s="1009"/>
      <c r="E31" s="2182"/>
      <c r="F31" s="2182"/>
      <c r="G31" s="2182"/>
      <c r="H31" s="2183"/>
      <c r="I31" s="155"/>
      <c r="J31" s="1004"/>
      <c r="K31" s="1009"/>
      <c r="L31" s="2182" t="s">
        <v>362</v>
      </c>
      <c r="M31" s="2182" t="s">
        <v>362</v>
      </c>
      <c r="N31" s="2183" t="s">
        <v>362</v>
      </c>
      <c r="O31" s="190">
        <v>20</v>
      </c>
    </row>
    <row r="32" spans="1:15" x14ac:dyDescent="0.25">
      <c r="A32" s="1004"/>
      <c r="B32" s="1009"/>
      <c r="C32" s="1009"/>
      <c r="D32" s="1009"/>
      <c r="E32" s="2182"/>
      <c r="F32" s="2182"/>
      <c r="G32" s="2182"/>
      <c r="H32" s="2183"/>
      <c r="I32" s="155"/>
      <c r="J32" s="1004"/>
      <c r="K32" s="1009"/>
      <c r="L32" s="2182" t="s">
        <v>363</v>
      </c>
      <c r="M32" s="2182" t="s">
        <v>363</v>
      </c>
      <c r="N32" s="2183" t="s">
        <v>363</v>
      </c>
      <c r="O32" s="190">
        <v>20</v>
      </c>
    </row>
    <row r="33" spans="1:15" x14ac:dyDescent="0.25">
      <c r="A33" s="1004"/>
      <c r="B33" s="1009"/>
      <c r="C33" s="1009"/>
      <c r="D33" s="1009"/>
      <c r="E33" s="2182"/>
      <c r="F33" s="2182"/>
      <c r="G33" s="2182"/>
      <c r="H33" s="2183"/>
      <c r="I33" s="155"/>
      <c r="J33" s="1004"/>
      <c r="K33" s="1009"/>
      <c r="L33" s="2182" t="s">
        <v>364</v>
      </c>
      <c r="M33" s="2182" t="s">
        <v>364</v>
      </c>
      <c r="N33" s="2183" t="s">
        <v>364</v>
      </c>
      <c r="O33" s="190">
        <v>20</v>
      </c>
    </row>
    <row r="34" spans="1:15" x14ac:dyDescent="0.25">
      <c r="A34" s="1004"/>
      <c r="B34" s="1009"/>
      <c r="C34" s="1009"/>
      <c r="D34" s="1009"/>
      <c r="E34" s="2182"/>
      <c r="F34" s="2182"/>
      <c r="G34" s="2182"/>
      <c r="H34" s="2183"/>
      <c r="I34" s="155"/>
      <c r="J34" s="1004"/>
      <c r="K34" s="1009"/>
      <c r="L34" s="2182" t="s">
        <v>365</v>
      </c>
      <c r="M34" s="2182" t="s">
        <v>365</v>
      </c>
      <c r="N34" s="2183" t="s">
        <v>365</v>
      </c>
      <c r="O34" s="190">
        <v>20</v>
      </c>
    </row>
    <row r="35" spans="1:15" x14ac:dyDescent="0.25">
      <c r="A35" s="1004"/>
      <c r="B35" s="1009"/>
      <c r="C35" s="1009"/>
      <c r="D35" s="1009"/>
      <c r="E35" s="2182"/>
      <c r="F35" s="2182"/>
      <c r="G35" s="2182"/>
      <c r="H35" s="2183"/>
      <c r="I35" s="155"/>
      <c r="J35" s="1004"/>
      <c r="K35" s="1009"/>
      <c r="L35" s="2182" t="s">
        <v>366</v>
      </c>
      <c r="M35" s="2182" t="s">
        <v>366</v>
      </c>
      <c r="N35" s="2183" t="s">
        <v>366</v>
      </c>
      <c r="O35" s="190">
        <v>20</v>
      </c>
    </row>
    <row r="36" spans="1:15" x14ac:dyDescent="0.25">
      <c r="A36" s="1004"/>
      <c r="B36" s="1009"/>
      <c r="C36" s="1009"/>
      <c r="D36" s="1009"/>
      <c r="E36" s="2182"/>
      <c r="F36" s="2182"/>
      <c r="G36" s="2182"/>
      <c r="H36" s="2183"/>
      <c r="I36" s="155"/>
      <c r="J36" s="1004"/>
      <c r="K36" s="1009"/>
      <c r="L36" s="2182" t="s">
        <v>367</v>
      </c>
      <c r="M36" s="2182" t="s">
        <v>367</v>
      </c>
      <c r="N36" s="2183" t="s">
        <v>367</v>
      </c>
      <c r="O36" s="190">
        <v>10</v>
      </c>
    </row>
    <row r="37" spans="1:15" x14ac:dyDescent="0.25">
      <c r="A37" s="1004"/>
      <c r="B37" s="1009"/>
      <c r="C37" s="1009"/>
      <c r="D37" s="1009"/>
      <c r="E37" s="2182"/>
      <c r="F37" s="2182"/>
      <c r="G37" s="2182"/>
      <c r="H37" s="2183"/>
      <c r="I37" s="155"/>
      <c r="J37" s="1004"/>
      <c r="K37" s="1009"/>
      <c r="L37" s="2182" t="s">
        <v>368</v>
      </c>
      <c r="M37" s="2182" t="s">
        <v>368</v>
      </c>
      <c r="N37" s="2183" t="s">
        <v>368</v>
      </c>
      <c r="O37" s="190">
        <v>10</v>
      </c>
    </row>
    <row r="38" spans="1:15" x14ac:dyDescent="0.25">
      <c r="A38" s="1004"/>
      <c r="B38" s="1009"/>
      <c r="C38" s="1009"/>
      <c r="D38" s="1009"/>
      <c r="E38" s="2182"/>
      <c r="F38" s="2182"/>
      <c r="G38" s="2182"/>
      <c r="H38" s="2183"/>
      <c r="I38" s="155"/>
      <c r="J38" s="1004"/>
      <c r="K38" s="1009"/>
      <c r="L38" s="2182" t="s">
        <v>369</v>
      </c>
      <c r="M38" s="2182" t="s">
        <v>369</v>
      </c>
      <c r="N38" s="2183" t="s">
        <v>369</v>
      </c>
      <c r="O38" s="190">
        <v>10</v>
      </c>
    </row>
    <row r="39" spans="1:15" x14ac:dyDescent="0.25">
      <c r="A39" s="1004"/>
      <c r="B39" s="1009"/>
      <c r="C39" s="1009"/>
      <c r="D39" s="1009"/>
      <c r="E39" s="157"/>
      <c r="F39" s="157"/>
      <c r="G39" s="157"/>
      <c r="H39" s="157"/>
      <c r="I39" s="144"/>
      <c r="J39" s="1004"/>
      <c r="K39" s="1009"/>
      <c r="L39" s="2182" t="s">
        <v>370</v>
      </c>
      <c r="M39" s="2182" t="s">
        <v>370</v>
      </c>
      <c r="N39" s="2183" t="s">
        <v>370</v>
      </c>
      <c r="O39" s="190">
        <v>10</v>
      </c>
    </row>
    <row r="40" spans="1:15" x14ac:dyDescent="0.25">
      <c r="A40" s="1004"/>
      <c r="B40" s="1009"/>
      <c r="C40" s="1009"/>
      <c r="D40" s="1009"/>
      <c r="E40" s="157"/>
      <c r="F40" s="157"/>
      <c r="G40" s="157"/>
      <c r="H40" s="157"/>
      <c r="I40" s="158"/>
      <c r="J40" s="1004"/>
      <c r="K40" s="1009"/>
      <c r="L40" s="2182" t="s">
        <v>371</v>
      </c>
      <c r="M40" s="2182" t="s">
        <v>371</v>
      </c>
      <c r="N40" s="2183" t="s">
        <v>371</v>
      </c>
      <c r="O40" s="190">
        <v>10</v>
      </c>
    </row>
    <row r="41" spans="1:15" x14ac:dyDescent="0.25">
      <c r="A41" s="1004"/>
      <c r="B41" s="1009"/>
      <c r="C41" s="1009"/>
      <c r="D41" s="1009"/>
      <c r="E41" s="157"/>
      <c r="F41" s="157"/>
      <c r="G41" s="157"/>
      <c r="H41" s="157"/>
      <c r="I41" s="158"/>
      <c r="J41" s="1004"/>
      <c r="K41" s="1009"/>
      <c r="L41" s="2182"/>
      <c r="M41" s="2182"/>
      <c r="N41" s="2183"/>
      <c r="O41" s="190"/>
    </row>
    <row r="42" spans="1:15" x14ac:dyDescent="0.25">
      <c r="A42" s="1006"/>
      <c r="B42" s="1010"/>
      <c r="C42" s="1010"/>
      <c r="D42" s="1010"/>
      <c r="E42" s="157"/>
      <c r="F42" s="157"/>
      <c r="G42" s="157"/>
      <c r="H42" s="157"/>
      <c r="I42" s="158"/>
      <c r="J42" s="1006"/>
      <c r="K42" s="1010"/>
      <c r="L42" s="2182"/>
      <c r="M42" s="2182"/>
      <c r="N42" s="2183"/>
      <c r="O42" s="156"/>
    </row>
    <row r="43" spans="1:15" ht="15.75" x14ac:dyDescent="0.25">
      <c r="A43" s="83"/>
      <c r="B43" s="84"/>
      <c r="C43" s="159"/>
      <c r="D43" s="160"/>
      <c r="E43" s="161"/>
      <c r="F43" s="161"/>
      <c r="G43" s="161"/>
      <c r="H43" s="161"/>
      <c r="I43" s="161"/>
      <c r="J43" s="160"/>
      <c r="K43" s="160"/>
      <c r="L43" s="160"/>
      <c r="M43" s="160"/>
      <c r="N43" s="160"/>
      <c r="O43" s="162"/>
    </row>
    <row r="44" spans="1:15" ht="15.75" x14ac:dyDescent="0.25">
      <c r="A44" s="83"/>
      <c r="B44" s="84"/>
      <c r="C44" s="163"/>
      <c r="D44" s="164"/>
      <c r="E44" s="164"/>
      <c r="F44" s="164"/>
      <c r="G44" s="164"/>
      <c r="H44" s="164"/>
      <c r="I44" s="164"/>
      <c r="J44" s="164"/>
      <c r="K44" s="164"/>
      <c r="L44" s="164"/>
      <c r="M44" s="164"/>
      <c r="N44" s="164"/>
      <c r="O44" s="165"/>
    </row>
    <row r="45" spans="1:15" ht="63" x14ac:dyDescent="0.25">
      <c r="A45" s="166" t="s">
        <v>48</v>
      </c>
      <c r="B45" s="167" t="s">
        <v>49</v>
      </c>
      <c r="C45" s="168" t="s">
        <v>50</v>
      </c>
      <c r="D45" s="168" t="s">
        <v>51</v>
      </c>
      <c r="E45" s="168" t="s">
        <v>52</v>
      </c>
      <c r="F45" s="2199" t="s">
        <v>53</v>
      </c>
      <c r="G45" s="2199"/>
      <c r="H45" s="2199" t="s">
        <v>54</v>
      </c>
      <c r="I45" s="2199"/>
      <c r="J45" s="168" t="s">
        <v>55</v>
      </c>
      <c r="K45" s="2199" t="s">
        <v>56</v>
      </c>
      <c r="L45" s="2199"/>
      <c r="M45" s="1042" t="s">
        <v>57</v>
      </c>
      <c r="N45" s="1043"/>
      <c r="O45" s="1044"/>
    </row>
    <row r="46" spans="1:15" ht="74.25" customHeight="1" x14ac:dyDescent="0.25">
      <c r="A46" s="91"/>
      <c r="B46" s="169">
        <v>0.5</v>
      </c>
      <c r="C46" s="150" t="s">
        <v>372</v>
      </c>
      <c r="D46" s="150" t="s">
        <v>262</v>
      </c>
      <c r="E46" s="150"/>
      <c r="F46" s="2195" t="s">
        <v>373</v>
      </c>
      <c r="G46" s="2196"/>
      <c r="H46" s="2197" t="s">
        <v>374</v>
      </c>
      <c r="I46" s="2198"/>
      <c r="J46" s="170">
        <v>30</v>
      </c>
      <c r="K46" s="1133" t="s">
        <v>375</v>
      </c>
      <c r="L46" s="1117"/>
      <c r="M46" s="1134" t="s">
        <v>376</v>
      </c>
      <c r="N46" s="1135"/>
      <c r="O46" s="1136"/>
    </row>
    <row r="47" spans="1:15" ht="15.75" hidden="1" x14ac:dyDescent="0.25">
      <c r="A47" s="1015" t="s">
        <v>67</v>
      </c>
      <c r="B47" s="1017"/>
      <c r="C47" s="1506" t="s">
        <v>377</v>
      </c>
      <c r="D47" s="1507"/>
      <c r="E47" s="1507"/>
      <c r="F47" s="1507"/>
      <c r="G47" s="1508"/>
      <c r="H47" s="1035" t="s">
        <v>69</v>
      </c>
      <c r="I47" s="1036"/>
      <c r="J47" s="1037"/>
      <c r="K47" s="1509" t="s">
        <v>378</v>
      </c>
      <c r="L47" s="1481"/>
      <c r="M47" s="1481"/>
      <c r="N47" s="1481"/>
      <c r="O47" s="1482"/>
    </row>
    <row r="48" spans="1:15" ht="15.75" x14ac:dyDescent="0.25">
      <c r="A48" s="1096" t="s">
        <v>71</v>
      </c>
      <c r="B48" s="1097"/>
      <c r="C48" s="1097"/>
      <c r="D48" s="1097"/>
      <c r="E48" s="1097"/>
      <c r="F48" s="1098"/>
      <c r="G48" s="1099" t="s">
        <v>72</v>
      </c>
      <c r="H48" s="1099"/>
      <c r="I48" s="1099"/>
      <c r="J48" s="1099"/>
      <c r="K48" s="1099"/>
      <c r="L48" s="1099"/>
      <c r="M48" s="1099"/>
      <c r="N48" s="1099"/>
      <c r="O48" s="1099"/>
    </row>
    <row r="49" spans="1:15" x14ac:dyDescent="0.25">
      <c r="A49" s="1100" t="s">
        <v>379</v>
      </c>
      <c r="B49" s="1101"/>
      <c r="C49" s="1101"/>
      <c r="D49" s="1101"/>
      <c r="E49" s="1101"/>
      <c r="F49" s="1101"/>
      <c r="G49" s="1104" t="s">
        <v>380</v>
      </c>
      <c r="H49" s="1104"/>
      <c r="I49" s="1104"/>
      <c r="J49" s="1104"/>
      <c r="K49" s="1104"/>
      <c r="L49" s="1104"/>
      <c r="M49" s="1104"/>
      <c r="N49" s="1104"/>
      <c r="O49" s="1104"/>
    </row>
    <row r="50" spans="1:15" x14ac:dyDescent="0.25">
      <c r="A50" s="1102"/>
      <c r="B50" s="1103"/>
      <c r="C50" s="1103"/>
      <c r="D50" s="1103"/>
      <c r="E50" s="1103"/>
      <c r="F50" s="1103"/>
      <c r="G50" s="1104"/>
      <c r="H50" s="1104"/>
      <c r="I50" s="1104"/>
      <c r="J50" s="1104"/>
      <c r="K50" s="1104"/>
      <c r="L50" s="1104"/>
      <c r="M50" s="1104"/>
      <c r="N50" s="1104"/>
      <c r="O50" s="1104"/>
    </row>
    <row r="51" spans="1:15" ht="15.75" x14ac:dyDescent="0.25">
      <c r="A51" s="1096" t="s">
        <v>75</v>
      </c>
      <c r="B51" s="1097"/>
      <c r="C51" s="1097"/>
      <c r="D51" s="1097"/>
      <c r="E51" s="1097"/>
      <c r="F51" s="1097"/>
      <c r="G51" s="1099" t="s">
        <v>76</v>
      </c>
      <c r="H51" s="1099"/>
      <c r="I51" s="1099"/>
      <c r="J51" s="1099"/>
      <c r="K51" s="1099"/>
      <c r="L51" s="1099"/>
      <c r="M51" s="1099"/>
      <c r="N51" s="1099"/>
      <c r="O51" s="1099"/>
    </row>
    <row r="52" spans="1:15" x14ac:dyDescent="0.25">
      <c r="A52" s="1123" t="s">
        <v>380</v>
      </c>
      <c r="B52" s="1123"/>
      <c r="C52" s="1123"/>
      <c r="D52" s="1123"/>
      <c r="E52" s="1123"/>
      <c r="F52" s="1123"/>
      <c r="G52" s="1123" t="s">
        <v>380</v>
      </c>
      <c r="H52" s="1123"/>
      <c r="I52" s="1123"/>
      <c r="J52" s="1123"/>
      <c r="K52" s="1123"/>
      <c r="L52" s="1123"/>
      <c r="M52" s="1123"/>
      <c r="N52" s="1123"/>
      <c r="O52" s="1123"/>
    </row>
    <row r="53" spans="1:15" x14ac:dyDescent="0.25">
      <c r="A53" s="1123"/>
      <c r="B53" s="1123"/>
      <c r="C53" s="1123"/>
      <c r="D53" s="1123"/>
      <c r="E53" s="1123"/>
      <c r="F53" s="1123"/>
      <c r="G53" s="1123"/>
      <c r="H53" s="1123"/>
      <c r="I53" s="1123"/>
      <c r="J53" s="1123"/>
      <c r="K53" s="1123"/>
      <c r="L53" s="1123"/>
      <c r="M53" s="1123"/>
      <c r="N53" s="1123"/>
      <c r="O53" s="1123"/>
    </row>
    <row r="54" spans="1:15" ht="15.75" x14ac:dyDescent="0.25">
      <c r="A54" s="77"/>
      <c r="B54" s="78"/>
      <c r="C54" s="84"/>
      <c r="D54" s="84"/>
      <c r="E54" s="84"/>
      <c r="F54" s="84"/>
      <c r="G54" s="84"/>
      <c r="H54" s="84"/>
      <c r="I54" s="84"/>
      <c r="J54" s="84"/>
      <c r="K54" s="84"/>
      <c r="L54" s="84"/>
      <c r="M54" s="84"/>
      <c r="N54" s="84"/>
      <c r="O54" s="77"/>
    </row>
    <row r="55" spans="1:15" ht="15.75" x14ac:dyDescent="0.25">
      <c r="A55" s="84"/>
      <c r="B55" s="84"/>
      <c r="C55" s="77"/>
      <c r="D55" s="1015" t="s">
        <v>77</v>
      </c>
      <c r="E55" s="1016"/>
      <c r="F55" s="1016"/>
      <c r="G55" s="1016"/>
      <c r="H55" s="1016"/>
      <c r="I55" s="1016"/>
      <c r="J55" s="1016"/>
      <c r="K55" s="1016"/>
      <c r="L55" s="1016"/>
      <c r="M55" s="1016"/>
      <c r="N55" s="1016"/>
      <c r="O55" s="1017"/>
    </row>
    <row r="56" spans="1:15" ht="15.75" x14ac:dyDescent="0.25">
      <c r="A56" s="77"/>
      <c r="B56" s="78"/>
      <c r="C56" s="84"/>
      <c r="D56" s="167" t="s">
        <v>78</v>
      </c>
      <c r="E56" s="167" t="s">
        <v>79</v>
      </c>
      <c r="F56" s="167" t="s">
        <v>80</v>
      </c>
      <c r="G56" s="167" t="s">
        <v>81</v>
      </c>
      <c r="H56" s="167" t="s">
        <v>82</v>
      </c>
      <c r="I56" s="167" t="s">
        <v>83</v>
      </c>
      <c r="J56" s="167" t="s">
        <v>84</v>
      </c>
      <c r="K56" s="167" t="s">
        <v>85</v>
      </c>
      <c r="L56" s="167" t="s">
        <v>86</v>
      </c>
      <c r="M56" s="167" t="s">
        <v>87</v>
      </c>
      <c r="N56" s="167" t="s">
        <v>88</v>
      </c>
      <c r="O56" s="167" t="s">
        <v>89</v>
      </c>
    </row>
    <row r="57" spans="1:15" ht="15.75" x14ac:dyDescent="0.25">
      <c r="A57" s="1050" t="s">
        <v>90</v>
      </c>
      <c r="B57" s="1050"/>
      <c r="C57" s="1050"/>
      <c r="D57" s="147">
        <v>0</v>
      </c>
      <c r="E57" s="147">
        <v>0</v>
      </c>
      <c r="F57" s="147">
        <f>E57+1+0+2</f>
        <v>3</v>
      </c>
      <c r="G57" s="147">
        <f>F57+1+0+3</f>
        <v>7</v>
      </c>
      <c r="H57" s="147">
        <f>G57+1+1+5</f>
        <v>14</v>
      </c>
      <c r="I57" s="147">
        <f>H57+1+0+1</f>
        <v>16</v>
      </c>
      <c r="J57" s="147">
        <f>I57+1+0+0</f>
        <v>17</v>
      </c>
      <c r="K57" s="147">
        <f>J57+1+4+0</f>
        <v>22</v>
      </c>
      <c r="L57" s="147">
        <f>K57+0+3+1</f>
        <v>26</v>
      </c>
      <c r="M57" s="147">
        <f>L57+0+3+0</f>
        <v>29</v>
      </c>
      <c r="N57" s="147">
        <f>M57+0+1+0</f>
        <v>30</v>
      </c>
      <c r="O57" s="147">
        <f>N57+0+0+0</f>
        <v>30</v>
      </c>
    </row>
    <row r="58" spans="1:15" ht="15.75" x14ac:dyDescent="0.25">
      <c r="A58" s="2191" t="s">
        <v>91</v>
      </c>
      <c r="B58" s="2191"/>
      <c r="C58" s="2191"/>
      <c r="D58" s="32">
        <v>0</v>
      </c>
      <c r="E58" s="32">
        <v>0</v>
      </c>
      <c r="F58" s="32">
        <v>3</v>
      </c>
      <c r="G58" s="32">
        <f>F58+4</f>
        <v>7</v>
      </c>
      <c r="H58" s="32">
        <f>G58+7</f>
        <v>14</v>
      </c>
      <c r="I58" s="32">
        <f>H58+(5+2+0)</f>
        <v>21</v>
      </c>
      <c r="J58" s="32">
        <f>I58+(0+5+1)</f>
        <v>27</v>
      </c>
      <c r="K58" s="32">
        <f>J58+0+0+1</f>
        <v>28</v>
      </c>
      <c r="L58" s="32">
        <f>K58+0+4+2</f>
        <v>34</v>
      </c>
      <c r="M58" s="32"/>
      <c r="N58" s="32"/>
      <c r="O58" s="32"/>
    </row>
    <row r="59" spans="1:15" ht="15.75" x14ac:dyDescent="0.25">
      <c r="A59" s="2192" t="s">
        <v>381</v>
      </c>
      <c r="B59" s="2193"/>
      <c r="C59" s="2194"/>
      <c r="D59" s="171" t="e">
        <f>((D58/$J$53)*$O$13)</f>
        <v>#DIV/0!</v>
      </c>
      <c r="E59" s="171" t="e">
        <f>((E58/$J$53)*$O$13)</f>
        <v>#DIV/0!</v>
      </c>
      <c r="F59" s="171" t="e">
        <f>((F58/$J$53)*$O$13)</f>
        <v>#DIV/0!</v>
      </c>
      <c r="G59" s="171" t="e">
        <f t="shared" ref="G59:O59" si="0">((G58/$J$53)*$O$13)</f>
        <v>#DIV/0!</v>
      </c>
      <c r="H59" s="172" t="e">
        <f t="shared" si="0"/>
        <v>#DIV/0!</v>
      </c>
      <c r="I59" s="172" t="e">
        <f t="shared" si="0"/>
        <v>#DIV/0!</v>
      </c>
      <c r="J59" s="172" t="e">
        <f t="shared" si="0"/>
        <v>#DIV/0!</v>
      </c>
      <c r="K59" s="172" t="e">
        <f t="shared" si="0"/>
        <v>#DIV/0!</v>
      </c>
      <c r="L59" s="172" t="e">
        <f t="shared" si="0"/>
        <v>#DIV/0!</v>
      </c>
      <c r="M59" s="172" t="e">
        <f t="shared" si="0"/>
        <v>#DIV/0!</v>
      </c>
      <c r="N59" s="172" t="e">
        <f t="shared" si="0"/>
        <v>#DIV/0!</v>
      </c>
      <c r="O59" s="172" t="e">
        <f t="shared" si="0"/>
        <v>#DIV/0!</v>
      </c>
    </row>
    <row r="60" spans="1:15" ht="15.75" x14ac:dyDescent="0.25">
      <c r="A60" s="77"/>
      <c r="B60" s="78"/>
      <c r="C60" s="84"/>
      <c r="D60" s="84"/>
      <c r="E60" s="84"/>
      <c r="F60" s="84"/>
      <c r="G60" s="84"/>
      <c r="H60" s="84"/>
      <c r="I60" s="84"/>
      <c r="J60" s="84"/>
      <c r="K60" s="84"/>
      <c r="L60" s="84"/>
      <c r="M60" s="84"/>
      <c r="N60" s="84"/>
      <c r="O60" s="77"/>
    </row>
    <row r="61" spans="1:15" ht="32.25" thickBot="1" x14ac:dyDescent="0.3">
      <c r="A61" s="173" t="s">
        <v>9</v>
      </c>
      <c r="B61" s="2184" t="s">
        <v>321</v>
      </c>
      <c r="C61" s="2185"/>
      <c r="D61" s="2185"/>
      <c r="E61" s="2185"/>
      <c r="F61" s="2185"/>
      <c r="G61" s="2185"/>
      <c r="H61" s="2185"/>
      <c r="I61" s="2185"/>
      <c r="J61" s="2186"/>
      <c r="K61" s="2187" t="s">
        <v>11</v>
      </c>
      <c r="L61" s="2187"/>
      <c r="M61" s="2187"/>
      <c r="N61" s="2187"/>
      <c r="O61" s="174">
        <v>0.5</v>
      </c>
    </row>
    <row r="62" spans="1:15" ht="16.5" thickBot="1" x14ac:dyDescent="0.3">
      <c r="A62" s="175"/>
      <c r="B62" s="176"/>
      <c r="C62" s="177"/>
      <c r="D62" s="177"/>
      <c r="E62" s="177"/>
      <c r="F62" s="177"/>
      <c r="G62" s="177"/>
      <c r="H62" s="177"/>
      <c r="I62" s="177"/>
      <c r="J62" s="177"/>
      <c r="K62" s="177"/>
      <c r="L62" s="177"/>
      <c r="M62" s="177"/>
      <c r="N62" s="177"/>
      <c r="O62" s="178"/>
    </row>
    <row r="63" spans="1:15" ht="31.5" x14ac:dyDescent="0.25">
      <c r="A63" s="179" t="s">
        <v>202</v>
      </c>
      <c r="B63" s="2188" t="s">
        <v>382</v>
      </c>
      <c r="C63" s="2189"/>
      <c r="D63" s="2189"/>
      <c r="E63" s="2189"/>
      <c r="F63" s="2189"/>
      <c r="G63" s="2189"/>
      <c r="H63" s="2189"/>
      <c r="I63" s="2189"/>
      <c r="J63" s="2189"/>
      <c r="K63" s="2189"/>
      <c r="L63" s="2189"/>
      <c r="M63" s="2189"/>
      <c r="N63" s="2189"/>
      <c r="O63" s="2190"/>
    </row>
    <row r="64" spans="1:15" ht="31.5" x14ac:dyDescent="0.25">
      <c r="A64" s="83"/>
      <c r="B64" s="84"/>
      <c r="C64" s="85"/>
      <c r="D64" s="85"/>
      <c r="E64" s="1049" t="s">
        <v>14</v>
      </c>
      <c r="F64" s="1049"/>
      <c r="G64" s="1049"/>
      <c r="H64" s="1049"/>
      <c r="I64" s="146" t="s">
        <v>15</v>
      </c>
      <c r="J64" s="85"/>
      <c r="K64" s="85"/>
      <c r="L64" s="1049" t="s">
        <v>16</v>
      </c>
      <c r="M64" s="1049"/>
      <c r="N64" s="1049"/>
      <c r="O64" s="146" t="s">
        <v>15</v>
      </c>
    </row>
    <row r="65" spans="1:15" x14ac:dyDescent="0.25">
      <c r="A65" s="1002" t="s">
        <v>17</v>
      </c>
      <c r="B65" s="1008"/>
      <c r="C65" s="1008"/>
      <c r="D65" s="1003"/>
      <c r="E65" s="2181" t="s">
        <v>383</v>
      </c>
      <c r="F65" s="2182"/>
      <c r="G65" s="2182"/>
      <c r="H65" s="2183"/>
      <c r="I65" s="189">
        <v>100</v>
      </c>
      <c r="J65" s="1002" t="s">
        <v>19</v>
      </c>
      <c r="K65" s="1003"/>
      <c r="L65" s="2181" t="s">
        <v>384</v>
      </c>
      <c r="M65" s="2182"/>
      <c r="N65" s="2183"/>
      <c r="O65" s="189">
        <v>100</v>
      </c>
    </row>
    <row r="66" spans="1:15" x14ac:dyDescent="0.25">
      <c r="A66" s="1004"/>
      <c r="B66" s="1009"/>
      <c r="C66" s="1009"/>
      <c r="D66" s="1005"/>
      <c r="E66" s="2181" t="s">
        <v>385</v>
      </c>
      <c r="F66" s="2182" t="s">
        <v>385</v>
      </c>
      <c r="G66" s="2182" t="s">
        <v>385</v>
      </c>
      <c r="H66" s="2183" t="s">
        <v>385</v>
      </c>
      <c r="I66" s="189">
        <v>100</v>
      </c>
      <c r="J66" s="1004"/>
      <c r="K66" s="1005"/>
      <c r="L66" s="2181" t="s">
        <v>386</v>
      </c>
      <c r="M66" s="2182" t="s">
        <v>386</v>
      </c>
      <c r="N66" s="2183" t="s">
        <v>386</v>
      </c>
      <c r="O66" s="189">
        <v>100</v>
      </c>
    </row>
    <row r="67" spans="1:15" x14ac:dyDescent="0.25">
      <c r="A67" s="1004"/>
      <c r="B67" s="1009"/>
      <c r="C67" s="1009"/>
      <c r="D67" s="1005"/>
      <c r="E67" s="2181" t="s">
        <v>387</v>
      </c>
      <c r="F67" s="2182" t="s">
        <v>387</v>
      </c>
      <c r="G67" s="2182" t="s">
        <v>387</v>
      </c>
      <c r="H67" s="2183" t="s">
        <v>387</v>
      </c>
      <c r="I67" s="189">
        <v>100</v>
      </c>
      <c r="J67" s="1004"/>
      <c r="K67" s="1005"/>
      <c r="L67" s="2181" t="s">
        <v>388</v>
      </c>
      <c r="M67" s="2182" t="s">
        <v>388</v>
      </c>
      <c r="N67" s="2183" t="s">
        <v>388</v>
      </c>
      <c r="O67" s="189">
        <v>100</v>
      </c>
    </row>
    <row r="68" spans="1:15" x14ac:dyDescent="0.25">
      <c r="A68" s="1004"/>
      <c r="B68" s="1009"/>
      <c r="C68" s="1009"/>
      <c r="D68" s="1005"/>
      <c r="E68" s="2181" t="s">
        <v>357</v>
      </c>
      <c r="F68" s="2182" t="s">
        <v>357</v>
      </c>
      <c r="G68" s="2182" t="s">
        <v>357</v>
      </c>
      <c r="H68" s="2183" t="s">
        <v>357</v>
      </c>
      <c r="I68" s="189">
        <v>90</v>
      </c>
      <c r="J68" s="1004"/>
      <c r="K68" s="1005"/>
      <c r="L68" s="2181" t="s">
        <v>389</v>
      </c>
      <c r="M68" s="2182" t="s">
        <v>389</v>
      </c>
      <c r="N68" s="2183" t="s">
        <v>389</v>
      </c>
      <c r="O68" s="189">
        <v>100</v>
      </c>
    </row>
    <row r="69" spans="1:15" x14ac:dyDescent="0.25">
      <c r="A69" s="1004"/>
      <c r="B69" s="1009"/>
      <c r="C69" s="1009"/>
      <c r="D69" s="1005"/>
      <c r="E69" s="2181" t="s">
        <v>351</v>
      </c>
      <c r="F69" s="2182" t="s">
        <v>351</v>
      </c>
      <c r="G69" s="2182" t="s">
        <v>351</v>
      </c>
      <c r="H69" s="2183" t="s">
        <v>351</v>
      </c>
      <c r="I69" s="189">
        <v>80</v>
      </c>
      <c r="J69" s="1004"/>
      <c r="K69" s="1005"/>
      <c r="L69" s="2181" t="s">
        <v>390</v>
      </c>
      <c r="M69" s="2182" t="s">
        <v>390</v>
      </c>
      <c r="N69" s="2183" t="s">
        <v>390</v>
      </c>
      <c r="O69" s="189">
        <v>100</v>
      </c>
    </row>
    <row r="70" spans="1:15" x14ac:dyDescent="0.25">
      <c r="A70" s="1004"/>
      <c r="B70" s="1009"/>
      <c r="C70" s="1009"/>
      <c r="D70" s="1005"/>
      <c r="E70" s="2181" t="s">
        <v>343</v>
      </c>
      <c r="F70" s="2182" t="s">
        <v>343</v>
      </c>
      <c r="G70" s="2182" t="s">
        <v>343</v>
      </c>
      <c r="H70" s="2183" t="s">
        <v>343</v>
      </c>
      <c r="I70" s="189">
        <v>70</v>
      </c>
      <c r="J70" s="1004"/>
      <c r="K70" s="1005"/>
      <c r="L70" s="2181" t="s">
        <v>391</v>
      </c>
      <c r="M70" s="2182" t="s">
        <v>391</v>
      </c>
      <c r="N70" s="2183" t="s">
        <v>391</v>
      </c>
      <c r="O70" s="189">
        <v>100</v>
      </c>
    </row>
    <row r="71" spans="1:15" x14ac:dyDescent="0.25">
      <c r="A71" s="1004"/>
      <c r="B71" s="1009"/>
      <c r="C71" s="1009"/>
      <c r="D71" s="1005"/>
      <c r="E71" s="2181" t="s">
        <v>345</v>
      </c>
      <c r="F71" s="2182" t="s">
        <v>345</v>
      </c>
      <c r="G71" s="2182" t="s">
        <v>345</v>
      </c>
      <c r="H71" s="2183" t="s">
        <v>345</v>
      </c>
      <c r="I71" s="189">
        <v>70</v>
      </c>
      <c r="J71" s="1004"/>
      <c r="K71" s="1005"/>
      <c r="L71" s="2181" t="s">
        <v>367</v>
      </c>
      <c r="M71" s="2182" t="s">
        <v>367</v>
      </c>
      <c r="N71" s="2183" t="s">
        <v>367</v>
      </c>
      <c r="O71" s="189">
        <v>90</v>
      </c>
    </row>
    <row r="72" spans="1:15" x14ac:dyDescent="0.25">
      <c r="A72" s="1004"/>
      <c r="B72" s="1009"/>
      <c r="C72" s="1009"/>
      <c r="D72" s="1005"/>
      <c r="E72" s="2181" t="s">
        <v>347</v>
      </c>
      <c r="F72" s="2182" t="s">
        <v>347</v>
      </c>
      <c r="G72" s="2182" t="s">
        <v>347</v>
      </c>
      <c r="H72" s="2183" t="s">
        <v>347</v>
      </c>
      <c r="I72" s="189">
        <v>70</v>
      </c>
      <c r="J72" s="1004"/>
      <c r="K72" s="1005"/>
      <c r="L72" s="2181" t="s">
        <v>368</v>
      </c>
      <c r="M72" s="2182" t="s">
        <v>368</v>
      </c>
      <c r="N72" s="2183" t="s">
        <v>368</v>
      </c>
      <c r="O72" s="189">
        <v>90</v>
      </c>
    </row>
    <row r="73" spans="1:15" x14ac:dyDescent="0.25">
      <c r="A73" s="1004"/>
      <c r="B73" s="1009"/>
      <c r="C73" s="1009"/>
      <c r="D73" s="1005"/>
      <c r="E73" s="2181" t="s">
        <v>392</v>
      </c>
      <c r="F73" s="2182" t="s">
        <v>392</v>
      </c>
      <c r="G73" s="2182" t="s">
        <v>392</v>
      </c>
      <c r="H73" s="2183" t="s">
        <v>392</v>
      </c>
      <c r="I73" s="189">
        <v>70</v>
      </c>
      <c r="J73" s="1004"/>
      <c r="K73" s="1005"/>
      <c r="L73" s="2181" t="s">
        <v>370</v>
      </c>
      <c r="M73" s="2182" t="s">
        <v>370</v>
      </c>
      <c r="N73" s="2183" t="s">
        <v>370</v>
      </c>
      <c r="O73" s="189">
        <v>90</v>
      </c>
    </row>
    <row r="74" spans="1:15" x14ac:dyDescent="0.25">
      <c r="A74" s="1004"/>
      <c r="B74" s="1009"/>
      <c r="C74" s="1009"/>
      <c r="D74" s="1005"/>
      <c r="E74" s="2181" t="s">
        <v>393</v>
      </c>
      <c r="F74" s="2182" t="s">
        <v>393</v>
      </c>
      <c r="G74" s="2182" t="s">
        <v>393</v>
      </c>
      <c r="H74" s="2183" t="s">
        <v>393</v>
      </c>
      <c r="I74" s="189">
        <v>70</v>
      </c>
      <c r="J74" s="1004"/>
      <c r="K74" s="1005"/>
      <c r="L74" s="2181" t="s">
        <v>371</v>
      </c>
      <c r="M74" s="2182" t="s">
        <v>371</v>
      </c>
      <c r="N74" s="2183" t="s">
        <v>371</v>
      </c>
      <c r="O74" s="189">
        <v>90</v>
      </c>
    </row>
    <row r="75" spans="1:15" x14ac:dyDescent="0.25">
      <c r="A75" s="1004"/>
      <c r="B75" s="1009"/>
      <c r="C75" s="1009"/>
      <c r="D75" s="1005"/>
      <c r="E75" s="2181" t="s">
        <v>394</v>
      </c>
      <c r="F75" s="2182" t="s">
        <v>394</v>
      </c>
      <c r="G75" s="2182" t="s">
        <v>394</v>
      </c>
      <c r="H75" s="2183" t="s">
        <v>394</v>
      </c>
      <c r="I75" s="189">
        <v>70</v>
      </c>
      <c r="J75" s="1004"/>
      <c r="K75" s="1005"/>
      <c r="L75" s="2181" t="s">
        <v>361</v>
      </c>
      <c r="M75" s="2182" t="s">
        <v>361</v>
      </c>
      <c r="N75" s="2183" t="s">
        <v>361</v>
      </c>
      <c r="O75" s="189">
        <v>80</v>
      </c>
    </row>
    <row r="76" spans="1:15" x14ac:dyDescent="0.25">
      <c r="A76" s="1004"/>
      <c r="B76" s="1009"/>
      <c r="C76" s="1009"/>
      <c r="D76" s="1005"/>
      <c r="E76" s="2181" t="s">
        <v>349</v>
      </c>
      <c r="F76" s="2182" t="s">
        <v>349</v>
      </c>
      <c r="G76" s="2182" t="s">
        <v>349</v>
      </c>
      <c r="H76" s="2183" t="s">
        <v>349</v>
      </c>
      <c r="I76" s="189">
        <v>60</v>
      </c>
      <c r="J76" s="1004"/>
      <c r="K76" s="1005"/>
      <c r="L76" s="2181" t="s">
        <v>362</v>
      </c>
      <c r="M76" s="2182" t="s">
        <v>362</v>
      </c>
      <c r="N76" s="2183" t="s">
        <v>362</v>
      </c>
      <c r="O76" s="189">
        <v>80</v>
      </c>
    </row>
    <row r="77" spans="1:15" x14ac:dyDescent="0.25">
      <c r="A77" s="1004"/>
      <c r="B77" s="1009"/>
      <c r="C77" s="1009"/>
      <c r="D77" s="1005"/>
      <c r="E77" s="2181" t="s">
        <v>355</v>
      </c>
      <c r="F77" s="2182" t="s">
        <v>355</v>
      </c>
      <c r="G77" s="2182" t="s">
        <v>355</v>
      </c>
      <c r="H77" s="2183" t="s">
        <v>355</v>
      </c>
      <c r="I77" s="189">
        <v>60</v>
      </c>
      <c r="J77" s="1004"/>
      <c r="K77" s="1005"/>
      <c r="L77" s="2181" t="s">
        <v>363</v>
      </c>
      <c r="M77" s="2182" t="s">
        <v>363</v>
      </c>
      <c r="N77" s="2183" t="s">
        <v>363</v>
      </c>
      <c r="O77" s="189">
        <v>80</v>
      </c>
    </row>
    <row r="78" spans="1:15" x14ac:dyDescent="0.25">
      <c r="A78" s="1004"/>
      <c r="B78" s="1009"/>
      <c r="C78" s="1009"/>
      <c r="D78" s="1005"/>
      <c r="E78" s="2181" t="s">
        <v>353</v>
      </c>
      <c r="F78" s="2182" t="s">
        <v>353</v>
      </c>
      <c r="G78" s="2182" t="s">
        <v>353</v>
      </c>
      <c r="H78" s="2183" t="s">
        <v>353</v>
      </c>
      <c r="I78" s="189">
        <v>40</v>
      </c>
      <c r="J78" s="1004"/>
      <c r="K78" s="1005"/>
      <c r="L78" s="2181" t="s">
        <v>364</v>
      </c>
      <c r="M78" s="2182" t="s">
        <v>364</v>
      </c>
      <c r="N78" s="2183" t="s">
        <v>364</v>
      </c>
      <c r="O78" s="189">
        <v>80</v>
      </c>
    </row>
    <row r="79" spans="1:15" x14ac:dyDescent="0.25">
      <c r="A79" s="1004"/>
      <c r="B79" s="1009"/>
      <c r="C79" s="1009"/>
      <c r="D79" s="1005"/>
      <c r="E79" s="2181" t="s">
        <v>339</v>
      </c>
      <c r="F79" s="2182" t="s">
        <v>339</v>
      </c>
      <c r="G79" s="2182" t="s">
        <v>339</v>
      </c>
      <c r="H79" s="2183" t="s">
        <v>339</v>
      </c>
      <c r="I79" s="189">
        <v>30</v>
      </c>
      <c r="J79" s="1004"/>
      <c r="K79" s="1005"/>
      <c r="L79" s="2181" t="s">
        <v>365</v>
      </c>
      <c r="M79" s="2182" t="s">
        <v>365</v>
      </c>
      <c r="N79" s="2183" t="s">
        <v>365</v>
      </c>
      <c r="O79" s="189">
        <v>80</v>
      </c>
    </row>
    <row r="80" spans="1:15" x14ac:dyDescent="0.25">
      <c r="A80" s="1004"/>
      <c r="B80" s="1009"/>
      <c r="C80" s="1009"/>
      <c r="D80" s="1005"/>
      <c r="E80" s="2181" t="s">
        <v>341</v>
      </c>
      <c r="F80" s="2182" t="s">
        <v>341</v>
      </c>
      <c r="G80" s="2182" t="s">
        <v>341</v>
      </c>
      <c r="H80" s="2183" t="s">
        <v>341</v>
      </c>
      <c r="I80" s="189">
        <v>30</v>
      </c>
      <c r="J80" s="1004"/>
      <c r="K80" s="1005"/>
      <c r="L80" s="2181" t="s">
        <v>366</v>
      </c>
      <c r="M80" s="2182" t="s">
        <v>366</v>
      </c>
      <c r="N80" s="2183" t="s">
        <v>366</v>
      </c>
      <c r="O80" s="189">
        <v>80</v>
      </c>
    </row>
    <row r="81" spans="1:15" x14ac:dyDescent="0.25">
      <c r="A81" s="1004"/>
      <c r="B81" s="1009"/>
      <c r="C81" s="1009"/>
      <c r="D81" s="1005"/>
      <c r="E81" s="1045"/>
      <c r="F81" s="1045"/>
      <c r="G81" s="1045"/>
      <c r="H81" s="1045"/>
      <c r="I81" s="88"/>
      <c r="J81" s="1004"/>
      <c r="K81" s="1005"/>
      <c r="L81" s="2181" t="s">
        <v>354</v>
      </c>
      <c r="M81" s="2182" t="s">
        <v>354</v>
      </c>
      <c r="N81" s="2183" t="s">
        <v>354</v>
      </c>
      <c r="O81" s="189">
        <v>70</v>
      </c>
    </row>
    <row r="82" spans="1:15" x14ac:dyDescent="0.25">
      <c r="A82" s="1004"/>
      <c r="B82" s="1009"/>
      <c r="C82" s="1009"/>
      <c r="D82" s="1005"/>
      <c r="E82" s="1045"/>
      <c r="F82" s="1045"/>
      <c r="G82" s="1045"/>
      <c r="H82" s="1045"/>
      <c r="I82" s="88"/>
      <c r="J82" s="1004"/>
      <c r="K82" s="1005"/>
      <c r="L82" s="2181" t="s">
        <v>356</v>
      </c>
      <c r="M82" s="2182" t="s">
        <v>356</v>
      </c>
      <c r="N82" s="2183" t="s">
        <v>356</v>
      </c>
      <c r="O82" s="189">
        <v>70</v>
      </c>
    </row>
    <row r="83" spans="1:15" x14ac:dyDescent="0.25">
      <c r="A83" s="1004"/>
      <c r="B83" s="1009"/>
      <c r="C83" s="1009"/>
      <c r="D83" s="1005"/>
      <c r="E83" s="1045"/>
      <c r="F83" s="1045"/>
      <c r="G83" s="1045"/>
      <c r="H83" s="1045"/>
      <c r="I83" s="88"/>
      <c r="J83" s="1004"/>
      <c r="K83" s="1005"/>
      <c r="L83" s="2181" t="s">
        <v>358</v>
      </c>
      <c r="M83" s="2182" t="s">
        <v>358</v>
      </c>
      <c r="N83" s="2183" t="s">
        <v>358</v>
      </c>
      <c r="O83" s="189">
        <v>70</v>
      </c>
    </row>
    <row r="84" spans="1:15" x14ac:dyDescent="0.25">
      <c r="A84" s="1004"/>
      <c r="B84" s="1009"/>
      <c r="C84" s="1009"/>
      <c r="D84" s="1005"/>
      <c r="E84" s="1045"/>
      <c r="F84" s="1045"/>
      <c r="G84" s="1045"/>
      <c r="H84" s="1045"/>
      <c r="I84" s="88"/>
      <c r="J84" s="1004"/>
      <c r="K84" s="1005"/>
      <c r="L84" s="2181" t="s">
        <v>359</v>
      </c>
      <c r="M84" s="2182" t="s">
        <v>359</v>
      </c>
      <c r="N84" s="2183" t="s">
        <v>359</v>
      </c>
      <c r="O84" s="189">
        <v>70</v>
      </c>
    </row>
    <row r="85" spans="1:15" x14ac:dyDescent="0.25">
      <c r="A85" s="1004"/>
      <c r="B85" s="1009"/>
      <c r="C85" s="1009"/>
      <c r="D85" s="1005"/>
      <c r="E85" s="1045"/>
      <c r="F85" s="1045"/>
      <c r="G85" s="1045"/>
      <c r="H85" s="1045"/>
      <c r="I85" s="88"/>
      <c r="J85" s="1004"/>
      <c r="K85" s="1005"/>
      <c r="L85" s="2181" t="s">
        <v>360</v>
      </c>
      <c r="M85" s="2182" t="s">
        <v>360</v>
      </c>
      <c r="N85" s="2183" t="s">
        <v>360</v>
      </c>
      <c r="O85" s="189">
        <v>70</v>
      </c>
    </row>
    <row r="86" spans="1:15" x14ac:dyDescent="0.25">
      <c r="A86" s="1004"/>
      <c r="B86" s="1009"/>
      <c r="C86" s="1009"/>
      <c r="D86" s="1005"/>
      <c r="E86" s="1045"/>
      <c r="F86" s="1045"/>
      <c r="G86" s="1045"/>
      <c r="H86" s="1045"/>
      <c r="I86" s="88"/>
      <c r="J86" s="1004"/>
      <c r="K86" s="1005"/>
      <c r="L86" s="2181" t="s">
        <v>395</v>
      </c>
      <c r="M86" s="2182" t="s">
        <v>395</v>
      </c>
      <c r="N86" s="2183" t="s">
        <v>395</v>
      </c>
      <c r="O86" s="189">
        <v>70</v>
      </c>
    </row>
    <row r="87" spans="1:15" x14ac:dyDescent="0.25">
      <c r="A87" s="1004"/>
      <c r="B87" s="1009"/>
      <c r="C87" s="1009"/>
      <c r="D87" s="1005"/>
      <c r="E87" s="1045"/>
      <c r="F87" s="1045"/>
      <c r="G87" s="1045"/>
      <c r="H87" s="1045"/>
      <c r="I87" s="88"/>
      <c r="J87" s="1004"/>
      <c r="K87" s="1005"/>
      <c r="L87" s="2181" t="s">
        <v>369</v>
      </c>
      <c r="M87" s="2182" t="s">
        <v>369</v>
      </c>
      <c r="N87" s="2183" t="s">
        <v>369</v>
      </c>
      <c r="O87" s="189">
        <v>40</v>
      </c>
    </row>
    <row r="88" spans="1:15" x14ac:dyDescent="0.25">
      <c r="A88" s="1004"/>
      <c r="B88" s="1009"/>
      <c r="C88" s="1009"/>
      <c r="D88" s="1005"/>
      <c r="E88" s="1045"/>
      <c r="F88" s="1045"/>
      <c r="G88" s="1045"/>
      <c r="H88" s="1045"/>
      <c r="I88" s="88"/>
      <c r="J88" s="1004"/>
      <c r="K88" s="1005"/>
      <c r="L88" s="2181" t="s">
        <v>338</v>
      </c>
      <c r="M88" s="2182" t="s">
        <v>338</v>
      </c>
      <c r="N88" s="2183" t="s">
        <v>338</v>
      </c>
      <c r="O88" s="189">
        <v>30</v>
      </c>
    </row>
    <row r="89" spans="1:15" x14ac:dyDescent="0.25">
      <c r="A89" s="1004"/>
      <c r="B89" s="1009"/>
      <c r="C89" s="1009"/>
      <c r="D89" s="1005"/>
      <c r="E89" s="1045"/>
      <c r="F89" s="1045"/>
      <c r="G89" s="1045"/>
      <c r="H89" s="1045"/>
      <c r="I89" s="88"/>
      <c r="J89" s="1004"/>
      <c r="K89" s="1005"/>
      <c r="L89" s="2181" t="s">
        <v>340</v>
      </c>
      <c r="M89" s="2182" t="s">
        <v>340</v>
      </c>
      <c r="N89" s="2183" t="s">
        <v>340</v>
      </c>
      <c r="O89" s="189">
        <v>30</v>
      </c>
    </row>
    <row r="90" spans="1:15" x14ac:dyDescent="0.25">
      <c r="A90" s="1004"/>
      <c r="B90" s="1009"/>
      <c r="C90" s="1009"/>
      <c r="D90" s="1005"/>
      <c r="E90" s="1045"/>
      <c r="F90" s="1045"/>
      <c r="G90" s="1045"/>
      <c r="H90" s="1045"/>
      <c r="I90" s="88"/>
      <c r="J90" s="1004"/>
      <c r="K90" s="1005"/>
      <c r="L90" s="2181" t="s">
        <v>342</v>
      </c>
      <c r="M90" s="2182" t="s">
        <v>342</v>
      </c>
      <c r="N90" s="2183" t="s">
        <v>342</v>
      </c>
      <c r="O90" s="189">
        <v>30</v>
      </c>
    </row>
    <row r="91" spans="1:15" x14ac:dyDescent="0.25">
      <c r="A91" s="1004"/>
      <c r="B91" s="1009"/>
      <c r="C91" s="1009"/>
      <c r="D91" s="1005"/>
      <c r="E91" s="1045"/>
      <c r="F91" s="1045"/>
      <c r="G91" s="1045"/>
      <c r="H91" s="1045"/>
      <c r="I91" s="88"/>
      <c r="J91" s="1004"/>
      <c r="K91" s="1005"/>
      <c r="L91" s="2181" t="s">
        <v>344</v>
      </c>
      <c r="M91" s="2182" t="s">
        <v>344</v>
      </c>
      <c r="N91" s="2183" t="s">
        <v>344</v>
      </c>
      <c r="O91" s="189">
        <v>30</v>
      </c>
    </row>
    <row r="92" spans="1:15" x14ac:dyDescent="0.25">
      <c r="A92" s="1004"/>
      <c r="B92" s="1009"/>
      <c r="C92" s="1009"/>
      <c r="D92" s="1005"/>
      <c r="E92" s="1045"/>
      <c r="F92" s="1045"/>
      <c r="G92" s="1045"/>
      <c r="H92" s="1045"/>
      <c r="I92" s="88"/>
      <c r="J92" s="1004"/>
      <c r="K92" s="1005"/>
      <c r="L92" s="2181" t="s">
        <v>346</v>
      </c>
      <c r="M92" s="2182" t="s">
        <v>346</v>
      </c>
      <c r="N92" s="2183" t="s">
        <v>346</v>
      </c>
      <c r="O92" s="189">
        <v>30</v>
      </c>
    </row>
    <row r="93" spans="1:15" x14ac:dyDescent="0.25">
      <c r="A93" s="1004"/>
      <c r="B93" s="1009"/>
      <c r="C93" s="1009"/>
      <c r="D93" s="1005"/>
      <c r="E93" s="1045"/>
      <c r="F93" s="1045"/>
      <c r="G93" s="1045"/>
      <c r="H93" s="1045"/>
      <c r="I93" s="88"/>
      <c r="J93" s="1004"/>
      <c r="K93" s="1005"/>
      <c r="L93" s="2181" t="s">
        <v>348</v>
      </c>
      <c r="M93" s="2182" t="s">
        <v>348</v>
      </c>
      <c r="N93" s="2183" t="s">
        <v>348</v>
      </c>
      <c r="O93" s="189">
        <v>30</v>
      </c>
    </row>
    <row r="94" spans="1:15" x14ac:dyDescent="0.25">
      <c r="A94" s="1004"/>
      <c r="B94" s="1009"/>
      <c r="C94" s="1009"/>
      <c r="D94" s="1005"/>
      <c r="E94" s="1045"/>
      <c r="F94" s="1045"/>
      <c r="G94" s="1045"/>
      <c r="H94" s="1045"/>
      <c r="I94" s="88"/>
      <c r="J94" s="1004"/>
      <c r="K94" s="1005"/>
      <c r="L94" s="2181" t="s">
        <v>350</v>
      </c>
      <c r="M94" s="2182" t="s">
        <v>350</v>
      </c>
      <c r="N94" s="2183" t="s">
        <v>350</v>
      </c>
      <c r="O94" s="189">
        <v>30</v>
      </c>
    </row>
    <row r="95" spans="1:15" x14ac:dyDescent="0.25">
      <c r="A95" s="1004"/>
      <c r="B95" s="1009"/>
      <c r="C95" s="1009"/>
      <c r="D95" s="1005"/>
      <c r="E95" s="1045"/>
      <c r="F95" s="1045"/>
      <c r="G95" s="1045"/>
      <c r="H95" s="1045"/>
      <c r="I95" s="88"/>
      <c r="J95" s="1004"/>
      <c r="K95" s="1005"/>
      <c r="L95" s="2181" t="s">
        <v>352</v>
      </c>
      <c r="M95" s="2182" t="s">
        <v>352</v>
      </c>
      <c r="N95" s="2183" t="s">
        <v>352</v>
      </c>
      <c r="O95" s="189">
        <v>30</v>
      </c>
    </row>
    <row r="96" spans="1:15" x14ac:dyDescent="0.25">
      <c r="A96" s="1006"/>
      <c r="B96" s="1010"/>
      <c r="C96" s="1010"/>
      <c r="D96" s="1007"/>
      <c r="E96" s="1045"/>
      <c r="F96" s="1045"/>
      <c r="G96" s="1045"/>
      <c r="H96" s="1045"/>
      <c r="I96" s="88"/>
      <c r="J96" s="1006"/>
      <c r="K96" s="1007"/>
      <c r="L96" s="1045"/>
      <c r="M96" s="1045"/>
      <c r="N96" s="1045"/>
      <c r="O96" s="145"/>
    </row>
    <row r="97" spans="1:15" ht="15.75" x14ac:dyDescent="0.25">
      <c r="A97" s="83"/>
      <c r="B97" s="84"/>
      <c r="C97" s="85"/>
      <c r="D97" s="85"/>
      <c r="E97" s="85"/>
      <c r="F97" s="85"/>
      <c r="G97" s="85"/>
      <c r="H97" s="85"/>
      <c r="I97" s="85"/>
      <c r="J97" s="85"/>
      <c r="K97" s="85"/>
      <c r="L97" s="85"/>
      <c r="M97" s="85"/>
      <c r="N97" s="85"/>
      <c r="O97" s="83"/>
    </row>
    <row r="98" spans="1:15" ht="15.75" x14ac:dyDescent="0.25">
      <c r="A98" s="83"/>
      <c r="B98" s="84"/>
      <c r="C98" s="85"/>
      <c r="D98" s="85"/>
      <c r="E98" s="85"/>
      <c r="F98" s="85"/>
      <c r="G98" s="85"/>
      <c r="H98" s="85"/>
      <c r="I98" s="85"/>
      <c r="J98" s="85"/>
      <c r="K98" s="85"/>
      <c r="L98" s="85"/>
      <c r="M98" s="85"/>
      <c r="N98" s="85"/>
      <c r="O98" s="83"/>
    </row>
    <row r="99" spans="1:15" ht="63" x14ac:dyDescent="0.25">
      <c r="A99" s="180" t="s">
        <v>48</v>
      </c>
      <c r="B99" s="181" t="s">
        <v>49</v>
      </c>
      <c r="C99" s="181" t="s">
        <v>50</v>
      </c>
      <c r="D99" s="181" t="s">
        <v>51</v>
      </c>
      <c r="E99" s="180" t="s">
        <v>52</v>
      </c>
      <c r="F99" s="2179" t="s">
        <v>53</v>
      </c>
      <c r="G99" s="2179"/>
      <c r="H99" s="2179" t="s">
        <v>54</v>
      </c>
      <c r="I99" s="2179"/>
      <c r="J99" s="181" t="s">
        <v>55</v>
      </c>
      <c r="K99" s="2179" t="s">
        <v>56</v>
      </c>
      <c r="L99" s="2179"/>
      <c r="M99" s="2056" t="s">
        <v>57</v>
      </c>
      <c r="N99" s="2057"/>
      <c r="O99" s="2058"/>
    </row>
    <row r="100" spans="1:15" ht="105" x14ac:dyDescent="0.25">
      <c r="A100" s="109" t="s">
        <v>58</v>
      </c>
      <c r="B100" s="63">
        <v>50</v>
      </c>
      <c r="C100" s="182" t="s">
        <v>396</v>
      </c>
      <c r="D100" s="182" t="s">
        <v>262</v>
      </c>
      <c r="E100" s="182"/>
      <c r="F100" s="2180" t="s">
        <v>397</v>
      </c>
      <c r="G100" s="2180"/>
      <c r="H100" s="1472" t="s">
        <v>398</v>
      </c>
      <c r="I100" s="1473"/>
      <c r="J100" s="149">
        <v>504</v>
      </c>
      <c r="K100" s="1134" t="s">
        <v>291</v>
      </c>
      <c r="L100" s="1136"/>
      <c r="M100" s="1109" t="s">
        <v>376</v>
      </c>
      <c r="N100" s="1109"/>
      <c r="O100" s="1109"/>
    </row>
    <row r="101" spans="1:15" ht="15.75" x14ac:dyDescent="0.25">
      <c r="A101" s="1765" t="s">
        <v>67</v>
      </c>
      <c r="B101" s="1766"/>
      <c r="C101" s="1112" t="s">
        <v>399</v>
      </c>
      <c r="D101" s="1072"/>
      <c r="E101" s="1072"/>
      <c r="F101" s="1072"/>
      <c r="G101" s="1073"/>
      <c r="H101" s="1767" t="s">
        <v>69</v>
      </c>
      <c r="I101" s="2176"/>
      <c r="J101" s="2177"/>
      <c r="K101" s="1116" t="s">
        <v>400</v>
      </c>
      <c r="L101" s="1116"/>
      <c r="M101" s="1116"/>
      <c r="N101" s="1116"/>
      <c r="O101" s="1117"/>
    </row>
    <row r="102" spans="1:15" ht="15.75" x14ac:dyDescent="0.25">
      <c r="A102" s="2172" t="s">
        <v>71</v>
      </c>
      <c r="B102" s="2173"/>
      <c r="C102" s="2173"/>
      <c r="D102" s="2173"/>
      <c r="E102" s="2173"/>
      <c r="F102" s="2178"/>
      <c r="G102" s="2174" t="s">
        <v>72</v>
      </c>
      <c r="H102" s="2174"/>
      <c r="I102" s="2174"/>
      <c r="J102" s="2174"/>
      <c r="K102" s="2174"/>
      <c r="L102" s="2174"/>
      <c r="M102" s="2174"/>
      <c r="N102" s="2174"/>
      <c r="O102" s="2174"/>
    </row>
    <row r="103" spans="1:15" x14ac:dyDescent="0.25">
      <c r="A103" s="2167" t="s">
        <v>401</v>
      </c>
      <c r="B103" s="2168"/>
      <c r="C103" s="2168"/>
      <c r="D103" s="2168"/>
      <c r="E103" s="2168"/>
      <c r="F103" s="2168"/>
      <c r="G103" s="2171" t="s">
        <v>402</v>
      </c>
      <c r="H103" s="2171"/>
      <c r="I103" s="2171"/>
      <c r="J103" s="2171"/>
      <c r="K103" s="2171"/>
      <c r="L103" s="2171"/>
      <c r="M103" s="2171"/>
      <c r="N103" s="2171"/>
      <c r="O103" s="2171"/>
    </row>
    <row r="104" spans="1:15" x14ac:dyDescent="0.25">
      <c r="A104" s="2169"/>
      <c r="B104" s="2170"/>
      <c r="C104" s="2170"/>
      <c r="D104" s="2170"/>
      <c r="E104" s="2170"/>
      <c r="F104" s="2170"/>
      <c r="G104" s="2171"/>
      <c r="H104" s="2171"/>
      <c r="I104" s="2171"/>
      <c r="J104" s="2171"/>
      <c r="K104" s="2171"/>
      <c r="L104" s="2171"/>
      <c r="M104" s="2171"/>
      <c r="N104" s="2171"/>
      <c r="O104" s="2171"/>
    </row>
    <row r="105" spans="1:15" ht="15.75" x14ac:dyDescent="0.25">
      <c r="A105" s="2172" t="s">
        <v>75</v>
      </c>
      <c r="B105" s="2173"/>
      <c r="C105" s="2173"/>
      <c r="D105" s="2173"/>
      <c r="E105" s="2173"/>
      <c r="F105" s="2173"/>
      <c r="G105" s="2174" t="s">
        <v>76</v>
      </c>
      <c r="H105" s="2174"/>
      <c r="I105" s="2174"/>
      <c r="J105" s="2174"/>
      <c r="K105" s="2174"/>
      <c r="L105" s="2174"/>
      <c r="M105" s="2174"/>
      <c r="N105" s="2174"/>
      <c r="O105" s="2174"/>
    </row>
    <row r="106" spans="1:15" x14ac:dyDescent="0.25">
      <c r="A106" s="2175" t="s">
        <v>403</v>
      </c>
      <c r="B106" s="2175"/>
      <c r="C106" s="2175"/>
      <c r="D106" s="2175"/>
      <c r="E106" s="2175"/>
      <c r="F106" s="2175"/>
      <c r="G106" s="2175" t="s">
        <v>403</v>
      </c>
      <c r="H106" s="2175"/>
      <c r="I106" s="2175"/>
      <c r="J106" s="2175"/>
      <c r="K106" s="2175"/>
      <c r="L106" s="2175"/>
      <c r="M106" s="2175"/>
      <c r="N106" s="2175"/>
      <c r="O106" s="2175"/>
    </row>
    <row r="107" spans="1:15" x14ac:dyDescent="0.25">
      <c r="A107" s="2175"/>
      <c r="B107" s="2175"/>
      <c r="C107" s="2175"/>
      <c r="D107" s="2175"/>
      <c r="E107" s="2175"/>
      <c r="F107" s="2175"/>
      <c r="G107" s="2175"/>
      <c r="H107" s="2175"/>
      <c r="I107" s="2175"/>
      <c r="J107" s="2175"/>
      <c r="K107" s="2175"/>
      <c r="L107" s="2175"/>
      <c r="M107" s="2175"/>
      <c r="N107" s="2175"/>
      <c r="O107" s="2175"/>
    </row>
    <row r="108" spans="1:15" ht="15.75" x14ac:dyDescent="0.25">
      <c r="A108" s="7"/>
      <c r="B108" s="8"/>
      <c r="C108" s="14"/>
      <c r="D108" s="14"/>
      <c r="E108" s="14"/>
      <c r="F108" s="14"/>
      <c r="G108" s="14"/>
      <c r="H108" s="14"/>
      <c r="I108" s="14"/>
      <c r="J108" s="14"/>
      <c r="K108" s="14"/>
      <c r="L108" s="14"/>
      <c r="M108" s="14"/>
      <c r="N108" s="14"/>
      <c r="O108" s="7"/>
    </row>
    <row r="109" spans="1:15" ht="15.75" x14ac:dyDescent="0.25">
      <c r="A109" s="183"/>
      <c r="B109" s="184"/>
      <c r="C109" s="185"/>
      <c r="D109" s="1765" t="s">
        <v>77</v>
      </c>
      <c r="E109" s="2158"/>
      <c r="F109" s="2158"/>
      <c r="G109" s="2158"/>
      <c r="H109" s="2158"/>
      <c r="I109" s="2158"/>
      <c r="J109" s="2158"/>
      <c r="K109" s="2158"/>
      <c r="L109" s="2158"/>
      <c r="M109" s="2158"/>
      <c r="N109" s="2158"/>
      <c r="O109" s="1766"/>
    </row>
    <row r="110" spans="1:15" ht="15.75" x14ac:dyDescent="0.25">
      <c r="A110" s="186"/>
      <c r="B110" s="14"/>
      <c r="C110" s="14"/>
      <c r="D110" s="181" t="s">
        <v>78</v>
      </c>
      <c r="E110" s="181" t="s">
        <v>79</v>
      </c>
      <c r="F110" s="181" t="s">
        <v>80</v>
      </c>
      <c r="G110" s="181" t="s">
        <v>81</v>
      </c>
      <c r="H110" s="181" t="s">
        <v>82</v>
      </c>
      <c r="I110" s="181" t="s">
        <v>83</v>
      </c>
      <c r="J110" s="181" t="s">
        <v>84</v>
      </c>
      <c r="K110" s="181" t="s">
        <v>85</v>
      </c>
      <c r="L110" s="181" t="s">
        <v>86</v>
      </c>
      <c r="M110" s="181" t="s">
        <v>87</v>
      </c>
      <c r="N110" s="181" t="s">
        <v>88</v>
      </c>
      <c r="O110" s="181" t="s">
        <v>89</v>
      </c>
    </row>
    <row r="111" spans="1:15" ht="15.75" x14ac:dyDescent="0.25">
      <c r="A111" s="2159" t="s">
        <v>90</v>
      </c>
      <c r="B111" s="2159"/>
      <c r="C111" s="2159"/>
      <c r="D111" s="187">
        <v>42</v>
      </c>
      <c r="E111" s="187">
        <f>D111+42</f>
        <v>84</v>
      </c>
      <c r="F111" s="187">
        <f t="shared" ref="F111:O111" si="1">E111+42</f>
        <v>126</v>
      </c>
      <c r="G111" s="187">
        <f t="shared" si="1"/>
        <v>168</v>
      </c>
      <c r="H111" s="187">
        <f t="shared" si="1"/>
        <v>210</v>
      </c>
      <c r="I111" s="187">
        <f t="shared" si="1"/>
        <v>252</v>
      </c>
      <c r="J111" s="187">
        <f t="shared" si="1"/>
        <v>294</v>
      </c>
      <c r="K111" s="187">
        <f t="shared" si="1"/>
        <v>336</v>
      </c>
      <c r="L111" s="187">
        <f t="shared" si="1"/>
        <v>378</v>
      </c>
      <c r="M111" s="187">
        <f t="shared" si="1"/>
        <v>420</v>
      </c>
      <c r="N111" s="187">
        <f t="shared" si="1"/>
        <v>462</v>
      </c>
      <c r="O111" s="187">
        <f t="shared" si="1"/>
        <v>504</v>
      </c>
    </row>
    <row r="112" spans="1:15" ht="15.75" x14ac:dyDescent="0.25">
      <c r="A112" s="2160" t="s">
        <v>91</v>
      </c>
      <c r="B112" s="2160"/>
      <c r="C112" s="2160"/>
      <c r="D112" s="188">
        <v>43</v>
      </c>
      <c r="E112" s="188">
        <f>D112+42</f>
        <v>85</v>
      </c>
      <c r="F112" s="188">
        <f>E112+42</f>
        <v>127</v>
      </c>
      <c r="G112" s="188">
        <f>F112+49</f>
        <v>176</v>
      </c>
      <c r="H112" s="188">
        <f>G112+58</f>
        <v>234</v>
      </c>
      <c r="I112" s="188">
        <f>H112+47</f>
        <v>281</v>
      </c>
      <c r="J112" s="188">
        <f>I112+43</f>
        <v>324</v>
      </c>
      <c r="K112" s="188">
        <f>J112+43</f>
        <v>367</v>
      </c>
      <c r="L112" s="188">
        <f>K112+42</f>
        <v>409</v>
      </c>
      <c r="M112" s="188"/>
      <c r="N112" s="188"/>
      <c r="O112" s="188"/>
    </row>
    <row r="113" spans="1:15" ht="15.75" x14ac:dyDescent="0.25">
      <c r="A113" s="2161" t="s">
        <v>381</v>
      </c>
      <c r="B113" s="2162"/>
      <c r="C113" s="2163"/>
      <c r="D113" s="171" t="e">
        <f>(D112/$J$107)*$O$68</f>
        <v>#DIV/0!</v>
      </c>
      <c r="E113" s="171" t="e">
        <f t="shared" ref="E113:L113" si="2">(E112/$J$107)*$O$68</f>
        <v>#DIV/0!</v>
      </c>
      <c r="F113" s="171" t="e">
        <f t="shared" si="2"/>
        <v>#DIV/0!</v>
      </c>
      <c r="G113" s="171" t="e">
        <f t="shared" si="2"/>
        <v>#DIV/0!</v>
      </c>
      <c r="H113" s="172" t="e">
        <f t="shared" si="2"/>
        <v>#DIV/0!</v>
      </c>
      <c r="I113" s="172" t="e">
        <f t="shared" si="2"/>
        <v>#DIV/0!</v>
      </c>
      <c r="J113" s="172" t="e">
        <f t="shared" si="2"/>
        <v>#DIV/0!</v>
      </c>
      <c r="K113" s="172" t="e">
        <f t="shared" si="2"/>
        <v>#DIV/0!</v>
      </c>
      <c r="L113" s="172" t="e">
        <f t="shared" si="2"/>
        <v>#DIV/0!</v>
      </c>
      <c r="M113" s="172"/>
      <c r="N113" s="172"/>
      <c r="O113" s="172"/>
    </row>
    <row r="114" spans="1:15" ht="15.75" x14ac:dyDescent="0.25">
      <c r="A114" s="2161" t="s">
        <v>404</v>
      </c>
      <c r="B114" s="2162"/>
      <c r="C114" s="2163"/>
      <c r="D114" s="171" t="e">
        <f t="shared" ref="D114:L114" si="3">D113+D59</f>
        <v>#DIV/0!</v>
      </c>
      <c r="E114" s="171" t="e">
        <f t="shared" si="3"/>
        <v>#DIV/0!</v>
      </c>
      <c r="F114" s="171" t="e">
        <f t="shared" si="3"/>
        <v>#DIV/0!</v>
      </c>
      <c r="G114" s="171" t="e">
        <f t="shared" si="3"/>
        <v>#DIV/0!</v>
      </c>
      <c r="H114" s="172" t="e">
        <f t="shared" si="3"/>
        <v>#DIV/0!</v>
      </c>
      <c r="I114" s="172" t="e">
        <f t="shared" si="3"/>
        <v>#DIV/0!</v>
      </c>
      <c r="J114" s="172" t="e">
        <f t="shared" si="3"/>
        <v>#DIV/0!</v>
      </c>
      <c r="K114" s="172" t="e">
        <f t="shared" si="3"/>
        <v>#DIV/0!</v>
      </c>
      <c r="L114" s="172" t="e">
        <f t="shared" si="3"/>
        <v>#DIV/0!</v>
      </c>
      <c r="M114" s="172"/>
      <c r="N114" s="172"/>
      <c r="O114" s="172"/>
    </row>
    <row r="115" spans="1:15" ht="15.75" thickBot="1" x14ac:dyDescent="0.3">
      <c r="A115" s="2164" t="s">
        <v>405</v>
      </c>
      <c r="B115" s="2165"/>
      <c r="C115" s="2165"/>
      <c r="D115" s="2165"/>
      <c r="E115" s="2165"/>
      <c r="F115" s="2165"/>
      <c r="G115" s="2165"/>
      <c r="H115" s="2165"/>
      <c r="I115" s="2165"/>
      <c r="J115" s="2165"/>
      <c r="K115" s="2165"/>
      <c r="L115" s="2165"/>
      <c r="M115" s="2165"/>
      <c r="N115" s="2165"/>
      <c r="O115" s="2166"/>
    </row>
  </sheetData>
  <sheetProtection password="E09B" sheet="1" objects="1" scenarios="1" selectLockedCells="1" selectUnlockedCells="1"/>
  <mergeCells count="193">
    <mergeCell ref="B1:O1"/>
    <mergeCell ref="B2:O2"/>
    <mergeCell ref="B3:O3"/>
    <mergeCell ref="B6:J6"/>
    <mergeCell ref="K6:N6"/>
    <mergeCell ref="B8:O8"/>
    <mergeCell ref="E13:H13"/>
    <mergeCell ref="L13:N13"/>
    <mergeCell ref="E14:H14"/>
    <mergeCell ref="L14:N14"/>
    <mergeCell ref="E15:H15"/>
    <mergeCell ref="L15:N15"/>
    <mergeCell ref="E9:H9"/>
    <mergeCell ref="L9:N9"/>
    <mergeCell ref="A10:D42"/>
    <mergeCell ref="E10:H10"/>
    <mergeCell ref="J10:K42"/>
    <mergeCell ref="L10:N10"/>
    <mergeCell ref="E11:H11"/>
    <mergeCell ref="L11:N11"/>
    <mergeCell ref="E12:H12"/>
    <mergeCell ref="L12:N12"/>
    <mergeCell ref="E19:H19"/>
    <mergeCell ref="L19:N19"/>
    <mergeCell ref="E20:H20"/>
    <mergeCell ref="L20:N20"/>
    <mergeCell ref="E21:H21"/>
    <mergeCell ref="L21:N21"/>
    <mergeCell ref="E16:H16"/>
    <mergeCell ref="L16:N16"/>
    <mergeCell ref="E17:H17"/>
    <mergeCell ref="L17:N17"/>
    <mergeCell ref="E18:H18"/>
    <mergeCell ref="L18:N18"/>
    <mergeCell ref="E25:H25"/>
    <mergeCell ref="L25:N25"/>
    <mergeCell ref="E26:H26"/>
    <mergeCell ref="L26:N26"/>
    <mergeCell ref="E27:H27"/>
    <mergeCell ref="L27:N27"/>
    <mergeCell ref="E22:H22"/>
    <mergeCell ref="L22:N22"/>
    <mergeCell ref="E23:H23"/>
    <mergeCell ref="L23:N23"/>
    <mergeCell ref="E24:H24"/>
    <mergeCell ref="L24:N24"/>
    <mergeCell ref="E31:H31"/>
    <mergeCell ref="L31:N31"/>
    <mergeCell ref="E32:H32"/>
    <mergeCell ref="L32:N32"/>
    <mergeCell ref="E33:H33"/>
    <mergeCell ref="L33:N33"/>
    <mergeCell ref="E28:H28"/>
    <mergeCell ref="L28:N28"/>
    <mergeCell ref="E29:H29"/>
    <mergeCell ref="L29:N29"/>
    <mergeCell ref="E30:H30"/>
    <mergeCell ref="L30:N30"/>
    <mergeCell ref="E37:H37"/>
    <mergeCell ref="L37:N37"/>
    <mergeCell ref="E38:H38"/>
    <mergeCell ref="L38:N38"/>
    <mergeCell ref="L39:N39"/>
    <mergeCell ref="L40:N40"/>
    <mergeCell ref="E34:H34"/>
    <mergeCell ref="L34:N34"/>
    <mergeCell ref="E35:H35"/>
    <mergeCell ref="L35:N35"/>
    <mergeCell ref="E36:H36"/>
    <mergeCell ref="L36:N36"/>
    <mergeCell ref="F46:G46"/>
    <mergeCell ref="H46:I46"/>
    <mergeCell ref="K46:L46"/>
    <mergeCell ref="M46:O46"/>
    <mergeCell ref="A47:B47"/>
    <mergeCell ref="C47:G47"/>
    <mergeCell ref="H47:J47"/>
    <mergeCell ref="K47:O47"/>
    <mergeCell ref="L41:N41"/>
    <mergeCell ref="L42:N42"/>
    <mergeCell ref="F45:G45"/>
    <mergeCell ref="H45:I45"/>
    <mergeCell ref="K45:L45"/>
    <mergeCell ref="M45:O45"/>
    <mergeCell ref="A52:F53"/>
    <mergeCell ref="G52:O53"/>
    <mergeCell ref="D55:O55"/>
    <mergeCell ref="A57:C57"/>
    <mergeCell ref="A58:C58"/>
    <mergeCell ref="A59:C59"/>
    <mergeCell ref="A48:F48"/>
    <mergeCell ref="G48:O48"/>
    <mergeCell ref="A49:F50"/>
    <mergeCell ref="G49:O50"/>
    <mergeCell ref="A51:F51"/>
    <mergeCell ref="G51:O51"/>
    <mergeCell ref="B61:J61"/>
    <mergeCell ref="K61:N61"/>
    <mergeCell ref="B63:O63"/>
    <mergeCell ref="E64:H64"/>
    <mergeCell ref="L64:N64"/>
    <mergeCell ref="A65:D96"/>
    <mergeCell ref="E65:H65"/>
    <mergeCell ref="J65:K96"/>
    <mergeCell ref="L65:N65"/>
    <mergeCell ref="E66:H66"/>
    <mergeCell ref="E70:H70"/>
    <mergeCell ref="L70:N70"/>
    <mergeCell ref="E71:H71"/>
    <mergeCell ref="L71:N71"/>
    <mergeCell ref="E72:H72"/>
    <mergeCell ref="L72:N72"/>
    <mergeCell ref="L66:N66"/>
    <mergeCell ref="E67:H67"/>
    <mergeCell ref="L67:N67"/>
    <mergeCell ref="E68:H68"/>
    <mergeCell ref="L68:N68"/>
    <mergeCell ref="E69:H69"/>
    <mergeCell ref="L69:N69"/>
    <mergeCell ref="E76:H76"/>
    <mergeCell ref="L76:N76"/>
    <mergeCell ref="E77:H77"/>
    <mergeCell ref="L77:N77"/>
    <mergeCell ref="E78:H78"/>
    <mergeCell ref="L78:N78"/>
    <mergeCell ref="E73:H73"/>
    <mergeCell ref="L73:N73"/>
    <mergeCell ref="E74:H74"/>
    <mergeCell ref="L74:N74"/>
    <mergeCell ref="E75:H75"/>
    <mergeCell ref="L75:N75"/>
    <mergeCell ref="E82:H82"/>
    <mergeCell ref="L82:N82"/>
    <mergeCell ref="E83:H83"/>
    <mergeCell ref="L83:N83"/>
    <mergeCell ref="E84:H84"/>
    <mergeCell ref="L84:N84"/>
    <mergeCell ref="E79:H79"/>
    <mergeCell ref="L79:N79"/>
    <mergeCell ref="E80:H80"/>
    <mergeCell ref="L80:N80"/>
    <mergeCell ref="E81:H81"/>
    <mergeCell ref="L81:N81"/>
    <mergeCell ref="E88:H88"/>
    <mergeCell ref="L88:N88"/>
    <mergeCell ref="E89:H89"/>
    <mergeCell ref="L89:N89"/>
    <mergeCell ref="E90:H90"/>
    <mergeCell ref="L90:N90"/>
    <mergeCell ref="E85:H85"/>
    <mergeCell ref="L85:N85"/>
    <mergeCell ref="E86:H86"/>
    <mergeCell ref="L86:N86"/>
    <mergeCell ref="E87:H87"/>
    <mergeCell ref="L87:N87"/>
    <mergeCell ref="E94:H94"/>
    <mergeCell ref="L94:N94"/>
    <mergeCell ref="E95:H95"/>
    <mergeCell ref="L95:N95"/>
    <mergeCell ref="E96:H96"/>
    <mergeCell ref="L96:N96"/>
    <mergeCell ref="E91:H91"/>
    <mergeCell ref="L91:N91"/>
    <mergeCell ref="E92:H92"/>
    <mergeCell ref="L92:N92"/>
    <mergeCell ref="E93:H93"/>
    <mergeCell ref="L93:N93"/>
    <mergeCell ref="A101:B101"/>
    <mergeCell ref="C101:G101"/>
    <mergeCell ref="H101:J101"/>
    <mergeCell ref="K101:O101"/>
    <mergeCell ref="A102:F102"/>
    <mergeCell ref="G102:O102"/>
    <mergeCell ref="F99:G99"/>
    <mergeCell ref="H99:I99"/>
    <mergeCell ref="K99:L99"/>
    <mergeCell ref="M99:O99"/>
    <mergeCell ref="F100:G100"/>
    <mergeCell ref="H100:I100"/>
    <mergeCell ref="K100:L100"/>
    <mergeCell ref="M100:O100"/>
    <mergeCell ref="D109:O109"/>
    <mergeCell ref="A111:C111"/>
    <mergeCell ref="A112:C112"/>
    <mergeCell ref="A113:C113"/>
    <mergeCell ref="A114:C114"/>
    <mergeCell ref="A115:O115"/>
    <mergeCell ref="A103:F104"/>
    <mergeCell ref="G103:O104"/>
    <mergeCell ref="A105:F105"/>
    <mergeCell ref="G105:O105"/>
    <mergeCell ref="A106:F107"/>
    <mergeCell ref="G106:O10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topLeftCell="A13" workbookViewId="0">
      <selection activeCell="H11" sqref="H11"/>
    </sheetView>
  </sheetViews>
  <sheetFormatPr baseColWidth="10" defaultRowHeight="15" x14ac:dyDescent="0.25"/>
  <cols>
    <col min="1" max="1" width="17.5703125" customWidth="1"/>
    <col min="5" max="5" width="13.140625" customWidth="1"/>
  </cols>
  <sheetData>
    <row r="1" spans="1:15" ht="47.25" x14ac:dyDescent="0.25">
      <c r="A1" s="2" t="s">
        <v>245</v>
      </c>
      <c r="B1" s="1074" t="s">
        <v>246</v>
      </c>
      <c r="C1" s="1075"/>
      <c r="D1" s="1075"/>
      <c r="E1" s="1075"/>
      <c r="F1" s="1075"/>
      <c r="G1" s="1075"/>
      <c r="H1" s="1075"/>
      <c r="I1" s="1075"/>
      <c r="J1" s="1075"/>
      <c r="K1" s="1075"/>
      <c r="L1" s="1075"/>
      <c r="M1" s="1075"/>
      <c r="N1" s="1075"/>
      <c r="O1" s="1076"/>
    </row>
    <row r="2" spans="1:15" ht="15.75" x14ac:dyDescent="0.25">
      <c r="A2" s="2" t="s">
        <v>247</v>
      </c>
      <c r="B2" s="1071" t="s">
        <v>248</v>
      </c>
      <c r="C2" s="1072"/>
      <c r="D2" s="1072"/>
      <c r="E2" s="1072"/>
      <c r="F2" s="1072"/>
      <c r="G2" s="1072"/>
      <c r="H2" s="1072"/>
      <c r="I2" s="1072"/>
      <c r="J2" s="1072"/>
      <c r="K2" s="1072"/>
      <c r="L2" s="1072"/>
      <c r="M2" s="1072"/>
      <c r="N2" s="1072"/>
      <c r="O2" s="1073"/>
    </row>
    <row r="3" spans="1:15" ht="15.75" x14ac:dyDescent="0.25">
      <c r="A3" s="2" t="s">
        <v>2</v>
      </c>
      <c r="B3" s="1074" t="s">
        <v>249</v>
      </c>
      <c r="C3" s="1075"/>
      <c r="D3" s="1075"/>
      <c r="E3" s="1075"/>
      <c r="F3" s="1075"/>
      <c r="G3" s="1075"/>
      <c r="H3" s="1075"/>
      <c r="I3" s="1075"/>
      <c r="J3" s="1075"/>
      <c r="K3" s="1075"/>
      <c r="L3" s="1075"/>
      <c r="M3" s="1075"/>
      <c r="N3" s="1075"/>
      <c r="O3" s="1076"/>
    </row>
    <row r="4" spans="1:15" ht="15.75" x14ac:dyDescent="0.25">
      <c r="A4" s="2" t="s">
        <v>250</v>
      </c>
      <c r="B4" s="1074" t="s">
        <v>246</v>
      </c>
      <c r="C4" s="1075"/>
      <c r="D4" s="1075"/>
      <c r="E4" s="1075"/>
      <c r="F4" s="1075"/>
      <c r="G4" s="1075"/>
      <c r="H4" s="1075"/>
      <c r="I4" s="1075"/>
      <c r="J4" s="1075"/>
      <c r="K4" s="1075"/>
      <c r="L4" s="1075"/>
      <c r="M4" s="1075"/>
      <c r="N4" s="1075"/>
      <c r="O4" s="1076"/>
    </row>
    <row r="5" spans="1:15" ht="15.75" x14ac:dyDescent="0.25">
      <c r="A5" s="3" t="s">
        <v>5</v>
      </c>
      <c r="B5" s="1074" t="s">
        <v>251</v>
      </c>
      <c r="C5" s="1075"/>
      <c r="D5" s="1075"/>
      <c r="E5" s="1075"/>
      <c r="F5" s="1075"/>
      <c r="G5" s="1075"/>
      <c r="H5" s="1075"/>
      <c r="I5" s="1075"/>
      <c r="J5" s="1075"/>
      <c r="K5" s="1075"/>
      <c r="L5" s="1075"/>
      <c r="M5" s="1075"/>
      <c r="N5" s="1075"/>
      <c r="O5" s="1076"/>
    </row>
    <row r="6" spans="1:15" ht="31.5" x14ac:dyDescent="0.25">
      <c r="A6" s="3" t="s">
        <v>199</v>
      </c>
      <c r="B6" s="1074" t="s">
        <v>252</v>
      </c>
      <c r="C6" s="1075"/>
      <c r="D6" s="1075"/>
      <c r="E6" s="1075"/>
      <c r="F6" s="1075"/>
      <c r="G6" s="1075"/>
      <c r="H6" s="1075"/>
      <c r="I6" s="1075"/>
      <c r="J6" s="1075"/>
      <c r="K6" s="1075"/>
      <c r="L6" s="1075"/>
      <c r="M6" s="1075"/>
      <c r="N6" s="1075"/>
      <c r="O6" s="1076"/>
    </row>
    <row r="7" spans="1:15" ht="15.75" x14ac:dyDescent="0.25">
      <c r="A7" s="7"/>
      <c r="B7" s="8"/>
      <c r="C7" s="9"/>
      <c r="D7" s="9"/>
      <c r="E7" s="9"/>
      <c r="F7" s="9"/>
      <c r="G7" s="9"/>
      <c r="H7" s="9"/>
      <c r="I7" s="9"/>
      <c r="J7" s="9"/>
      <c r="K7" s="9"/>
      <c r="L7" s="10"/>
      <c r="M7" s="10"/>
      <c r="N7" s="10"/>
      <c r="O7" s="7"/>
    </row>
    <row r="8" spans="1:15" ht="15.75" x14ac:dyDescent="0.25">
      <c r="A8" s="11" t="s">
        <v>9</v>
      </c>
      <c r="B8" s="2044" t="s">
        <v>253</v>
      </c>
      <c r="C8" s="1078"/>
      <c r="D8" s="1078"/>
      <c r="E8" s="1078"/>
      <c r="F8" s="1078"/>
      <c r="G8" s="1078"/>
      <c r="H8" s="1078"/>
      <c r="I8" s="1078"/>
      <c r="J8" s="1079"/>
      <c r="K8" s="1080" t="s">
        <v>11</v>
      </c>
      <c r="L8" s="1080"/>
      <c r="M8" s="1080"/>
      <c r="N8" s="1080"/>
      <c r="O8" s="112">
        <v>0.5</v>
      </c>
    </row>
    <row r="9" spans="1:15" ht="15.75" x14ac:dyDescent="0.25">
      <c r="A9" s="13"/>
      <c r="B9" s="14"/>
      <c r="C9" s="15"/>
      <c r="D9" s="15"/>
      <c r="E9" s="15"/>
      <c r="F9" s="15"/>
      <c r="G9" s="15"/>
      <c r="H9" s="15"/>
      <c r="I9" s="15"/>
      <c r="J9" s="15"/>
      <c r="K9" s="15"/>
      <c r="L9" s="15"/>
      <c r="M9" s="15"/>
      <c r="N9" s="15"/>
      <c r="O9" s="13"/>
    </row>
    <row r="10" spans="1:15" ht="31.5" x14ac:dyDescent="0.25">
      <c r="A10" s="11" t="s">
        <v>202</v>
      </c>
      <c r="B10" s="2044" t="s">
        <v>254</v>
      </c>
      <c r="C10" s="1078"/>
      <c r="D10" s="1078"/>
      <c r="E10" s="1078"/>
      <c r="F10" s="1078"/>
      <c r="G10" s="1078"/>
      <c r="H10" s="1078"/>
      <c r="I10" s="1078"/>
      <c r="J10" s="1078"/>
      <c r="K10" s="1078"/>
      <c r="L10" s="1078"/>
      <c r="M10" s="1078"/>
      <c r="N10" s="1078"/>
      <c r="O10" s="1079"/>
    </row>
    <row r="11" spans="1:15" ht="15.75" x14ac:dyDescent="0.25">
      <c r="A11" s="13"/>
      <c r="B11" s="14"/>
      <c r="C11" s="15"/>
      <c r="D11" s="15"/>
      <c r="E11" s="15"/>
      <c r="F11" s="15"/>
      <c r="G11" s="15"/>
      <c r="H11" s="15"/>
      <c r="I11" s="15"/>
      <c r="J11" s="15"/>
      <c r="K11" s="15"/>
      <c r="L11" s="15"/>
      <c r="M11" s="15"/>
      <c r="N11" s="15"/>
      <c r="O11" s="13"/>
    </row>
    <row r="12" spans="1:15" x14ac:dyDescent="0.25">
      <c r="A12" s="2225" t="s">
        <v>17</v>
      </c>
      <c r="B12" s="2226"/>
      <c r="C12" s="2226"/>
      <c r="D12" s="2227"/>
      <c r="E12" s="1408" t="s">
        <v>255</v>
      </c>
      <c r="F12" s="1409"/>
      <c r="G12" s="1409"/>
      <c r="H12" s="1409"/>
      <c r="I12" s="1410"/>
      <c r="J12" s="2225" t="s">
        <v>19</v>
      </c>
      <c r="K12" s="2227"/>
      <c r="L12" s="1408" t="s">
        <v>256</v>
      </c>
      <c r="M12" s="1409"/>
      <c r="N12" s="1409"/>
      <c r="O12" s="1410"/>
    </row>
    <row r="13" spans="1:15" x14ac:dyDescent="0.25">
      <c r="A13" s="2228"/>
      <c r="B13" s="2229"/>
      <c r="C13" s="2229"/>
      <c r="D13" s="2230"/>
      <c r="E13" s="1408" t="s">
        <v>257</v>
      </c>
      <c r="F13" s="1409"/>
      <c r="G13" s="1409"/>
      <c r="H13" s="1409"/>
      <c r="I13" s="1410"/>
      <c r="J13" s="2228"/>
      <c r="K13" s="2230"/>
      <c r="L13" s="1408" t="s">
        <v>258</v>
      </c>
      <c r="M13" s="1409"/>
      <c r="N13" s="1409"/>
      <c r="O13" s="1410"/>
    </row>
    <row r="14" spans="1:15" x14ac:dyDescent="0.25">
      <c r="A14" s="2231"/>
      <c r="B14" s="2232"/>
      <c r="C14" s="2232"/>
      <c r="D14" s="2233"/>
      <c r="E14" s="1408" t="s">
        <v>259</v>
      </c>
      <c r="F14" s="1409"/>
      <c r="G14" s="1409"/>
      <c r="H14" s="1409"/>
      <c r="I14" s="1410"/>
      <c r="J14" s="2231"/>
      <c r="K14" s="2233"/>
      <c r="L14" s="1408" t="s">
        <v>260</v>
      </c>
      <c r="M14" s="1409"/>
      <c r="N14" s="1409"/>
      <c r="O14" s="1410"/>
    </row>
    <row r="15" spans="1:15" ht="15.75" x14ac:dyDescent="0.25">
      <c r="A15" s="13"/>
      <c r="B15" s="14"/>
      <c r="C15" s="15"/>
      <c r="D15" s="15"/>
      <c r="E15" s="15"/>
      <c r="F15" s="15"/>
      <c r="G15" s="15"/>
      <c r="H15" s="15"/>
      <c r="I15" s="15"/>
      <c r="J15" s="15"/>
      <c r="K15" s="15"/>
      <c r="L15" s="15"/>
      <c r="M15" s="15"/>
      <c r="N15" s="15"/>
      <c r="O15" s="13"/>
    </row>
    <row r="16" spans="1:15" ht="15.75" x14ac:dyDescent="0.25">
      <c r="A16" s="13"/>
      <c r="B16" s="14"/>
      <c r="C16" s="15"/>
      <c r="D16" s="15"/>
      <c r="E16" s="15"/>
      <c r="F16" s="15"/>
      <c r="G16" s="15"/>
      <c r="H16" s="15"/>
      <c r="I16" s="15"/>
      <c r="J16" s="15"/>
      <c r="K16" s="15"/>
      <c r="L16" s="15"/>
      <c r="M16" s="15"/>
      <c r="N16" s="15"/>
      <c r="O16" s="13"/>
    </row>
    <row r="17" spans="1:15" ht="63" x14ac:dyDescent="0.25">
      <c r="A17" s="105" t="s">
        <v>48</v>
      </c>
      <c r="B17" s="105" t="s">
        <v>49</v>
      </c>
      <c r="C17" s="105" t="s">
        <v>50</v>
      </c>
      <c r="D17" s="105" t="s">
        <v>51</v>
      </c>
      <c r="E17" s="105" t="s">
        <v>52</v>
      </c>
      <c r="F17" s="2234" t="s">
        <v>53</v>
      </c>
      <c r="G17" s="2235"/>
      <c r="H17" s="2234" t="s">
        <v>54</v>
      </c>
      <c r="I17" s="2235"/>
      <c r="J17" s="105" t="s">
        <v>55</v>
      </c>
      <c r="K17" s="1092" t="s">
        <v>56</v>
      </c>
      <c r="L17" s="1092"/>
      <c r="M17" s="1093" t="s">
        <v>57</v>
      </c>
      <c r="N17" s="1094"/>
      <c r="O17" s="1095"/>
    </row>
    <row r="18" spans="1:15" ht="60" x14ac:dyDescent="0.25">
      <c r="A18" s="109" t="s">
        <v>58</v>
      </c>
      <c r="B18" s="63">
        <v>50</v>
      </c>
      <c r="C18" s="106" t="s">
        <v>261</v>
      </c>
      <c r="D18" s="106" t="s">
        <v>262</v>
      </c>
      <c r="E18" s="106" t="s">
        <v>61</v>
      </c>
      <c r="F18" s="2221" t="s">
        <v>263</v>
      </c>
      <c r="G18" s="1136"/>
      <c r="H18" s="1133" t="s">
        <v>264</v>
      </c>
      <c r="I18" s="1117"/>
      <c r="J18" s="106">
        <v>1</v>
      </c>
      <c r="K18" s="1108" t="s">
        <v>96</v>
      </c>
      <c r="L18" s="1108"/>
      <c r="M18" s="1109" t="s">
        <v>255</v>
      </c>
      <c r="N18" s="1109"/>
      <c r="O18" s="1109"/>
    </row>
    <row r="19" spans="1:15" ht="15.75" x14ac:dyDescent="0.25">
      <c r="A19" s="1110" t="s">
        <v>67</v>
      </c>
      <c r="B19" s="1111"/>
      <c r="C19" s="1112" t="s">
        <v>265</v>
      </c>
      <c r="D19" s="1072"/>
      <c r="E19" s="1072"/>
      <c r="F19" s="1072"/>
      <c r="G19" s="1073"/>
      <c r="H19" s="1093" t="s">
        <v>69</v>
      </c>
      <c r="I19" s="1124"/>
      <c r="J19" s="1111"/>
      <c r="K19" s="1116" t="s">
        <v>266</v>
      </c>
      <c r="L19" s="1116"/>
      <c r="M19" s="1116"/>
      <c r="N19" s="1116"/>
      <c r="O19" s="1117"/>
    </row>
    <row r="20" spans="1:15" ht="15.75" x14ac:dyDescent="0.25">
      <c r="A20" s="1096" t="s">
        <v>71</v>
      </c>
      <c r="B20" s="1097"/>
      <c r="C20" s="1097"/>
      <c r="D20" s="1097"/>
      <c r="E20" s="1097"/>
      <c r="F20" s="1098"/>
      <c r="G20" s="1099" t="s">
        <v>72</v>
      </c>
      <c r="H20" s="1099"/>
      <c r="I20" s="1099"/>
      <c r="J20" s="1099"/>
      <c r="K20" s="1099"/>
      <c r="L20" s="1099"/>
      <c r="M20" s="1099"/>
      <c r="N20" s="1099"/>
      <c r="O20" s="1099"/>
    </row>
    <row r="21" spans="1:15" x14ac:dyDescent="0.25">
      <c r="A21" s="1100"/>
      <c r="B21" s="1101"/>
      <c r="C21" s="1101"/>
      <c r="D21" s="1101"/>
      <c r="E21" s="1101"/>
      <c r="F21" s="1101"/>
      <c r="G21" s="1104"/>
      <c r="H21" s="1104"/>
      <c r="I21" s="1104"/>
      <c r="J21" s="1104"/>
      <c r="K21" s="1104"/>
      <c r="L21" s="1104"/>
      <c r="M21" s="1104"/>
      <c r="N21" s="1104"/>
      <c r="O21" s="1104"/>
    </row>
    <row r="22" spans="1:15" x14ac:dyDescent="0.25">
      <c r="A22" s="1102"/>
      <c r="B22" s="1103"/>
      <c r="C22" s="1103"/>
      <c r="D22" s="1103"/>
      <c r="E22" s="1103"/>
      <c r="F22" s="1103"/>
      <c r="G22" s="1104"/>
      <c r="H22" s="1104"/>
      <c r="I22" s="1104"/>
      <c r="J22" s="1104"/>
      <c r="K22" s="1104"/>
      <c r="L22" s="1104"/>
      <c r="M22" s="1104"/>
      <c r="N22" s="1104"/>
      <c r="O22" s="1104"/>
    </row>
    <row r="23" spans="1:15" ht="15.75" x14ac:dyDescent="0.25">
      <c r="A23" s="1096" t="s">
        <v>75</v>
      </c>
      <c r="B23" s="1097"/>
      <c r="C23" s="1097"/>
      <c r="D23" s="1097"/>
      <c r="E23" s="1097"/>
      <c r="F23" s="1097"/>
      <c r="G23" s="1099" t="s">
        <v>76</v>
      </c>
      <c r="H23" s="1099"/>
      <c r="I23" s="1099"/>
      <c r="J23" s="1099"/>
      <c r="K23" s="1099"/>
      <c r="L23" s="1099"/>
      <c r="M23" s="1099"/>
      <c r="N23" s="1099"/>
      <c r="O23" s="1099"/>
    </row>
    <row r="24" spans="1:15" x14ac:dyDescent="0.25">
      <c r="A24" s="1123" t="s">
        <v>267</v>
      </c>
      <c r="B24" s="1123"/>
      <c r="C24" s="1123"/>
      <c r="D24" s="1123"/>
      <c r="E24" s="1123"/>
      <c r="F24" s="1123"/>
      <c r="G24" s="1123" t="s">
        <v>268</v>
      </c>
      <c r="H24" s="1123"/>
      <c r="I24" s="1123"/>
      <c r="J24" s="1123"/>
      <c r="K24" s="1123"/>
      <c r="L24" s="1123"/>
      <c r="M24" s="1123"/>
      <c r="N24" s="1123"/>
      <c r="O24" s="1123"/>
    </row>
    <row r="25" spans="1:15" x14ac:dyDescent="0.25">
      <c r="A25" s="1123"/>
      <c r="B25" s="1123"/>
      <c r="C25" s="1123"/>
      <c r="D25" s="1123"/>
      <c r="E25" s="1123"/>
      <c r="F25" s="1123"/>
      <c r="G25" s="1123"/>
      <c r="H25" s="1123"/>
      <c r="I25" s="1123"/>
      <c r="J25" s="1123"/>
      <c r="K25" s="1123"/>
      <c r="L25" s="1123"/>
      <c r="M25" s="1123"/>
      <c r="N25" s="1123"/>
      <c r="O25" s="1123"/>
    </row>
    <row r="26" spans="1:15" ht="15.75" x14ac:dyDescent="0.25">
      <c r="A26" s="13"/>
      <c r="B26" s="14"/>
      <c r="C26" s="15"/>
      <c r="D26" s="15"/>
      <c r="E26" s="15"/>
      <c r="F26" s="15"/>
      <c r="G26" s="15"/>
      <c r="H26" s="15"/>
      <c r="I26" s="15"/>
      <c r="J26" s="15"/>
      <c r="K26" s="15"/>
      <c r="L26" s="15"/>
      <c r="M26" s="15"/>
      <c r="N26" s="15"/>
      <c r="O26" s="13"/>
    </row>
    <row r="27" spans="1:15" x14ac:dyDescent="0.25">
      <c r="A27" s="2225" t="s">
        <v>17</v>
      </c>
      <c r="B27" s="2226"/>
      <c r="C27" s="2226"/>
      <c r="D27" s="2227"/>
      <c r="E27" s="1408" t="s">
        <v>255</v>
      </c>
      <c r="F27" s="1409"/>
      <c r="G27" s="1409"/>
      <c r="H27" s="1409"/>
      <c r="I27" s="1410"/>
      <c r="J27" s="2225" t="s">
        <v>19</v>
      </c>
      <c r="K27" s="2227"/>
      <c r="L27" s="1408" t="s">
        <v>256</v>
      </c>
      <c r="M27" s="1409"/>
      <c r="N27" s="1409"/>
      <c r="O27" s="1410"/>
    </row>
    <row r="28" spans="1:15" x14ac:dyDescent="0.25">
      <c r="A28" s="2228"/>
      <c r="B28" s="2229"/>
      <c r="C28" s="2229"/>
      <c r="D28" s="2230"/>
      <c r="E28" s="113"/>
      <c r="F28" s="114"/>
      <c r="G28" s="114"/>
      <c r="H28" s="114"/>
      <c r="I28" s="115"/>
      <c r="J28" s="2228"/>
      <c r="K28" s="2230"/>
      <c r="L28" s="1408" t="s">
        <v>269</v>
      </c>
      <c r="M28" s="1409"/>
      <c r="N28" s="1409"/>
      <c r="O28" s="1410"/>
    </row>
    <row r="29" spans="1:15" x14ac:dyDescent="0.25">
      <c r="A29" s="2231"/>
      <c r="B29" s="2232"/>
      <c r="C29" s="2232"/>
      <c r="D29" s="2233"/>
      <c r="E29" s="1408" t="s">
        <v>270</v>
      </c>
      <c r="F29" s="1409"/>
      <c r="G29" s="1409"/>
      <c r="H29" s="1409"/>
      <c r="I29" s="1410"/>
      <c r="J29" s="2231"/>
      <c r="K29" s="2233"/>
      <c r="L29" s="1408" t="s">
        <v>260</v>
      </c>
      <c r="M29" s="1409"/>
      <c r="N29" s="1409"/>
      <c r="O29" s="1410"/>
    </row>
    <row r="30" spans="1:15" ht="15.75" x14ac:dyDescent="0.25">
      <c r="A30" s="13"/>
      <c r="B30" s="14"/>
      <c r="C30" s="15"/>
      <c r="D30" s="15"/>
      <c r="E30" s="15"/>
      <c r="F30" s="15"/>
      <c r="G30" s="15"/>
      <c r="H30" s="15"/>
      <c r="I30" s="15"/>
      <c r="J30" s="15"/>
      <c r="K30" s="15"/>
      <c r="L30" s="15"/>
      <c r="M30" s="15"/>
      <c r="N30" s="15"/>
      <c r="O30" s="13"/>
    </row>
    <row r="31" spans="1:15" ht="15.75" x14ac:dyDescent="0.25">
      <c r="A31" s="14"/>
      <c r="B31" s="14"/>
      <c r="C31" s="7"/>
      <c r="D31" s="1110" t="s">
        <v>77</v>
      </c>
      <c r="E31" s="1124"/>
      <c r="F31" s="1124"/>
      <c r="G31" s="1124"/>
      <c r="H31" s="1124"/>
      <c r="I31" s="1124"/>
      <c r="J31" s="1124"/>
      <c r="K31" s="1124"/>
      <c r="L31" s="1124"/>
      <c r="M31" s="1124"/>
      <c r="N31" s="1124"/>
      <c r="O31" s="1111"/>
    </row>
    <row r="32" spans="1:15" ht="15.75" x14ac:dyDescent="0.25">
      <c r="A32" s="7"/>
      <c r="B32" s="8"/>
      <c r="C32" s="14"/>
      <c r="D32" s="105" t="s">
        <v>78</v>
      </c>
      <c r="E32" s="105" t="s">
        <v>79</v>
      </c>
      <c r="F32" s="105" t="s">
        <v>80</v>
      </c>
      <c r="G32" s="105" t="s">
        <v>81</v>
      </c>
      <c r="H32" s="105" t="s">
        <v>82</v>
      </c>
      <c r="I32" s="105" t="s">
        <v>83</v>
      </c>
      <c r="J32" s="105" t="s">
        <v>84</v>
      </c>
      <c r="K32" s="105" t="s">
        <v>85</v>
      </c>
      <c r="L32" s="105" t="s">
        <v>86</v>
      </c>
      <c r="M32" s="105" t="s">
        <v>87</v>
      </c>
      <c r="N32" s="105" t="s">
        <v>88</v>
      </c>
      <c r="O32" s="105" t="s">
        <v>89</v>
      </c>
    </row>
    <row r="33" spans="1:15" ht="15.75" x14ac:dyDescent="0.25">
      <c r="A33" s="1050" t="s">
        <v>90</v>
      </c>
      <c r="B33" s="1050"/>
      <c r="C33" s="1050"/>
      <c r="D33" s="107"/>
      <c r="E33" s="107"/>
      <c r="F33" s="107">
        <v>1</v>
      </c>
      <c r="G33" s="107">
        <v>1</v>
      </c>
      <c r="H33" s="107">
        <v>1</v>
      </c>
      <c r="I33" s="107">
        <v>1</v>
      </c>
      <c r="J33" s="107">
        <v>1</v>
      </c>
      <c r="K33" s="107">
        <v>1</v>
      </c>
      <c r="L33" s="107">
        <v>1</v>
      </c>
      <c r="M33" s="107"/>
      <c r="N33" s="107"/>
      <c r="O33" s="107"/>
    </row>
    <row r="34" spans="1:15" ht="15.75" x14ac:dyDescent="0.25">
      <c r="A34" s="1051" t="s">
        <v>91</v>
      </c>
      <c r="B34" s="1051"/>
      <c r="C34" s="1051"/>
      <c r="D34" s="32"/>
      <c r="E34" s="32"/>
      <c r="F34" s="32">
        <v>1</v>
      </c>
      <c r="G34" s="32">
        <v>1</v>
      </c>
      <c r="H34" s="32">
        <v>1</v>
      </c>
      <c r="I34" s="32">
        <v>1</v>
      </c>
      <c r="J34" s="32">
        <v>1</v>
      </c>
      <c r="K34" s="32">
        <v>1</v>
      </c>
      <c r="L34" s="32">
        <v>1</v>
      </c>
      <c r="M34" s="32"/>
      <c r="N34" s="32"/>
      <c r="O34" s="32"/>
    </row>
    <row r="35" spans="1:15" ht="15.75" x14ac:dyDescent="0.25">
      <c r="A35" s="116"/>
      <c r="B35" s="117"/>
      <c r="C35" s="116"/>
      <c r="D35" s="118"/>
      <c r="E35" s="118"/>
      <c r="F35" s="118"/>
      <c r="G35" s="119"/>
      <c r="H35" s="120"/>
      <c r="I35" s="118"/>
      <c r="J35" s="119"/>
      <c r="K35" s="118"/>
      <c r="L35" s="118"/>
      <c r="M35" s="118"/>
      <c r="N35" s="118"/>
      <c r="O35" s="119"/>
    </row>
    <row r="36" spans="1:15" ht="15.75" x14ac:dyDescent="0.25">
      <c r="A36" s="1110" t="s">
        <v>67</v>
      </c>
      <c r="B36" s="1111"/>
      <c r="C36" s="1112" t="s">
        <v>271</v>
      </c>
      <c r="D36" s="1072"/>
      <c r="E36" s="1072"/>
      <c r="F36" s="1072"/>
      <c r="G36" s="1073"/>
      <c r="H36" s="1093" t="s">
        <v>69</v>
      </c>
      <c r="I36" s="1124"/>
      <c r="J36" s="1111"/>
      <c r="K36" s="1116" t="s">
        <v>272</v>
      </c>
      <c r="L36" s="1116"/>
      <c r="M36" s="1116"/>
      <c r="N36" s="1116"/>
      <c r="O36" s="1117"/>
    </row>
    <row r="37" spans="1:15" ht="15.75" x14ac:dyDescent="0.25">
      <c r="A37" s="2222"/>
      <c r="B37" s="2223"/>
      <c r="C37" s="2223"/>
      <c r="D37" s="2223"/>
      <c r="E37" s="2223"/>
      <c r="F37" s="2223"/>
      <c r="G37" s="2223"/>
      <c r="H37" s="2223"/>
      <c r="I37" s="2223"/>
      <c r="J37" s="2223"/>
      <c r="K37" s="2223"/>
      <c r="L37" s="2223"/>
      <c r="M37" s="2223"/>
      <c r="N37" s="2223"/>
      <c r="O37" s="2224"/>
    </row>
    <row r="38" spans="1:15" ht="15.75" x14ac:dyDescent="0.25">
      <c r="A38" s="44"/>
      <c r="B38" s="48"/>
      <c r="C38" s="48"/>
      <c r="D38" s="48"/>
      <c r="E38" s="48"/>
      <c r="F38" s="48"/>
      <c r="G38" s="48"/>
      <c r="H38" s="48"/>
      <c r="I38" s="48"/>
      <c r="J38" s="48"/>
      <c r="K38" s="48"/>
      <c r="L38" s="48"/>
      <c r="M38" s="48"/>
      <c r="N38" s="48"/>
      <c r="O38" s="121"/>
    </row>
    <row r="39" spans="1:15" ht="31.5" x14ac:dyDescent="0.25">
      <c r="A39" s="11" t="s">
        <v>202</v>
      </c>
      <c r="B39" s="2044" t="s">
        <v>273</v>
      </c>
      <c r="C39" s="1078"/>
      <c r="D39" s="1078"/>
      <c r="E39" s="1078"/>
      <c r="F39" s="1078"/>
      <c r="G39" s="1078"/>
      <c r="H39" s="1078"/>
      <c r="I39" s="1078"/>
      <c r="J39" s="1078"/>
      <c r="K39" s="1078"/>
      <c r="L39" s="1078"/>
      <c r="M39" s="1078"/>
      <c r="N39" s="1078"/>
      <c r="O39" s="1079"/>
    </row>
    <row r="40" spans="1:15" ht="15.75" x14ac:dyDescent="0.25">
      <c r="A40" s="13"/>
      <c r="B40" s="14"/>
      <c r="C40" s="15"/>
      <c r="D40" s="15"/>
      <c r="E40" s="15"/>
      <c r="F40" s="15"/>
      <c r="G40" s="15"/>
      <c r="H40" s="15"/>
      <c r="I40" s="15"/>
      <c r="J40" s="15"/>
      <c r="K40" s="15"/>
      <c r="L40" s="15"/>
      <c r="M40" s="15"/>
      <c r="N40" s="15"/>
      <c r="O40" s="13"/>
    </row>
    <row r="41" spans="1:15" x14ac:dyDescent="0.25">
      <c r="A41" s="2225" t="s">
        <v>17</v>
      </c>
      <c r="B41" s="2226"/>
      <c r="C41" s="2226"/>
      <c r="D41" s="2227"/>
      <c r="E41" s="1408" t="s">
        <v>255</v>
      </c>
      <c r="F41" s="1409"/>
      <c r="G41" s="1409"/>
      <c r="H41" s="1409"/>
      <c r="I41" s="1410"/>
      <c r="J41" s="2225" t="s">
        <v>19</v>
      </c>
      <c r="K41" s="2227"/>
      <c r="L41" s="1408" t="s">
        <v>256</v>
      </c>
      <c r="M41" s="1409"/>
      <c r="N41" s="1409"/>
      <c r="O41" s="1410"/>
    </row>
    <row r="42" spans="1:15" x14ac:dyDescent="0.25">
      <c r="A42" s="2228"/>
      <c r="B42" s="2229"/>
      <c r="C42" s="2229"/>
      <c r="D42" s="2230"/>
      <c r="E42" s="113"/>
      <c r="F42" s="114"/>
      <c r="G42" s="114"/>
      <c r="H42" s="114"/>
      <c r="I42" s="115"/>
      <c r="J42" s="2228"/>
      <c r="K42" s="2230"/>
      <c r="L42" s="1408" t="s">
        <v>258</v>
      </c>
      <c r="M42" s="1409"/>
      <c r="N42" s="1409"/>
      <c r="O42" s="1410"/>
    </row>
    <row r="43" spans="1:15" x14ac:dyDescent="0.25">
      <c r="A43" s="2231"/>
      <c r="B43" s="2232"/>
      <c r="C43" s="2232"/>
      <c r="D43" s="2233"/>
      <c r="E43" s="1408" t="s">
        <v>270</v>
      </c>
      <c r="F43" s="1409"/>
      <c r="G43" s="1409"/>
      <c r="H43" s="1409"/>
      <c r="I43" s="1410"/>
      <c r="J43" s="2231"/>
      <c r="K43" s="2233"/>
      <c r="L43" s="1408" t="s">
        <v>260</v>
      </c>
      <c r="M43" s="1409"/>
      <c r="N43" s="1409"/>
      <c r="O43" s="1410"/>
    </row>
    <row r="44" spans="1:15" ht="15.75" x14ac:dyDescent="0.25">
      <c r="A44" s="13"/>
      <c r="B44" s="14"/>
      <c r="C44" s="15"/>
      <c r="D44" s="15"/>
      <c r="E44" s="15"/>
      <c r="F44" s="15"/>
      <c r="G44" s="15"/>
      <c r="H44" s="15"/>
      <c r="I44" s="15"/>
      <c r="J44" s="15"/>
      <c r="K44" s="15"/>
      <c r="L44" s="15"/>
      <c r="M44" s="15"/>
      <c r="N44" s="15"/>
      <c r="O44" s="13"/>
    </row>
    <row r="45" spans="1:15" ht="15.75" x14ac:dyDescent="0.25">
      <c r="A45" s="13"/>
      <c r="B45" s="14"/>
      <c r="C45" s="15"/>
      <c r="D45" s="15"/>
      <c r="E45" s="15"/>
      <c r="F45" s="15"/>
      <c r="G45" s="15"/>
      <c r="H45" s="15"/>
      <c r="I45" s="15"/>
      <c r="J45" s="15"/>
      <c r="K45" s="15"/>
      <c r="L45" s="15"/>
      <c r="M45" s="15"/>
      <c r="N45" s="15"/>
      <c r="O45" s="13"/>
    </row>
    <row r="46" spans="1:15" ht="63" x14ac:dyDescent="0.25">
      <c r="A46" s="105" t="s">
        <v>48</v>
      </c>
      <c r="B46" s="105" t="s">
        <v>49</v>
      </c>
      <c r="C46" s="105" t="s">
        <v>50</v>
      </c>
      <c r="D46" s="105" t="s">
        <v>51</v>
      </c>
      <c r="E46" s="105" t="s">
        <v>52</v>
      </c>
      <c r="F46" s="1110" t="s">
        <v>53</v>
      </c>
      <c r="G46" s="1111"/>
      <c r="H46" s="1110" t="s">
        <v>54</v>
      </c>
      <c r="I46" s="1111"/>
      <c r="J46" s="105" t="s">
        <v>55</v>
      </c>
      <c r="K46" s="1092" t="s">
        <v>56</v>
      </c>
      <c r="L46" s="1092"/>
      <c r="M46" s="1093" t="s">
        <v>57</v>
      </c>
      <c r="N46" s="1094"/>
      <c r="O46" s="1095"/>
    </row>
    <row r="47" spans="1:15" ht="75" x14ac:dyDescent="0.25">
      <c r="A47" s="109" t="s">
        <v>58</v>
      </c>
      <c r="B47" s="63">
        <v>40</v>
      </c>
      <c r="C47" s="106" t="s">
        <v>274</v>
      </c>
      <c r="D47" s="106" t="s">
        <v>262</v>
      </c>
      <c r="E47" s="106" t="s">
        <v>61</v>
      </c>
      <c r="F47" s="2221" t="s">
        <v>275</v>
      </c>
      <c r="G47" s="1136"/>
      <c r="H47" s="1133" t="s">
        <v>264</v>
      </c>
      <c r="I47" s="1117"/>
      <c r="J47" s="106">
        <v>1</v>
      </c>
      <c r="K47" s="1108" t="s">
        <v>96</v>
      </c>
      <c r="L47" s="1108"/>
      <c r="M47" s="1109" t="s">
        <v>255</v>
      </c>
      <c r="N47" s="1109"/>
      <c r="O47" s="1109"/>
    </row>
    <row r="48" spans="1:15" ht="15.75" x14ac:dyDescent="0.25">
      <c r="A48" s="1110" t="s">
        <v>67</v>
      </c>
      <c r="B48" s="1111"/>
      <c r="C48" s="1112" t="s">
        <v>276</v>
      </c>
      <c r="D48" s="1072"/>
      <c r="E48" s="1072"/>
      <c r="F48" s="1072"/>
      <c r="G48" s="1073"/>
      <c r="H48" s="1093" t="s">
        <v>69</v>
      </c>
      <c r="I48" s="1124"/>
      <c r="J48" s="1111"/>
      <c r="K48" s="1116" t="s">
        <v>275</v>
      </c>
      <c r="L48" s="1116"/>
      <c r="M48" s="1116"/>
      <c r="N48" s="1116"/>
      <c r="O48" s="1117"/>
    </row>
    <row r="49" spans="1:15" ht="15.75" x14ac:dyDescent="0.25">
      <c r="A49" s="122"/>
      <c r="B49" s="123"/>
      <c r="C49" s="124"/>
      <c r="D49" s="124"/>
      <c r="E49" s="124"/>
      <c r="F49" s="124"/>
      <c r="G49" s="124"/>
      <c r="H49" s="125"/>
      <c r="I49" s="123"/>
      <c r="J49" s="123"/>
      <c r="K49" s="126"/>
      <c r="L49" s="126"/>
      <c r="M49" s="126"/>
      <c r="N49" s="126"/>
      <c r="O49" s="127"/>
    </row>
    <row r="50" spans="1:15" ht="15.75" x14ac:dyDescent="0.25">
      <c r="A50" s="14"/>
      <c r="B50" s="14"/>
      <c r="C50" s="7"/>
      <c r="D50" s="1110" t="s">
        <v>77</v>
      </c>
      <c r="E50" s="1124"/>
      <c r="F50" s="1124"/>
      <c r="G50" s="1124"/>
      <c r="H50" s="1124"/>
      <c r="I50" s="1124"/>
      <c r="J50" s="1124"/>
      <c r="K50" s="1124"/>
      <c r="L50" s="1124"/>
      <c r="M50" s="1124"/>
      <c r="N50" s="1124"/>
      <c r="O50" s="1111"/>
    </row>
    <row r="51" spans="1:15" ht="15.75" x14ac:dyDescent="0.25">
      <c r="A51" s="7"/>
      <c r="B51" s="8"/>
      <c r="C51" s="14"/>
      <c r="D51" s="105" t="s">
        <v>78</v>
      </c>
      <c r="E51" s="105" t="s">
        <v>79</v>
      </c>
      <c r="F51" s="105" t="s">
        <v>80</v>
      </c>
      <c r="G51" s="105" t="s">
        <v>81</v>
      </c>
      <c r="H51" s="105" t="s">
        <v>82</v>
      </c>
      <c r="I51" s="105" t="s">
        <v>83</v>
      </c>
      <c r="J51" s="105" t="s">
        <v>84</v>
      </c>
      <c r="K51" s="105" t="s">
        <v>85</v>
      </c>
      <c r="L51" s="105" t="s">
        <v>86</v>
      </c>
      <c r="M51" s="105" t="s">
        <v>87</v>
      </c>
      <c r="N51" s="105" t="s">
        <v>88</v>
      </c>
      <c r="O51" s="105" t="s">
        <v>89</v>
      </c>
    </row>
    <row r="52" spans="1:15" ht="15.75" x14ac:dyDescent="0.25">
      <c r="A52" s="1050" t="s">
        <v>90</v>
      </c>
      <c r="B52" s="1050"/>
      <c r="C52" s="1050"/>
      <c r="D52" s="107"/>
      <c r="E52" s="107"/>
      <c r="F52" s="107"/>
      <c r="G52" s="107">
        <v>1</v>
      </c>
      <c r="H52" s="107"/>
      <c r="I52" s="107"/>
      <c r="J52" s="107"/>
      <c r="K52" s="107"/>
      <c r="L52" s="107"/>
      <c r="M52" s="107"/>
      <c r="N52" s="107"/>
      <c r="O52" s="107"/>
    </row>
    <row r="53" spans="1:15" ht="15.75" x14ac:dyDescent="0.25">
      <c r="A53" s="1051" t="s">
        <v>91</v>
      </c>
      <c r="B53" s="1051"/>
      <c r="C53" s="1051"/>
      <c r="D53" s="32"/>
      <c r="E53" s="32"/>
      <c r="F53" s="32"/>
      <c r="G53" s="32">
        <v>1</v>
      </c>
      <c r="H53" s="32"/>
      <c r="I53" s="32"/>
      <c r="J53" s="32"/>
      <c r="K53" s="32"/>
      <c r="L53" s="32"/>
      <c r="M53" s="32"/>
      <c r="N53" s="32"/>
      <c r="O53" s="32"/>
    </row>
    <row r="54" spans="1:15" ht="15.75" x14ac:dyDescent="0.25">
      <c r="A54" s="116"/>
      <c r="B54" s="117"/>
      <c r="C54" s="116"/>
      <c r="D54" s="118"/>
      <c r="E54" s="118"/>
      <c r="F54" s="118"/>
      <c r="G54" s="119"/>
      <c r="H54" s="120"/>
      <c r="I54" s="118"/>
      <c r="J54" s="119"/>
      <c r="K54" s="118"/>
      <c r="L54" s="118"/>
      <c r="M54" s="118"/>
      <c r="N54" s="118"/>
      <c r="O54" s="119"/>
    </row>
    <row r="55" spans="1:15" x14ac:dyDescent="0.25">
      <c r="A55" s="1662"/>
      <c r="B55" s="1663"/>
      <c r="C55" s="1663"/>
      <c r="D55" s="1663"/>
      <c r="E55" s="1663"/>
      <c r="F55" s="1664"/>
      <c r="G55" s="1662"/>
      <c r="H55" s="1663"/>
      <c r="I55" s="1663"/>
      <c r="J55" s="1663"/>
      <c r="K55" s="1663"/>
      <c r="L55" s="1663"/>
      <c r="M55" s="1663"/>
      <c r="N55" s="1663"/>
      <c r="O55" s="1664"/>
    </row>
    <row r="56" spans="1:15" x14ac:dyDescent="0.25">
      <c r="A56" s="1665"/>
      <c r="B56" s="1666"/>
      <c r="C56" s="1666"/>
      <c r="D56" s="1666"/>
      <c r="E56" s="1666"/>
      <c r="F56" s="1667"/>
      <c r="G56" s="1665"/>
      <c r="H56" s="1666"/>
      <c r="I56" s="1666"/>
      <c r="J56" s="1666"/>
      <c r="K56" s="1666"/>
      <c r="L56" s="1666"/>
      <c r="M56" s="1666"/>
      <c r="N56" s="1666"/>
      <c r="O56" s="1667"/>
    </row>
    <row r="57" spans="1:15" x14ac:dyDescent="0.25">
      <c r="A57" s="2071"/>
      <c r="B57" s="2072"/>
      <c r="C57" s="2072"/>
      <c r="D57" s="2072"/>
      <c r="E57" s="2072"/>
      <c r="F57" s="2073"/>
      <c r="G57" s="2071"/>
      <c r="H57" s="2072"/>
      <c r="I57" s="2072"/>
      <c r="J57" s="2072"/>
      <c r="K57" s="2072"/>
      <c r="L57" s="2072"/>
      <c r="M57" s="2072"/>
      <c r="N57" s="2072"/>
      <c r="O57" s="2073"/>
    </row>
    <row r="58" spans="1:15" x14ac:dyDescent="0.25">
      <c r="A58" s="128"/>
      <c r="B58" s="129"/>
      <c r="C58" s="129"/>
      <c r="D58" s="129"/>
      <c r="E58" s="129"/>
      <c r="F58" s="130"/>
      <c r="G58" s="128"/>
      <c r="H58" s="129"/>
      <c r="I58" s="129"/>
      <c r="J58" s="129"/>
      <c r="K58" s="129"/>
      <c r="L58" s="129"/>
      <c r="M58" s="129"/>
      <c r="N58" s="129"/>
      <c r="O58" s="130"/>
    </row>
    <row r="59" spans="1:15" ht="31.5" x14ac:dyDescent="0.25">
      <c r="A59" s="131" t="s">
        <v>202</v>
      </c>
      <c r="B59" s="2044" t="s">
        <v>277</v>
      </c>
      <c r="C59" s="2079"/>
      <c r="D59" s="2079"/>
      <c r="E59" s="2079"/>
      <c r="F59" s="2079"/>
      <c r="G59" s="2079"/>
      <c r="H59" s="2079"/>
      <c r="I59" s="2079"/>
      <c r="J59" s="2079"/>
      <c r="K59" s="2079"/>
      <c r="L59" s="2079"/>
      <c r="M59" s="2079"/>
      <c r="N59" s="2079"/>
      <c r="O59" s="2080"/>
    </row>
    <row r="60" spans="1:15" ht="63" x14ac:dyDescent="0.25">
      <c r="A60" s="105" t="s">
        <v>48</v>
      </c>
      <c r="B60" s="105" t="s">
        <v>49</v>
      </c>
      <c r="C60" s="105" t="s">
        <v>50</v>
      </c>
      <c r="D60" s="105" t="s">
        <v>51</v>
      </c>
      <c r="E60" s="105" t="s">
        <v>52</v>
      </c>
      <c r="F60" s="1110" t="s">
        <v>53</v>
      </c>
      <c r="G60" s="1111"/>
      <c r="H60" s="1110" t="s">
        <v>54</v>
      </c>
      <c r="I60" s="1111"/>
      <c r="J60" s="105" t="s">
        <v>55</v>
      </c>
      <c r="K60" s="1110" t="s">
        <v>56</v>
      </c>
      <c r="L60" s="1111"/>
      <c r="M60" s="1093" t="s">
        <v>57</v>
      </c>
      <c r="N60" s="1094"/>
      <c r="O60" s="1095"/>
    </row>
    <row r="61" spans="1:15" ht="45" x14ac:dyDescent="0.25">
      <c r="A61" s="109" t="s">
        <v>58</v>
      </c>
      <c r="B61" s="63">
        <v>20</v>
      </c>
      <c r="C61" s="106" t="s">
        <v>278</v>
      </c>
      <c r="D61" s="106" t="s">
        <v>279</v>
      </c>
      <c r="E61" s="106" t="s">
        <v>61</v>
      </c>
      <c r="F61" s="1109" t="s">
        <v>280</v>
      </c>
      <c r="G61" s="1109"/>
      <c r="H61" s="1133" t="s">
        <v>264</v>
      </c>
      <c r="I61" s="1117"/>
      <c r="J61" s="106">
        <v>6</v>
      </c>
      <c r="K61" s="1108" t="s">
        <v>96</v>
      </c>
      <c r="L61" s="1108"/>
      <c r="M61" s="1109" t="s">
        <v>281</v>
      </c>
      <c r="N61" s="1109"/>
      <c r="O61" s="1109"/>
    </row>
    <row r="62" spans="1:15" ht="15.75" x14ac:dyDescent="0.25">
      <c r="A62" s="1110" t="s">
        <v>67</v>
      </c>
      <c r="B62" s="1111"/>
      <c r="C62" s="1112" t="s">
        <v>282</v>
      </c>
      <c r="D62" s="1072"/>
      <c r="E62" s="1072"/>
      <c r="F62" s="1072"/>
      <c r="G62" s="1073"/>
      <c r="H62" s="1093" t="s">
        <v>69</v>
      </c>
      <c r="I62" s="1124"/>
      <c r="J62" s="1111"/>
      <c r="K62" s="1116" t="s">
        <v>283</v>
      </c>
      <c r="L62" s="1116"/>
      <c r="M62" s="1116"/>
      <c r="N62" s="1116"/>
      <c r="O62" s="1117"/>
    </row>
    <row r="63" spans="1:15" ht="15.75" x14ac:dyDescent="0.25">
      <c r="A63" s="1096" t="s">
        <v>71</v>
      </c>
      <c r="B63" s="1097"/>
      <c r="C63" s="1097"/>
      <c r="D63" s="1097"/>
      <c r="E63" s="1097"/>
      <c r="F63" s="1098"/>
      <c r="G63" s="1099" t="s">
        <v>72</v>
      </c>
      <c r="H63" s="1099"/>
      <c r="I63" s="1099"/>
      <c r="J63" s="1099"/>
      <c r="K63" s="1099"/>
      <c r="L63" s="1099"/>
      <c r="M63" s="1099"/>
      <c r="N63" s="1099"/>
      <c r="O63" s="1099"/>
    </row>
    <row r="64" spans="1:15" x14ac:dyDescent="0.25">
      <c r="A64" s="1100" t="s">
        <v>284</v>
      </c>
      <c r="B64" s="1101"/>
      <c r="C64" s="1101"/>
      <c r="D64" s="1101"/>
      <c r="E64" s="1101"/>
      <c r="F64" s="1101"/>
      <c r="G64" s="1104" t="s">
        <v>285</v>
      </c>
      <c r="H64" s="1104"/>
      <c r="I64" s="1104"/>
      <c r="J64" s="1104"/>
      <c r="K64" s="1104"/>
      <c r="L64" s="1104"/>
      <c r="M64" s="1104"/>
      <c r="N64" s="1104"/>
      <c r="O64" s="1104"/>
    </row>
    <row r="65" spans="1:15" x14ac:dyDescent="0.25">
      <c r="A65" s="1102"/>
      <c r="B65" s="1103"/>
      <c r="C65" s="1103"/>
      <c r="D65" s="1103"/>
      <c r="E65" s="1103"/>
      <c r="F65" s="1103"/>
      <c r="G65" s="1104"/>
      <c r="H65" s="1104"/>
      <c r="I65" s="1104"/>
      <c r="J65" s="1104"/>
      <c r="K65" s="1104"/>
      <c r="L65" s="1104"/>
      <c r="M65" s="1104"/>
      <c r="N65" s="1104"/>
      <c r="O65" s="1104"/>
    </row>
    <row r="66" spans="1:15" ht="15.75" x14ac:dyDescent="0.25">
      <c r="A66" s="1096" t="s">
        <v>75</v>
      </c>
      <c r="B66" s="1097"/>
      <c r="C66" s="1097"/>
      <c r="D66" s="1097"/>
      <c r="E66" s="1097"/>
      <c r="F66" s="1097"/>
      <c r="G66" s="1099" t="s">
        <v>76</v>
      </c>
      <c r="H66" s="1099"/>
      <c r="I66" s="1099"/>
      <c r="J66" s="1099"/>
      <c r="K66" s="1099"/>
      <c r="L66" s="1099"/>
      <c r="M66" s="1099"/>
      <c r="N66" s="1099"/>
      <c r="O66" s="1099"/>
    </row>
    <row r="67" spans="1:15" x14ac:dyDescent="0.25">
      <c r="A67" s="1123" t="s">
        <v>267</v>
      </c>
      <c r="B67" s="1123"/>
      <c r="C67" s="1123"/>
      <c r="D67" s="1123"/>
      <c r="E67" s="1123"/>
      <c r="F67" s="1123"/>
      <c r="G67" s="1123" t="s">
        <v>286</v>
      </c>
      <c r="H67" s="1123"/>
      <c r="I67" s="1123"/>
      <c r="J67" s="1123"/>
      <c r="K67" s="1123"/>
      <c r="L67" s="1123"/>
      <c r="M67" s="1123"/>
      <c r="N67" s="1123"/>
      <c r="O67" s="1123"/>
    </row>
    <row r="68" spans="1:15" x14ac:dyDescent="0.25">
      <c r="A68" s="1123"/>
      <c r="B68" s="1123"/>
      <c r="C68" s="1123"/>
      <c r="D68" s="1123"/>
      <c r="E68" s="1123"/>
      <c r="F68" s="1123"/>
      <c r="G68" s="1123"/>
      <c r="H68" s="1123"/>
      <c r="I68" s="1123"/>
      <c r="J68" s="1123"/>
      <c r="K68" s="1123"/>
      <c r="L68" s="1123"/>
      <c r="M68" s="1123"/>
      <c r="N68" s="1123"/>
      <c r="O68" s="1123"/>
    </row>
    <row r="69" spans="1:15" ht="15.75" x14ac:dyDescent="0.25">
      <c r="A69" s="7"/>
      <c r="B69" s="8"/>
      <c r="C69" s="14"/>
      <c r="D69" s="14"/>
      <c r="E69" s="14"/>
      <c r="F69" s="14"/>
      <c r="G69" s="14"/>
      <c r="H69" s="14"/>
      <c r="I69" s="14"/>
      <c r="J69" s="14"/>
      <c r="K69" s="14"/>
      <c r="L69" s="14"/>
      <c r="M69" s="14"/>
      <c r="N69" s="14"/>
      <c r="O69" s="7"/>
    </row>
    <row r="70" spans="1:15" ht="15.75" x14ac:dyDescent="0.25">
      <c r="A70" s="14"/>
      <c r="B70" s="14"/>
      <c r="C70" s="7"/>
      <c r="D70" s="1110" t="s">
        <v>77</v>
      </c>
      <c r="E70" s="1124"/>
      <c r="F70" s="1124"/>
      <c r="G70" s="1124"/>
      <c r="H70" s="1124"/>
      <c r="I70" s="1124"/>
      <c r="J70" s="1124"/>
      <c r="K70" s="1124"/>
      <c r="L70" s="1124"/>
      <c r="M70" s="1124"/>
      <c r="N70" s="1124"/>
      <c r="O70" s="1111"/>
    </row>
    <row r="71" spans="1:15" ht="15.75" x14ac:dyDescent="0.25">
      <c r="A71" s="7"/>
      <c r="B71" s="8"/>
      <c r="C71" s="14"/>
      <c r="D71" s="105" t="s">
        <v>78</v>
      </c>
      <c r="E71" s="105" t="s">
        <v>79</v>
      </c>
      <c r="F71" s="105" t="s">
        <v>80</v>
      </c>
      <c r="G71" s="105" t="s">
        <v>81</v>
      </c>
      <c r="H71" s="105" t="s">
        <v>82</v>
      </c>
      <c r="I71" s="105" t="s">
        <v>83</v>
      </c>
      <c r="J71" s="105" t="s">
        <v>84</v>
      </c>
      <c r="K71" s="105" t="s">
        <v>85</v>
      </c>
      <c r="L71" s="105" t="s">
        <v>86</v>
      </c>
      <c r="M71" s="105" t="s">
        <v>87</v>
      </c>
      <c r="N71" s="105" t="s">
        <v>88</v>
      </c>
      <c r="O71" s="105" t="s">
        <v>89</v>
      </c>
    </row>
    <row r="72" spans="1:15" ht="15.75" x14ac:dyDescent="0.25">
      <c r="A72" s="1050" t="s">
        <v>90</v>
      </c>
      <c r="B72" s="1050"/>
      <c r="C72" s="1050"/>
      <c r="D72" s="107"/>
      <c r="E72" s="107"/>
      <c r="F72" s="107"/>
      <c r="G72" s="107"/>
      <c r="H72" s="107">
        <v>6</v>
      </c>
      <c r="I72" s="107"/>
      <c r="J72" s="107"/>
      <c r="K72" s="107"/>
      <c r="L72" s="107"/>
      <c r="M72" s="107"/>
      <c r="N72" s="107"/>
      <c r="O72" s="107"/>
    </row>
    <row r="73" spans="1:15" ht="15.75" x14ac:dyDescent="0.25">
      <c r="A73" s="1051" t="s">
        <v>91</v>
      </c>
      <c r="B73" s="1051"/>
      <c r="C73" s="1051"/>
      <c r="D73" s="32"/>
      <c r="E73" s="32"/>
      <c r="F73" s="32"/>
      <c r="G73" s="32"/>
      <c r="H73" s="32">
        <v>6</v>
      </c>
      <c r="I73" s="32"/>
      <c r="J73" s="32"/>
      <c r="K73" s="32"/>
      <c r="L73" s="32"/>
      <c r="M73" s="32"/>
      <c r="N73" s="32"/>
      <c r="O73" s="32"/>
    </row>
    <row r="74" spans="1:15" x14ac:dyDescent="0.25">
      <c r="A74" s="2219"/>
      <c r="B74" s="2220"/>
      <c r="C74" s="2220"/>
      <c r="D74" s="2220"/>
      <c r="E74" s="2220"/>
      <c r="F74" s="2220"/>
      <c r="G74" s="2220"/>
      <c r="H74" s="2220"/>
      <c r="I74" s="2220"/>
      <c r="J74" s="2220"/>
      <c r="K74" s="2220"/>
      <c r="L74" s="2220"/>
      <c r="M74" s="2220"/>
      <c r="N74" s="2220"/>
      <c r="O74" s="2220"/>
    </row>
    <row r="75" spans="1:15" x14ac:dyDescent="0.25">
      <c r="A75" s="2219"/>
      <c r="B75" s="2220"/>
      <c r="C75" s="2220"/>
      <c r="D75" s="2220"/>
      <c r="E75" s="2220"/>
      <c r="F75" s="2220"/>
      <c r="G75" s="2220"/>
      <c r="H75" s="2220"/>
      <c r="I75" s="2220"/>
      <c r="J75" s="2220"/>
      <c r="K75" s="2220"/>
      <c r="L75" s="2220"/>
      <c r="M75" s="2220"/>
      <c r="N75" s="2220"/>
      <c r="O75" s="2220"/>
    </row>
    <row r="76" spans="1:15" ht="15.75" x14ac:dyDescent="0.25">
      <c r="A76" s="131" t="s">
        <v>129</v>
      </c>
      <c r="B76" s="2044" t="s">
        <v>287</v>
      </c>
      <c r="C76" s="1078"/>
      <c r="D76" s="1078"/>
      <c r="E76" s="1078"/>
      <c r="F76" s="1078"/>
      <c r="G76" s="1078"/>
      <c r="H76" s="1078"/>
      <c r="I76" s="1078"/>
      <c r="J76" s="1079"/>
      <c r="K76" s="1080" t="s">
        <v>11</v>
      </c>
      <c r="L76" s="1080"/>
      <c r="M76" s="1080"/>
      <c r="N76" s="1080"/>
      <c r="O76" s="112">
        <v>0.5</v>
      </c>
    </row>
    <row r="77" spans="1:15" ht="15.75" x14ac:dyDescent="0.25">
      <c r="A77" s="132"/>
      <c r="B77" s="44"/>
      <c r="C77" s="133"/>
      <c r="D77" s="133"/>
      <c r="E77" s="133"/>
      <c r="F77" s="133"/>
      <c r="G77" s="133"/>
      <c r="H77" s="133"/>
      <c r="I77" s="133"/>
      <c r="J77" s="134"/>
      <c r="K77" s="135"/>
      <c r="L77" s="135"/>
      <c r="M77" s="136"/>
      <c r="N77" s="137"/>
      <c r="O77" s="138"/>
    </row>
    <row r="78" spans="1:15" ht="31.5" x14ac:dyDescent="0.25">
      <c r="A78" s="25" t="s">
        <v>48</v>
      </c>
      <c r="B78" s="105" t="s">
        <v>49</v>
      </c>
      <c r="C78" s="1092" t="s">
        <v>50</v>
      </c>
      <c r="D78" s="1092"/>
      <c r="E78" s="1092"/>
      <c r="F78" s="1092" t="s">
        <v>53</v>
      </c>
      <c r="G78" s="1092"/>
      <c r="H78" s="1092" t="s">
        <v>54</v>
      </c>
      <c r="I78" s="1092"/>
      <c r="J78" s="105" t="s">
        <v>55</v>
      </c>
      <c r="K78" s="1092" t="s">
        <v>56</v>
      </c>
      <c r="L78" s="1092"/>
      <c r="M78" s="1093" t="s">
        <v>57</v>
      </c>
      <c r="N78" s="1094"/>
      <c r="O78" s="1095"/>
    </row>
    <row r="79" spans="1:15" ht="31.5" x14ac:dyDescent="0.25">
      <c r="A79" s="109" t="s">
        <v>92</v>
      </c>
      <c r="B79" s="63">
        <v>30</v>
      </c>
      <c r="C79" s="1112" t="s">
        <v>288</v>
      </c>
      <c r="D79" s="1072"/>
      <c r="E79" s="1073"/>
      <c r="F79" s="1112" t="s">
        <v>289</v>
      </c>
      <c r="G79" s="1073"/>
      <c r="H79" s="1133" t="s">
        <v>290</v>
      </c>
      <c r="I79" s="1117"/>
      <c r="J79" s="139">
        <v>1</v>
      </c>
      <c r="K79" s="1108" t="s">
        <v>291</v>
      </c>
      <c r="L79" s="1108"/>
      <c r="M79" s="1109" t="s">
        <v>292</v>
      </c>
      <c r="N79" s="1109"/>
      <c r="O79" s="1109"/>
    </row>
    <row r="80" spans="1:15" ht="15.75" x14ac:dyDescent="0.25">
      <c r="A80" s="1110" t="s">
        <v>67</v>
      </c>
      <c r="B80" s="1111"/>
      <c r="C80" s="1112" t="s">
        <v>293</v>
      </c>
      <c r="D80" s="1072"/>
      <c r="E80" s="1072"/>
      <c r="F80" s="1072"/>
      <c r="G80" s="1073"/>
      <c r="H80" s="1122" t="s">
        <v>98</v>
      </c>
      <c r="I80" s="1114"/>
      <c r="J80" s="1115"/>
      <c r="K80" s="1116"/>
      <c r="L80" s="1116"/>
      <c r="M80" s="1116"/>
      <c r="N80" s="1116"/>
      <c r="O80" s="1117"/>
    </row>
    <row r="81" spans="1:15" ht="15.75" x14ac:dyDescent="0.25">
      <c r="A81" s="1096" t="s">
        <v>71</v>
      </c>
      <c r="B81" s="1097"/>
      <c r="C81" s="1097"/>
      <c r="D81" s="1097"/>
      <c r="E81" s="1097"/>
      <c r="F81" s="1098"/>
      <c r="G81" s="1099" t="s">
        <v>72</v>
      </c>
      <c r="H81" s="1099"/>
      <c r="I81" s="1099"/>
      <c r="J81" s="1099"/>
      <c r="K81" s="1099"/>
      <c r="L81" s="1099"/>
      <c r="M81" s="1099"/>
      <c r="N81" s="1099"/>
      <c r="O81" s="1099"/>
    </row>
    <row r="82" spans="1:15" x14ac:dyDescent="0.25">
      <c r="A82" s="1100"/>
      <c r="B82" s="1101"/>
      <c r="C82" s="1101"/>
      <c r="D82" s="1101"/>
      <c r="E82" s="1101"/>
      <c r="F82" s="1101"/>
      <c r="G82" s="1104"/>
      <c r="H82" s="1104"/>
      <c r="I82" s="1104"/>
      <c r="J82" s="1104"/>
      <c r="K82" s="1104"/>
      <c r="L82" s="1104"/>
      <c r="M82" s="1104"/>
      <c r="N82" s="1104"/>
      <c r="O82" s="1104"/>
    </row>
    <row r="83" spans="1:15" x14ac:dyDescent="0.25">
      <c r="A83" s="1102"/>
      <c r="B83" s="1103"/>
      <c r="C83" s="1103"/>
      <c r="D83" s="1103"/>
      <c r="E83" s="1103"/>
      <c r="F83" s="1103"/>
      <c r="G83" s="1104"/>
      <c r="H83" s="1104"/>
      <c r="I83" s="1104"/>
      <c r="J83" s="1104"/>
      <c r="K83" s="1104"/>
      <c r="L83" s="1104"/>
      <c r="M83" s="1104"/>
      <c r="N83" s="1104"/>
      <c r="O83" s="1104"/>
    </row>
    <row r="84" spans="1:15" ht="15.75" x14ac:dyDescent="0.25">
      <c r="A84" s="1096" t="s">
        <v>75</v>
      </c>
      <c r="B84" s="1097"/>
      <c r="C84" s="1097"/>
      <c r="D84" s="1097"/>
      <c r="E84" s="1097"/>
      <c r="F84" s="1097"/>
      <c r="G84" s="1099" t="s">
        <v>76</v>
      </c>
      <c r="H84" s="1099"/>
      <c r="I84" s="1099"/>
      <c r="J84" s="1099"/>
      <c r="K84" s="1099"/>
      <c r="L84" s="1099"/>
      <c r="M84" s="1099"/>
      <c r="N84" s="1099"/>
      <c r="O84" s="1099"/>
    </row>
    <row r="85" spans="1:15" x14ac:dyDescent="0.25">
      <c r="A85" s="1123"/>
      <c r="B85" s="1123"/>
      <c r="C85" s="1123"/>
      <c r="D85" s="1123"/>
      <c r="E85" s="1123"/>
      <c r="F85" s="1123"/>
      <c r="G85" s="1123"/>
      <c r="H85" s="1123"/>
      <c r="I85" s="1123"/>
      <c r="J85" s="1123"/>
      <c r="K85" s="1123"/>
      <c r="L85" s="1123"/>
      <c r="M85" s="1123"/>
      <c r="N85" s="1123"/>
      <c r="O85" s="1123"/>
    </row>
    <row r="86" spans="1:15" x14ac:dyDescent="0.25">
      <c r="A86" s="1123"/>
      <c r="B86" s="1123"/>
      <c r="C86" s="1123"/>
      <c r="D86" s="1123"/>
      <c r="E86" s="1123"/>
      <c r="F86" s="1123"/>
      <c r="G86" s="1123"/>
      <c r="H86" s="1123"/>
      <c r="I86" s="1123"/>
      <c r="J86" s="1123"/>
      <c r="K86" s="1123"/>
      <c r="L86" s="1123"/>
      <c r="M86" s="1123"/>
      <c r="N86" s="1123"/>
      <c r="O86" s="1123"/>
    </row>
    <row r="87" spans="1:15" ht="15.75" x14ac:dyDescent="0.25">
      <c r="A87" s="7"/>
      <c r="B87" s="8"/>
      <c r="C87" s="14"/>
      <c r="D87" s="14"/>
      <c r="E87" s="14"/>
      <c r="F87" s="14"/>
      <c r="G87" s="14"/>
      <c r="H87" s="14"/>
      <c r="I87" s="14"/>
      <c r="J87" s="14"/>
      <c r="K87" s="14"/>
      <c r="L87" s="14"/>
      <c r="M87" s="14"/>
      <c r="N87" s="14"/>
      <c r="O87" s="7"/>
    </row>
    <row r="88" spans="1:15" ht="15.75" x14ac:dyDescent="0.25">
      <c r="A88" s="36" t="s">
        <v>101</v>
      </c>
      <c r="B88" s="36" t="s">
        <v>49</v>
      </c>
      <c r="C88" s="37"/>
      <c r="D88" s="105" t="s">
        <v>78</v>
      </c>
      <c r="E88" s="105" t="s">
        <v>79</v>
      </c>
      <c r="F88" s="105" t="s">
        <v>80</v>
      </c>
      <c r="G88" s="105" t="s">
        <v>81</v>
      </c>
      <c r="H88" s="105" t="s">
        <v>82</v>
      </c>
      <c r="I88" s="105" t="s">
        <v>83</v>
      </c>
      <c r="J88" s="105" t="s">
        <v>84</v>
      </c>
      <c r="K88" s="105" t="s">
        <v>85</v>
      </c>
      <c r="L88" s="105" t="s">
        <v>86</v>
      </c>
      <c r="M88" s="105" t="s">
        <v>87</v>
      </c>
      <c r="N88" s="105" t="s">
        <v>88</v>
      </c>
      <c r="O88" s="105" t="s">
        <v>89</v>
      </c>
    </row>
    <row r="89" spans="1:15" ht="31.5" x14ac:dyDescent="0.25">
      <c r="A89" s="1125" t="s">
        <v>294</v>
      </c>
      <c r="B89" s="1127"/>
      <c r="C89" s="107" t="s">
        <v>90</v>
      </c>
      <c r="D89" s="107">
        <v>1</v>
      </c>
      <c r="E89" s="107">
        <v>1</v>
      </c>
      <c r="F89" s="107">
        <v>1</v>
      </c>
      <c r="G89" s="107">
        <v>1</v>
      </c>
      <c r="H89" s="107">
        <v>1</v>
      </c>
      <c r="I89" s="107">
        <v>1</v>
      </c>
      <c r="J89" s="107">
        <v>1</v>
      </c>
      <c r="K89" s="107">
        <v>1</v>
      </c>
      <c r="L89" s="107">
        <v>1</v>
      </c>
      <c r="M89" s="107">
        <v>1</v>
      </c>
      <c r="N89" s="107">
        <v>1</v>
      </c>
      <c r="O89" s="107">
        <v>1</v>
      </c>
    </row>
    <row r="90" spans="1:15" x14ac:dyDescent="0.25">
      <c r="A90" s="1126"/>
      <c r="B90" s="1127"/>
      <c r="C90" s="32" t="s">
        <v>91</v>
      </c>
      <c r="D90" s="32">
        <v>1</v>
      </c>
      <c r="E90" s="32">
        <v>1</v>
      </c>
      <c r="F90" s="32">
        <v>1</v>
      </c>
      <c r="G90" s="32">
        <v>1</v>
      </c>
      <c r="H90" s="32">
        <v>1</v>
      </c>
      <c r="I90" s="32">
        <v>1</v>
      </c>
      <c r="J90" s="32">
        <v>1</v>
      </c>
      <c r="K90" s="32">
        <v>1</v>
      </c>
      <c r="L90" s="32">
        <v>1</v>
      </c>
      <c r="M90" s="32"/>
      <c r="N90" s="32"/>
      <c r="O90" s="32"/>
    </row>
    <row r="91" spans="1:15" ht="31.5" x14ac:dyDescent="0.25">
      <c r="A91" s="2215" t="s">
        <v>295</v>
      </c>
      <c r="B91" s="2217"/>
      <c r="C91" s="107" t="s">
        <v>90</v>
      </c>
      <c r="D91" s="107">
        <v>1</v>
      </c>
      <c r="E91" s="107">
        <v>1</v>
      </c>
      <c r="F91" s="107">
        <v>1</v>
      </c>
      <c r="G91" s="107">
        <v>1</v>
      </c>
      <c r="H91" s="107">
        <v>1</v>
      </c>
      <c r="I91" s="107">
        <v>1</v>
      </c>
      <c r="J91" s="107">
        <v>1</v>
      </c>
      <c r="K91" s="107">
        <v>1</v>
      </c>
      <c r="L91" s="107">
        <v>1</v>
      </c>
      <c r="M91" s="107">
        <v>1</v>
      </c>
      <c r="N91" s="107">
        <v>1</v>
      </c>
      <c r="O91" s="107">
        <v>1</v>
      </c>
    </row>
    <row r="92" spans="1:15" x14ac:dyDescent="0.25">
      <c r="A92" s="2216"/>
      <c r="B92" s="2218"/>
      <c r="C92" s="32" t="s">
        <v>91</v>
      </c>
      <c r="D92" s="32">
        <v>1</v>
      </c>
      <c r="E92" s="32"/>
      <c r="F92" s="32">
        <v>1</v>
      </c>
      <c r="G92" s="32">
        <v>1</v>
      </c>
      <c r="H92" s="32"/>
      <c r="I92" s="32">
        <v>1</v>
      </c>
      <c r="J92" s="32">
        <v>1</v>
      </c>
      <c r="K92" s="32">
        <v>1</v>
      </c>
      <c r="L92" s="32">
        <v>1</v>
      </c>
      <c r="M92" s="32"/>
      <c r="N92" s="32"/>
      <c r="O92" s="32"/>
    </row>
    <row r="93" spans="1:15" ht="31.5" x14ac:dyDescent="0.25">
      <c r="A93" s="2215" t="s">
        <v>296</v>
      </c>
      <c r="B93" s="2217"/>
      <c r="C93" s="107" t="s">
        <v>90</v>
      </c>
      <c r="D93" s="107">
        <v>1</v>
      </c>
      <c r="E93" s="107">
        <v>1</v>
      </c>
      <c r="F93" s="107">
        <v>1</v>
      </c>
      <c r="G93" s="107">
        <v>1</v>
      </c>
      <c r="H93" s="107">
        <v>1</v>
      </c>
      <c r="I93" s="107">
        <v>1</v>
      </c>
      <c r="J93" s="107">
        <v>1</v>
      </c>
      <c r="K93" s="107">
        <v>1</v>
      </c>
      <c r="L93" s="107">
        <v>1</v>
      </c>
      <c r="M93" s="107">
        <v>1</v>
      </c>
      <c r="N93" s="107"/>
      <c r="O93" s="107"/>
    </row>
    <row r="94" spans="1:15" x14ac:dyDescent="0.25">
      <c r="A94" s="2216"/>
      <c r="B94" s="2218"/>
      <c r="C94" s="32" t="s">
        <v>91</v>
      </c>
      <c r="D94" s="32">
        <v>1</v>
      </c>
      <c r="E94" s="32">
        <v>1</v>
      </c>
      <c r="F94" s="32">
        <v>1</v>
      </c>
      <c r="G94" s="32">
        <v>1</v>
      </c>
      <c r="H94" s="32">
        <v>1</v>
      </c>
      <c r="I94" s="32">
        <v>1</v>
      </c>
      <c r="J94" s="32">
        <v>1</v>
      </c>
      <c r="K94" s="32">
        <v>1</v>
      </c>
      <c r="L94" s="32">
        <v>1</v>
      </c>
      <c r="M94" s="32"/>
      <c r="N94" s="32"/>
      <c r="O94" s="32"/>
    </row>
    <row r="95" spans="1:15" ht="31.5" x14ac:dyDescent="0.25">
      <c r="A95" s="140" t="s">
        <v>297</v>
      </c>
      <c r="B95" s="29"/>
      <c r="C95" s="107" t="s">
        <v>90</v>
      </c>
      <c r="D95" s="107">
        <v>1</v>
      </c>
      <c r="E95" s="107">
        <v>1</v>
      </c>
      <c r="F95" s="107">
        <v>1</v>
      </c>
      <c r="G95" s="107">
        <v>1</v>
      </c>
      <c r="H95" s="107">
        <v>1</v>
      </c>
      <c r="I95" s="107">
        <v>1</v>
      </c>
      <c r="J95" s="107">
        <v>1</v>
      </c>
      <c r="K95" s="107">
        <v>1</v>
      </c>
      <c r="L95" s="107">
        <v>1</v>
      </c>
      <c r="M95" s="107">
        <v>1</v>
      </c>
      <c r="N95" s="107"/>
      <c r="O95" s="107">
        <v>1</v>
      </c>
    </row>
    <row r="96" spans="1:15" ht="15.75" x14ac:dyDescent="0.25">
      <c r="A96" s="141"/>
      <c r="B96" s="29"/>
      <c r="C96" s="32" t="s">
        <v>91</v>
      </c>
      <c r="D96" s="32">
        <v>1</v>
      </c>
      <c r="E96" s="32"/>
      <c r="F96" s="32">
        <v>1</v>
      </c>
      <c r="G96" s="32"/>
      <c r="H96" s="32">
        <v>1</v>
      </c>
      <c r="I96" s="32">
        <v>1</v>
      </c>
      <c r="J96" s="32">
        <v>1</v>
      </c>
      <c r="K96" s="32">
        <v>1</v>
      </c>
      <c r="L96" s="32">
        <v>1</v>
      </c>
      <c r="M96" s="32"/>
      <c r="N96" s="32"/>
      <c r="O96" s="32"/>
    </row>
    <row r="97" spans="1:15" ht="31.5" x14ac:dyDescent="0.25">
      <c r="A97" s="2213" t="s">
        <v>298</v>
      </c>
      <c r="B97" s="1127"/>
      <c r="C97" s="107" t="s">
        <v>90</v>
      </c>
      <c r="D97" s="107"/>
      <c r="E97" s="107"/>
      <c r="F97" s="107">
        <v>1</v>
      </c>
      <c r="G97" s="107"/>
      <c r="H97" s="107"/>
      <c r="I97" s="107">
        <v>1</v>
      </c>
      <c r="J97" s="107"/>
      <c r="K97" s="107"/>
      <c r="L97" s="107">
        <v>1</v>
      </c>
      <c r="M97" s="107"/>
      <c r="N97" s="107"/>
      <c r="O97" s="107">
        <v>1</v>
      </c>
    </row>
    <row r="98" spans="1:15" ht="29.25" customHeight="1" x14ac:dyDescent="0.25">
      <c r="A98" s="2214"/>
      <c r="B98" s="1127"/>
      <c r="C98" s="32" t="s">
        <v>91</v>
      </c>
      <c r="D98" s="32"/>
      <c r="E98" s="32"/>
      <c r="F98" s="32">
        <v>1</v>
      </c>
      <c r="G98" s="32"/>
      <c r="H98" s="32"/>
      <c r="I98" s="32">
        <v>1</v>
      </c>
      <c r="J98" s="32"/>
      <c r="K98" s="32"/>
      <c r="L98" s="32">
        <v>1</v>
      </c>
      <c r="M98" s="32"/>
      <c r="N98" s="32"/>
      <c r="O98" s="32"/>
    </row>
    <row r="99" spans="1:15" ht="31.5" x14ac:dyDescent="0.25">
      <c r="A99" s="1125" t="s">
        <v>299</v>
      </c>
      <c r="B99" s="1127"/>
      <c r="C99" s="107" t="s">
        <v>90</v>
      </c>
      <c r="D99" s="107">
        <v>1</v>
      </c>
      <c r="E99" s="107"/>
      <c r="F99" s="107"/>
      <c r="G99" s="107"/>
      <c r="H99" s="107"/>
      <c r="I99" s="107"/>
      <c r="J99" s="107">
        <v>1</v>
      </c>
      <c r="K99" s="107">
        <v>1</v>
      </c>
      <c r="L99" s="107"/>
      <c r="M99" s="107"/>
      <c r="N99" s="107"/>
      <c r="O99" s="107"/>
    </row>
    <row r="100" spans="1:15" ht="27.75" customHeight="1" x14ac:dyDescent="0.25">
      <c r="A100" s="1126"/>
      <c r="B100" s="1127"/>
      <c r="C100" s="32" t="s">
        <v>91</v>
      </c>
      <c r="D100" s="32">
        <v>1</v>
      </c>
      <c r="E100" s="32"/>
      <c r="F100" s="32"/>
      <c r="G100" s="32"/>
      <c r="H100" s="32"/>
      <c r="I100" s="32"/>
      <c r="J100" s="32"/>
      <c r="K100" s="32"/>
      <c r="L100" s="32"/>
      <c r="M100" s="32"/>
      <c r="N100" s="32"/>
      <c r="O100" s="32"/>
    </row>
    <row r="101" spans="1:15" ht="31.5" x14ac:dyDescent="0.25">
      <c r="A101" s="2213" t="s">
        <v>300</v>
      </c>
      <c r="B101" s="1127"/>
      <c r="C101" s="107" t="s">
        <v>90</v>
      </c>
      <c r="D101" s="107">
        <v>1</v>
      </c>
      <c r="E101" s="107">
        <v>1</v>
      </c>
      <c r="F101" s="107">
        <v>1</v>
      </c>
      <c r="G101" s="107">
        <v>1</v>
      </c>
      <c r="H101" s="107">
        <v>1</v>
      </c>
      <c r="I101" s="107">
        <v>1</v>
      </c>
      <c r="J101" s="107">
        <v>1</v>
      </c>
      <c r="K101" s="107">
        <v>1</v>
      </c>
      <c r="L101" s="107">
        <v>1</v>
      </c>
      <c r="M101" s="107">
        <v>1</v>
      </c>
      <c r="N101" s="107">
        <v>1</v>
      </c>
      <c r="O101" s="107">
        <v>1</v>
      </c>
    </row>
    <row r="102" spans="1:15" x14ac:dyDescent="0.25">
      <c r="A102" s="2214"/>
      <c r="B102" s="1127"/>
      <c r="C102" s="32" t="s">
        <v>91</v>
      </c>
      <c r="D102" s="32"/>
      <c r="E102" s="32"/>
      <c r="F102" s="32">
        <v>1</v>
      </c>
      <c r="G102" s="32"/>
      <c r="H102" s="32">
        <v>1</v>
      </c>
      <c r="I102" s="32">
        <v>1</v>
      </c>
      <c r="J102" s="32">
        <v>1</v>
      </c>
      <c r="K102" s="32">
        <v>1</v>
      </c>
      <c r="L102" s="32">
        <v>1</v>
      </c>
      <c r="M102" s="32"/>
      <c r="N102" s="32"/>
      <c r="O102" s="32"/>
    </row>
    <row r="103" spans="1:15" ht="31.5" x14ac:dyDescent="0.25">
      <c r="A103" s="1125" t="s">
        <v>301</v>
      </c>
      <c r="B103" s="1127"/>
      <c r="C103" s="107" t="s">
        <v>90</v>
      </c>
      <c r="D103" s="107">
        <v>1</v>
      </c>
      <c r="E103" s="107">
        <v>1</v>
      </c>
      <c r="F103" s="107">
        <v>1</v>
      </c>
      <c r="G103" s="107">
        <v>1</v>
      </c>
      <c r="H103" s="107">
        <v>1</v>
      </c>
      <c r="I103" s="107">
        <v>1</v>
      </c>
      <c r="J103" s="107">
        <v>1</v>
      </c>
      <c r="K103" s="107">
        <v>1</v>
      </c>
      <c r="L103" s="107">
        <v>1</v>
      </c>
      <c r="M103" s="107">
        <v>1</v>
      </c>
      <c r="N103" s="107">
        <v>1</v>
      </c>
      <c r="O103" s="107">
        <v>1</v>
      </c>
    </row>
    <row r="104" spans="1:15" x14ac:dyDescent="0.25">
      <c r="A104" s="1126"/>
      <c r="B104" s="1127"/>
      <c r="C104" s="32" t="s">
        <v>91</v>
      </c>
      <c r="D104" s="32">
        <v>1</v>
      </c>
      <c r="E104" s="32"/>
      <c r="F104" s="32">
        <v>1</v>
      </c>
      <c r="G104" s="32"/>
      <c r="H104" s="32">
        <v>1</v>
      </c>
      <c r="I104" s="32">
        <v>1</v>
      </c>
      <c r="J104" s="32">
        <v>1</v>
      </c>
      <c r="K104" s="32">
        <v>1</v>
      </c>
      <c r="L104" s="32">
        <v>1</v>
      </c>
      <c r="M104" s="32"/>
      <c r="N104" s="32"/>
      <c r="O104" s="32"/>
    </row>
    <row r="105" spans="1:15" ht="31.5" x14ac:dyDescent="0.25">
      <c r="A105" s="1125" t="s">
        <v>302</v>
      </c>
      <c r="B105" s="1127"/>
      <c r="C105" s="107" t="s">
        <v>90</v>
      </c>
      <c r="D105" s="107">
        <v>1</v>
      </c>
      <c r="E105" s="107"/>
      <c r="F105" s="107"/>
      <c r="G105" s="107">
        <v>1</v>
      </c>
      <c r="H105" s="107"/>
      <c r="I105" s="107"/>
      <c r="J105" s="107">
        <v>1</v>
      </c>
      <c r="K105" s="107"/>
      <c r="L105" s="107"/>
      <c r="M105" s="107">
        <v>1</v>
      </c>
      <c r="N105" s="107"/>
      <c r="O105" s="107"/>
    </row>
    <row r="106" spans="1:15" x14ac:dyDescent="0.25">
      <c r="A106" s="1126"/>
      <c r="B106" s="1127"/>
      <c r="C106" s="32" t="s">
        <v>91</v>
      </c>
      <c r="D106" s="32">
        <v>1</v>
      </c>
      <c r="E106" s="32"/>
      <c r="F106" s="32"/>
      <c r="G106" s="32"/>
      <c r="H106" s="32"/>
      <c r="I106" s="32">
        <v>1</v>
      </c>
      <c r="J106" s="32">
        <v>1</v>
      </c>
      <c r="K106" s="32"/>
      <c r="L106" s="32"/>
      <c r="M106" s="32"/>
      <c r="N106" s="32"/>
      <c r="O106" s="32"/>
    </row>
    <row r="107" spans="1:15" ht="31.5" x14ac:dyDescent="0.25">
      <c r="A107" s="1125" t="s">
        <v>303</v>
      </c>
      <c r="B107" s="1127"/>
      <c r="C107" s="107" t="s">
        <v>90</v>
      </c>
      <c r="D107" s="107">
        <v>1</v>
      </c>
      <c r="E107" s="107"/>
      <c r="F107" s="107"/>
      <c r="G107" s="107"/>
      <c r="H107" s="107"/>
      <c r="I107" s="107">
        <v>1</v>
      </c>
      <c r="J107" s="107">
        <v>1</v>
      </c>
      <c r="K107" s="107"/>
      <c r="L107" s="107"/>
      <c r="M107" s="107"/>
      <c r="N107" s="107"/>
      <c r="O107" s="107"/>
    </row>
    <row r="108" spans="1:15" x14ac:dyDescent="0.25">
      <c r="A108" s="1126"/>
      <c r="B108" s="1127"/>
      <c r="C108" s="32" t="s">
        <v>91</v>
      </c>
      <c r="D108" s="32">
        <v>1</v>
      </c>
      <c r="E108" s="32"/>
      <c r="F108" s="32"/>
      <c r="G108" s="32"/>
      <c r="H108" s="32"/>
      <c r="I108" s="32">
        <v>1</v>
      </c>
      <c r="J108" s="32">
        <v>1</v>
      </c>
      <c r="K108" s="32"/>
      <c r="L108" s="32"/>
      <c r="M108" s="32"/>
      <c r="N108" s="32"/>
      <c r="O108" s="32"/>
    </row>
    <row r="109" spans="1:15" ht="31.5" x14ac:dyDescent="0.25">
      <c r="A109" s="1125" t="s">
        <v>304</v>
      </c>
      <c r="B109" s="1127"/>
      <c r="C109" s="107" t="s">
        <v>90</v>
      </c>
      <c r="D109" s="107">
        <v>1</v>
      </c>
      <c r="E109" s="107"/>
      <c r="F109" s="107"/>
      <c r="G109" s="107"/>
      <c r="H109" s="107"/>
      <c r="I109" s="107">
        <v>1</v>
      </c>
      <c r="J109" s="107"/>
      <c r="K109" s="107"/>
      <c r="L109" s="107"/>
      <c r="M109" s="107"/>
      <c r="N109" s="107"/>
      <c r="O109" s="107"/>
    </row>
    <row r="110" spans="1:15" x14ac:dyDescent="0.25">
      <c r="A110" s="1126"/>
      <c r="B110" s="1127"/>
      <c r="C110" s="32" t="s">
        <v>91</v>
      </c>
      <c r="D110" s="32">
        <v>1</v>
      </c>
      <c r="E110" s="32"/>
      <c r="F110" s="32"/>
      <c r="G110" s="32"/>
      <c r="H110" s="32"/>
      <c r="I110" s="32">
        <v>1</v>
      </c>
      <c r="J110" s="32"/>
      <c r="K110" s="32"/>
      <c r="L110" s="32"/>
      <c r="M110" s="32"/>
      <c r="N110" s="32"/>
      <c r="O110" s="32"/>
    </row>
    <row r="111" spans="1:15" ht="31.5" x14ac:dyDescent="0.25">
      <c r="A111" s="2213" t="s">
        <v>305</v>
      </c>
      <c r="B111" s="1127"/>
      <c r="C111" s="107" t="s">
        <v>90</v>
      </c>
      <c r="D111" s="107"/>
      <c r="E111" s="107">
        <v>1</v>
      </c>
      <c r="F111" s="107"/>
      <c r="G111" s="107"/>
      <c r="H111" s="107"/>
      <c r="I111" s="107">
        <v>1</v>
      </c>
      <c r="J111" s="107">
        <v>1</v>
      </c>
      <c r="K111" s="107"/>
      <c r="L111" s="107">
        <v>1</v>
      </c>
      <c r="M111" s="107"/>
      <c r="N111" s="107"/>
      <c r="O111" s="107"/>
    </row>
    <row r="112" spans="1:15" x14ac:dyDescent="0.25">
      <c r="A112" s="2214"/>
      <c r="B112" s="1127"/>
      <c r="C112" s="32" t="s">
        <v>91</v>
      </c>
      <c r="D112" s="32"/>
      <c r="E112" s="32">
        <v>1</v>
      </c>
      <c r="F112" s="32"/>
      <c r="G112" s="32"/>
      <c r="H112" s="32"/>
      <c r="I112" s="32">
        <v>1</v>
      </c>
      <c r="J112" s="32">
        <v>1</v>
      </c>
      <c r="K112" s="32"/>
      <c r="L112" s="32">
        <v>1</v>
      </c>
      <c r="M112" s="32"/>
      <c r="N112" s="32"/>
      <c r="O112" s="32"/>
    </row>
    <row r="113" spans="1:15" ht="31.5" x14ac:dyDescent="0.25">
      <c r="A113" s="1127" t="s">
        <v>306</v>
      </c>
      <c r="B113" s="1127"/>
      <c r="C113" s="107" t="s">
        <v>90</v>
      </c>
      <c r="D113" s="107">
        <v>1</v>
      </c>
      <c r="E113" s="107"/>
      <c r="F113" s="107"/>
      <c r="G113" s="107">
        <v>1</v>
      </c>
      <c r="H113" s="107">
        <v>1</v>
      </c>
      <c r="I113" s="107">
        <v>1</v>
      </c>
      <c r="J113" s="107">
        <v>1</v>
      </c>
      <c r="K113" s="107"/>
      <c r="L113" s="107">
        <v>1</v>
      </c>
      <c r="M113" s="107">
        <v>1</v>
      </c>
      <c r="N113" s="107"/>
      <c r="O113" s="107"/>
    </row>
    <row r="114" spans="1:15" x14ac:dyDescent="0.25">
      <c r="A114" s="1127"/>
      <c r="B114" s="1127"/>
      <c r="C114" s="32" t="s">
        <v>91</v>
      </c>
      <c r="D114" s="32">
        <v>1</v>
      </c>
      <c r="E114" s="32"/>
      <c r="F114" s="32"/>
      <c r="G114" s="32"/>
      <c r="H114" s="32">
        <v>1</v>
      </c>
      <c r="I114" s="32">
        <v>1</v>
      </c>
      <c r="J114" s="32">
        <v>1</v>
      </c>
      <c r="K114" s="32"/>
      <c r="L114" s="32">
        <v>1</v>
      </c>
      <c r="M114" s="32"/>
      <c r="N114" s="32"/>
      <c r="O114" s="32"/>
    </row>
    <row r="115" spans="1:15" ht="31.5" x14ac:dyDescent="0.25">
      <c r="A115" s="1127" t="s">
        <v>307</v>
      </c>
      <c r="B115" s="1127"/>
      <c r="C115" s="107" t="s">
        <v>90</v>
      </c>
      <c r="D115" s="107"/>
      <c r="E115" s="107"/>
      <c r="F115" s="107"/>
      <c r="G115" s="107"/>
      <c r="H115" s="107"/>
      <c r="I115" s="107">
        <v>1</v>
      </c>
      <c r="J115" s="107">
        <v>1</v>
      </c>
      <c r="K115" s="107"/>
      <c r="L115" s="107"/>
      <c r="M115" s="107"/>
      <c r="N115" s="107"/>
      <c r="O115" s="107">
        <v>1</v>
      </c>
    </row>
    <row r="116" spans="1:15" x14ac:dyDescent="0.25">
      <c r="A116" s="1127"/>
      <c r="B116" s="1127"/>
      <c r="C116" s="32" t="s">
        <v>91</v>
      </c>
      <c r="D116" s="32"/>
      <c r="E116" s="32"/>
      <c r="F116" s="32"/>
      <c r="G116" s="32"/>
      <c r="H116" s="32"/>
      <c r="I116" s="32">
        <v>1</v>
      </c>
      <c r="J116" s="32">
        <v>1</v>
      </c>
      <c r="K116" s="32"/>
      <c r="L116" s="32"/>
      <c r="M116" s="32"/>
      <c r="N116" s="32"/>
      <c r="O116" s="32"/>
    </row>
    <row r="117" spans="1:15" ht="31.5" x14ac:dyDescent="0.25">
      <c r="A117" s="1127" t="s">
        <v>308</v>
      </c>
      <c r="B117" s="1127"/>
      <c r="C117" s="107" t="s">
        <v>90</v>
      </c>
      <c r="D117" s="107"/>
      <c r="E117" s="107"/>
      <c r="F117" s="107"/>
      <c r="G117" s="107">
        <v>1</v>
      </c>
      <c r="H117" s="107"/>
      <c r="I117" s="107">
        <v>1</v>
      </c>
      <c r="J117" s="107">
        <v>1</v>
      </c>
      <c r="K117" s="107"/>
      <c r="L117" s="107">
        <v>1</v>
      </c>
      <c r="M117" s="107"/>
      <c r="N117" s="107"/>
      <c r="O117" s="107">
        <v>1</v>
      </c>
    </row>
    <row r="118" spans="1:15" x14ac:dyDescent="0.25">
      <c r="A118" s="1127"/>
      <c r="B118" s="1127"/>
      <c r="C118" s="32" t="s">
        <v>91</v>
      </c>
      <c r="D118" s="32"/>
      <c r="E118" s="32"/>
      <c r="F118" s="32"/>
      <c r="G118" s="32"/>
      <c r="H118" s="32"/>
      <c r="I118" s="32">
        <v>1</v>
      </c>
      <c r="J118" s="32">
        <v>1</v>
      </c>
      <c r="K118" s="32"/>
      <c r="L118" s="32">
        <v>1</v>
      </c>
      <c r="M118" s="32"/>
      <c r="N118" s="32"/>
      <c r="O118" s="32"/>
    </row>
    <row r="119" spans="1:15" ht="31.5" x14ac:dyDescent="0.25">
      <c r="A119" s="1127" t="s">
        <v>309</v>
      </c>
      <c r="B119" s="1127"/>
      <c r="C119" s="107" t="s">
        <v>90</v>
      </c>
      <c r="D119" s="107"/>
      <c r="E119" s="107"/>
      <c r="F119" s="107"/>
      <c r="G119" s="107">
        <v>1</v>
      </c>
      <c r="H119" s="107"/>
      <c r="I119" s="107">
        <v>1</v>
      </c>
      <c r="J119" s="107">
        <v>1</v>
      </c>
      <c r="K119" s="107"/>
      <c r="L119" s="107">
        <v>1</v>
      </c>
      <c r="M119" s="107"/>
      <c r="N119" s="107">
        <v>1</v>
      </c>
      <c r="O119" s="107"/>
    </row>
    <row r="120" spans="1:15" x14ac:dyDescent="0.25">
      <c r="A120" s="1127"/>
      <c r="B120" s="1127"/>
      <c r="C120" s="32" t="s">
        <v>91</v>
      </c>
      <c r="D120" s="32"/>
      <c r="E120" s="32"/>
      <c r="F120" s="32"/>
      <c r="G120" s="32"/>
      <c r="H120" s="32"/>
      <c r="I120" s="32">
        <v>1</v>
      </c>
      <c r="J120" s="32">
        <v>1</v>
      </c>
      <c r="K120" s="32"/>
      <c r="L120" s="32">
        <v>1</v>
      </c>
      <c r="M120" s="32"/>
      <c r="N120" s="32"/>
      <c r="O120" s="32"/>
    </row>
    <row r="121" spans="1:15" x14ac:dyDescent="0.25">
      <c r="A121" s="142"/>
      <c r="B121" s="142"/>
      <c r="C121" s="43"/>
      <c r="D121" s="43"/>
      <c r="E121" s="43"/>
      <c r="F121" s="43"/>
      <c r="G121" s="43"/>
      <c r="H121" s="43"/>
      <c r="I121" s="43"/>
      <c r="J121" s="43"/>
      <c r="K121" s="43"/>
      <c r="L121" s="43"/>
      <c r="M121" s="43"/>
      <c r="N121" s="43"/>
      <c r="O121" s="43"/>
    </row>
    <row r="122" spans="1:15" x14ac:dyDescent="0.25">
      <c r="A122" s="1109" t="s">
        <v>310</v>
      </c>
      <c r="B122" s="2206"/>
      <c r="C122" s="2207"/>
      <c r="D122" s="2207"/>
      <c r="E122" s="2207"/>
      <c r="F122" s="2207"/>
      <c r="G122" s="2207"/>
      <c r="H122" s="2207"/>
      <c r="I122" s="2207"/>
      <c r="J122" s="2207"/>
      <c r="K122" s="2207"/>
      <c r="L122" s="2207"/>
      <c r="M122" s="2207"/>
      <c r="N122" s="2207"/>
      <c r="O122" s="2208"/>
    </row>
    <row r="123" spans="1:15" x14ac:dyDescent="0.25">
      <c r="A123" s="1109"/>
      <c r="B123" s="2209"/>
      <c r="C123" s="2210"/>
      <c r="D123" s="2210"/>
      <c r="E123" s="2210"/>
      <c r="F123" s="2210"/>
      <c r="G123" s="2210"/>
      <c r="H123" s="2210"/>
      <c r="I123" s="2210"/>
      <c r="J123" s="2210"/>
      <c r="K123" s="2210"/>
      <c r="L123" s="2210"/>
      <c r="M123" s="2210"/>
      <c r="N123" s="2210"/>
      <c r="O123" s="2211"/>
    </row>
    <row r="124" spans="1:15" ht="15.75" x14ac:dyDescent="0.25">
      <c r="A124" s="7"/>
      <c r="B124" s="8"/>
      <c r="C124" s="14"/>
      <c r="D124" s="14"/>
      <c r="E124" s="14"/>
      <c r="F124" s="14"/>
      <c r="G124" s="14"/>
      <c r="H124" s="14"/>
      <c r="I124" s="14"/>
      <c r="J124" s="14"/>
      <c r="K124" s="14"/>
      <c r="L124" s="14"/>
      <c r="M124" s="14"/>
      <c r="N124" s="14"/>
      <c r="O124" s="7"/>
    </row>
    <row r="125" spans="1:15" ht="15.75" x14ac:dyDescent="0.25">
      <c r="A125" s="27" t="s">
        <v>311</v>
      </c>
      <c r="B125" s="63">
        <v>30</v>
      </c>
      <c r="C125" s="1134" t="s">
        <v>312</v>
      </c>
      <c r="D125" s="1135"/>
      <c r="E125" s="1136"/>
      <c r="F125" s="2212" t="s">
        <v>313</v>
      </c>
      <c r="G125" s="1073"/>
      <c r="H125" s="1133" t="s">
        <v>290</v>
      </c>
      <c r="I125" s="1117"/>
      <c r="J125" s="139">
        <v>0.95</v>
      </c>
      <c r="K125" s="1133" t="s">
        <v>96</v>
      </c>
      <c r="L125" s="1117"/>
      <c r="M125" s="1134" t="s">
        <v>314</v>
      </c>
      <c r="N125" s="1135"/>
      <c r="O125" s="1136"/>
    </row>
    <row r="126" spans="1:15" ht="15.75" x14ac:dyDescent="0.25">
      <c r="A126" s="1110" t="s">
        <v>67</v>
      </c>
      <c r="B126" s="1111"/>
      <c r="C126" s="2200" t="s">
        <v>315</v>
      </c>
      <c r="D126" s="2201"/>
      <c r="E126" s="2201"/>
      <c r="F126" s="2201"/>
      <c r="G126" s="2202"/>
      <c r="H126" s="1093" t="s">
        <v>69</v>
      </c>
      <c r="I126" s="1094"/>
      <c r="J126" s="1095"/>
      <c r="K126" s="2203" t="s">
        <v>316</v>
      </c>
      <c r="L126" s="2204"/>
      <c r="M126" s="2204"/>
      <c r="N126" s="2204"/>
      <c r="O126" s="2205"/>
    </row>
    <row r="127" spans="1:15" ht="15.75" x14ac:dyDescent="0.25">
      <c r="A127" s="1096" t="s">
        <v>71</v>
      </c>
      <c r="B127" s="1097"/>
      <c r="C127" s="1097"/>
      <c r="D127" s="1097"/>
      <c r="E127" s="1097"/>
      <c r="F127" s="1098"/>
      <c r="G127" s="1099" t="s">
        <v>72</v>
      </c>
      <c r="H127" s="1099"/>
      <c r="I127" s="1099"/>
      <c r="J127" s="1099"/>
      <c r="K127" s="1099"/>
      <c r="L127" s="1099"/>
      <c r="M127" s="1099"/>
      <c r="N127" s="1099"/>
      <c r="O127" s="1099"/>
    </row>
    <row r="128" spans="1:15" x14ac:dyDescent="0.25">
      <c r="A128" s="1148" t="s">
        <v>317</v>
      </c>
      <c r="B128" s="1149"/>
      <c r="C128" s="1149"/>
      <c r="D128" s="1149"/>
      <c r="E128" s="1149"/>
      <c r="F128" s="1149"/>
      <c r="G128" s="1152" t="s">
        <v>318</v>
      </c>
      <c r="H128" s="1152"/>
      <c r="I128" s="1152"/>
      <c r="J128" s="1152"/>
      <c r="K128" s="1152"/>
      <c r="L128" s="1152"/>
      <c r="M128" s="1152"/>
      <c r="N128" s="1152"/>
      <c r="O128" s="1152"/>
    </row>
    <row r="129" spans="1:15" x14ac:dyDescent="0.25">
      <c r="A129" s="1150"/>
      <c r="B129" s="1151"/>
      <c r="C129" s="1151"/>
      <c r="D129" s="1151"/>
      <c r="E129" s="1151"/>
      <c r="F129" s="1151"/>
      <c r="G129" s="1152"/>
      <c r="H129" s="1152"/>
      <c r="I129" s="1152"/>
      <c r="J129" s="1152"/>
      <c r="K129" s="1152"/>
      <c r="L129" s="1152"/>
      <c r="M129" s="1152"/>
      <c r="N129" s="1152"/>
      <c r="O129" s="1152"/>
    </row>
    <row r="130" spans="1:15" ht="15.75" x14ac:dyDescent="0.25">
      <c r="A130" s="1096" t="s">
        <v>75</v>
      </c>
      <c r="B130" s="1097"/>
      <c r="C130" s="1097"/>
      <c r="D130" s="1097"/>
      <c r="E130" s="1097"/>
      <c r="F130" s="1097"/>
      <c r="G130" s="1099" t="s">
        <v>76</v>
      </c>
      <c r="H130" s="1099"/>
      <c r="I130" s="1099"/>
      <c r="J130" s="1099"/>
      <c r="K130" s="1099"/>
      <c r="L130" s="1099"/>
      <c r="M130" s="1099"/>
      <c r="N130" s="1099"/>
      <c r="O130" s="1099"/>
    </row>
    <row r="131" spans="1:15" x14ac:dyDescent="0.25">
      <c r="A131" s="1123" t="s">
        <v>319</v>
      </c>
      <c r="B131" s="1123"/>
      <c r="C131" s="1123"/>
      <c r="D131" s="1123"/>
      <c r="E131" s="1123"/>
      <c r="F131" s="1123"/>
      <c r="G131" s="1123" t="s">
        <v>319</v>
      </c>
      <c r="H131" s="1123"/>
      <c r="I131" s="1123"/>
      <c r="J131" s="1123"/>
      <c r="K131" s="1123"/>
      <c r="L131" s="1123"/>
      <c r="M131" s="1123"/>
      <c r="N131" s="1123"/>
      <c r="O131" s="1123"/>
    </row>
    <row r="132" spans="1:15" x14ac:dyDescent="0.25">
      <c r="A132" s="1123"/>
      <c r="B132" s="1123"/>
      <c r="C132" s="1123"/>
      <c r="D132" s="1123"/>
      <c r="E132" s="1123"/>
      <c r="F132" s="1123"/>
      <c r="G132" s="1123"/>
      <c r="H132" s="1123"/>
      <c r="I132" s="1123"/>
      <c r="J132" s="1123"/>
      <c r="K132" s="1123"/>
      <c r="L132" s="1123"/>
      <c r="M132" s="1123"/>
      <c r="N132" s="1123"/>
      <c r="O132" s="1123"/>
    </row>
    <row r="133" spans="1:15" x14ac:dyDescent="0.25">
      <c r="A133" s="56"/>
      <c r="B133" s="56"/>
      <c r="C133" s="56"/>
      <c r="D133" s="57"/>
      <c r="E133" s="58"/>
      <c r="F133" s="58"/>
      <c r="G133" s="58"/>
      <c r="H133" s="58"/>
      <c r="I133" s="58"/>
      <c r="J133" s="58"/>
      <c r="K133" s="58"/>
      <c r="L133" s="58"/>
      <c r="M133" s="58"/>
      <c r="N133" s="58"/>
      <c r="O133" s="59"/>
    </row>
    <row r="134" spans="1:15" ht="15.75" x14ac:dyDescent="0.25">
      <c r="A134" s="14"/>
      <c r="B134" s="14"/>
      <c r="C134" s="7"/>
      <c r="D134" s="1093" t="s">
        <v>125</v>
      </c>
      <c r="E134" s="1124"/>
      <c r="F134" s="1124"/>
      <c r="G134" s="1124"/>
      <c r="H134" s="1124"/>
      <c r="I134" s="1124"/>
      <c r="J134" s="1124"/>
      <c r="K134" s="1124"/>
      <c r="L134" s="1124"/>
      <c r="M134" s="1124"/>
      <c r="N134" s="1124"/>
      <c r="O134" s="1111"/>
    </row>
    <row r="135" spans="1:15" ht="15.75" x14ac:dyDescent="0.25">
      <c r="A135" s="7"/>
      <c r="B135" s="8"/>
      <c r="C135" s="14"/>
      <c r="D135" s="105" t="s">
        <v>78</v>
      </c>
      <c r="E135" s="105" t="s">
        <v>79</v>
      </c>
      <c r="F135" s="105" t="s">
        <v>80</v>
      </c>
      <c r="G135" s="105" t="s">
        <v>81</v>
      </c>
      <c r="H135" s="105" t="s">
        <v>82</v>
      </c>
      <c r="I135" s="105" t="s">
        <v>83</v>
      </c>
      <c r="J135" s="105" t="s">
        <v>84</v>
      </c>
      <c r="K135" s="105" t="s">
        <v>85</v>
      </c>
      <c r="L135" s="105" t="s">
        <v>86</v>
      </c>
      <c r="M135" s="105" t="s">
        <v>87</v>
      </c>
      <c r="N135" s="105" t="s">
        <v>88</v>
      </c>
      <c r="O135" s="105" t="s">
        <v>89</v>
      </c>
    </row>
    <row r="136" spans="1:15" ht="15.75" x14ac:dyDescent="0.25">
      <c r="A136" s="1050" t="s">
        <v>90</v>
      </c>
      <c r="B136" s="1050"/>
      <c r="C136" s="1050"/>
      <c r="D136" s="107"/>
      <c r="E136" s="107"/>
      <c r="F136" s="107"/>
      <c r="G136" s="107"/>
      <c r="H136" s="107"/>
      <c r="I136" s="107"/>
      <c r="J136" s="107"/>
      <c r="K136" s="107"/>
      <c r="L136" s="107"/>
      <c r="M136" s="107"/>
      <c r="N136" s="107"/>
      <c r="O136" s="143">
        <v>0.8</v>
      </c>
    </row>
    <row r="137" spans="1:15" ht="15.75" x14ac:dyDescent="0.25">
      <c r="A137" s="1051" t="s">
        <v>91</v>
      </c>
      <c r="B137" s="1051"/>
      <c r="C137" s="1051"/>
      <c r="D137" s="32"/>
      <c r="E137" s="32"/>
      <c r="F137" s="32"/>
      <c r="G137" s="32"/>
      <c r="H137" s="32"/>
      <c r="I137" s="32"/>
      <c r="J137" s="32"/>
      <c r="K137" s="32"/>
      <c r="L137" s="32"/>
      <c r="M137" s="32"/>
      <c r="N137" s="32"/>
      <c r="O137" s="32"/>
    </row>
  </sheetData>
  <sheetProtection password="E09B" sheet="1" objects="1" scenarios="1" selectLockedCells="1" selectUnlockedCells="1"/>
  <mergeCells count="181">
    <mergeCell ref="B1:O1"/>
    <mergeCell ref="B2:O2"/>
    <mergeCell ref="B3:O3"/>
    <mergeCell ref="B4:O4"/>
    <mergeCell ref="B5:O5"/>
    <mergeCell ref="B6:O6"/>
    <mergeCell ref="B8:J8"/>
    <mergeCell ref="K8:N8"/>
    <mergeCell ref="B10:O10"/>
    <mergeCell ref="A12:D14"/>
    <mergeCell ref="E12:I12"/>
    <mergeCell ref="J12:K14"/>
    <mergeCell ref="L12:O12"/>
    <mergeCell ref="E13:I13"/>
    <mergeCell ref="L13:O13"/>
    <mergeCell ref="E14:I14"/>
    <mergeCell ref="L14:O14"/>
    <mergeCell ref="F17:G17"/>
    <mergeCell ref="H17:I17"/>
    <mergeCell ref="K17:L17"/>
    <mergeCell ref="M17:O17"/>
    <mergeCell ref="F18:G18"/>
    <mergeCell ref="H18:I18"/>
    <mergeCell ref="K18:L18"/>
    <mergeCell ref="M18:O18"/>
    <mergeCell ref="A21:F22"/>
    <mergeCell ref="G21:O22"/>
    <mergeCell ref="A23:F23"/>
    <mergeCell ref="G23:O23"/>
    <mergeCell ref="A24:F25"/>
    <mergeCell ref="G24:O25"/>
    <mergeCell ref="A19:B19"/>
    <mergeCell ref="C19:G19"/>
    <mergeCell ref="H19:J19"/>
    <mergeCell ref="K19:O19"/>
    <mergeCell ref="A20:F20"/>
    <mergeCell ref="G20:O20"/>
    <mergeCell ref="D31:O31"/>
    <mergeCell ref="A33:C33"/>
    <mergeCell ref="A34:C34"/>
    <mergeCell ref="A36:B36"/>
    <mergeCell ref="C36:G36"/>
    <mergeCell ref="H36:J36"/>
    <mergeCell ref="K36:O36"/>
    <mergeCell ref="A27:D29"/>
    <mergeCell ref="E27:I27"/>
    <mergeCell ref="J27:K29"/>
    <mergeCell ref="L27:O27"/>
    <mergeCell ref="L28:O28"/>
    <mergeCell ref="E29:I29"/>
    <mergeCell ref="L29:O29"/>
    <mergeCell ref="F46:G46"/>
    <mergeCell ref="H46:I46"/>
    <mergeCell ref="K46:L46"/>
    <mergeCell ref="M46:O46"/>
    <mergeCell ref="F47:G47"/>
    <mergeCell ref="H47:I47"/>
    <mergeCell ref="K47:L47"/>
    <mergeCell ref="M47:O47"/>
    <mergeCell ref="A37:O37"/>
    <mergeCell ref="B39:O39"/>
    <mergeCell ref="A41:D43"/>
    <mergeCell ref="E41:I41"/>
    <mergeCell ref="J41:K43"/>
    <mergeCell ref="L41:O41"/>
    <mergeCell ref="L42:O42"/>
    <mergeCell ref="E43:I43"/>
    <mergeCell ref="L43:O43"/>
    <mergeCell ref="A53:C53"/>
    <mergeCell ref="A55:F56"/>
    <mergeCell ref="G55:O56"/>
    <mergeCell ref="A57:F57"/>
    <mergeCell ref="G57:O57"/>
    <mergeCell ref="B59:O59"/>
    <mergeCell ref="A48:B48"/>
    <mergeCell ref="C48:G48"/>
    <mergeCell ref="H48:J48"/>
    <mergeCell ref="K48:O48"/>
    <mergeCell ref="D50:O50"/>
    <mergeCell ref="A52:C52"/>
    <mergeCell ref="A62:B62"/>
    <mergeCell ref="C62:G62"/>
    <mergeCell ref="H62:J62"/>
    <mergeCell ref="K62:O62"/>
    <mergeCell ref="A63:F63"/>
    <mergeCell ref="G63:O63"/>
    <mergeCell ref="F60:G60"/>
    <mergeCell ref="H60:I60"/>
    <mergeCell ref="K60:L60"/>
    <mergeCell ref="M60:O60"/>
    <mergeCell ref="F61:G61"/>
    <mergeCell ref="H61:I61"/>
    <mergeCell ref="K61:L61"/>
    <mergeCell ref="M61:O61"/>
    <mergeCell ref="D70:O70"/>
    <mergeCell ref="A72:C72"/>
    <mergeCell ref="A73:C73"/>
    <mergeCell ref="A74:A75"/>
    <mergeCell ref="B74:O75"/>
    <mergeCell ref="B76:J76"/>
    <mergeCell ref="K76:N76"/>
    <mergeCell ref="A64:F65"/>
    <mergeCell ref="G64:O65"/>
    <mergeCell ref="A66:F66"/>
    <mergeCell ref="G66:O66"/>
    <mergeCell ref="A67:F68"/>
    <mergeCell ref="G67:O68"/>
    <mergeCell ref="A80:B80"/>
    <mergeCell ref="C80:G80"/>
    <mergeCell ref="H80:J80"/>
    <mergeCell ref="K80:O80"/>
    <mergeCell ref="A81:F81"/>
    <mergeCell ref="G81:O81"/>
    <mergeCell ref="C78:E78"/>
    <mergeCell ref="F78:G78"/>
    <mergeCell ref="H78:I78"/>
    <mergeCell ref="K78:L78"/>
    <mergeCell ref="M78:O78"/>
    <mergeCell ref="C79:E79"/>
    <mergeCell ref="F79:G79"/>
    <mergeCell ref="H79:I79"/>
    <mergeCell ref="K79:L79"/>
    <mergeCell ref="M79:O79"/>
    <mergeCell ref="A89:A90"/>
    <mergeCell ref="B89:B90"/>
    <mergeCell ref="A91:A92"/>
    <mergeCell ref="B91:B92"/>
    <mergeCell ref="A93:A94"/>
    <mergeCell ref="B93:B94"/>
    <mergeCell ref="A82:F83"/>
    <mergeCell ref="G82:O83"/>
    <mergeCell ref="A84:F84"/>
    <mergeCell ref="G84:O84"/>
    <mergeCell ref="A85:F86"/>
    <mergeCell ref="G85:O86"/>
    <mergeCell ref="A103:A104"/>
    <mergeCell ref="B103:B104"/>
    <mergeCell ref="A105:A106"/>
    <mergeCell ref="B105:B106"/>
    <mergeCell ref="A107:A108"/>
    <mergeCell ref="B107:B108"/>
    <mergeCell ref="A97:A98"/>
    <mergeCell ref="B97:B98"/>
    <mergeCell ref="A99:A100"/>
    <mergeCell ref="B99:B100"/>
    <mergeCell ref="A101:A102"/>
    <mergeCell ref="B101:B102"/>
    <mergeCell ref="A115:A116"/>
    <mergeCell ref="B115:B116"/>
    <mergeCell ref="A117:A118"/>
    <mergeCell ref="B117:B118"/>
    <mergeCell ref="A119:A120"/>
    <mergeCell ref="B119:B120"/>
    <mergeCell ref="A109:A110"/>
    <mergeCell ref="B109:B110"/>
    <mergeCell ref="A111:A112"/>
    <mergeCell ref="B111:B112"/>
    <mergeCell ref="A113:A114"/>
    <mergeCell ref="B113:B114"/>
    <mergeCell ref="A126:B126"/>
    <mergeCell ref="C126:G126"/>
    <mergeCell ref="H126:J126"/>
    <mergeCell ref="K126:O126"/>
    <mergeCell ref="A127:F127"/>
    <mergeCell ref="G127:O127"/>
    <mergeCell ref="A122:A123"/>
    <mergeCell ref="B122:O123"/>
    <mergeCell ref="C125:E125"/>
    <mergeCell ref="F125:G125"/>
    <mergeCell ref="H125:I125"/>
    <mergeCell ref="K125:L125"/>
    <mergeCell ref="M125:O125"/>
    <mergeCell ref="D134:O134"/>
    <mergeCell ref="A136:C136"/>
    <mergeCell ref="A137:C137"/>
    <mergeCell ref="A128:F129"/>
    <mergeCell ref="G128:O129"/>
    <mergeCell ref="A130:F130"/>
    <mergeCell ref="G130:O130"/>
    <mergeCell ref="A131:F132"/>
    <mergeCell ref="G131:O132"/>
  </mergeCells>
  <dataValidations count="2">
    <dataValidation errorStyle="warning" allowBlank="1" showInputMessage="1" showErrorMessage="1" errorTitle="Área" error="Solo puede seleccionar una de las opciones de la lista desplegable" sqref="B1 B3:B5"/>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$EK$407:$EK$463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7"/>
  <sheetViews>
    <sheetView topLeftCell="A13" workbookViewId="0">
      <selection activeCell="H20" sqref="H20:I20"/>
    </sheetView>
  </sheetViews>
  <sheetFormatPr baseColWidth="10" defaultRowHeight="15" x14ac:dyDescent="0.25"/>
  <cols>
    <col min="5" max="5" width="13" customWidth="1"/>
    <col min="9" max="9" width="13.28515625" customWidth="1"/>
    <col min="15" max="15" width="14.5703125" customWidth="1"/>
  </cols>
  <sheetData>
    <row r="1" spans="1:15" ht="15.75" x14ac:dyDescent="0.25">
      <c r="A1" s="248" t="s">
        <v>2</v>
      </c>
      <c r="B1" s="1510"/>
      <c r="C1" s="1511"/>
      <c r="D1" s="1511"/>
      <c r="E1" s="1511"/>
      <c r="F1" s="1511"/>
      <c r="G1" s="1511"/>
      <c r="H1" s="1511"/>
      <c r="I1" s="1511"/>
      <c r="J1" s="1511"/>
      <c r="K1" s="1511"/>
      <c r="L1" s="1511"/>
      <c r="M1" s="1511"/>
      <c r="N1" s="1511"/>
      <c r="O1" s="1512"/>
    </row>
    <row r="2" spans="1:15" ht="31.5" x14ac:dyDescent="0.25">
      <c r="A2" s="249" t="s">
        <v>199</v>
      </c>
      <c r="B2" s="1510" t="s">
        <v>592</v>
      </c>
      <c r="C2" s="1511"/>
      <c r="D2" s="1511"/>
      <c r="E2" s="1511"/>
      <c r="F2" s="1511"/>
      <c r="G2" s="1511"/>
      <c r="H2" s="1511"/>
      <c r="I2" s="1511"/>
      <c r="J2" s="1511"/>
      <c r="K2" s="1511"/>
      <c r="L2" s="1511"/>
      <c r="M2" s="1511"/>
      <c r="N2" s="1511"/>
      <c r="O2" s="1512"/>
    </row>
    <row r="3" spans="1:15" ht="31.5" x14ac:dyDescent="0.25">
      <c r="A3" s="249" t="s">
        <v>5</v>
      </c>
      <c r="B3" s="1510" t="s">
        <v>593</v>
      </c>
      <c r="C3" s="1511"/>
      <c r="D3" s="1511"/>
      <c r="E3" s="1511"/>
      <c r="F3" s="1511"/>
      <c r="G3" s="1511"/>
      <c r="H3" s="1511"/>
      <c r="I3" s="1511"/>
      <c r="J3" s="1511"/>
      <c r="K3" s="1511"/>
      <c r="L3" s="1511"/>
      <c r="M3" s="1511"/>
      <c r="N3" s="1511"/>
      <c r="O3" s="1512"/>
    </row>
    <row r="4" spans="1:15" ht="15.75" x14ac:dyDescent="0.25">
      <c r="A4" s="244"/>
      <c r="B4" s="244"/>
      <c r="C4" s="244"/>
      <c r="D4" s="244"/>
      <c r="E4" s="244"/>
      <c r="F4" s="244"/>
      <c r="G4" s="244"/>
      <c r="H4" s="244"/>
      <c r="I4" s="244"/>
      <c r="J4" s="244"/>
      <c r="K4" s="244"/>
      <c r="L4" s="244"/>
      <c r="M4" s="244"/>
      <c r="N4" s="244"/>
      <c r="O4" s="244"/>
    </row>
    <row r="5" spans="1:15" ht="15.75" x14ac:dyDescent="0.25">
      <c r="A5" s="250"/>
      <c r="B5" s="251"/>
      <c r="C5" s="252"/>
      <c r="D5" s="252"/>
      <c r="E5" s="252"/>
      <c r="F5" s="252"/>
      <c r="G5" s="252"/>
      <c r="H5" s="252"/>
      <c r="I5" s="252"/>
      <c r="J5" s="252"/>
      <c r="K5" s="252"/>
      <c r="L5" s="253"/>
      <c r="M5" s="253"/>
      <c r="N5" s="253"/>
      <c r="O5" s="250"/>
    </row>
    <row r="6" spans="1:15" ht="31.5" x14ac:dyDescent="0.25">
      <c r="A6" s="254" t="s">
        <v>9</v>
      </c>
      <c r="B6" s="1411" t="s">
        <v>594</v>
      </c>
      <c r="C6" s="1412"/>
      <c r="D6" s="1412"/>
      <c r="E6" s="1412"/>
      <c r="F6" s="1412"/>
      <c r="G6" s="1412"/>
      <c r="H6" s="1412"/>
      <c r="I6" s="1412"/>
      <c r="J6" s="1413"/>
      <c r="K6" s="1052" t="s">
        <v>11</v>
      </c>
      <c r="L6" s="1052"/>
      <c r="M6" s="1052"/>
      <c r="N6" s="1052"/>
      <c r="O6" s="273">
        <v>0.25</v>
      </c>
    </row>
    <row r="7" spans="1:15" ht="15.75" x14ac:dyDescent="0.25">
      <c r="A7" s="256"/>
      <c r="B7" s="257"/>
      <c r="C7" s="258"/>
      <c r="D7" s="258"/>
      <c r="E7" s="258"/>
      <c r="F7" s="258"/>
      <c r="G7" s="258"/>
      <c r="H7" s="258"/>
      <c r="I7" s="258"/>
      <c r="J7" s="258"/>
      <c r="K7" s="258"/>
      <c r="L7" s="258"/>
      <c r="M7" s="258"/>
      <c r="N7" s="258"/>
      <c r="O7" s="256"/>
    </row>
    <row r="8" spans="1:15" ht="31.5" x14ac:dyDescent="0.25">
      <c r="A8" s="254" t="s">
        <v>202</v>
      </c>
      <c r="B8" s="1411" t="s">
        <v>594</v>
      </c>
      <c r="C8" s="1412"/>
      <c r="D8" s="1412"/>
      <c r="E8" s="1412"/>
      <c r="F8" s="1412"/>
      <c r="G8" s="1412"/>
      <c r="H8" s="1412"/>
      <c r="I8" s="1412"/>
      <c r="J8" s="1412"/>
      <c r="K8" s="1412"/>
      <c r="L8" s="1412"/>
      <c r="M8" s="1412"/>
      <c r="N8" s="1412"/>
      <c r="O8" s="1413"/>
    </row>
    <row r="9" spans="1:15" ht="31.5" x14ac:dyDescent="0.25">
      <c r="A9" s="256"/>
      <c r="B9" s="257"/>
      <c r="C9" s="258"/>
      <c r="D9" s="258"/>
      <c r="E9" s="1049" t="s">
        <v>14</v>
      </c>
      <c r="F9" s="1049"/>
      <c r="G9" s="1049"/>
      <c r="H9" s="1049"/>
      <c r="I9" s="267" t="s">
        <v>15</v>
      </c>
      <c r="J9" s="265"/>
      <c r="K9" s="265"/>
      <c r="L9" s="1049" t="s">
        <v>16</v>
      </c>
      <c r="M9" s="1049"/>
      <c r="N9" s="1049"/>
      <c r="O9" s="267" t="s">
        <v>15</v>
      </c>
    </row>
    <row r="10" spans="1:15" x14ac:dyDescent="0.25">
      <c r="A10" s="1002" t="s">
        <v>17</v>
      </c>
      <c r="B10" s="1008"/>
      <c r="C10" s="1008"/>
      <c r="D10" s="1003"/>
      <c r="E10" s="1497" t="s">
        <v>595</v>
      </c>
      <c r="F10" s="1509"/>
      <c r="G10" s="1509"/>
      <c r="H10" s="1498"/>
      <c r="I10" s="274"/>
      <c r="J10" s="1002" t="s">
        <v>19</v>
      </c>
      <c r="K10" s="1003"/>
      <c r="L10" s="1497" t="s">
        <v>596</v>
      </c>
      <c r="M10" s="1509"/>
      <c r="N10" s="1498"/>
      <c r="O10" s="274"/>
    </row>
    <row r="11" spans="1:15" x14ac:dyDescent="0.25">
      <c r="A11" s="1004"/>
      <c r="B11" s="1009"/>
      <c r="C11" s="1009"/>
      <c r="D11" s="1005"/>
      <c r="E11" s="1497" t="s">
        <v>597</v>
      </c>
      <c r="F11" s="1509"/>
      <c r="G11" s="1509"/>
      <c r="H11" s="1498"/>
      <c r="I11" s="274"/>
      <c r="J11" s="1004"/>
      <c r="K11" s="1005"/>
      <c r="L11" s="1497" t="s">
        <v>598</v>
      </c>
      <c r="M11" s="1509"/>
      <c r="N11" s="1498"/>
      <c r="O11" s="274"/>
    </row>
    <row r="12" spans="1:15" x14ac:dyDescent="0.25">
      <c r="A12" s="1004"/>
      <c r="B12" s="1009"/>
      <c r="C12" s="1009"/>
      <c r="D12" s="1005"/>
      <c r="E12" s="1497"/>
      <c r="F12" s="1509"/>
      <c r="G12" s="1509"/>
      <c r="H12" s="1498"/>
      <c r="I12" s="274"/>
      <c r="J12" s="1004"/>
      <c r="K12" s="1005"/>
      <c r="L12" s="1497" t="s">
        <v>599</v>
      </c>
      <c r="M12" s="1509"/>
      <c r="N12" s="1498"/>
      <c r="O12" s="274"/>
    </row>
    <row r="13" spans="1:15" x14ac:dyDescent="0.25">
      <c r="A13" s="1004"/>
      <c r="B13" s="1009"/>
      <c r="C13" s="1009"/>
      <c r="D13" s="1005"/>
      <c r="E13" s="1501"/>
      <c r="F13" s="1501"/>
      <c r="G13" s="1501"/>
      <c r="H13" s="1501"/>
      <c r="I13" s="274"/>
      <c r="J13" s="1004"/>
      <c r="K13" s="1005"/>
      <c r="L13" s="1497"/>
      <c r="M13" s="1509"/>
      <c r="N13" s="1498"/>
      <c r="O13" s="274"/>
    </row>
    <row r="14" spans="1:15" x14ac:dyDescent="0.25">
      <c r="A14" s="1004"/>
      <c r="B14" s="1009"/>
      <c r="C14" s="1009"/>
      <c r="D14" s="1005"/>
      <c r="E14" s="1501"/>
      <c r="F14" s="1501"/>
      <c r="G14" s="1501"/>
      <c r="H14" s="1501"/>
      <c r="I14" s="274"/>
      <c r="J14" s="1004"/>
      <c r="K14" s="1005"/>
      <c r="L14" s="1501"/>
      <c r="M14" s="1501"/>
      <c r="N14" s="1501"/>
      <c r="O14" s="274"/>
    </row>
    <row r="15" spans="1:15" x14ac:dyDescent="0.25">
      <c r="A15" s="1004"/>
      <c r="B15" s="1009"/>
      <c r="C15" s="1009"/>
      <c r="D15" s="1005"/>
      <c r="E15" s="1501"/>
      <c r="F15" s="1501"/>
      <c r="G15" s="1501"/>
      <c r="H15" s="1501"/>
      <c r="I15" s="274"/>
      <c r="J15" s="1004"/>
      <c r="K15" s="1005"/>
      <c r="L15" s="1501"/>
      <c r="M15" s="1501"/>
      <c r="N15" s="1501"/>
      <c r="O15" s="274"/>
    </row>
    <row r="16" spans="1:15" x14ac:dyDescent="0.25">
      <c r="A16" s="1004"/>
      <c r="B16" s="1009"/>
      <c r="C16" s="1009"/>
      <c r="D16" s="1005"/>
      <c r="E16" s="1501"/>
      <c r="F16" s="1501"/>
      <c r="G16" s="1501"/>
      <c r="H16" s="1501"/>
      <c r="I16" s="274"/>
      <c r="J16" s="1004"/>
      <c r="K16" s="1005"/>
      <c r="L16" s="1501"/>
      <c r="M16" s="1501"/>
      <c r="N16" s="1501"/>
      <c r="O16" s="274"/>
    </row>
    <row r="17" spans="1:15" ht="14.25" customHeight="1" x14ac:dyDescent="0.25">
      <c r="A17" s="1006"/>
      <c r="B17" s="1010"/>
      <c r="C17" s="1010"/>
      <c r="D17" s="1007"/>
      <c r="E17" s="1501"/>
      <c r="F17" s="1501"/>
      <c r="G17" s="1501"/>
      <c r="H17" s="1501"/>
      <c r="I17" s="274"/>
      <c r="J17" s="1006"/>
      <c r="K17" s="1007"/>
      <c r="L17" s="1501"/>
      <c r="M17" s="1501"/>
      <c r="N17" s="1501"/>
      <c r="O17" s="274"/>
    </row>
    <row r="18" spans="1:15" ht="15.75" hidden="1" x14ac:dyDescent="0.25">
      <c r="A18" s="2404"/>
      <c r="B18" s="2404"/>
      <c r="C18" s="2404"/>
      <c r="D18" s="258"/>
      <c r="E18" s="258"/>
      <c r="F18" s="258"/>
      <c r="G18" s="258"/>
      <c r="H18" s="258"/>
      <c r="I18" s="258"/>
      <c r="J18" s="258"/>
      <c r="K18" s="258"/>
      <c r="L18" s="258"/>
      <c r="M18" s="258"/>
      <c r="N18" s="258"/>
      <c r="O18" s="2404"/>
    </row>
    <row r="19" spans="1:15" ht="15.75" x14ac:dyDescent="0.25">
      <c r="A19" s="2405"/>
      <c r="B19" s="2405"/>
      <c r="C19" s="2405"/>
      <c r="D19" s="258"/>
      <c r="E19" s="258"/>
      <c r="F19" s="258"/>
      <c r="G19" s="258"/>
      <c r="H19" s="258"/>
      <c r="I19" s="258"/>
      <c r="J19" s="258"/>
      <c r="K19" s="258"/>
      <c r="L19" s="258"/>
      <c r="M19" s="258"/>
      <c r="N19" s="258"/>
      <c r="O19" s="2405"/>
    </row>
    <row r="20" spans="1:15" ht="63" x14ac:dyDescent="0.25">
      <c r="A20" s="259" t="s">
        <v>48</v>
      </c>
      <c r="B20" s="272" t="s">
        <v>49</v>
      </c>
      <c r="C20" s="706" t="s">
        <v>50</v>
      </c>
      <c r="D20" s="706" t="s">
        <v>51</v>
      </c>
      <c r="E20" s="706" t="s">
        <v>52</v>
      </c>
      <c r="F20" s="1041" t="s">
        <v>53</v>
      </c>
      <c r="G20" s="1041"/>
      <c r="H20" s="1041" t="s">
        <v>54</v>
      </c>
      <c r="I20" s="1041"/>
      <c r="J20" s="272" t="s">
        <v>55</v>
      </c>
      <c r="K20" s="1041" t="s">
        <v>56</v>
      </c>
      <c r="L20" s="1041"/>
      <c r="M20" s="1042" t="s">
        <v>57</v>
      </c>
      <c r="N20" s="1043"/>
      <c r="O20" s="1044"/>
    </row>
    <row r="21" spans="1:15" ht="90" x14ac:dyDescent="0.25">
      <c r="A21" s="102" t="s">
        <v>58</v>
      </c>
      <c r="B21" s="261">
        <v>1</v>
      </c>
      <c r="C21" s="246" t="s">
        <v>600</v>
      </c>
      <c r="D21" s="247" t="s">
        <v>262</v>
      </c>
      <c r="E21" s="247" t="s">
        <v>601</v>
      </c>
      <c r="F21" s="1497" t="s">
        <v>602</v>
      </c>
      <c r="G21" s="1498"/>
      <c r="H21" s="1497" t="s">
        <v>213</v>
      </c>
      <c r="I21" s="1498"/>
      <c r="J21" s="97">
        <v>1</v>
      </c>
      <c r="K21" s="1500" t="s">
        <v>433</v>
      </c>
      <c r="L21" s="1500"/>
      <c r="M21" s="1501" t="s">
        <v>603</v>
      </c>
      <c r="N21" s="1501"/>
      <c r="O21" s="1501"/>
    </row>
    <row r="22" spans="1:15" ht="15.75" x14ac:dyDescent="0.25">
      <c r="A22" s="1015" t="s">
        <v>67</v>
      </c>
      <c r="B22" s="1017"/>
      <c r="C22" s="1502" t="s">
        <v>604</v>
      </c>
      <c r="D22" s="1503"/>
      <c r="E22" s="1503"/>
      <c r="F22" s="1503"/>
      <c r="G22" s="1504"/>
      <c r="H22" s="1035" t="s">
        <v>69</v>
      </c>
      <c r="I22" s="1036"/>
      <c r="J22" s="1037"/>
      <c r="K22" s="1502" t="s">
        <v>605</v>
      </c>
      <c r="L22" s="1503"/>
      <c r="M22" s="1503"/>
      <c r="N22" s="1503"/>
      <c r="O22" s="1504"/>
    </row>
    <row r="23" spans="1:15" ht="15.75" x14ac:dyDescent="0.25">
      <c r="A23" s="1096" t="s">
        <v>71</v>
      </c>
      <c r="B23" s="1097"/>
      <c r="C23" s="1097"/>
      <c r="D23" s="1097"/>
      <c r="E23" s="1097"/>
      <c r="F23" s="1098"/>
      <c r="G23" s="1099" t="s">
        <v>72</v>
      </c>
      <c r="H23" s="1099"/>
      <c r="I23" s="1099"/>
      <c r="J23" s="1099"/>
      <c r="K23" s="1099"/>
      <c r="L23" s="1099"/>
      <c r="M23" s="1099"/>
      <c r="N23" s="1099"/>
      <c r="O23" s="1099"/>
    </row>
    <row r="24" spans="1:15" x14ac:dyDescent="0.25">
      <c r="A24" s="2275" t="s">
        <v>606</v>
      </c>
      <c r="B24" s="2283"/>
      <c r="C24" s="2283"/>
      <c r="D24" s="2283"/>
      <c r="E24" s="2283"/>
      <c r="F24" s="2284"/>
      <c r="G24" s="2275" t="s">
        <v>607</v>
      </c>
      <c r="H24" s="2331"/>
      <c r="I24" s="2331"/>
      <c r="J24" s="2331"/>
      <c r="K24" s="2331"/>
      <c r="L24" s="2331"/>
      <c r="M24" s="2331"/>
      <c r="N24" s="2331"/>
      <c r="O24" s="2332"/>
    </row>
    <row r="25" spans="1:15" x14ac:dyDescent="0.25">
      <c r="A25" s="2285"/>
      <c r="B25" s="2286"/>
      <c r="C25" s="2286"/>
      <c r="D25" s="2286"/>
      <c r="E25" s="2286"/>
      <c r="F25" s="2287"/>
      <c r="G25" s="2333"/>
      <c r="H25" s="2334"/>
      <c r="I25" s="2334"/>
      <c r="J25" s="2334"/>
      <c r="K25" s="2334"/>
      <c r="L25" s="2334"/>
      <c r="M25" s="2334"/>
      <c r="N25" s="2334"/>
      <c r="O25" s="2335"/>
    </row>
    <row r="26" spans="1:15" ht="15.75" x14ac:dyDescent="0.25">
      <c r="A26" s="1096" t="s">
        <v>75</v>
      </c>
      <c r="B26" s="1097"/>
      <c r="C26" s="1097"/>
      <c r="D26" s="1097"/>
      <c r="E26" s="1097"/>
      <c r="F26" s="1097"/>
      <c r="G26" s="1099" t="s">
        <v>76</v>
      </c>
      <c r="H26" s="1099"/>
      <c r="I26" s="1099"/>
      <c r="J26" s="1099"/>
      <c r="K26" s="1099"/>
      <c r="L26" s="1099"/>
      <c r="M26" s="1099"/>
      <c r="N26" s="1099"/>
      <c r="O26" s="1099"/>
    </row>
    <row r="27" spans="1:15" x14ac:dyDescent="0.25">
      <c r="A27" s="2282" t="s">
        <v>603</v>
      </c>
      <c r="B27" s="2283"/>
      <c r="C27" s="2283"/>
      <c r="D27" s="2283"/>
      <c r="E27" s="2283"/>
      <c r="F27" s="2284"/>
      <c r="G27" s="2282" t="s">
        <v>608</v>
      </c>
      <c r="H27" s="2283"/>
      <c r="I27" s="2283"/>
      <c r="J27" s="2283"/>
      <c r="K27" s="2283"/>
      <c r="L27" s="2283"/>
      <c r="M27" s="2283"/>
      <c r="N27" s="2283"/>
      <c r="O27" s="2284"/>
    </row>
    <row r="28" spans="1:15" x14ac:dyDescent="0.25">
      <c r="A28" s="2285"/>
      <c r="B28" s="2286"/>
      <c r="C28" s="2286"/>
      <c r="D28" s="2286"/>
      <c r="E28" s="2286"/>
      <c r="F28" s="2287"/>
      <c r="G28" s="2285"/>
      <c r="H28" s="2286"/>
      <c r="I28" s="2286"/>
      <c r="J28" s="2286"/>
      <c r="K28" s="2286"/>
      <c r="L28" s="2286"/>
      <c r="M28" s="2286"/>
      <c r="N28" s="2286"/>
      <c r="O28" s="2287"/>
    </row>
    <row r="29" spans="1:15" x14ac:dyDescent="0.25">
      <c r="A29" s="275"/>
      <c r="B29" s="275"/>
      <c r="C29" s="275"/>
      <c r="D29" s="275"/>
      <c r="E29" s="275"/>
      <c r="F29" s="275"/>
      <c r="G29" s="275"/>
      <c r="H29" s="275"/>
      <c r="I29" s="275"/>
      <c r="J29" s="275"/>
      <c r="K29" s="275"/>
      <c r="L29" s="275"/>
      <c r="M29" s="275"/>
      <c r="N29" s="275"/>
      <c r="O29" s="275"/>
    </row>
    <row r="30" spans="1:15" ht="15.75" x14ac:dyDescent="0.25">
      <c r="A30" s="257"/>
      <c r="B30" s="257"/>
      <c r="C30" s="250"/>
      <c r="D30" s="1015" t="s">
        <v>77</v>
      </c>
      <c r="E30" s="1016"/>
      <c r="F30" s="1016"/>
      <c r="G30" s="1016"/>
      <c r="H30" s="1016"/>
      <c r="I30" s="1016"/>
      <c r="J30" s="1016"/>
      <c r="K30" s="1016"/>
      <c r="L30" s="1016"/>
      <c r="M30" s="1016"/>
      <c r="N30" s="1016"/>
      <c r="O30" s="1017"/>
    </row>
    <row r="31" spans="1:15" ht="15.75" x14ac:dyDescent="0.25">
      <c r="A31" s="250"/>
      <c r="B31" s="251"/>
      <c r="C31" s="257"/>
      <c r="D31" s="272" t="s">
        <v>78</v>
      </c>
      <c r="E31" s="272" t="s">
        <v>79</v>
      </c>
      <c r="F31" s="272" t="s">
        <v>80</v>
      </c>
      <c r="G31" s="272" t="s">
        <v>81</v>
      </c>
      <c r="H31" s="272" t="s">
        <v>82</v>
      </c>
      <c r="I31" s="272" t="s">
        <v>83</v>
      </c>
      <c r="J31" s="272" t="s">
        <v>84</v>
      </c>
      <c r="K31" s="272" t="s">
        <v>85</v>
      </c>
      <c r="L31" s="272" t="s">
        <v>86</v>
      </c>
      <c r="M31" s="272" t="s">
        <v>87</v>
      </c>
      <c r="N31" s="272" t="s">
        <v>88</v>
      </c>
      <c r="O31" s="272" t="s">
        <v>89</v>
      </c>
    </row>
    <row r="32" spans="1:15" ht="15.75" x14ac:dyDescent="0.25">
      <c r="A32" s="2398" t="s">
        <v>90</v>
      </c>
      <c r="B32" s="2399"/>
      <c r="C32" s="2400"/>
      <c r="D32" s="263">
        <v>1</v>
      </c>
      <c r="E32" s="263">
        <v>1</v>
      </c>
      <c r="F32" s="263">
        <v>5</v>
      </c>
      <c r="G32" s="263">
        <v>10</v>
      </c>
      <c r="H32" s="263">
        <v>16</v>
      </c>
      <c r="I32" s="263">
        <v>21</v>
      </c>
      <c r="J32" s="263">
        <v>26</v>
      </c>
      <c r="K32" s="263">
        <v>34</v>
      </c>
      <c r="L32" s="263">
        <v>39</v>
      </c>
      <c r="M32" s="263">
        <v>43</v>
      </c>
      <c r="N32" s="263">
        <v>48</v>
      </c>
      <c r="O32" s="263">
        <v>48</v>
      </c>
    </row>
    <row r="33" spans="1:15" ht="15.75" x14ac:dyDescent="0.25">
      <c r="A33" s="2401" t="s">
        <v>91</v>
      </c>
      <c r="B33" s="2402"/>
      <c r="C33" s="2403"/>
      <c r="D33" s="264">
        <v>1</v>
      </c>
      <c r="E33" s="264">
        <v>1</v>
      </c>
      <c r="F33" s="264">
        <v>5</v>
      </c>
      <c r="G33" s="264">
        <v>9</v>
      </c>
      <c r="H33" s="264">
        <v>14</v>
      </c>
      <c r="I33" s="264">
        <v>18</v>
      </c>
      <c r="J33" s="264">
        <v>22</v>
      </c>
      <c r="K33" s="264">
        <v>30</v>
      </c>
      <c r="L33" s="264">
        <v>34</v>
      </c>
      <c r="M33" s="264"/>
      <c r="N33" s="264"/>
      <c r="O33" s="264"/>
    </row>
    <row r="34" spans="1:15" x14ac:dyDescent="0.25">
      <c r="A34" s="275"/>
      <c r="B34" s="275"/>
      <c r="C34" s="275"/>
      <c r="D34" s="275"/>
      <c r="E34" s="275"/>
      <c r="F34" s="275"/>
      <c r="G34" s="275"/>
      <c r="H34" s="275"/>
      <c r="I34" s="275"/>
      <c r="J34" s="275"/>
      <c r="K34" s="275"/>
      <c r="L34" s="275"/>
      <c r="M34" s="275"/>
      <c r="N34" s="275"/>
      <c r="O34" s="275"/>
    </row>
    <row r="35" spans="1:15" ht="15.75" x14ac:dyDescent="0.25">
      <c r="A35" s="36" t="s">
        <v>101</v>
      </c>
      <c r="B35" s="36" t="s">
        <v>49</v>
      </c>
      <c r="C35" s="37"/>
      <c r="D35" s="242" t="s">
        <v>78</v>
      </c>
      <c r="E35" s="242" t="s">
        <v>79</v>
      </c>
      <c r="F35" s="242" t="s">
        <v>80</v>
      </c>
      <c r="G35" s="242" t="s">
        <v>81</v>
      </c>
      <c r="H35" s="242" t="s">
        <v>82</v>
      </c>
      <c r="I35" s="242" t="s">
        <v>83</v>
      </c>
      <c r="J35" s="242" t="s">
        <v>84</v>
      </c>
      <c r="K35" s="242" t="s">
        <v>85</v>
      </c>
      <c r="L35" s="242" t="s">
        <v>86</v>
      </c>
      <c r="M35" s="242" t="s">
        <v>87</v>
      </c>
      <c r="N35" s="242" t="s">
        <v>88</v>
      </c>
      <c r="O35" s="242" t="s">
        <v>89</v>
      </c>
    </row>
    <row r="36" spans="1:15" ht="31.5" x14ac:dyDescent="0.25">
      <c r="A36" s="1125" t="s">
        <v>609</v>
      </c>
      <c r="B36" s="2371">
        <v>2.12766E-2</v>
      </c>
      <c r="C36" s="276" t="s">
        <v>90</v>
      </c>
      <c r="D36" s="263"/>
      <c r="E36" s="263"/>
      <c r="F36" s="263"/>
      <c r="G36" s="263"/>
      <c r="H36" s="263"/>
      <c r="I36" s="263"/>
      <c r="J36" s="263"/>
      <c r="K36" s="263"/>
      <c r="L36" s="263"/>
      <c r="M36" s="263"/>
      <c r="N36" s="263">
        <v>1</v>
      </c>
      <c r="O36" s="263"/>
    </row>
    <row r="37" spans="1:15" x14ac:dyDescent="0.25">
      <c r="A37" s="1126"/>
      <c r="B37" s="2372"/>
      <c r="C37" s="277" t="s">
        <v>91</v>
      </c>
      <c r="D37" s="264"/>
      <c r="E37" s="264"/>
      <c r="F37" s="264"/>
      <c r="G37" s="264"/>
      <c r="H37" s="264"/>
      <c r="I37" s="264"/>
      <c r="J37" s="264"/>
      <c r="K37" s="264"/>
      <c r="L37" s="264"/>
      <c r="M37" s="264"/>
      <c r="N37" s="264"/>
      <c r="O37" s="264"/>
    </row>
    <row r="38" spans="1:15" ht="31.5" x14ac:dyDescent="0.25">
      <c r="A38" s="2381" t="s">
        <v>610</v>
      </c>
      <c r="B38" s="2371">
        <v>2.12766E-2</v>
      </c>
      <c r="C38" s="276" t="s">
        <v>90</v>
      </c>
      <c r="D38" s="263"/>
      <c r="E38" s="263"/>
      <c r="F38" s="263"/>
      <c r="G38" s="263"/>
      <c r="H38" s="263"/>
      <c r="I38" s="263"/>
      <c r="J38" s="263"/>
      <c r="K38" s="263"/>
      <c r="L38" s="263"/>
      <c r="M38" s="263">
        <v>1</v>
      </c>
      <c r="N38" s="263"/>
      <c r="O38" s="263"/>
    </row>
    <row r="39" spans="1:15" x14ac:dyDescent="0.25">
      <c r="A39" s="2382"/>
      <c r="B39" s="2372"/>
      <c r="C39" s="277" t="s">
        <v>91</v>
      </c>
      <c r="D39" s="264"/>
      <c r="E39" s="264"/>
      <c r="F39" s="264"/>
      <c r="G39" s="264"/>
      <c r="H39" s="264"/>
      <c r="I39" s="264"/>
      <c r="J39" s="264"/>
      <c r="K39" s="264"/>
      <c r="L39" s="264"/>
      <c r="M39" s="264"/>
      <c r="N39" s="264"/>
      <c r="O39" s="264"/>
    </row>
    <row r="40" spans="1:15" ht="31.5" x14ac:dyDescent="0.25">
      <c r="A40" s="2396" t="s">
        <v>611</v>
      </c>
      <c r="B40" s="2371">
        <v>2.12766E-2</v>
      </c>
      <c r="C40" s="276" t="s">
        <v>90</v>
      </c>
      <c r="D40" s="263"/>
      <c r="E40" s="263"/>
      <c r="F40" s="263"/>
      <c r="G40" s="263"/>
      <c r="H40" s="263"/>
      <c r="I40" s="263"/>
      <c r="J40" s="263"/>
      <c r="K40" s="263">
        <v>1</v>
      </c>
      <c r="L40" s="263"/>
      <c r="M40" s="263"/>
      <c r="N40" s="263"/>
      <c r="O40" s="263"/>
    </row>
    <row r="41" spans="1:15" x14ac:dyDescent="0.25">
      <c r="A41" s="2383"/>
      <c r="B41" s="2372"/>
      <c r="C41" s="277" t="s">
        <v>91</v>
      </c>
      <c r="D41" s="264"/>
      <c r="E41" s="264"/>
      <c r="F41" s="264"/>
      <c r="G41" s="264"/>
      <c r="H41" s="264"/>
      <c r="I41" s="264"/>
      <c r="J41" s="264"/>
      <c r="K41" s="264">
        <v>1</v>
      </c>
      <c r="L41" s="264"/>
      <c r="M41" s="264"/>
      <c r="N41" s="264"/>
      <c r="O41" s="264"/>
    </row>
    <row r="42" spans="1:15" ht="31.5" x14ac:dyDescent="0.25">
      <c r="A42" s="2377" t="s">
        <v>612</v>
      </c>
      <c r="B42" s="2371">
        <v>2.12766E-2</v>
      </c>
      <c r="C42" s="276" t="s">
        <v>90</v>
      </c>
      <c r="D42" s="263"/>
      <c r="E42" s="263"/>
      <c r="F42" s="263"/>
      <c r="G42" s="263"/>
      <c r="H42" s="263"/>
      <c r="I42" s="263"/>
      <c r="J42" s="263"/>
      <c r="K42" s="263"/>
      <c r="L42" s="263"/>
      <c r="M42" s="263"/>
      <c r="N42" s="263">
        <v>1</v>
      </c>
      <c r="O42" s="263"/>
    </row>
    <row r="43" spans="1:15" x14ac:dyDescent="0.25">
      <c r="A43" s="1126"/>
      <c r="B43" s="2372"/>
      <c r="C43" s="277"/>
      <c r="D43" s="264"/>
      <c r="E43" s="264"/>
      <c r="F43" s="264"/>
      <c r="G43" s="264"/>
      <c r="H43" s="264"/>
      <c r="I43" s="264"/>
      <c r="J43" s="264"/>
      <c r="K43" s="264"/>
      <c r="L43" s="264"/>
      <c r="M43" s="264"/>
      <c r="N43" s="264"/>
      <c r="O43" s="264"/>
    </row>
    <row r="44" spans="1:15" ht="31.5" x14ac:dyDescent="0.25">
      <c r="A44" s="2381" t="s">
        <v>613</v>
      </c>
      <c r="B44" s="2371">
        <v>2.12766E-2</v>
      </c>
      <c r="C44" s="276" t="s">
        <v>90</v>
      </c>
      <c r="D44" s="263"/>
      <c r="E44" s="263"/>
      <c r="F44" s="263"/>
      <c r="G44" s="263"/>
      <c r="H44" s="263">
        <v>1</v>
      </c>
      <c r="I44" s="263"/>
      <c r="J44" s="263"/>
      <c r="K44" s="263"/>
      <c r="L44" s="263"/>
      <c r="M44" s="263"/>
      <c r="N44" s="263"/>
      <c r="O44" s="263"/>
    </row>
    <row r="45" spans="1:15" x14ac:dyDescent="0.25">
      <c r="A45" s="2382"/>
      <c r="B45" s="2372"/>
      <c r="C45" s="277" t="s">
        <v>91</v>
      </c>
      <c r="D45" s="264"/>
      <c r="E45" s="264"/>
      <c r="F45" s="264"/>
      <c r="G45" s="264">
        <v>1</v>
      </c>
      <c r="H45" s="264"/>
      <c r="I45" s="264"/>
      <c r="J45" s="264"/>
      <c r="K45" s="264"/>
      <c r="L45" s="264"/>
      <c r="M45" s="264"/>
      <c r="N45" s="264"/>
      <c r="O45" s="264"/>
    </row>
    <row r="46" spans="1:15" ht="31.5" x14ac:dyDescent="0.25">
      <c r="A46" s="2381" t="s">
        <v>614</v>
      </c>
      <c r="B46" s="2371">
        <v>2.12766E-2</v>
      </c>
      <c r="C46" s="276" t="s">
        <v>90</v>
      </c>
      <c r="D46" s="263"/>
      <c r="E46" s="263"/>
      <c r="F46" s="263"/>
      <c r="G46" s="263"/>
      <c r="H46" s="263"/>
      <c r="I46" s="263"/>
      <c r="J46" s="263">
        <v>1</v>
      </c>
      <c r="K46" s="263"/>
      <c r="L46" s="263"/>
      <c r="M46" s="263"/>
      <c r="N46" s="263"/>
      <c r="O46" s="263"/>
    </row>
    <row r="47" spans="1:15" x14ac:dyDescent="0.25">
      <c r="A47" s="2382"/>
      <c r="B47" s="2372"/>
      <c r="C47" s="277" t="s">
        <v>91</v>
      </c>
      <c r="D47" s="264"/>
      <c r="E47" s="264"/>
      <c r="F47" s="264"/>
      <c r="G47" s="264"/>
      <c r="H47" s="264"/>
      <c r="I47" s="264"/>
      <c r="J47" s="264"/>
      <c r="K47" s="264">
        <v>1</v>
      </c>
      <c r="L47" s="264"/>
      <c r="M47" s="264"/>
      <c r="N47" s="264"/>
      <c r="O47" s="264"/>
    </row>
    <row r="48" spans="1:15" ht="31.5" x14ac:dyDescent="0.25">
      <c r="A48" s="2381" t="s">
        <v>615</v>
      </c>
      <c r="B48" s="2371">
        <v>2.12766E-2</v>
      </c>
      <c r="C48" s="276" t="s">
        <v>90</v>
      </c>
      <c r="D48" s="263"/>
      <c r="E48" s="263"/>
      <c r="F48" s="263"/>
      <c r="G48" s="263"/>
      <c r="H48" s="263"/>
      <c r="I48" s="263"/>
      <c r="J48" s="263"/>
      <c r="K48" s="263">
        <v>1</v>
      </c>
      <c r="L48" s="263"/>
      <c r="M48" s="263"/>
      <c r="N48" s="263"/>
      <c r="O48" s="263"/>
    </row>
    <row r="49" spans="1:15" x14ac:dyDescent="0.25">
      <c r="A49" s="2382"/>
      <c r="B49" s="2372"/>
      <c r="C49" s="277" t="s">
        <v>91</v>
      </c>
      <c r="D49" s="264"/>
      <c r="E49" s="264"/>
      <c r="F49" s="264"/>
      <c r="G49" s="264"/>
      <c r="H49" s="264"/>
      <c r="I49" s="264"/>
      <c r="J49" s="264"/>
      <c r="K49" s="264"/>
      <c r="L49" s="264">
        <v>1</v>
      </c>
      <c r="M49" s="264"/>
      <c r="N49" s="264"/>
      <c r="O49" s="264"/>
    </row>
    <row r="50" spans="1:15" ht="31.5" x14ac:dyDescent="0.25">
      <c r="A50" s="2381" t="s">
        <v>616</v>
      </c>
      <c r="B50" s="2371">
        <v>2.12766E-2</v>
      </c>
      <c r="C50" s="276" t="s">
        <v>90</v>
      </c>
      <c r="D50" s="263"/>
      <c r="E50" s="263"/>
      <c r="F50" s="263"/>
      <c r="G50" s="263">
        <v>1</v>
      </c>
      <c r="H50" s="263"/>
      <c r="I50" s="263"/>
      <c r="J50" s="263"/>
      <c r="K50" s="263"/>
      <c r="L50" s="263"/>
      <c r="M50" s="263"/>
      <c r="N50" s="263"/>
      <c r="O50" s="263"/>
    </row>
    <row r="51" spans="1:15" x14ac:dyDescent="0.25">
      <c r="A51" s="2382"/>
      <c r="B51" s="2372"/>
      <c r="C51" s="277" t="s">
        <v>91</v>
      </c>
      <c r="D51" s="264"/>
      <c r="E51" s="264"/>
      <c r="F51" s="264"/>
      <c r="G51" s="264">
        <v>1</v>
      </c>
      <c r="H51" s="264"/>
      <c r="I51" s="264"/>
      <c r="J51" s="264"/>
      <c r="K51" s="264"/>
      <c r="L51" s="264"/>
      <c r="M51" s="264"/>
      <c r="N51" s="264"/>
      <c r="O51" s="264"/>
    </row>
    <row r="52" spans="1:15" ht="31.5" x14ac:dyDescent="0.25">
      <c r="A52" s="2381" t="s">
        <v>617</v>
      </c>
      <c r="B52" s="2371">
        <v>2.12766E-2</v>
      </c>
      <c r="C52" s="276" t="s">
        <v>90</v>
      </c>
      <c r="D52" s="263"/>
      <c r="E52" s="263"/>
      <c r="F52" s="263"/>
      <c r="G52" s="263"/>
      <c r="H52" s="263">
        <v>1</v>
      </c>
      <c r="I52" s="263"/>
      <c r="J52" s="263"/>
      <c r="K52" s="263"/>
      <c r="L52" s="263"/>
      <c r="M52" s="263"/>
      <c r="N52" s="263"/>
      <c r="O52" s="263"/>
    </row>
    <row r="53" spans="1:15" x14ac:dyDescent="0.25">
      <c r="A53" s="2382"/>
      <c r="B53" s="2372"/>
      <c r="C53" s="277" t="s">
        <v>91</v>
      </c>
      <c r="D53" s="264"/>
      <c r="E53" s="264"/>
      <c r="F53" s="264"/>
      <c r="G53" s="264"/>
      <c r="H53" s="264">
        <v>1</v>
      </c>
      <c r="I53" s="264"/>
      <c r="J53" s="264"/>
      <c r="K53" s="264"/>
      <c r="L53" s="264"/>
      <c r="M53" s="264"/>
      <c r="N53" s="264"/>
      <c r="O53" s="264"/>
    </row>
    <row r="54" spans="1:15" ht="31.5" x14ac:dyDescent="0.25">
      <c r="A54" s="2381" t="s">
        <v>618</v>
      </c>
      <c r="B54" s="2371">
        <v>2.12766E-2</v>
      </c>
      <c r="C54" s="276" t="s">
        <v>90</v>
      </c>
      <c r="D54" s="263"/>
      <c r="E54" s="263"/>
      <c r="F54" s="263">
        <v>1</v>
      </c>
      <c r="G54" s="263"/>
      <c r="H54" s="263"/>
      <c r="I54" s="263"/>
      <c r="J54" s="263"/>
      <c r="K54" s="263"/>
      <c r="L54" s="263"/>
      <c r="M54" s="263"/>
      <c r="N54" s="263"/>
      <c r="O54" s="263"/>
    </row>
    <row r="55" spans="1:15" x14ac:dyDescent="0.25">
      <c r="A55" s="2382"/>
      <c r="B55" s="2372"/>
      <c r="C55" s="277" t="s">
        <v>91</v>
      </c>
      <c r="D55" s="264"/>
      <c r="E55" s="264"/>
      <c r="F55" s="264">
        <v>1</v>
      </c>
      <c r="G55" s="264"/>
      <c r="H55" s="264"/>
      <c r="I55" s="264"/>
      <c r="J55" s="264"/>
      <c r="K55" s="264"/>
      <c r="L55" s="264"/>
      <c r="M55" s="264"/>
      <c r="N55" s="264"/>
      <c r="O55" s="264"/>
    </row>
    <row r="56" spans="1:15" ht="31.5" x14ac:dyDescent="0.25">
      <c r="A56" s="2381" t="s">
        <v>619</v>
      </c>
      <c r="B56" s="2371">
        <v>2.12766E-2</v>
      </c>
      <c r="C56" s="276" t="s">
        <v>90</v>
      </c>
      <c r="D56" s="263"/>
      <c r="E56" s="263"/>
      <c r="F56" s="263"/>
      <c r="G56" s="263"/>
      <c r="H56" s="263"/>
      <c r="I56" s="263"/>
      <c r="J56" s="263"/>
      <c r="K56" s="263"/>
      <c r="L56" s="263"/>
      <c r="M56" s="263"/>
      <c r="N56" s="263">
        <v>1</v>
      </c>
      <c r="O56" s="263"/>
    </row>
    <row r="57" spans="1:15" x14ac:dyDescent="0.25">
      <c r="A57" s="2383"/>
      <c r="B57" s="2372"/>
      <c r="C57" s="277" t="s">
        <v>91</v>
      </c>
      <c r="D57" s="264"/>
      <c r="E57" s="264"/>
      <c r="F57" s="264"/>
      <c r="G57" s="264"/>
      <c r="H57" s="264"/>
      <c r="I57" s="264"/>
      <c r="J57" s="264"/>
      <c r="K57" s="264"/>
      <c r="L57" s="264"/>
      <c r="M57" s="264"/>
      <c r="N57" s="264"/>
      <c r="O57" s="264"/>
    </row>
    <row r="58" spans="1:15" ht="31.5" x14ac:dyDescent="0.25">
      <c r="A58" s="2381" t="s">
        <v>620</v>
      </c>
      <c r="B58" s="2371">
        <v>2.12766E-2</v>
      </c>
      <c r="C58" s="276" t="s">
        <v>90</v>
      </c>
      <c r="D58" s="263"/>
      <c r="E58" s="263"/>
      <c r="F58" s="263"/>
      <c r="G58" s="263"/>
      <c r="H58" s="263"/>
      <c r="I58" s="263"/>
      <c r="J58" s="263">
        <v>1</v>
      </c>
      <c r="K58" s="263"/>
      <c r="L58" s="263"/>
      <c r="M58" s="263"/>
      <c r="N58" s="263"/>
      <c r="O58" s="263"/>
    </row>
    <row r="59" spans="1:15" x14ac:dyDescent="0.25">
      <c r="A59" s="2383"/>
      <c r="B59" s="2372"/>
      <c r="C59" s="277" t="s">
        <v>91</v>
      </c>
      <c r="D59" s="264"/>
      <c r="E59" s="264"/>
      <c r="F59" s="264"/>
      <c r="G59" s="264"/>
      <c r="H59" s="264"/>
      <c r="I59" s="264"/>
      <c r="J59" s="264"/>
      <c r="K59" s="264">
        <v>1</v>
      </c>
      <c r="L59" s="264"/>
      <c r="M59" s="264"/>
      <c r="N59" s="264"/>
      <c r="O59" s="264"/>
    </row>
    <row r="60" spans="1:15" ht="31.5" x14ac:dyDescent="0.25">
      <c r="A60" s="2381" t="s">
        <v>621</v>
      </c>
      <c r="B60" s="2371">
        <v>2.12766E-2</v>
      </c>
      <c r="C60" s="276" t="s">
        <v>90</v>
      </c>
      <c r="D60" s="263"/>
      <c r="E60" s="263"/>
      <c r="F60" s="263">
        <v>1</v>
      </c>
      <c r="G60" s="263"/>
      <c r="H60" s="263"/>
      <c r="I60" s="263"/>
      <c r="J60" s="263"/>
      <c r="K60" s="263"/>
      <c r="L60" s="263"/>
      <c r="M60" s="263"/>
      <c r="N60" s="263"/>
      <c r="O60" s="263"/>
    </row>
    <row r="61" spans="1:15" x14ac:dyDescent="0.25">
      <c r="A61" s="2383"/>
      <c r="B61" s="2372"/>
      <c r="C61" s="277" t="s">
        <v>91</v>
      </c>
      <c r="D61" s="264"/>
      <c r="E61" s="264"/>
      <c r="F61" s="264">
        <v>1</v>
      </c>
      <c r="G61" s="264"/>
      <c r="H61" s="264"/>
      <c r="I61" s="264"/>
      <c r="J61" s="264"/>
      <c r="K61" s="264"/>
      <c r="L61" s="264"/>
      <c r="M61" s="264"/>
      <c r="N61" s="264"/>
      <c r="O61" s="264"/>
    </row>
    <row r="62" spans="1:15" ht="31.5" x14ac:dyDescent="0.25">
      <c r="A62" s="2397" t="s">
        <v>622</v>
      </c>
      <c r="B62" s="2375">
        <v>2.12766E-2</v>
      </c>
      <c r="C62" s="278" t="s">
        <v>90</v>
      </c>
      <c r="D62" s="279"/>
      <c r="E62" s="279"/>
      <c r="F62" s="279"/>
      <c r="G62" s="279"/>
      <c r="H62" s="279"/>
      <c r="I62" s="279"/>
      <c r="J62" s="279"/>
      <c r="K62" s="279"/>
      <c r="L62" s="279"/>
      <c r="M62" s="279">
        <v>1</v>
      </c>
      <c r="N62" s="279"/>
      <c r="O62" s="279"/>
    </row>
    <row r="63" spans="1:15" x14ac:dyDescent="0.25">
      <c r="A63" s="2387"/>
      <c r="B63" s="2376"/>
      <c r="C63" s="280" t="s">
        <v>91</v>
      </c>
      <c r="D63" s="281"/>
      <c r="E63" s="281"/>
      <c r="F63" s="281"/>
      <c r="G63" s="281"/>
      <c r="H63" s="281"/>
      <c r="I63" s="281"/>
      <c r="J63" s="281"/>
      <c r="K63" s="281"/>
      <c r="L63" s="281"/>
      <c r="M63" s="281"/>
      <c r="N63" s="281"/>
      <c r="O63" s="281"/>
    </row>
    <row r="64" spans="1:15" ht="31.5" x14ac:dyDescent="0.25">
      <c r="A64" s="2396" t="s">
        <v>623</v>
      </c>
      <c r="B64" s="2371">
        <v>2.12766E-2</v>
      </c>
      <c r="C64" s="276" t="s">
        <v>90</v>
      </c>
      <c r="D64" s="263"/>
      <c r="E64" s="263"/>
      <c r="F64" s="263"/>
      <c r="G64" s="263"/>
      <c r="H64" s="263"/>
      <c r="I64" s="263"/>
      <c r="J64" s="263"/>
      <c r="K64" s="263">
        <v>1</v>
      </c>
      <c r="L64" s="263"/>
      <c r="M64" s="263"/>
      <c r="N64" s="263"/>
      <c r="O64" s="263"/>
    </row>
    <row r="65" spans="1:15" x14ac:dyDescent="0.25">
      <c r="A65" s="2383"/>
      <c r="B65" s="2372"/>
      <c r="C65" s="277" t="s">
        <v>91</v>
      </c>
      <c r="D65" s="264"/>
      <c r="E65" s="264"/>
      <c r="F65" s="264"/>
      <c r="G65" s="264"/>
      <c r="H65" s="264"/>
      <c r="I65" s="264"/>
      <c r="J65" s="264"/>
      <c r="K65" s="264">
        <v>1</v>
      </c>
      <c r="L65" s="264"/>
      <c r="M65" s="264"/>
      <c r="N65" s="264"/>
      <c r="O65" s="264"/>
    </row>
    <row r="66" spans="1:15" ht="31.5" x14ac:dyDescent="0.25">
      <c r="A66" s="2381" t="s">
        <v>624</v>
      </c>
      <c r="B66" s="2371">
        <v>2.12766E-2</v>
      </c>
      <c r="C66" s="276" t="s">
        <v>90</v>
      </c>
      <c r="D66" s="263"/>
      <c r="E66" s="263"/>
      <c r="F66" s="263"/>
      <c r="G66" s="263"/>
      <c r="H66" s="263"/>
      <c r="I66" s="263"/>
      <c r="J66" s="263"/>
      <c r="K66" s="263">
        <v>1</v>
      </c>
      <c r="L66" s="263"/>
      <c r="M66" s="263"/>
      <c r="N66" s="263"/>
      <c r="O66" s="263"/>
    </row>
    <row r="67" spans="1:15" x14ac:dyDescent="0.25">
      <c r="A67" s="2383"/>
      <c r="B67" s="2372"/>
      <c r="C67" s="277" t="s">
        <v>91</v>
      </c>
      <c r="D67" s="264"/>
      <c r="E67" s="264"/>
      <c r="F67" s="264"/>
      <c r="G67" s="264"/>
      <c r="H67" s="264"/>
      <c r="I67" s="264"/>
      <c r="J67" s="264"/>
      <c r="K67" s="264">
        <v>1</v>
      </c>
      <c r="L67" s="264"/>
      <c r="M67" s="264"/>
      <c r="N67" s="264"/>
      <c r="O67" s="264"/>
    </row>
    <row r="68" spans="1:15" ht="31.5" x14ac:dyDescent="0.25">
      <c r="A68" s="2386" t="s">
        <v>625</v>
      </c>
      <c r="B68" s="2375">
        <v>2.12766E-2</v>
      </c>
      <c r="C68" s="278" t="s">
        <v>90</v>
      </c>
      <c r="D68" s="279"/>
      <c r="E68" s="279"/>
      <c r="F68" s="279"/>
      <c r="G68" s="279"/>
      <c r="H68" s="279"/>
      <c r="I68" s="279"/>
      <c r="J68" s="279"/>
      <c r="K68" s="279"/>
      <c r="L68" s="279"/>
      <c r="M68" s="279">
        <v>1</v>
      </c>
      <c r="N68" s="279"/>
      <c r="O68" s="279"/>
    </row>
    <row r="69" spans="1:15" x14ac:dyDescent="0.25">
      <c r="A69" s="2387"/>
      <c r="B69" s="2376"/>
      <c r="C69" s="280" t="s">
        <v>91</v>
      </c>
      <c r="D69" s="281"/>
      <c r="E69" s="281"/>
      <c r="F69" s="281"/>
      <c r="G69" s="281"/>
      <c r="H69" s="281"/>
      <c r="I69" s="281"/>
      <c r="J69" s="281"/>
      <c r="K69" s="281"/>
      <c r="L69" s="281"/>
      <c r="M69" s="281"/>
      <c r="N69" s="281"/>
      <c r="O69" s="281"/>
    </row>
    <row r="70" spans="1:15" ht="31.5" x14ac:dyDescent="0.25">
      <c r="A70" s="2394" t="s">
        <v>626</v>
      </c>
      <c r="B70" s="2371">
        <v>2.12766E-2</v>
      </c>
      <c r="C70" s="276" t="s">
        <v>90</v>
      </c>
      <c r="D70" s="282"/>
      <c r="E70" s="282"/>
      <c r="F70" s="282"/>
      <c r="G70" s="282">
        <v>1</v>
      </c>
      <c r="H70" s="282"/>
      <c r="I70" s="282"/>
      <c r="J70" s="282"/>
      <c r="K70" s="282"/>
      <c r="L70" s="282"/>
      <c r="M70" s="282"/>
      <c r="N70" s="282"/>
      <c r="O70" s="282"/>
    </row>
    <row r="71" spans="1:15" x14ac:dyDescent="0.25">
      <c r="A71" s="2395"/>
      <c r="B71" s="2372"/>
      <c r="C71" s="277" t="s">
        <v>91</v>
      </c>
      <c r="D71" s="283"/>
      <c r="E71" s="283"/>
      <c r="F71" s="283"/>
      <c r="G71" s="283">
        <v>1</v>
      </c>
      <c r="H71" s="283"/>
      <c r="I71" s="283"/>
      <c r="J71" s="283"/>
      <c r="K71" s="283"/>
      <c r="L71" s="283"/>
      <c r="M71" s="283"/>
      <c r="N71" s="283"/>
      <c r="O71" s="283"/>
    </row>
    <row r="72" spans="1:15" ht="31.5" x14ac:dyDescent="0.25">
      <c r="A72" s="2381" t="s">
        <v>627</v>
      </c>
      <c r="B72" s="2371">
        <v>2.12766E-2</v>
      </c>
      <c r="C72" s="276" t="s">
        <v>90</v>
      </c>
      <c r="D72" s="282"/>
      <c r="E72" s="282"/>
      <c r="F72" s="282"/>
      <c r="G72" s="282"/>
      <c r="H72" s="282"/>
      <c r="I72" s="282"/>
      <c r="J72" s="282">
        <v>1</v>
      </c>
      <c r="K72" s="282"/>
      <c r="L72" s="282"/>
      <c r="M72" s="282"/>
      <c r="N72" s="282"/>
      <c r="O72" s="282"/>
    </row>
    <row r="73" spans="1:15" x14ac:dyDescent="0.25">
      <c r="A73" s="2382"/>
      <c r="B73" s="2372"/>
      <c r="C73" s="277" t="s">
        <v>91</v>
      </c>
      <c r="D73" s="283"/>
      <c r="E73" s="283"/>
      <c r="F73" s="283"/>
      <c r="G73" s="283"/>
      <c r="H73" s="283"/>
      <c r="I73" s="283"/>
      <c r="J73" s="283">
        <v>1</v>
      </c>
      <c r="K73" s="283"/>
      <c r="L73" s="283"/>
      <c r="M73" s="283"/>
      <c r="N73" s="283"/>
      <c r="O73" s="283"/>
    </row>
    <row r="74" spans="1:15" ht="31.5" x14ac:dyDescent="0.25">
      <c r="A74" s="2388" t="s">
        <v>628</v>
      </c>
      <c r="B74" s="2371">
        <v>2.12766E-2</v>
      </c>
      <c r="C74" s="276" t="s">
        <v>90</v>
      </c>
      <c r="D74" s="282"/>
      <c r="E74" s="282"/>
      <c r="F74" s="282"/>
      <c r="G74" s="282"/>
      <c r="H74" s="282">
        <v>1</v>
      </c>
      <c r="I74" s="282"/>
      <c r="J74" s="282"/>
      <c r="K74" s="282"/>
      <c r="L74" s="282"/>
      <c r="M74" s="282"/>
      <c r="N74" s="282"/>
      <c r="O74" s="282"/>
    </row>
    <row r="75" spans="1:15" x14ac:dyDescent="0.25">
      <c r="A75" s="2389"/>
      <c r="B75" s="2372"/>
      <c r="C75" s="277" t="s">
        <v>91</v>
      </c>
      <c r="D75" s="283"/>
      <c r="E75" s="283"/>
      <c r="F75" s="283"/>
      <c r="G75" s="283"/>
      <c r="H75" s="283"/>
      <c r="I75" s="283"/>
      <c r="J75" s="283">
        <v>1</v>
      </c>
      <c r="K75" s="283"/>
      <c r="L75" s="283"/>
      <c r="M75" s="283"/>
      <c r="N75" s="283"/>
      <c r="O75" s="283"/>
    </row>
    <row r="76" spans="1:15" ht="31.5" x14ac:dyDescent="0.25">
      <c r="A76" s="2388" t="s">
        <v>629</v>
      </c>
      <c r="B76" s="2371">
        <v>2.12766E-2</v>
      </c>
      <c r="C76" s="276" t="s">
        <v>90</v>
      </c>
      <c r="D76" s="282"/>
      <c r="E76" s="282"/>
      <c r="F76" s="282"/>
      <c r="G76" s="282"/>
      <c r="H76" s="282"/>
      <c r="I76" s="282"/>
      <c r="J76" s="282"/>
      <c r="K76" s="282"/>
      <c r="L76" s="282">
        <v>1</v>
      </c>
      <c r="M76" s="282"/>
      <c r="N76" s="282"/>
      <c r="O76" s="282"/>
    </row>
    <row r="77" spans="1:15" x14ac:dyDescent="0.25">
      <c r="A77" s="2389"/>
      <c r="B77" s="2372"/>
      <c r="C77" s="277" t="s">
        <v>91</v>
      </c>
      <c r="D77" s="283"/>
      <c r="E77" s="283"/>
      <c r="F77" s="283"/>
      <c r="G77" s="283"/>
      <c r="H77" s="283"/>
      <c r="I77" s="283"/>
      <c r="J77" s="283"/>
      <c r="K77" s="283"/>
      <c r="L77" s="283">
        <v>1</v>
      </c>
      <c r="M77" s="283"/>
      <c r="N77" s="283"/>
      <c r="O77" s="283"/>
    </row>
    <row r="78" spans="1:15" ht="31.5" x14ac:dyDescent="0.25">
      <c r="A78" s="2390" t="s">
        <v>630</v>
      </c>
      <c r="B78" s="2371">
        <v>2.12766E-2</v>
      </c>
      <c r="C78" s="276" t="s">
        <v>90</v>
      </c>
      <c r="D78" s="282"/>
      <c r="E78" s="282"/>
      <c r="F78" s="282"/>
      <c r="G78" s="282">
        <v>1</v>
      </c>
      <c r="H78" s="282"/>
      <c r="I78" s="282"/>
      <c r="J78" s="282"/>
      <c r="K78" s="282"/>
      <c r="L78" s="282"/>
      <c r="M78" s="282"/>
      <c r="N78" s="282"/>
      <c r="O78" s="282"/>
    </row>
    <row r="79" spans="1:15" x14ac:dyDescent="0.25">
      <c r="A79" s="2391"/>
      <c r="B79" s="2372"/>
      <c r="C79" s="277" t="s">
        <v>91</v>
      </c>
      <c r="D79" s="283"/>
      <c r="E79" s="283"/>
      <c r="F79" s="283"/>
      <c r="G79" s="283"/>
      <c r="H79" s="283">
        <v>1</v>
      </c>
      <c r="I79" s="283"/>
      <c r="J79" s="283"/>
      <c r="K79" s="283"/>
      <c r="L79" s="283"/>
      <c r="M79" s="283"/>
      <c r="N79" s="283"/>
      <c r="O79" s="283"/>
    </row>
    <row r="80" spans="1:15" ht="31.5" x14ac:dyDescent="0.25">
      <c r="A80" s="2392" t="s">
        <v>631</v>
      </c>
      <c r="B80" s="2375">
        <v>2.12766E-2</v>
      </c>
      <c r="C80" s="278" t="s">
        <v>90</v>
      </c>
      <c r="D80" s="284"/>
      <c r="E80" s="284"/>
      <c r="F80" s="284"/>
      <c r="G80" s="284"/>
      <c r="H80" s="284"/>
      <c r="I80" s="284">
        <v>1</v>
      </c>
      <c r="J80" s="284"/>
      <c r="K80" s="284"/>
      <c r="L80" s="284"/>
      <c r="M80" s="284"/>
      <c r="N80" s="284"/>
      <c r="O80" s="284"/>
    </row>
    <row r="81" spans="1:15" x14ac:dyDescent="0.25">
      <c r="A81" s="2393"/>
      <c r="B81" s="2376"/>
      <c r="C81" s="280" t="s">
        <v>91</v>
      </c>
      <c r="D81" s="285"/>
      <c r="E81" s="285"/>
      <c r="F81" s="285"/>
      <c r="G81" s="285"/>
      <c r="H81" s="285"/>
      <c r="I81" s="285"/>
      <c r="J81" s="285"/>
      <c r="K81" s="285"/>
      <c r="L81" s="285"/>
      <c r="M81" s="285"/>
      <c r="N81" s="285"/>
      <c r="O81" s="285"/>
    </row>
    <row r="82" spans="1:15" ht="31.5" x14ac:dyDescent="0.25">
      <c r="A82" s="2385" t="s">
        <v>632</v>
      </c>
      <c r="B82" s="2371">
        <v>2.12766E-2</v>
      </c>
      <c r="C82" s="276" t="s">
        <v>90</v>
      </c>
      <c r="D82" s="282"/>
      <c r="E82" s="282"/>
      <c r="F82" s="282"/>
      <c r="G82" s="282"/>
      <c r="H82" s="282"/>
      <c r="I82" s="282"/>
      <c r="J82" s="282">
        <v>1</v>
      </c>
      <c r="K82" s="282"/>
      <c r="L82" s="282"/>
      <c r="M82" s="282"/>
      <c r="N82" s="282"/>
      <c r="O82" s="282"/>
    </row>
    <row r="83" spans="1:15" x14ac:dyDescent="0.25">
      <c r="A83" s="2385"/>
      <c r="B83" s="2372"/>
      <c r="C83" s="277" t="s">
        <v>91</v>
      </c>
      <c r="D83" s="264"/>
      <c r="E83" s="264"/>
      <c r="F83" s="264"/>
      <c r="G83" s="264"/>
      <c r="H83" s="264"/>
      <c r="I83" s="264"/>
      <c r="J83" s="264"/>
      <c r="K83" s="264">
        <v>1</v>
      </c>
      <c r="L83" s="264"/>
      <c r="M83" s="264"/>
      <c r="N83" s="264"/>
      <c r="O83" s="264"/>
    </row>
    <row r="84" spans="1:15" ht="31.5" x14ac:dyDescent="0.25">
      <c r="A84" s="2386" t="s">
        <v>633</v>
      </c>
      <c r="B84" s="2375">
        <v>2.12766E-2</v>
      </c>
      <c r="C84" s="278" t="s">
        <v>90</v>
      </c>
      <c r="D84" s="279"/>
      <c r="E84" s="279"/>
      <c r="F84" s="279"/>
      <c r="G84" s="279"/>
      <c r="H84" s="279"/>
      <c r="I84" s="279"/>
      <c r="J84" s="279"/>
      <c r="K84" s="279"/>
      <c r="L84" s="279"/>
      <c r="M84" s="279">
        <v>1</v>
      </c>
      <c r="N84" s="279"/>
      <c r="O84" s="279"/>
    </row>
    <row r="85" spans="1:15" x14ac:dyDescent="0.25">
      <c r="A85" s="2387"/>
      <c r="B85" s="2376"/>
      <c r="C85" s="280" t="s">
        <v>91</v>
      </c>
      <c r="D85" s="281"/>
      <c r="E85" s="281"/>
      <c r="F85" s="281"/>
      <c r="G85" s="281"/>
      <c r="H85" s="281"/>
      <c r="I85" s="281"/>
      <c r="J85" s="281"/>
      <c r="K85" s="281"/>
      <c r="L85" s="281"/>
      <c r="M85" s="281"/>
      <c r="N85" s="281"/>
      <c r="O85" s="281"/>
    </row>
    <row r="86" spans="1:15" ht="31.5" x14ac:dyDescent="0.25">
      <c r="A86" s="1125" t="s">
        <v>634</v>
      </c>
      <c r="B86" s="2371">
        <v>2.12766E-2</v>
      </c>
      <c r="C86" s="276" t="s">
        <v>90</v>
      </c>
      <c r="D86" s="263"/>
      <c r="E86" s="263"/>
      <c r="F86" s="263"/>
      <c r="G86" s="263">
        <v>1</v>
      </c>
      <c r="H86" s="263"/>
      <c r="I86" s="263"/>
      <c r="J86" s="263"/>
      <c r="K86" s="263"/>
      <c r="L86" s="263"/>
      <c r="M86" s="263"/>
      <c r="N86" s="263"/>
      <c r="O86" s="263"/>
    </row>
    <row r="87" spans="1:15" x14ac:dyDescent="0.25">
      <c r="A87" s="1126"/>
      <c r="B87" s="2372"/>
      <c r="C87" s="277" t="s">
        <v>91</v>
      </c>
      <c r="D87" s="264"/>
      <c r="E87" s="264"/>
      <c r="F87" s="264"/>
      <c r="G87" s="264">
        <v>1</v>
      </c>
      <c r="H87" s="264"/>
      <c r="I87" s="264"/>
      <c r="J87" s="264"/>
      <c r="K87" s="264"/>
      <c r="L87" s="264"/>
      <c r="M87" s="264"/>
      <c r="N87" s="264"/>
      <c r="O87" s="264"/>
    </row>
    <row r="88" spans="1:15" ht="31.5" x14ac:dyDescent="0.25">
      <c r="A88" s="2384" t="s">
        <v>635</v>
      </c>
      <c r="B88" s="2371">
        <v>2.12766E-2</v>
      </c>
      <c r="C88" s="276" t="s">
        <v>90</v>
      </c>
      <c r="D88" s="263"/>
      <c r="E88" s="263"/>
      <c r="F88" s="263"/>
      <c r="G88" s="263"/>
      <c r="H88" s="263"/>
      <c r="I88" s="263"/>
      <c r="J88" s="263"/>
      <c r="K88" s="263"/>
      <c r="L88" s="263">
        <v>1</v>
      </c>
      <c r="M88" s="263"/>
      <c r="N88" s="263"/>
      <c r="O88" s="263"/>
    </row>
    <row r="89" spans="1:15" x14ac:dyDescent="0.25">
      <c r="A89" s="2385"/>
      <c r="B89" s="2372"/>
      <c r="C89" s="277" t="s">
        <v>91</v>
      </c>
      <c r="D89" s="264"/>
      <c r="E89" s="264"/>
      <c r="F89" s="264"/>
      <c r="G89" s="264"/>
      <c r="H89" s="264"/>
      <c r="I89" s="264"/>
      <c r="J89" s="264"/>
      <c r="K89" s="264"/>
      <c r="L89" s="264">
        <v>1</v>
      </c>
      <c r="M89" s="264"/>
      <c r="N89" s="264"/>
      <c r="O89" s="264"/>
    </row>
    <row r="90" spans="1:15" ht="31.5" x14ac:dyDescent="0.25">
      <c r="A90" s="2384" t="s">
        <v>636</v>
      </c>
      <c r="B90" s="2371">
        <v>2.12766E-2</v>
      </c>
      <c r="C90" s="276" t="s">
        <v>90</v>
      </c>
      <c r="D90" s="263"/>
      <c r="E90" s="263"/>
      <c r="F90" s="263"/>
      <c r="G90" s="263"/>
      <c r="H90" s="263"/>
      <c r="I90" s="263">
        <v>1</v>
      </c>
      <c r="J90" s="263"/>
      <c r="K90" s="263"/>
      <c r="L90" s="263"/>
      <c r="M90" s="263"/>
      <c r="N90" s="263"/>
      <c r="O90" s="263"/>
    </row>
    <row r="91" spans="1:15" x14ac:dyDescent="0.25">
      <c r="A91" s="2385"/>
      <c r="B91" s="2372"/>
      <c r="C91" s="277" t="s">
        <v>91</v>
      </c>
      <c r="D91" s="264"/>
      <c r="E91" s="264"/>
      <c r="F91" s="264"/>
      <c r="G91" s="264"/>
      <c r="H91" s="264"/>
      <c r="I91" s="264">
        <v>1</v>
      </c>
      <c r="J91" s="264"/>
      <c r="K91" s="264"/>
      <c r="L91" s="264"/>
      <c r="M91" s="264"/>
      <c r="N91" s="264"/>
      <c r="O91" s="264"/>
    </row>
    <row r="92" spans="1:15" ht="31.5" x14ac:dyDescent="0.25">
      <c r="A92" s="2384" t="s">
        <v>637</v>
      </c>
      <c r="B92" s="2371">
        <v>2.12766E-2</v>
      </c>
      <c r="C92" s="276" t="s">
        <v>90</v>
      </c>
      <c r="D92" s="263"/>
      <c r="E92" s="263"/>
      <c r="F92" s="263">
        <v>1</v>
      </c>
      <c r="G92" s="263"/>
      <c r="H92" s="263"/>
      <c r="I92" s="263"/>
      <c r="J92" s="263"/>
      <c r="K92" s="263"/>
      <c r="L92" s="263"/>
      <c r="M92" s="263"/>
      <c r="N92" s="263"/>
      <c r="O92" s="263"/>
    </row>
    <row r="93" spans="1:15" x14ac:dyDescent="0.25">
      <c r="A93" s="2385"/>
      <c r="B93" s="2372"/>
      <c r="C93" s="277" t="s">
        <v>91</v>
      </c>
      <c r="D93" s="264"/>
      <c r="E93" s="264"/>
      <c r="F93" s="264">
        <v>1</v>
      </c>
      <c r="G93" s="264"/>
      <c r="H93" s="264"/>
      <c r="I93" s="264"/>
      <c r="J93" s="264"/>
      <c r="K93" s="264"/>
      <c r="L93" s="264"/>
      <c r="M93" s="264"/>
      <c r="N93" s="264"/>
      <c r="O93" s="264"/>
    </row>
    <row r="94" spans="1:15" ht="31.5" x14ac:dyDescent="0.25">
      <c r="A94" s="2262" t="s">
        <v>638</v>
      </c>
      <c r="B94" s="2371">
        <v>2.12766E-2</v>
      </c>
      <c r="C94" s="276" t="s">
        <v>90</v>
      </c>
      <c r="D94" s="263"/>
      <c r="E94" s="263"/>
      <c r="F94" s="263"/>
      <c r="G94" s="263">
        <v>1</v>
      </c>
      <c r="H94" s="263"/>
      <c r="I94" s="263"/>
      <c r="J94" s="263"/>
      <c r="K94" s="263"/>
      <c r="L94" s="263"/>
      <c r="M94" s="263"/>
      <c r="N94" s="263"/>
      <c r="O94" s="263"/>
    </row>
    <row r="95" spans="1:15" x14ac:dyDescent="0.25">
      <c r="A95" s="2263"/>
      <c r="B95" s="2372"/>
      <c r="C95" s="277" t="s">
        <v>91</v>
      </c>
      <c r="D95" s="264"/>
      <c r="E95" s="264"/>
      <c r="F95" s="264"/>
      <c r="G95" s="264"/>
      <c r="H95" s="264">
        <v>1</v>
      </c>
      <c r="I95" s="264"/>
      <c r="J95" s="264"/>
      <c r="K95" s="264"/>
      <c r="L95" s="264"/>
      <c r="M95" s="264"/>
      <c r="N95" s="264"/>
      <c r="O95" s="264"/>
    </row>
    <row r="96" spans="1:15" ht="31.5" x14ac:dyDescent="0.25">
      <c r="A96" s="2262" t="s">
        <v>639</v>
      </c>
      <c r="B96" s="2371">
        <v>2.12766E-2</v>
      </c>
      <c r="C96" s="276" t="s">
        <v>90</v>
      </c>
      <c r="D96" s="263"/>
      <c r="E96" s="263"/>
      <c r="F96" s="263"/>
      <c r="G96" s="263"/>
      <c r="H96" s="263">
        <v>1</v>
      </c>
      <c r="I96" s="263"/>
      <c r="J96" s="263"/>
      <c r="K96" s="263"/>
      <c r="L96" s="263"/>
      <c r="M96" s="263"/>
      <c r="N96" s="263"/>
      <c r="O96" s="263"/>
    </row>
    <row r="97" spans="1:15" x14ac:dyDescent="0.25">
      <c r="A97" s="2263"/>
      <c r="B97" s="2372"/>
      <c r="C97" s="277" t="s">
        <v>91</v>
      </c>
      <c r="D97" s="264"/>
      <c r="E97" s="264"/>
      <c r="F97" s="264"/>
      <c r="G97" s="264"/>
      <c r="H97" s="264">
        <v>1</v>
      </c>
      <c r="I97" s="264"/>
      <c r="J97" s="264"/>
      <c r="K97" s="264"/>
      <c r="L97" s="264"/>
      <c r="M97" s="264"/>
      <c r="N97" s="264"/>
      <c r="O97" s="264"/>
    </row>
    <row r="98" spans="1:15" ht="31.5" x14ac:dyDescent="0.25">
      <c r="A98" s="2262" t="s">
        <v>640</v>
      </c>
      <c r="B98" s="2371">
        <v>2.12766E-2</v>
      </c>
      <c r="C98" s="276" t="s">
        <v>90</v>
      </c>
      <c r="D98" s="263"/>
      <c r="E98" s="263"/>
      <c r="F98" s="263"/>
      <c r="G98" s="263"/>
      <c r="H98" s="263"/>
      <c r="I98" s="263">
        <v>1</v>
      </c>
      <c r="J98" s="263"/>
      <c r="K98" s="263"/>
      <c r="L98" s="263"/>
      <c r="M98" s="263"/>
      <c r="N98" s="263"/>
      <c r="O98" s="263"/>
    </row>
    <row r="99" spans="1:15" x14ac:dyDescent="0.25">
      <c r="A99" s="2263"/>
      <c r="B99" s="2372"/>
      <c r="C99" s="277" t="s">
        <v>91</v>
      </c>
      <c r="D99" s="264"/>
      <c r="E99" s="264"/>
      <c r="F99" s="264"/>
      <c r="G99" s="264"/>
      <c r="H99" s="264"/>
      <c r="I99" s="264"/>
      <c r="J99" s="264">
        <v>1</v>
      </c>
      <c r="K99" s="264"/>
      <c r="L99" s="264"/>
      <c r="M99" s="264"/>
      <c r="N99" s="264"/>
      <c r="O99" s="264"/>
    </row>
    <row r="100" spans="1:15" ht="31.5" x14ac:dyDescent="0.25">
      <c r="A100" s="2262" t="s">
        <v>641</v>
      </c>
      <c r="B100" s="2371">
        <v>2.12766E-2</v>
      </c>
      <c r="C100" s="276" t="s">
        <v>90</v>
      </c>
      <c r="D100" s="263"/>
      <c r="E100" s="263"/>
      <c r="F100" s="263"/>
      <c r="G100" s="263"/>
      <c r="H100" s="263"/>
      <c r="I100" s="263">
        <v>1</v>
      </c>
      <c r="J100" s="263"/>
      <c r="K100" s="263"/>
      <c r="L100" s="263"/>
      <c r="M100" s="263"/>
      <c r="N100" s="263"/>
      <c r="O100" s="263"/>
    </row>
    <row r="101" spans="1:15" x14ac:dyDescent="0.25">
      <c r="A101" s="2263"/>
      <c r="B101" s="2372"/>
      <c r="C101" s="277" t="s">
        <v>91</v>
      </c>
      <c r="D101" s="264"/>
      <c r="E101" s="264"/>
      <c r="F101" s="264"/>
      <c r="G101" s="264"/>
      <c r="H101" s="264"/>
      <c r="I101" s="264">
        <v>1</v>
      </c>
      <c r="J101" s="264"/>
      <c r="K101" s="264"/>
      <c r="L101" s="264"/>
      <c r="M101" s="264"/>
      <c r="N101" s="264"/>
      <c r="O101" s="264"/>
    </row>
    <row r="102" spans="1:15" ht="31.5" x14ac:dyDescent="0.25">
      <c r="A102" s="2262" t="s">
        <v>642</v>
      </c>
      <c r="B102" s="2371">
        <v>2.12766E-2</v>
      </c>
      <c r="C102" s="276" t="s">
        <v>90</v>
      </c>
      <c r="D102" s="263"/>
      <c r="E102" s="263"/>
      <c r="F102" s="263"/>
      <c r="G102" s="263"/>
      <c r="H102" s="263"/>
      <c r="I102" s="263"/>
      <c r="J102" s="263"/>
      <c r="K102" s="263">
        <v>1</v>
      </c>
      <c r="L102" s="263"/>
      <c r="M102" s="263"/>
      <c r="N102" s="263"/>
      <c r="O102" s="263"/>
    </row>
    <row r="103" spans="1:15" x14ac:dyDescent="0.25">
      <c r="A103" s="2263"/>
      <c r="B103" s="2372"/>
      <c r="C103" s="277" t="s">
        <v>91</v>
      </c>
      <c r="D103" s="264"/>
      <c r="E103" s="264"/>
      <c r="F103" s="264"/>
      <c r="G103" s="264"/>
      <c r="H103" s="264"/>
      <c r="I103" s="264"/>
      <c r="J103" s="264"/>
      <c r="K103" s="264">
        <v>1</v>
      </c>
      <c r="L103" s="264"/>
      <c r="M103" s="264"/>
      <c r="N103" s="264"/>
      <c r="O103" s="264"/>
    </row>
    <row r="104" spans="1:15" ht="31.5" x14ac:dyDescent="0.25">
      <c r="A104" s="2323" t="s">
        <v>643</v>
      </c>
      <c r="B104" s="2371">
        <v>2.12766E-2</v>
      </c>
      <c r="C104" s="276" t="s">
        <v>90</v>
      </c>
      <c r="D104" s="263"/>
      <c r="E104" s="263"/>
      <c r="F104" s="263"/>
      <c r="G104" s="263"/>
      <c r="H104" s="263"/>
      <c r="I104" s="263"/>
      <c r="J104" s="263"/>
      <c r="K104" s="263"/>
      <c r="L104" s="263">
        <v>1</v>
      </c>
      <c r="M104" s="263"/>
      <c r="N104" s="263"/>
      <c r="O104" s="263"/>
    </row>
    <row r="105" spans="1:15" x14ac:dyDescent="0.25">
      <c r="A105" s="2324"/>
      <c r="B105" s="2372"/>
      <c r="C105" s="277" t="s">
        <v>91</v>
      </c>
      <c r="D105" s="264"/>
      <c r="E105" s="264"/>
      <c r="F105" s="264"/>
      <c r="G105" s="264"/>
      <c r="H105" s="264"/>
      <c r="I105" s="264"/>
      <c r="J105" s="264"/>
      <c r="K105" s="264"/>
      <c r="L105" s="264">
        <v>1</v>
      </c>
      <c r="M105" s="264"/>
      <c r="N105" s="264"/>
      <c r="O105" s="264"/>
    </row>
    <row r="106" spans="1:15" ht="31.5" x14ac:dyDescent="0.25">
      <c r="A106" s="2379" t="s">
        <v>644</v>
      </c>
      <c r="B106" s="2371">
        <v>2.12766E-2</v>
      </c>
      <c r="C106" s="276" t="s">
        <v>90</v>
      </c>
      <c r="D106" s="263"/>
      <c r="E106" s="263"/>
      <c r="F106" s="263"/>
      <c r="G106" s="263"/>
      <c r="H106" s="263"/>
      <c r="I106" s="263">
        <v>1</v>
      </c>
      <c r="J106" s="263"/>
      <c r="K106" s="263"/>
      <c r="L106" s="263"/>
      <c r="M106" s="263"/>
      <c r="N106" s="263"/>
      <c r="O106" s="263"/>
    </row>
    <row r="107" spans="1:15" x14ac:dyDescent="0.25">
      <c r="A107" s="2380"/>
      <c r="B107" s="2372"/>
      <c r="C107" s="277" t="s">
        <v>91</v>
      </c>
      <c r="D107" s="264"/>
      <c r="E107" s="264"/>
      <c r="F107" s="264"/>
      <c r="G107" s="264"/>
      <c r="H107" s="264"/>
      <c r="I107" s="264">
        <v>1</v>
      </c>
      <c r="J107" s="264"/>
      <c r="K107" s="264"/>
      <c r="L107" s="264"/>
      <c r="M107" s="264"/>
      <c r="N107" s="264"/>
      <c r="O107" s="264"/>
    </row>
    <row r="108" spans="1:15" ht="31.5" x14ac:dyDescent="0.25">
      <c r="A108" s="2381" t="s">
        <v>645</v>
      </c>
      <c r="B108" s="2371">
        <v>2.12766E-2</v>
      </c>
      <c r="C108" s="276" t="s">
        <v>90</v>
      </c>
      <c r="D108" s="263"/>
      <c r="E108" s="263"/>
      <c r="F108" s="263">
        <v>1</v>
      </c>
      <c r="G108" s="263"/>
      <c r="H108" s="263"/>
      <c r="I108" s="263"/>
      <c r="J108" s="263"/>
      <c r="K108" s="263"/>
      <c r="L108" s="263"/>
      <c r="M108" s="263"/>
      <c r="N108" s="263"/>
      <c r="O108" s="263"/>
    </row>
    <row r="109" spans="1:15" x14ac:dyDescent="0.25">
      <c r="A109" s="2382"/>
      <c r="B109" s="2372"/>
      <c r="C109" s="277" t="s">
        <v>91</v>
      </c>
      <c r="D109" s="264"/>
      <c r="E109" s="264"/>
      <c r="F109" s="264">
        <v>1</v>
      </c>
      <c r="G109" s="264"/>
      <c r="H109" s="264"/>
      <c r="I109" s="264"/>
      <c r="J109" s="264"/>
      <c r="K109" s="264"/>
      <c r="L109" s="264"/>
      <c r="M109" s="264"/>
      <c r="N109" s="264"/>
      <c r="O109" s="264"/>
    </row>
    <row r="110" spans="1:15" ht="31.5" x14ac:dyDescent="0.25">
      <c r="A110" s="2381" t="s">
        <v>646</v>
      </c>
      <c r="B110" s="2371">
        <v>2.12766E-2</v>
      </c>
      <c r="C110" s="276" t="s">
        <v>90</v>
      </c>
      <c r="D110" s="263"/>
      <c r="E110" s="263"/>
      <c r="F110" s="263"/>
      <c r="G110" s="263"/>
      <c r="H110" s="263"/>
      <c r="I110" s="263"/>
      <c r="J110" s="263"/>
      <c r="K110" s="263">
        <v>1</v>
      </c>
      <c r="L110" s="263"/>
      <c r="M110" s="263"/>
      <c r="N110" s="263"/>
      <c r="O110" s="263"/>
    </row>
    <row r="111" spans="1:15" x14ac:dyDescent="0.25">
      <c r="A111" s="2383"/>
      <c r="B111" s="2372"/>
      <c r="C111" s="277" t="s">
        <v>91</v>
      </c>
      <c r="D111" s="264"/>
      <c r="E111" s="264"/>
      <c r="F111" s="264"/>
      <c r="G111" s="264"/>
      <c r="H111" s="264"/>
      <c r="I111" s="264"/>
      <c r="J111" s="264"/>
      <c r="K111" s="264">
        <v>1</v>
      </c>
      <c r="L111" s="264"/>
      <c r="M111" s="264"/>
      <c r="N111" s="264"/>
      <c r="O111" s="264"/>
    </row>
    <row r="112" spans="1:15" ht="31.5" x14ac:dyDescent="0.25">
      <c r="A112" s="1125" t="s">
        <v>647</v>
      </c>
      <c r="B112" s="2371">
        <v>2.12766E-2</v>
      </c>
      <c r="C112" s="276" t="s">
        <v>90</v>
      </c>
      <c r="D112" s="263"/>
      <c r="E112" s="263"/>
      <c r="F112" s="263"/>
      <c r="G112" s="263"/>
      <c r="H112" s="263"/>
      <c r="I112" s="263"/>
      <c r="J112" s="263"/>
      <c r="K112" s="263"/>
      <c r="L112" s="263"/>
      <c r="M112" s="263"/>
      <c r="N112" s="263">
        <v>1</v>
      </c>
      <c r="O112" s="263"/>
    </row>
    <row r="113" spans="1:15" x14ac:dyDescent="0.25">
      <c r="A113" s="1126"/>
      <c r="B113" s="2372"/>
      <c r="C113" s="277" t="s">
        <v>91</v>
      </c>
      <c r="D113" s="264"/>
      <c r="E113" s="264"/>
      <c r="F113" s="264"/>
      <c r="G113" s="264"/>
      <c r="H113" s="264"/>
      <c r="I113" s="264"/>
      <c r="J113" s="264"/>
      <c r="K113" s="264"/>
      <c r="L113" s="264"/>
      <c r="M113" s="264"/>
      <c r="N113" s="264"/>
      <c r="O113" s="264"/>
    </row>
    <row r="114" spans="1:15" ht="31.5" x14ac:dyDescent="0.25">
      <c r="A114" s="2377" t="s">
        <v>648</v>
      </c>
      <c r="B114" s="2371">
        <v>2.12766E-2</v>
      </c>
      <c r="C114" s="276" t="s">
        <v>90</v>
      </c>
      <c r="D114" s="263">
        <v>1</v>
      </c>
      <c r="E114" s="263"/>
      <c r="F114" s="263"/>
      <c r="G114" s="263"/>
      <c r="H114" s="263"/>
      <c r="I114" s="263"/>
      <c r="J114" s="263"/>
      <c r="K114" s="263"/>
      <c r="L114" s="263"/>
      <c r="M114" s="263"/>
      <c r="N114" s="263">
        <v>1</v>
      </c>
      <c r="O114" s="263"/>
    </row>
    <row r="115" spans="1:15" x14ac:dyDescent="0.25">
      <c r="A115" s="1126"/>
      <c r="B115" s="2372"/>
      <c r="C115" s="277" t="s">
        <v>91</v>
      </c>
      <c r="D115" s="264">
        <v>1</v>
      </c>
      <c r="E115" s="264"/>
      <c r="F115" s="264"/>
      <c r="G115" s="264"/>
      <c r="H115" s="264"/>
      <c r="I115" s="264"/>
      <c r="J115" s="264"/>
      <c r="K115" s="264"/>
      <c r="L115" s="264"/>
      <c r="M115" s="264"/>
      <c r="N115" s="264"/>
      <c r="O115" s="264"/>
    </row>
    <row r="116" spans="1:15" ht="31.5" x14ac:dyDescent="0.25">
      <c r="A116" s="2377" t="s">
        <v>649</v>
      </c>
      <c r="B116" s="2371">
        <v>2.12766E-2</v>
      </c>
      <c r="C116" s="276" t="s">
        <v>90</v>
      </c>
      <c r="D116" s="263"/>
      <c r="E116" s="263"/>
      <c r="F116" s="263"/>
      <c r="G116" s="263"/>
      <c r="H116" s="263"/>
      <c r="I116" s="263"/>
      <c r="J116" s="263">
        <v>1</v>
      </c>
      <c r="K116" s="263"/>
      <c r="L116" s="263"/>
      <c r="M116" s="263"/>
      <c r="N116" s="263"/>
      <c r="O116" s="263"/>
    </row>
    <row r="117" spans="1:15" x14ac:dyDescent="0.25">
      <c r="A117" s="2378"/>
      <c r="B117" s="2372"/>
      <c r="C117" s="277" t="s">
        <v>91</v>
      </c>
      <c r="D117" s="264"/>
      <c r="E117" s="264"/>
      <c r="F117" s="264"/>
      <c r="G117" s="264"/>
      <c r="H117" s="264"/>
      <c r="I117" s="264"/>
      <c r="J117" s="264">
        <v>1</v>
      </c>
      <c r="K117" s="264"/>
      <c r="L117" s="264"/>
      <c r="M117" s="264"/>
      <c r="N117" s="264"/>
      <c r="O117" s="264"/>
    </row>
    <row r="118" spans="1:15" ht="31.5" x14ac:dyDescent="0.25">
      <c r="A118" s="2377" t="s">
        <v>650</v>
      </c>
      <c r="B118" s="2371">
        <v>2.12766E-2</v>
      </c>
      <c r="C118" s="276" t="s">
        <v>90</v>
      </c>
      <c r="D118" s="263"/>
      <c r="E118" s="263"/>
      <c r="F118" s="263"/>
      <c r="G118" s="263"/>
      <c r="H118" s="263">
        <v>1</v>
      </c>
      <c r="I118" s="263"/>
      <c r="J118" s="263"/>
      <c r="K118" s="263"/>
      <c r="L118" s="263"/>
      <c r="M118" s="263"/>
      <c r="N118" s="263"/>
      <c r="O118" s="263"/>
    </row>
    <row r="119" spans="1:15" x14ac:dyDescent="0.25">
      <c r="A119" s="2378"/>
      <c r="B119" s="2372"/>
      <c r="C119" s="277" t="s">
        <v>91</v>
      </c>
      <c r="D119" s="264"/>
      <c r="E119" s="264"/>
      <c r="F119" s="264"/>
      <c r="G119" s="264"/>
      <c r="H119" s="264">
        <v>1</v>
      </c>
      <c r="I119" s="264"/>
      <c r="J119" s="264"/>
      <c r="K119" s="264"/>
      <c r="L119" s="264"/>
      <c r="M119" s="264"/>
      <c r="N119" s="264"/>
      <c r="O119" s="264"/>
    </row>
    <row r="120" spans="1:15" ht="31.5" x14ac:dyDescent="0.25">
      <c r="A120" s="1125" t="s">
        <v>651</v>
      </c>
      <c r="B120" s="2371">
        <v>2.12766E-2</v>
      </c>
      <c r="C120" s="276" t="s">
        <v>90</v>
      </c>
      <c r="D120" s="263"/>
      <c r="E120" s="263"/>
      <c r="F120" s="263"/>
      <c r="G120" s="263"/>
      <c r="H120" s="263"/>
      <c r="I120" s="263"/>
      <c r="J120" s="263"/>
      <c r="K120" s="263">
        <v>1</v>
      </c>
      <c r="L120" s="263"/>
      <c r="M120" s="263"/>
      <c r="N120" s="263"/>
      <c r="O120" s="263"/>
    </row>
    <row r="121" spans="1:15" x14ac:dyDescent="0.25">
      <c r="A121" s="1126"/>
      <c r="B121" s="2372"/>
      <c r="C121" s="277" t="s">
        <v>91</v>
      </c>
      <c r="D121" s="264"/>
      <c r="E121" s="264"/>
      <c r="F121" s="264"/>
      <c r="G121" s="264"/>
      <c r="H121" s="264"/>
      <c r="I121" s="264"/>
      <c r="J121" s="264"/>
      <c r="K121" s="264"/>
      <c r="L121" s="264"/>
      <c r="M121" s="264"/>
      <c r="N121" s="264"/>
      <c r="O121" s="264"/>
    </row>
    <row r="122" spans="1:15" ht="31.5" x14ac:dyDescent="0.25">
      <c r="A122" s="1125" t="s">
        <v>652</v>
      </c>
      <c r="B122" s="2371">
        <v>2.12766E-2</v>
      </c>
      <c r="C122" s="276" t="s">
        <v>90</v>
      </c>
      <c r="D122" s="263"/>
      <c r="E122" s="263"/>
      <c r="F122" s="263"/>
      <c r="G122" s="263"/>
      <c r="H122" s="263">
        <v>1</v>
      </c>
      <c r="I122" s="263"/>
      <c r="J122" s="263"/>
      <c r="K122" s="263"/>
      <c r="L122" s="263"/>
      <c r="M122" s="263"/>
      <c r="N122" s="263"/>
      <c r="O122" s="263"/>
    </row>
    <row r="123" spans="1:15" x14ac:dyDescent="0.25">
      <c r="A123" s="1126"/>
      <c r="B123" s="2372"/>
      <c r="C123" s="277" t="s">
        <v>91</v>
      </c>
      <c r="D123" s="264"/>
      <c r="E123" s="264"/>
      <c r="F123" s="264"/>
      <c r="G123" s="264"/>
      <c r="H123" s="264"/>
      <c r="I123" s="264">
        <v>1</v>
      </c>
      <c r="J123" s="264"/>
      <c r="K123" s="264"/>
      <c r="L123" s="264"/>
      <c r="M123" s="264"/>
      <c r="N123" s="264"/>
      <c r="O123" s="264"/>
    </row>
    <row r="124" spans="1:15" ht="31.5" x14ac:dyDescent="0.25">
      <c r="A124" s="1125" t="s">
        <v>653</v>
      </c>
      <c r="B124" s="2371">
        <v>2.12766E-2</v>
      </c>
      <c r="C124" s="276" t="s">
        <v>90</v>
      </c>
      <c r="D124" s="263"/>
      <c r="E124" s="263"/>
      <c r="F124" s="263"/>
      <c r="G124" s="263"/>
      <c r="H124" s="263"/>
      <c r="I124" s="263"/>
      <c r="J124" s="263"/>
      <c r="K124" s="263">
        <v>1</v>
      </c>
      <c r="L124" s="263"/>
      <c r="M124" s="263"/>
      <c r="N124" s="263"/>
      <c r="O124" s="263"/>
    </row>
    <row r="125" spans="1:15" x14ac:dyDescent="0.25">
      <c r="A125" s="1126"/>
      <c r="B125" s="2372"/>
      <c r="C125" s="277" t="s">
        <v>91</v>
      </c>
      <c r="D125" s="264"/>
      <c r="E125" s="264"/>
      <c r="F125" s="264"/>
      <c r="G125" s="264"/>
      <c r="H125" s="264"/>
      <c r="I125" s="264"/>
      <c r="J125" s="264"/>
      <c r="K125" s="264"/>
      <c r="L125" s="264"/>
      <c r="M125" s="264"/>
      <c r="N125" s="264"/>
      <c r="O125" s="264"/>
    </row>
    <row r="126" spans="1:15" ht="31.5" x14ac:dyDescent="0.25">
      <c r="A126" s="2373" t="s">
        <v>654</v>
      </c>
      <c r="B126" s="2375">
        <v>2.12766E-2</v>
      </c>
      <c r="C126" s="278" t="s">
        <v>90</v>
      </c>
      <c r="D126" s="279"/>
      <c r="E126" s="279"/>
      <c r="F126" s="279"/>
      <c r="G126" s="279"/>
      <c r="H126" s="279"/>
      <c r="I126" s="279"/>
      <c r="J126" s="279"/>
      <c r="K126" s="279"/>
      <c r="L126" s="279">
        <v>1</v>
      </c>
      <c r="M126" s="279"/>
      <c r="N126" s="279"/>
      <c r="O126" s="279"/>
    </row>
    <row r="127" spans="1:15" x14ac:dyDescent="0.25">
      <c r="A127" s="2374"/>
      <c r="B127" s="2376"/>
      <c r="C127" s="280" t="s">
        <v>91</v>
      </c>
      <c r="D127" s="281"/>
      <c r="E127" s="281"/>
      <c r="F127" s="281"/>
      <c r="G127" s="281"/>
      <c r="H127" s="281"/>
      <c r="I127" s="281"/>
      <c r="J127" s="281"/>
      <c r="K127" s="281"/>
      <c r="L127" s="281"/>
      <c r="M127" s="281"/>
      <c r="N127" s="281"/>
      <c r="O127" s="281"/>
    </row>
    <row r="128" spans="1:15" ht="31.5" x14ac:dyDescent="0.25">
      <c r="A128" s="2373" t="s">
        <v>655</v>
      </c>
      <c r="B128" s="2375">
        <v>2.12766E-2</v>
      </c>
      <c r="C128" s="278" t="s">
        <v>90</v>
      </c>
      <c r="D128" s="279"/>
      <c r="E128" s="279"/>
      <c r="F128" s="279"/>
      <c r="G128" s="279"/>
      <c r="H128" s="279"/>
      <c r="I128" s="279"/>
      <c r="J128" s="279"/>
      <c r="K128" s="279"/>
      <c r="L128" s="279">
        <v>1</v>
      </c>
      <c r="M128" s="279"/>
      <c r="N128" s="279"/>
      <c r="O128" s="279"/>
    </row>
    <row r="129" spans="1:15" x14ac:dyDescent="0.25">
      <c r="A129" s="2374"/>
      <c r="B129" s="2376"/>
      <c r="C129" s="280" t="s">
        <v>91</v>
      </c>
      <c r="D129" s="281"/>
      <c r="E129" s="281"/>
      <c r="F129" s="281"/>
      <c r="G129" s="281"/>
      <c r="H129" s="281"/>
      <c r="I129" s="281"/>
      <c r="J129" s="281"/>
      <c r="K129" s="281"/>
      <c r="L129" s="281"/>
      <c r="M129" s="281"/>
      <c r="N129" s="281"/>
      <c r="O129" s="281"/>
    </row>
    <row r="130" spans="1:15" ht="15.75" x14ac:dyDescent="0.25">
      <c r="A130" s="250"/>
      <c r="B130" s="250"/>
      <c r="C130" s="250"/>
      <c r="D130" s="286">
        <f>+D36+D38+D40+D42+D44+D46+D48+D50+D52+D54+D56+D58+D60+D62+D64+D66+D68+D70+D72+D74+D76+D78+D80+D82+D84+D86+D88+D90+D92+D94+D96+D98+D100+D102+D104+D106+D108+D110+D112+D114+D116+D118+D120+D122+D124+D126+D128</f>
        <v>1</v>
      </c>
      <c r="E130" s="286">
        <f t="shared" ref="E130:O130" si="0">+E36+E38+E40+E42+E44+E46+E48+E50+E52+E54+E56+E58+E60+E62+E64+E66+E68+E70+E72+E74+E76+E78+E80+E82+E84+E86+E88+E90+E92+E94+E96+E98+E100+E102+E104+E106+E108+E110+E112+E114+E116+E118+E120+E122+E124+E126+E128</f>
        <v>0</v>
      </c>
      <c r="F130" s="286">
        <f t="shared" si="0"/>
        <v>4</v>
      </c>
      <c r="G130" s="286">
        <f t="shared" si="0"/>
        <v>5</v>
      </c>
      <c r="H130" s="286">
        <f t="shared" si="0"/>
        <v>6</v>
      </c>
      <c r="I130" s="286">
        <f t="shared" si="0"/>
        <v>5</v>
      </c>
      <c r="J130" s="286">
        <f t="shared" si="0"/>
        <v>5</v>
      </c>
      <c r="K130" s="286">
        <f t="shared" si="0"/>
        <v>8</v>
      </c>
      <c r="L130" s="286">
        <f t="shared" si="0"/>
        <v>5</v>
      </c>
      <c r="M130" s="286">
        <f t="shared" si="0"/>
        <v>4</v>
      </c>
      <c r="N130" s="286">
        <f t="shared" si="0"/>
        <v>5</v>
      </c>
      <c r="O130" s="286">
        <f t="shared" si="0"/>
        <v>0</v>
      </c>
    </row>
    <row r="131" spans="1:15" ht="15.75" x14ac:dyDescent="0.25">
      <c r="A131" s="287"/>
      <c r="B131" s="287"/>
      <c r="C131" s="287"/>
      <c r="D131" s="288">
        <f>+D115</f>
        <v>1</v>
      </c>
      <c r="E131" s="288">
        <v>0</v>
      </c>
      <c r="F131" s="288">
        <f>+F55+F61+F93+F109</f>
        <v>4</v>
      </c>
      <c r="G131" s="288">
        <f>+G45+G51+G71+G87</f>
        <v>4</v>
      </c>
      <c r="H131" s="288">
        <f>+H53+H79+H95+H97+H119</f>
        <v>5</v>
      </c>
      <c r="I131" s="288">
        <f>+I91+I101+I107+I123</f>
        <v>4</v>
      </c>
      <c r="J131" s="288">
        <f>+J73+J75+J99+J117</f>
        <v>4</v>
      </c>
      <c r="K131" s="288">
        <f>+K41+K47+K49+K59+K65+K67+K83+K103+K111</f>
        <v>8</v>
      </c>
      <c r="L131" s="288">
        <f>+L49+L77+L89+L105</f>
        <v>4</v>
      </c>
      <c r="M131" s="289"/>
      <c r="N131" s="289"/>
      <c r="O131" s="289"/>
    </row>
    <row r="132" spans="1:15" ht="15.75" x14ac:dyDescent="0.25">
      <c r="A132" s="290"/>
      <c r="B132" s="290"/>
      <c r="C132" s="290"/>
      <c r="D132" s="290"/>
      <c r="E132" s="290"/>
      <c r="F132" s="290"/>
      <c r="G132" s="290"/>
      <c r="H132" s="290"/>
      <c r="I132" s="290"/>
      <c r="J132" s="290"/>
      <c r="K132" s="290"/>
      <c r="L132" s="290"/>
      <c r="M132" s="290"/>
      <c r="N132" s="290"/>
      <c r="O132" s="290"/>
    </row>
    <row r="133" spans="1:15" ht="31.5" x14ac:dyDescent="0.25">
      <c r="A133" s="254" t="s">
        <v>129</v>
      </c>
      <c r="B133" s="1411" t="s">
        <v>656</v>
      </c>
      <c r="C133" s="1412"/>
      <c r="D133" s="1412"/>
      <c r="E133" s="1412"/>
      <c r="F133" s="1412"/>
      <c r="G133" s="1412"/>
      <c r="H133" s="1412"/>
      <c r="I133" s="1412"/>
      <c r="J133" s="1413"/>
      <c r="K133" s="1052" t="s">
        <v>11</v>
      </c>
      <c r="L133" s="1052"/>
      <c r="M133" s="1052"/>
      <c r="N133" s="1052"/>
      <c r="O133" s="273">
        <v>0.1</v>
      </c>
    </row>
    <row r="134" spans="1:15" ht="15.75" x14ac:dyDescent="0.25">
      <c r="A134" s="256"/>
      <c r="B134" s="257"/>
      <c r="C134" s="258"/>
      <c r="D134" s="258"/>
      <c r="E134" s="258"/>
      <c r="F134" s="258"/>
      <c r="G134" s="258"/>
      <c r="H134" s="258"/>
      <c r="I134" s="258"/>
      <c r="J134" s="258"/>
      <c r="K134" s="258"/>
      <c r="L134" s="258"/>
      <c r="M134" s="258"/>
      <c r="N134" s="258"/>
      <c r="O134" s="256"/>
    </row>
    <row r="135" spans="1:15" ht="31.5" x14ac:dyDescent="0.25">
      <c r="A135" s="254" t="s">
        <v>202</v>
      </c>
      <c r="B135" s="1411" t="s">
        <v>656</v>
      </c>
      <c r="C135" s="1412"/>
      <c r="D135" s="1412"/>
      <c r="E135" s="1412"/>
      <c r="F135" s="1412"/>
      <c r="G135" s="1412"/>
      <c r="H135" s="1412"/>
      <c r="I135" s="1412"/>
      <c r="J135" s="1412"/>
      <c r="K135" s="1412"/>
      <c r="L135" s="1412"/>
      <c r="M135" s="1412"/>
      <c r="N135" s="1412"/>
      <c r="O135" s="1413"/>
    </row>
    <row r="136" spans="1:15" ht="31.5" x14ac:dyDescent="0.25">
      <c r="A136" s="256"/>
      <c r="B136" s="257"/>
      <c r="C136" s="258"/>
      <c r="D136" s="258"/>
      <c r="E136" s="1049" t="s">
        <v>14</v>
      </c>
      <c r="F136" s="1049"/>
      <c r="G136" s="1049"/>
      <c r="H136" s="1049"/>
      <c r="I136" s="267" t="s">
        <v>15</v>
      </c>
      <c r="J136" s="258"/>
      <c r="K136" s="258"/>
      <c r="L136" s="1049" t="s">
        <v>16</v>
      </c>
      <c r="M136" s="1049"/>
      <c r="N136" s="1049"/>
      <c r="O136" s="267" t="s">
        <v>15</v>
      </c>
    </row>
    <row r="137" spans="1:15" x14ac:dyDescent="0.25">
      <c r="A137" s="1002" t="s">
        <v>17</v>
      </c>
      <c r="B137" s="1008"/>
      <c r="C137" s="1008"/>
      <c r="D137" s="1003"/>
      <c r="E137" s="1497" t="s">
        <v>595</v>
      </c>
      <c r="F137" s="1509"/>
      <c r="G137" s="1509"/>
      <c r="H137" s="1498"/>
      <c r="I137" s="274"/>
      <c r="J137" s="1002" t="s">
        <v>19</v>
      </c>
      <c r="K137" s="1003"/>
      <c r="L137" s="1497" t="s">
        <v>596</v>
      </c>
      <c r="M137" s="1509"/>
      <c r="N137" s="1498"/>
      <c r="O137" s="274"/>
    </row>
    <row r="138" spans="1:15" x14ac:dyDescent="0.25">
      <c r="A138" s="1004"/>
      <c r="B138" s="1009"/>
      <c r="C138" s="1009"/>
      <c r="D138" s="1005"/>
      <c r="E138" s="1501"/>
      <c r="F138" s="1501"/>
      <c r="G138" s="1501"/>
      <c r="H138" s="1501"/>
      <c r="I138" s="274"/>
      <c r="J138" s="1004"/>
      <c r="K138" s="1005"/>
      <c r="L138" s="1501"/>
      <c r="M138" s="1501"/>
      <c r="N138" s="1501"/>
      <c r="O138" s="274"/>
    </row>
    <row r="139" spans="1:15" x14ac:dyDescent="0.25">
      <c r="A139" s="1004"/>
      <c r="B139" s="1009"/>
      <c r="C139" s="1009"/>
      <c r="D139" s="1005"/>
      <c r="E139" s="1501"/>
      <c r="F139" s="1501"/>
      <c r="G139" s="1501"/>
      <c r="H139" s="1501"/>
      <c r="I139" s="274"/>
      <c r="J139" s="1004"/>
      <c r="K139" s="1005"/>
      <c r="L139" s="1501"/>
      <c r="M139" s="1501"/>
      <c r="N139" s="1501"/>
      <c r="O139" s="274"/>
    </row>
    <row r="140" spans="1:15" x14ac:dyDescent="0.25">
      <c r="A140" s="1004"/>
      <c r="B140" s="1009"/>
      <c r="C140" s="1009"/>
      <c r="D140" s="1005"/>
      <c r="E140" s="1501"/>
      <c r="F140" s="1501"/>
      <c r="G140" s="1501"/>
      <c r="H140" s="1501"/>
      <c r="I140" s="274"/>
      <c r="J140" s="1004"/>
      <c r="K140" s="1005"/>
      <c r="L140" s="1501"/>
      <c r="M140" s="1501"/>
      <c r="N140" s="1501"/>
      <c r="O140" s="274"/>
    </row>
    <row r="141" spans="1:15" x14ac:dyDescent="0.25">
      <c r="A141" s="1004"/>
      <c r="B141" s="1009"/>
      <c r="C141" s="1009"/>
      <c r="D141" s="1005"/>
      <c r="E141" s="1501"/>
      <c r="F141" s="1501"/>
      <c r="G141" s="1501"/>
      <c r="H141" s="1501"/>
      <c r="I141" s="274"/>
      <c r="J141" s="1004"/>
      <c r="K141" s="1005"/>
      <c r="L141" s="1501"/>
      <c r="M141" s="1501"/>
      <c r="N141" s="1501"/>
      <c r="O141" s="274"/>
    </row>
    <row r="142" spans="1:15" x14ac:dyDescent="0.25">
      <c r="A142" s="1004"/>
      <c r="B142" s="1009"/>
      <c r="C142" s="1009"/>
      <c r="D142" s="1005"/>
      <c r="E142" s="1501"/>
      <c r="F142" s="1501"/>
      <c r="G142" s="1501"/>
      <c r="H142" s="1501"/>
      <c r="I142" s="274"/>
      <c r="J142" s="1004"/>
      <c r="K142" s="1005"/>
      <c r="L142" s="1501"/>
      <c r="M142" s="1501"/>
      <c r="N142" s="1501"/>
      <c r="O142" s="274"/>
    </row>
    <row r="143" spans="1:15" x14ac:dyDescent="0.25">
      <c r="A143" s="1004"/>
      <c r="B143" s="1009"/>
      <c r="C143" s="1009"/>
      <c r="D143" s="1005"/>
      <c r="E143" s="1501"/>
      <c r="F143" s="1501"/>
      <c r="G143" s="1501"/>
      <c r="H143" s="1501"/>
      <c r="I143" s="274"/>
      <c r="J143" s="1004"/>
      <c r="K143" s="1005"/>
      <c r="L143" s="1501"/>
      <c r="M143" s="1501"/>
      <c r="N143" s="1501"/>
      <c r="O143" s="274"/>
    </row>
    <row r="144" spans="1:15" x14ac:dyDescent="0.25">
      <c r="A144" s="1006"/>
      <c r="B144" s="1010"/>
      <c r="C144" s="1010"/>
      <c r="D144" s="1007"/>
      <c r="E144" s="1501"/>
      <c r="F144" s="1501"/>
      <c r="G144" s="1501"/>
      <c r="H144" s="1501"/>
      <c r="I144" s="274"/>
      <c r="J144" s="1006"/>
      <c r="K144" s="1007"/>
      <c r="L144" s="1501"/>
      <c r="M144" s="1501"/>
      <c r="N144" s="1501"/>
      <c r="O144" s="274"/>
    </row>
    <row r="145" spans="1:15" ht="0.75" customHeight="1" x14ac:dyDescent="0.25">
      <c r="A145" s="256"/>
      <c r="B145" s="257"/>
      <c r="C145" s="258"/>
      <c r="D145" s="258"/>
      <c r="E145" s="258"/>
      <c r="F145" s="258"/>
      <c r="G145" s="258"/>
      <c r="H145" s="258"/>
      <c r="I145" s="258"/>
      <c r="J145" s="258"/>
      <c r="K145" s="258"/>
      <c r="L145" s="258"/>
      <c r="M145" s="258"/>
      <c r="N145" s="258"/>
      <c r="O145" s="256"/>
    </row>
    <row r="146" spans="1:15" ht="15.75" x14ac:dyDescent="0.25">
      <c r="A146" s="256"/>
      <c r="B146" s="257"/>
      <c r="C146" s="258"/>
      <c r="D146" s="258"/>
      <c r="E146" s="258"/>
      <c r="F146" s="258"/>
      <c r="G146" s="258"/>
      <c r="H146" s="258"/>
      <c r="I146" s="258"/>
      <c r="J146" s="258"/>
      <c r="K146" s="258"/>
      <c r="L146" s="258"/>
      <c r="M146" s="258"/>
      <c r="N146" s="258"/>
      <c r="O146" s="256"/>
    </row>
    <row r="147" spans="1:15" ht="63" x14ac:dyDescent="0.25">
      <c r="A147" s="259" t="s">
        <v>48</v>
      </c>
      <c r="B147" s="272" t="s">
        <v>49</v>
      </c>
      <c r="C147" s="706" t="s">
        <v>50</v>
      </c>
      <c r="D147" s="706" t="s">
        <v>51</v>
      </c>
      <c r="E147" s="259" t="s">
        <v>52</v>
      </c>
      <c r="F147" s="1041" t="s">
        <v>53</v>
      </c>
      <c r="G147" s="1041"/>
      <c r="H147" s="1041" t="s">
        <v>54</v>
      </c>
      <c r="I147" s="1041"/>
      <c r="J147" s="272" t="s">
        <v>55</v>
      </c>
      <c r="K147" s="1041" t="s">
        <v>56</v>
      </c>
      <c r="L147" s="1041"/>
      <c r="M147" s="1042" t="s">
        <v>57</v>
      </c>
      <c r="N147" s="1043"/>
      <c r="O147" s="1044"/>
    </row>
    <row r="148" spans="1:15" ht="120" x14ac:dyDescent="0.25">
      <c r="A148" s="27" t="s">
        <v>58</v>
      </c>
      <c r="B148" s="291">
        <v>1</v>
      </c>
      <c r="C148" s="241" t="s">
        <v>657</v>
      </c>
      <c r="D148" s="241" t="s">
        <v>262</v>
      </c>
      <c r="E148" s="240" t="s">
        <v>601</v>
      </c>
      <c r="F148" s="1112" t="s">
        <v>658</v>
      </c>
      <c r="G148" s="1073"/>
      <c r="H148" s="2369" t="s">
        <v>659</v>
      </c>
      <c r="I148" s="2370"/>
      <c r="J148" s="139">
        <v>1</v>
      </c>
      <c r="K148" s="1108" t="s">
        <v>433</v>
      </c>
      <c r="L148" s="1108"/>
      <c r="M148" s="1109" t="s">
        <v>603</v>
      </c>
      <c r="N148" s="1109"/>
      <c r="O148" s="1109"/>
    </row>
    <row r="149" spans="1:15" ht="15.75" x14ac:dyDescent="0.25">
      <c r="A149" s="1015" t="s">
        <v>67</v>
      </c>
      <c r="B149" s="1017"/>
      <c r="C149" s="1502" t="s">
        <v>660</v>
      </c>
      <c r="D149" s="1503"/>
      <c r="E149" s="1503"/>
      <c r="F149" s="1503"/>
      <c r="G149" s="1504"/>
      <c r="H149" s="1035" t="s">
        <v>69</v>
      </c>
      <c r="I149" s="1036"/>
      <c r="J149" s="1037"/>
      <c r="K149" s="1502" t="s">
        <v>661</v>
      </c>
      <c r="L149" s="1503"/>
      <c r="M149" s="1503"/>
      <c r="N149" s="1503"/>
      <c r="O149" s="1504"/>
    </row>
    <row r="150" spans="1:15" ht="15.75" x14ac:dyDescent="0.25">
      <c r="A150" s="1096" t="s">
        <v>71</v>
      </c>
      <c r="B150" s="1097"/>
      <c r="C150" s="1097"/>
      <c r="D150" s="1097"/>
      <c r="E150" s="1097"/>
      <c r="F150" s="1098"/>
      <c r="G150" s="1099" t="s">
        <v>72</v>
      </c>
      <c r="H150" s="1099"/>
      <c r="I150" s="1099"/>
      <c r="J150" s="1099"/>
      <c r="K150" s="1099"/>
      <c r="L150" s="1099"/>
      <c r="M150" s="1099"/>
      <c r="N150" s="1099"/>
      <c r="O150" s="1099"/>
    </row>
    <row r="151" spans="1:15" x14ac:dyDescent="0.25">
      <c r="A151" s="2275" t="s">
        <v>662</v>
      </c>
      <c r="B151" s="2283"/>
      <c r="C151" s="2283"/>
      <c r="D151" s="2283"/>
      <c r="E151" s="2283"/>
      <c r="F151" s="2284"/>
      <c r="G151" s="2275" t="s">
        <v>663</v>
      </c>
      <c r="H151" s="2331"/>
      <c r="I151" s="2331"/>
      <c r="J151" s="2331"/>
      <c r="K151" s="2331"/>
      <c r="L151" s="2331"/>
      <c r="M151" s="2331"/>
      <c r="N151" s="2331"/>
      <c r="O151" s="2332"/>
    </row>
    <row r="152" spans="1:15" x14ac:dyDescent="0.25">
      <c r="A152" s="2285"/>
      <c r="B152" s="2286"/>
      <c r="C152" s="2286"/>
      <c r="D152" s="2286"/>
      <c r="E152" s="2286"/>
      <c r="F152" s="2287"/>
      <c r="G152" s="2333"/>
      <c r="H152" s="2334"/>
      <c r="I152" s="2334"/>
      <c r="J152" s="2334"/>
      <c r="K152" s="2334"/>
      <c r="L152" s="2334"/>
      <c r="M152" s="2334"/>
      <c r="N152" s="2334"/>
      <c r="O152" s="2335"/>
    </row>
    <row r="153" spans="1:15" ht="15.75" x14ac:dyDescent="0.25">
      <c r="A153" s="1096" t="s">
        <v>75</v>
      </c>
      <c r="B153" s="1097"/>
      <c r="C153" s="1097"/>
      <c r="D153" s="1097"/>
      <c r="E153" s="1097"/>
      <c r="F153" s="1097"/>
      <c r="G153" s="1099" t="s">
        <v>76</v>
      </c>
      <c r="H153" s="1099"/>
      <c r="I153" s="1099"/>
      <c r="J153" s="1099"/>
      <c r="K153" s="1099"/>
      <c r="L153" s="1099"/>
      <c r="M153" s="1099"/>
      <c r="N153" s="1099"/>
      <c r="O153" s="1099"/>
    </row>
    <row r="154" spans="1:15" x14ac:dyDescent="0.25">
      <c r="A154" s="2344" t="s">
        <v>603</v>
      </c>
      <c r="B154" s="2345"/>
      <c r="C154" s="2345"/>
      <c r="D154" s="2345"/>
      <c r="E154" s="2345"/>
      <c r="F154" s="2346"/>
      <c r="G154" s="2344" t="s">
        <v>608</v>
      </c>
      <c r="H154" s="2345"/>
      <c r="I154" s="2345"/>
      <c r="J154" s="2345"/>
      <c r="K154" s="2345"/>
      <c r="L154" s="2345"/>
      <c r="M154" s="2345"/>
      <c r="N154" s="2345"/>
      <c r="O154" s="2346"/>
    </row>
    <row r="155" spans="1:15" x14ac:dyDescent="0.25">
      <c r="A155" s="2347"/>
      <c r="B155" s="2348"/>
      <c r="C155" s="2348"/>
      <c r="D155" s="2348"/>
      <c r="E155" s="2348"/>
      <c r="F155" s="2349"/>
      <c r="G155" s="2347"/>
      <c r="H155" s="2348"/>
      <c r="I155" s="2348"/>
      <c r="J155" s="2348"/>
      <c r="K155" s="2348"/>
      <c r="L155" s="2348"/>
      <c r="M155" s="2348"/>
      <c r="N155" s="2348"/>
      <c r="O155" s="2349"/>
    </row>
    <row r="156" spans="1:15" ht="15.75" x14ac:dyDescent="0.25">
      <c r="A156" s="250"/>
      <c r="B156" s="251"/>
      <c r="C156" s="257"/>
      <c r="D156" s="257"/>
      <c r="E156" s="257"/>
      <c r="F156" s="257"/>
      <c r="G156" s="257"/>
      <c r="H156" s="257"/>
      <c r="I156" s="257"/>
      <c r="J156" s="257"/>
      <c r="K156" s="257"/>
      <c r="L156" s="257"/>
      <c r="M156" s="257"/>
      <c r="N156" s="257"/>
      <c r="O156" s="250"/>
    </row>
    <row r="157" spans="1:15" ht="15.75" x14ac:dyDescent="0.25">
      <c r="A157" s="257"/>
      <c r="B157" s="257"/>
      <c r="C157" s="250"/>
      <c r="D157" s="1015" t="s">
        <v>77</v>
      </c>
      <c r="E157" s="1016"/>
      <c r="F157" s="1016"/>
      <c r="G157" s="1016"/>
      <c r="H157" s="1016"/>
      <c r="I157" s="1016"/>
      <c r="J157" s="1016"/>
      <c r="K157" s="1016"/>
      <c r="L157" s="1016"/>
      <c r="M157" s="1016"/>
      <c r="N157" s="1016"/>
      <c r="O157" s="1017"/>
    </row>
    <row r="158" spans="1:15" ht="15.75" x14ac:dyDescent="0.25">
      <c r="A158" s="250"/>
      <c r="B158" s="251"/>
      <c r="C158" s="257"/>
      <c r="D158" s="272" t="s">
        <v>78</v>
      </c>
      <c r="E158" s="272" t="s">
        <v>79</v>
      </c>
      <c r="F158" s="272" t="s">
        <v>80</v>
      </c>
      <c r="G158" s="272" t="s">
        <v>81</v>
      </c>
      <c r="H158" s="272" t="s">
        <v>82</v>
      </c>
      <c r="I158" s="272" t="s">
        <v>83</v>
      </c>
      <c r="J158" s="272" t="s">
        <v>84</v>
      </c>
      <c r="K158" s="272" t="s">
        <v>85</v>
      </c>
      <c r="L158" s="272" t="s">
        <v>86</v>
      </c>
      <c r="M158" s="272" t="s">
        <v>87</v>
      </c>
      <c r="N158" s="272" t="s">
        <v>88</v>
      </c>
      <c r="O158" s="272" t="s">
        <v>89</v>
      </c>
    </row>
    <row r="159" spans="1:15" ht="15.75" x14ac:dyDescent="0.25">
      <c r="A159" s="2260" t="s">
        <v>90</v>
      </c>
      <c r="B159" s="2260"/>
      <c r="C159" s="2260"/>
      <c r="D159" s="263">
        <f>+D177</f>
        <v>2</v>
      </c>
      <c r="E159" s="292">
        <f>+D177+E177</f>
        <v>4</v>
      </c>
      <c r="F159" s="292">
        <f>+D177+E177+F177</f>
        <v>6</v>
      </c>
      <c r="G159" s="292">
        <f>+D177+E177+F177+G177</f>
        <v>8</v>
      </c>
      <c r="H159" s="292">
        <f>+D177+E177+F177+G177+H177</f>
        <v>10</v>
      </c>
      <c r="I159" s="292">
        <f>+D177+E177+F177+G177+H177+I177</f>
        <v>12</v>
      </c>
      <c r="J159" s="292">
        <f>+D177+E177+F177+G177+H177+I177+J177</f>
        <v>14</v>
      </c>
      <c r="K159" s="292">
        <f>+D177+E177+F177+G177+H177+I177+J177+K177</f>
        <v>16</v>
      </c>
      <c r="L159" s="292">
        <f>+D177+E177+F177+G177+H177+I177+J177+K177+L177</f>
        <v>18</v>
      </c>
      <c r="M159" s="292">
        <f>+D177+E177+F177+G177+H177+I177+J177+K177+L177+M177</f>
        <v>20</v>
      </c>
      <c r="N159" s="292">
        <f>+D177+E177+F177+G177+H177+I177+J177+K177+L177+M177+N177</f>
        <v>22</v>
      </c>
      <c r="O159" s="292">
        <f>+D177+E177+F177+G177+H177+I177+J177+K177+L177+M177+N177+O177</f>
        <v>24</v>
      </c>
    </row>
    <row r="160" spans="1:15" ht="15.75" x14ac:dyDescent="0.25">
      <c r="A160" s="2261" t="s">
        <v>91</v>
      </c>
      <c r="B160" s="2261"/>
      <c r="C160" s="2261"/>
      <c r="D160" s="264">
        <v>1</v>
      </c>
      <c r="E160" s="264">
        <v>3</v>
      </c>
      <c r="F160" s="264">
        <v>4</v>
      </c>
      <c r="G160" s="264">
        <v>6</v>
      </c>
      <c r="H160" s="264">
        <v>7</v>
      </c>
      <c r="I160" s="264">
        <v>8</v>
      </c>
      <c r="J160" s="264">
        <v>10</v>
      </c>
      <c r="K160" s="264">
        <v>11</v>
      </c>
      <c r="L160" s="264">
        <v>13</v>
      </c>
      <c r="M160" s="264"/>
      <c r="N160" s="264"/>
      <c r="O160" s="264"/>
    </row>
    <row r="161" spans="1:15" ht="15.75" x14ac:dyDescent="0.25">
      <c r="A161" s="1542"/>
      <c r="B161" s="1542"/>
      <c r="C161" s="1542"/>
      <c r="D161" s="1542"/>
      <c r="E161" s="1542"/>
      <c r="F161" s="1542"/>
      <c r="G161" s="1542"/>
      <c r="H161" s="1542"/>
      <c r="I161" s="1542"/>
      <c r="J161" s="1542"/>
      <c r="K161" s="1542"/>
      <c r="L161" s="1542"/>
      <c r="M161" s="1542"/>
      <c r="N161" s="1542"/>
      <c r="O161" s="1542"/>
    </row>
    <row r="162" spans="1:15" ht="47.25" x14ac:dyDescent="0.25">
      <c r="A162" s="259" t="s">
        <v>48</v>
      </c>
      <c r="B162" s="272" t="s">
        <v>49</v>
      </c>
      <c r="C162" s="1041" t="s">
        <v>50</v>
      </c>
      <c r="D162" s="1041"/>
      <c r="E162" s="1041"/>
      <c r="F162" s="1041" t="s">
        <v>53</v>
      </c>
      <c r="G162" s="1041"/>
      <c r="H162" s="1041" t="s">
        <v>54</v>
      </c>
      <c r="I162" s="1041"/>
      <c r="J162" s="272" t="s">
        <v>55</v>
      </c>
      <c r="K162" s="1041" t="s">
        <v>56</v>
      </c>
      <c r="L162" s="1041"/>
      <c r="M162" s="1042" t="s">
        <v>57</v>
      </c>
      <c r="N162" s="1043"/>
      <c r="O162" s="1044"/>
    </row>
    <row r="163" spans="1:15" ht="60" x14ac:dyDescent="0.25">
      <c r="A163" s="293" t="s">
        <v>92</v>
      </c>
      <c r="B163" s="294">
        <v>1</v>
      </c>
      <c r="C163" s="1112" t="s">
        <v>664</v>
      </c>
      <c r="D163" s="1072"/>
      <c r="E163" s="1073"/>
      <c r="F163" s="1134" t="s">
        <v>602</v>
      </c>
      <c r="G163" s="1136"/>
      <c r="H163" s="1133" t="s">
        <v>213</v>
      </c>
      <c r="I163" s="1117"/>
      <c r="J163" s="139">
        <v>1</v>
      </c>
      <c r="K163" s="1108" t="s">
        <v>433</v>
      </c>
      <c r="L163" s="1108"/>
      <c r="M163" s="1109" t="s">
        <v>603</v>
      </c>
      <c r="N163" s="1109"/>
      <c r="O163" s="1109"/>
    </row>
    <row r="164" spans="1:15" ht="15.75" x14ac:dyDescent="0.25">
      <c r="A164" s="1015" t="s">
        <v>67</v>
      </c>
      <c r="B164" s="1017"/>
      <c r="C164" s="1502" t="s">
        <v>665</v>
      </c>
      <c r="D164" s="1503"/>
      <c r="E164" s="1503"/>
      <c r="F164" s="1503"/>
      <c r="G164" s="1504"/>
      <c r="H164" s="2368" t="s">
        <v>98</v>
      </c>
      <c r="I164" s="1036"/>
      <c r="J164" s="1037"/>
      <c r="K164" s="2357" t="s">
        <v>666</v>
      </c>
      <c r="L164" s="2358"/>
      <c r="M164" s="2358"/>
      <c r="N164" s="2358"/>
      <c r="O164" s="2359"/>
    </row>
    <row r="165" spans="1:15" ht="15.75" x14ac:dyDescent="0.25">
      <c r="A165" s="1096" t="s">
        <v>71</v>
      </c>
      <c r="B165" s="1097"/>
      <c r="C165" s="1097"/>
      <c r="D165" s="1097"/>
      <c r="E165" s="1097"/>
      <c r="F165" s="1098"/>
      <c r="G165" s="1099" t="s">
        <v>72</v>
      </c>
      <c r="H165" s="1099"/>
      <c r="I165" s="1099"/>
      <c r="J165" s="1099"/>
      <c r="K165" s="1099"/>
      <c r="L165" s="1099"/>
      <c r="M165" s="1099"/>
      <c r="N165" s="1099"/>
      <c r="O165" s="1099"/>
    </row>
    <row r="166" spans="1:15" x14ac:dyDescent="0.25">
      <c r="A166" s="2275" t="s">
        <v>667</v>
      </c>
      <c r="B166" s="2283"/>
      <c r="C166" s="2283"/>
      <c r="D166" s="2283"/>
      <c r="E166" s="2283"/>
      <c r="F166" s="2284"/>
      <c r="G166" s="2275" t="s">
        <v>668</v>
      </c>
      <c r="H166" s="2331"/>
      <c r="I166" s="2331"/>
      <c r="J166" s="2331"/>
      <c r="K166" s="2331"/>
      <c r="L166" s="2331"/>
      <c r="M166" s="2331"/>
      <c r="N166" s="2331"/>
      <c r="O166" s="2332"/>
    </row>
    <row r="167" spans="1:15" x14ac:dyDescent="0.25">
      <c r="A167" s="2285"/>
      <c r="B167" s="2286"/>
      <c r="C167" s="2286"/>
      <c r="D167" s="2286"/>
      <c r="E167" s="2286"/>
      <c r="F167" s="2287"/>
      <c r="G167" s="2333"/>
      <c r="H167" s="2334"/>
      <c r="I167" s="2334"/>
      <c r="J167" s="2334"/>
      <c r="K167" s="2334"/>
      <c r="L167" s="2334"/>
      <c r="M167" s="2334"/>
      <c r="N167" s="2334"/>
      <c r="O167" s="2335"/>
    </row>
    <row r="168" spans="1:15" ht="15.75" x14ac:dyDescent="0.25">
      <c r="A168" s="1096" t="s">
        <v>75</v>
      </c>
      <c r="B168" s="1097"/>
      <c r="C168" s="1097"/>
      <c r="D168" s="1097"/>
      <c r="E168" s="1097"/>
      <c r="F168" s="1097"/>
      <c r="G168" s="1099" t="s">
        <v>76</v>
      </c>
      <c r="H168" s="1099"/>
      <c r="I168" s="1099"/>
      <c r="J168" s="1099"/>
      <c r="K168" s="1099"/>
      <c r="L168" s="1099"/>
      <c r="M168" s="1099"/>
      <c r="N168" s="1099"/>
      <c r="O168" s="1099"/>
    </row>
    <row r="169" spans="1:15" x14ac:dyDescent="0.25">
      <c r="A169" s="2344" t="s">
        <v>603</v>
      </c>
      <c r="B169" s="2345"/>
      <c r="C169" s="2345"/>
      <c r="D169" s="2345"/>
      <c r="E169" s="2345"/>
      <c r="F169" s="2346"/>
      <c r="G169" s="2344" t="s">
        <v>608</v>
      </c>
      <c r="H169" s="2345"/>
      <c r="I169" s="2345"/>
      <c r="J169" s="2345"/>
      <c r="K169" s="2345"/>
      <c r="L169" s="2345"/>
      <c r="M169" s="2345"/>
      <c r="N169" s="2345"/>
      <c r="O169" s="2346"/>
    </row>
    <row r="170" spans="1:15" x14ac:dyDescent="0.25">
      <c r="A170" s="2347"/>
      <c r="B170" s="2348"/>
      <c r="C170" s="2348"/>
      <c r="D170" s="2348"/>
      <c r="E170" s="2348"/>
      <c r="F170" s="2349"/>
      <c r="G170" s="2347"/>
      <c r="H170" s="2348"/>
      <c r="I170" s="2348"/>
      <c r="J170" s="2348"/>
      <c r="K170" s="2348"/>
      <c r="L170" s="2348"/>
      <c r="M170" s="2348"/>
      <c r="N170" s="2348"/>
      <c r="O170" s="2349"/>
    </row>
    <row r="171" spans="1:15" ht="15.75" x14ac:dyDescent="0.25">
      <c r="A171" s="1542"/>
      <c r="B171" s="1542"/>
      <c r="C171" s="1542"/>
      <c r="D171" s="1542"/>
      <c r="E171" s="1542"/>
      <c r="F171" s="1542"/>
      <c r="G171" s="1542"/>
      <c r="H171" s="1542"/>
      <c r="I171" s="1542"/>
      <c r="J171" s="1542"/>
      <c r="K171" s="1542"/>
      <c r="L171" s="1542"/>
      <c r="M171" s="1542"/>
      <c r="N171" s="1542"/>
      <c r="O171" s="1542"/>
    </row>
    <row r="172" spans="1:15" ht="15.75" x14ac:dyDescent="0.25">
      <c r="A172" s="295" t="s">
        <v>101</v>
      </c>
      <c r="B172" s="295" t="s">
        <v>49</v>
      </c>
      <c r="C172" s="296"/>
      <c r="D172" s="272" t="s">
        <v>78</v>
      </c>
      <c r="E172" s="272" t="s">
        <v>79</v>
      </c>
      <c r="F172" s="272" t="s">
        <v>80</v>
      </c>
      <c r="G172" s="272" t="s">
        <v>81</v>
      </c>
      <c r="H172" s="272" t="s">
        <v>82</v>
      </c>
      <c r="I172" s="272" t="s">
        <v>83</v>
      </c>
      <c r="J172" s="272" t="s">
        <v>84</v>
      </c>
      <c r="K172" s="272" t="s">
        <v>85</v>
      </c>
      <c r="L172" s="272" t="s">
        <v>86</v>
      </c>
      <c r="M172" s="272" t="s">
        <v>87</v>
      </c>
      <c r="N172" s="272" t="s">
        <v>88</v>
      </c>
      <c r="O172" s="272" t="s">
        <v>89</v>
      </c>
    </row>
    <row r="173" spans="1:15" ht="31.5" x14ac:dyDescent="0.25">
      <c r="A173" s="2363" t="s">
        <v>669</v>
      </c>
      <c r="B173" s="2365">
        <v>0.5</v>
      </c>
      <c r="C173" s="297" t="s">
        <v>90</v>
      </c>
      <c r="D173" s="263">
        <v>1</v>
      </c>
      <c r="E173" s="263">
        <v>1</v>
      </c>
      <c r="F173" s="263">
        <v>1</v>
      </c>
      <c r="G173" s="263">
        <v>1</v>
      </c>
      <c r="H173" s="263">
        <v>1</v>
      </c>
      <c r="I173" s="263">
        <v>1</v>
      </c>
      <c r="J173" s="263">
        <v>1</v>
      </c>
      <c r="K173" s="263">
        <v>1</v>
      </c>
      <c r="L173" s="263">
        <v>1</v>
      </c>
      <c r="M173" s="263">
        <v>1</v>
      </c>
      <c r="N173" s="263">
        <v>1</v>
      </c>
      <c r="O173" s="263">
        <v>1</v>
      </c>
    </row>
    <row r="174" spans="1:15" x14ac:dyDescent="0.25">
      <c r="A174" s="2364"/>
      <c r="B174" s="2366"/>
      <c r="C174" s="298" t="s">
        <v>91</v>
      </c>
      <c r="D174" s="264">
        <v>1</v>
      </c>
      <c r="E174" s="264">
        <v>1</v>
      </c>
      <c r="F174" s="264">
        <v>1</v>
      </c>
      <c r="G174" s="264">
        <v>1</v>
      </c>
      <c r="H174" s="264">
        <v>1</v>
      </c>
      <c r="I174" s="264">
        <v>1</v>
      </c>
      <c r="J174" s="264">
        <v>1</v>
      </c>
      <c r="K174" s="264">
        <v>1</v>
      </c>
      <c r="L174" s="264">
        <v>1</v>
      </c>
      <c r="M174" s="264"/>
      <c r="N174" s="264"/>
      <c r="O174" s="264"/>
    </row>
    <row r="175" spans="1:15" ht="31.5" x14ac:dyDescent="0.25">
      <c r="A175" s="2363" t="s">
        <v>670</v>
      </c>
      <c r="B175" s="2367">
        <v>0.5</v>
      </c>
      <c r="C175" s="297" t="s">
        <v>90</v>
      </c>
      <c r="D175" s="263">
        <v>1</v>
      </c>
      <c r="E175" s="263">
        <v>1</v>
      </c>
      <c r="F175" s="263">
        <v>1</v>
      </c>
      <c r="G175" s="263">
        <v>1</v>
      </c>
      <c r="H175" s="263">
        <v>1</v>
      </c>
      <c r="I175" s="263">
        <v>1</v>
      </c>
      <c r="J175" s="263">
        <v>1</v>
      </c>
      <c r="K175" s="263">
        <v>1</v>
      </c>
      <c r="L175" s="263">
        <v>1</v>
      </c>
      <c r="M175" s="263">
        <v>1</v>
      </c>
      <c r="N175" s="263">
        <v>1</v>
      </c>
      <c r="O175" s="263">
        <v>1</v>
      </c>
    </row>
    <row r="176" spans="1:15" x14ac:dyDescent="0.25">
      <c r="A176" s="2364"/>
      <c r="B176" s="1501"/>
      <c r="C176" s="298" t="s">
        <v>91</v>
      </c>
      <c r="D176" s="264">
        <v>0</v>
      </c>
      <c r="E176" s="264">
        <v>1</v>
      </c>
      <c r="F176" s="264">
        <v>0</v>
      </c>
      <c r="G176" s="264">
        <v>1</v>
      </c>
      <c r="H176" s="264">
        <v>0</v>
      </c>
      <c r="I176" s="264">
        <v>0</v>
      </c>
      <c r="J176" s="264">
        <v>1</v>
      </c>
      <c r="K176" s="264"/>
      <c r="L176" s="264">
        <v>1</v>
      </c>
      <c r="M176" s="264"/>
      <c r="N176" s="264"/>
      <c r="O176" s="264"/>
    </row>
    <row r="177" spans="1:15" ht="15.75" x14ac:dyDescent="0.25">
      <c r="A177" s="2360"/>
      <c r="B177" s="1732"/>
      <c r="C177" s="1732"/>
      <c r="D177" s="299">
        <f>+D173+D175</f>
        <v>2</v>
      </c>
      <c r="E177" s="299">
        <f t="shared" ref="E177:O178" si="1">+E173+E175</f>
        <v>2</v>
      </c>
      <c r="F177" s="299">
        <f t="shared" si="1"/>
        <v>2</v>
      </c>
      <c r="G177" s="299">
        <f t="shared" si="1"/>
        <v>2</v>
      </c>
      <c r="H177" s="299">
        <f t="shared" si="1"/>
        <v>2</v>
      </c>
      <c r="I177" s="299">
        <f t="shared" si="1"/>
        <v>2</v>
      </c>
      <c r="J177" s="299">
        <f t="shared" si="1"/>
        <v>2</v>
      </c>
      <c r="K177" s="299">
        <f t="shared" si="1"/>
        <v>2</v>
      </c>
      <c r="L177" s="299">
        <f t="shared" si="1"/>
        <v>2</v>
      </c>
      <c r="M177" s="299">
        <f t="shared" si="1"/>
        <v>2</v>
      </c>
      <c r="N177" s="299">
        <f t="shared" si="1"/>
        <v>2</v>
      </c>
      <c r="O177" s="299">
        <f t="shared" si="1"/>
        <v>2</v>
      </c>
    </row>
    <row r="178" spans="1:15" ht="15.75" x14ac:dyDescent="0.25">
      <c r="A178" s="2361"/>
      <c r="B178" s="300"/>
      <c r="C178" s="300"/>
      <c r="D178" s="301">
        <f>+D174+D176</f>
        <v>1</v>
      </c>
      <c r="E178" s="301">
        <f t="shared" si="1"/>
        <v>2</v>
      </c>
      <c r="F178" s="301">
        <f t="shared" si="1"/>
        <v>1</v>
      </c>
      <c r="G178" s="301">
        <f>+H174+G176</f>
        <v>2</v>
      </c>
      <c r="H178" s="301">
        <f t="shared" si="1"/>
        <v>1</v>
      </c>
      <c r="I178" s="301">
        <f t="shared" si="1"/>
        <v>1</v>
      </c>
      <c r="J178" s="301">
        <f t="shared" si="1"/>
        <v>2</v>
      </c>
      <c r="K178" s="301">
        <f t="shared" si="1"/>
        <v>1</v>
      </c>
      <c r="L178" s="301">
        <f t="shared" si="1"/>
        <v>2</v>
      </c>
      <c r="M178" s="301">
        <f t="shared" si="1"/>
        <v>0</v>
      </c>
      <c r="N178" s="301">
        <f t="shared" si="1"/>
        <v>0</v>
      </c>
      <c r="O178" s="301">
        <f t="shared" si="1"/>
        <v>0</v>
      </c>
    </row>
    <row r="179" spans="1:15" x14ac:dyDescent="0.25">
      <c r="A179" s="2362"/>
      <c r="B179" s="302"/>
      <c r="C179" s="302"/>
      <c r="D179" s="303"/>
      <c r="E179" s="303"/>
      <c r="F179" s="303"/>
      <c r="G179" s="303"/>
      <c r="H179" s="303"/>
      <c r="I179" s="303"/>
      <c r="J179" s="303"/>
      <c r="K179" s="303"/>
      <c r="L179" s="303"/>
      <c r="M179" s="303"/>
      <c r="N179" s="303"/>
      <c r="O179" s="303"/>
    </row>
    <row r="180" spans="1:15" ht="31.5" x14ac:dyDescent="0.25">
      <c r="A180" s="254" t="s">
        <v>178</v>
      </c>
      <c r="B180" s="1411" t="s">
        <v>671</v>
      </c>
      <c r="C180" s="1412"/>
      <c r="D180" s="1412"/>
      <c r="E180" s="1412"/>
      <c r="F180" s="1412"/>
      <c r="G180" s="1412"/>
      <c r="H180" s="1412"/>
      <c r="I180" s="1412"/>
      <c r="J180" s="1413"/>
      <c r="K180" s="1052" t="s">
        <v>11</v>
      </c>
      <c r="L180" s="1052"/>
      <c r="M180" s="1052"/>
      <c r="N180" s="1052"/>
      <c r="O180" s="273">
        <v>0.25</v>
      </c>
    </row>
    <row r="181" spans="1:15" ht="15.75" x14ac:dyDescent="0.25">
      <c r="A181" s="13"/>
      <c r="B181" s="14"/>
      <c r="C181" s="15"/>
      <c r="D181" s="15"/>
      <c r="E181" s="15"/>
      <c r="F181" s="15"/>
      <c r="G181" s="15"/>
      <c r="H181" s="15"/>
      <c r="I181" s="15"/>
      <c r="J181" s="15"/>
      <c r="K181" s="15"/>
      <c r="L181" s="15"/>
      <c r="M181" s="15"/>
      <c r="N181" s="15"/>
      <c r="O181" s="13"/>
    </row>
    <row r="182" spans="1:15" ht="31.5" x14ac:dyDescent="0.25">
      <c r="A182" s="254" t="s">
        <v>202</v>
      </c>
      <c r="B182" s="1411" t="s">
        <v>671</v>
      </c>
      <c r="C182" s="2081"/>
      <c r="D182" s="2081"/>
      <c r="E182" s="2081"/>
      <c r="F182" s="2081"/>
      <c r="G182" s="2081"/>
      <c r="H182" s="2081"/>
      <c r="I182" s="2081"/>
      <c r="J182" s="2081"/>
      <c r="K182" s="2081"/>
      <c r="L182" s="2081"/>
      <c r="M182" s="2081"/>
      <c r="N182" s="2081"/>
      <c r="O182" s="2082"/>
    </row>
    <row r="183" spans="1:15" x14ac:dyDescent="0.25">
      <c r="A183" s="2225" t="s">
        <v>17</v>
      </c>
      <c r="B183" s="2226"/>
      <c r="C183" s="2226"/>
      <c r="D183" s="2227"/>
      <c r="E183" s="1134" t="s">
        <v>672</v>
      </c>
      <c r="F183" s="1135"/>
      <c r="G183" s="1135"/>
      <c r="H183" s="1135"/>
      <c r="I183" s="1136"/>
      <c r="J183" s="2225" t="s">
        <v>19</v>
      </c>
      <c r="K183" s="2227"/>
      <c r="L183" s="1134" t="s">
        <v>673</v>
      </c>
      <c r="M183" s="1135"/>
      <c r="N183" s="1135"/>
      <c r="O183" s="1136"/>
    </row>
    <row r="184" spans="1:15" x14ac:dyDescent="0.25">
      <c r="A184" s="2228"/>
      <c r="B184" s="2229"/>
      <c r="C184" s="2229"/>
      <c r="D184" s="2230"/>
      <c r="E184" s="1134"/>
      <c r="F184" s="1135"/>
      <c r="G184" s="1135"/>
      <c r="H184" s="1135"/>
      <c r="I184" s="1136"/>
      <c r="J184" s="2228"/>
      <c r="K184" s="2230"/>
      <c r="L184" s="1134"/>
      <c r="M184" s="1135"/>
      <c r="N184" s="1135"/>
      <c r="O184" s="1136"/>
    </row>
    <row r="185" spans="1:15" x14ac:dyDescent="0.25">
      <c r="A185" s="2228"/>
      <c r="B185" s="2229"/>
      <c r="C185" s="2229"/>
      <c r="D185" s="2230"/>
      <c r="E185" s="1134"/>
      <c r="F185" s="1135"/>
      <c r="G185" s="1135"/>
      <c r="H185" s="1135"/>
      <c r="I185" s="1136"/>
      <c r="J185" s="2228"/>
      <c r="K185" s="2230"/>
      <c r="L185" s="1134"/>
      <c r="M185" s="1135"/>
      <c r="N185" s="1135"/>
      <c r="O185" s="1136"/>
    </row>
    <row r="186" spans="1:15" x14ac:dyDescent="0.25">
      <c r="A186" s="2228"/>
      <c r="B186" s="2229"/>
      <c r="C186" s="2229"/>
      <c r="D186" s="2230"/>
      <c r="E186" s="1134"/>
      <c r="F186" s="1135"/>
      <c r="G186" s="1135"/>
      <c r="H186" s="1135"/>
      <c r="I186" s="1136"/>
      <c r="J186" s="2228"/>
      <c r="K186" s="2230"/>
      <c r="L186" s="1134"/>
      <c r="M186" s="1135"/>
      <c r="N186" s="1135"/>
      <c r="O186" s="1136"/>
    </row>
    <row r="187" spans="1:15" x14ac:dyDescent="0.25">
      <c r="A187" s="2231"/>
      <c r="B187" s="2232"/>
      <c r="C187" s="2232"/>
      <c r="D187" s="2233"/>
      <c r="E187" s="1134"/>
      <c r="F187" s="1135"/>
      <c r="G187" s="1135"/>
      <c r="H187" s="1135"/>
      <c r="I187" s="1136"/>
      <c r="J187" s="2231"/>
      <c r="K187" s="2233"/>
      <c r="L187" s="1134"/>
      <c r="M187" s="1135"/>
      <c r="N187" s="1135"/>
      <c r="O187" s="1136"/>
    </row>
    <row r="188" spans="1:15" ht="15.75" x14ac:dyDescent="0.25">
      <c r="A188" s="13"/>
      <c r="B188" s="14"/>
      <c r="C188" s="15"/>
      <c r="D188" s="15"/>
      <c r="E188" s="15"/>
      <c r="F188" s="15"/>
      <c r="G188" s="15"/>
      <c r="H188" s="15"/>
      <c r="I188" s="15"/>
      <c r="J188" s="15"/>
      <c r="K188" s="15"/>
      <c r="L188" s="15"/>
      <c r="M188" s="15"/>
      <c r="N188" s="15"/>
      <c r="O188" s="13"/>
    </row>
    <row r="189" spans="1:15" ht="15.75" x14ac:dyDescent="0.25">
      <c r="A189" s="13"/>
      <c r="B189" s="14"/>
      <c r="C189" s="15"/>
      <c r="D189" s="15"/>
      <c r="E189" s="15"/>
      <c r="F189" s="15"/>
      <c r="G189" s="15"/>
      <c r="H189" s="15"/>
      <c r="I189" s="15"/>
      <c r="J189" s="15"/>
      <c r="K189" s="15"/>
      <c r="L189" s="15"/>
      <c r="M189" s="15"/>
      <c r="N189" s="15"/>
      <c r="O189" s="13"/>
    </row>
    <row r="190" spans="1:15" ht="63" x14ac:dyDescent="0.25">
      <c r="A190" s="25" t="s">
        <v>48</v>
      </c>
      <c r="B190" s="242" t="s">
        <v>49</v>
      </c>
      <c r="C190" s="479" t="s">
        <v>50</v>
      </c>
      <c r="D190" s="479" t="s">
        <v>51</v>
      </c>
      <c r="E190" s="25" t="s">
        <v>52</v>
      </c>
      <c r="F190" s="1092" t="s">
        <v>53</v>
      </c>
      <c r="G190" s="1092"/>
      <c r="H190" s="1092" t="s">
        <v>54</v>
      </c>
      <c r="I190" s="1092"/>
      <c r="J190" s="242" t="s">
        <v>55</v>
      </c>
      <c r="K190" s="1092" t="s">
        <v>56</v>
      </c>
      <c r="L190" s="1092"/>
      <c r="M190" s="1093" t="s">
        <v>57</v>
      </c>
      <c r="N190" s="1094"/>
      <c r="O190" s="1095"/>
    </row>
    <row r="191" spans="1:15" ht="150" x14ac:dyDescent="0.25">
      <c r="A191" s="109" t="s">
        <v>58</v>
      </c>
      <c r="B191" s="291">
        <v>1</v>
      </c>
      <c r="C191" s="241" t="s">
        <v>674</v>
      </c>
      <c r="D191" s="241" t="s">
        <v>262</v>
      </c>
      <c r="E191" s="240" t="s">
        <v>601</v>
      </c>
      <c r="F191" s="1134" t="s">
        <v>602</v>
      </c>
      <c r="G191" s="1136"/>
      <c r="H191" s="1133" t="s">
        <v>213</v>
      </c>
      <c r="I191" s="1117"/>
      <c r="J191" s="139">
        <v>1</v>
      </c>
      <c r="K191" s="1109" t="s">
        <v>675</v>
      </c>
      <c r="L191" s="1108"/>
      <c r="M191" s="1109" t="s">
        <v>603</v>
      </c>
      <c r="N191" s="1109"/>
      <c r="O191" s="1109"/>
    </row>
    <row r="192" spans="1:15" ht="15.75" x14ac:dyDescent="0.25">
      <c r="A192" s="1015" t="s">
        <v>67</v>
      </c>
      <c r="B192" s="1017"/>
      <c r="C192" s="1502" t="s">
        <v>676</v>
      </c>
      <c r="D192" s="1503"/>
      <c r="E192" s="1503"/>
      <c r="F192" s="1503"/>
      <c r="G192" s="1504"/>
      <c r="H192" s="1035" t="s">
        <v>69</v>
      </c>
      <c r="I192" s="1668"/>
      <c r="J192" s="1669"/>
      <c r="K192" s="2357" t="s">
        <v>666</v>
      </c>
      <c r="L192" s="2358"/>
      <c r="M192" s="2358"/>
      <c r="N192" s="2358"/>
      <c r="O192" s="2359"/>
    </row>
    <row r="193" spans="1:15" ht="15.75" x14ac:dyDescent="0.25">
      <c r="A193" s="1096" t="s">
        <v>71</v>
      </c>
      <c r="B193" s="1097"/>
      <c r="C193" s="1097"/>
      <c r="D193" s="1097"/>
      <c r="E193" s="1097"/>
      <c r="F193" s="1098"/>
      <c r="G193" s="1099" t="s">
        <v>72</v>
      </c>
      <c r="H193" s="1099"/>
      <c r="I193" s="1099"/>
      <c r="J193" s="1099"/>
      <c r="K193" s="1099"/>
      <c r="L193" s="1099"/>
      <c r="M193" s="1099"/>
      <c r="N193" s="1099"/>
      <c r="O193" s="1099"/>
    </row>
    <row r="194" spans="1:15" x14ac:dyDescent="0.25">
      <c r="A194" s="1887" t="s">
        <v>677</v>
      </c>
      <c r="B194" s="1888"/>
      <c r="C194" s="1888"/>
      <c r="D194" s="1888"/>
      <c r="E194" s="1888"/>
      <c r="F194" s="1889"/>
      <c r="G194" s="1887" t="s">
        <v>678</v>
      </c>
      <c r="H194" s="1893"/>
      <c r="I194" s="1893"/>
      <c r="J194" s="1893"/>
      <c r="K194" s="1893"/>
      <c r="L194" s="1893"/>
      <c r="M194" s="1893"/>
      <c r="N194" s="1893"/>
      <c r="O194" s="1894"/>
    </row>
    <row r="195" spans="1:15" x14ac:dyDescent="0.25">
      <c r="A195" s="1890"/>
      <c r="B195" s="1891"/>
      <c r="C195" s="1891"/>
      <c r="D195" s="1891"/>
      <c r="E195" s="1891"/>
      <c r="F195" s="1892"/>
      <c r="G195" s="1895"/>
      <c r="H195" s="1896"/>
      <c r="I195" s="1896"/>
      <c r="J195" s="1896"/>
      <c r="K195" s="1896"/>
      <c r="L195" s="1896"/>
      <c r="M195" s="1896"/>
      <c r="N195" s="1896"/>
      <c r="O195" s="1897"/>
    </row>
    <row r="196" spans="1:15" ht="15.75" x14ac:dyDescent="0.25">
      <c r="A196" s="2352" t="s">
        <v>75</v>
      </c>
      <c r="B196" s="2353"/>
      <c r="C196" s="2353"/>
      <c r="D196" s="2353"/>
      <c r="E196" s="2353"/>
      <c r="F196" s="2353"/>
      <c r="G196" s="2354" t="s">
        <v>76</v>
      </c>
      <c r="H196" s="2354"/>
      <c r="I196" s="2354"/>
      <c r="J196" s="2354"/>
      <c r="K196" s="2354"/>
      <c r="L196" s="2354"/>
      <c r="M196" s="2354"/>
      <c r="N196" s="2354"/>
      <c r="O196" s="2352"/>
    </row>
    <row r="197" spans="1:15" x14ac:dyDescent="0.25">
      <c r="A197" s="2355" t="s">
        <v>603</v>
      </c>
      <c r="B197" s="2355"/>
      <c r="C197" s="2355"/>
      <c r="D197" s="2355"/>
      <c r="E197" s="2355"/>
      <c r="F197" s="2355"/>
      <c r="G197" s="2356" t="s">
        <v>608</v>
      </c>
      <c r="H197" s="1888"/>
      <c r="I197" s="1888"/>
      <c r="J197" s="1888"/>
      <c r="K197" s="1888"/>
      <c r="L197" s="1888"/>
      <c r="M197" s="1888"/>
      <c r="N197" s="1888"/>
      <c r="O197" s="1888"/>
    </row>
    <row r="198" spans="1:15" x14ac:dyDescent="0.25">
      <c r="A198" s="2355"/>
      <c r="B198" s="2355"/>
      <c r="C198" s="2355"/>
      <c r="D198" s="2355"/>
      <c r="E198" s="2355"/>
      <c r="F198" s="2355"/>
      <c r="G198" s="1890"/>
      <c r="H198" s="1891"/>
      <c r="I198" s="1891"/>
      <c r="J198" s="1891"/>
      <c r="K198" s="1891"/>
      <c r="L198" s="1891"/>
      <c r="M198" s="1891"/>
      <c r="N198" s="1891"/>
      <c r="O198" s="1891"/>
    </row>
    <row r="199" spans="1:15" ht="15.75" x14ac:dyDescent="0.25">
      <c r="A199" s="239"/>
      <c r="B199" s="239"/>
      <c r="C199" s="239"/>
      <c r="D199" s="304"/>
      <c r="E199" s="304"/>
      <c r="F199" s="304"/>
      <c r="G199" s="304"/>
      <c r="H199" s="304"/>
      <c r="I199" s="304"/>
      <c r="J199" s="304"/>
      <c r="K199" s="304"/>
      <c r="L199" s="304"/>
      <c r="M199" s="304"/>
      <c r="N199" s="304"/>
      <c r="O199" s="305"/>
    </row>
    <row r="200" spans="1:15" ht="15.75" x14ac:dyDescent="0.25">
      <c r="A200" s="257"/>
      <c r="B200" s="257"/>
      <c r="C200" s="250"/>
      <c r="D200" s="1042" t="s">
        <v>125</v>
      </c>
      <c r="E200" s="1016"/>
      <c r="F200" s="1016"/>
      <c r="G200" s="1016"/>
      <c r="H200" s="1016"/>
      <c r="I200" s="1016"/>
      <c r="J200" s="1016"/>
      <c r="K200" s="1016"/>
      <c r="L200" s="1016"/>
      <c r="M200" s="1016"/>
      <c r="N200" s="1016"/>
      <c r="O200" s="1017"/>
    </row>
    <row r="201" spans="1:15" ht="15.75" x14ac:dyDescent="0.25">
      <c r="A201" s="250"/>
      <c r="B201" s="251"/>
      <c r="C201" s="257"/>
      <c r="D201" s="272" t="s">
        <v>78</v>
      </c>
      <c r="E201" s="272" t="s">
        <v>79</v>
      </c>
      <c r="F201" s="272" t="s">
        <v>80</v>
      </c>
      <c r="G201" s="272" t="s">
        <v>81</v>
      </c>
      <c r="H201" s="272" t="s">
        <v>82</v>
      </c>
      <c r="I201" s="272" t="s">
        <v>83</v>
      </c>
      <c r="J201" s="272" t="s">
        <v>84</v>
      </c>
      <c r="K201" s="272" t="s">
        <v>85</v>
      </c>
      <c r="L201" s="272" t="s">
        <v>86</v>
      </c>
      <c r="M201" s="272" t="s">
        <v>87</v>
      </c>
      <c r="N201" s="272" t="s">
        <v>88</v>
      </c>
      <c r="O201" s="272" t="s">
        <v>89</v>
      </c>
    </row>
    <row r="202" spans="1:15" ht="15.75" x14ac:dyDescent="0.25">
      <c r="A202" s="2260" t="s">
        <v>90</v>
      </c>
      <c r="B202" s="2260"/>
      <c r="C202" s="2260"/>
      <c r="D202" s="263">
        <v>3</v>
      </c>
      <c r="E202" s="263">
        <v>5</v>
      </c>
      <c r="F202" s="263">
        <v>5</v>
      </c>
      <c r="G202" s="263">
        <v>6</v>
      </c>
      <c r="H202" s="263">
        <v>8</v>
      </c>
      <c r="I202" s="263">
        <v>8</v>
      </c>
      <c r="J202" s="263">
        <v>11</v>
      </c>
      <c r="K202" s="263">
        <v>13</v>
      </c>
      <c r="L202" s="263">
        <v>13</v>
      </c>
      <c r="M202" s="263">
        <v>14</v>
      </c>
      <c r="N202" s="263">
        <v>16</v>
      </c>
      <c r="O202" s="263">
        <v>16</v>
      </c>
    </row>
    <row r="203" spans="1:15" ht="15.75" x14ac:dyDescent="0.25">
      <c r="A203" s="2261" t="s">
        <v>91</v>
      </c>
      <c r="B203" s="2261"/>
      <c r="C203" s="2261"/>
      <c r="D203" s="264">
        <v>2</v>
      </c>
      <c r="E203" s="264">
        <v>2</v>
      </c>
      <c r="F203" s="264">
        <v>2</v>
      </c>
      <c r="G203" s="264">
        <v>3</v>
      </c>
      <c r="H203" s="264">
        <v>3</v>
      </c>
      <c r="I203" s="264">
        <v>3</v>
      </c>
      <c r="J203" s="264">
        <v>5</v>
      </c>
      <c r="K203" s="264">
        <v>5</v>
      </c>
      <c r="L203" s="264">
        <v>5</v>
      </c>
      <c r="M203" s="264"/>
      <c r="N203" s="264"/>
      <c r="O203" s="264"/>
    </row>
    <row r="204" spans="1:15" ht="15.75" x14ac:dyDescent="0.25">
      <c r="A204" s="244"/>
      <c r="B204" s="290"/>
      <c r="C204" s="244"/>
      <c r="D204" s="244"/>
      <c r="E204" s="244"/>
      <c r="F204" s="244"/>
      <c r="G204" s="244"/>
      <c r="H204" s="244"/>
      <c r="I204" s="244"/>
      <c r="J204" s="244"/>
      <c r="K204" s="244"/>
      <c r="L204" s="244"/>
      <c r="M204" s="290"/>
      <c r="N204" s="290"/>
      <c r="O204" s="244"/>
    </row>
    <row r="205" spans="1:15" ht="15.75" x14ac:dyDescent="0.25">
      <c r="A205" s="36" t="s">
        <v>101</v>
      </c>
      <c r="B205" s="36" t="s">
        <v>49</v>
      </c>
      <c r="C205" s="37"/>
      <c r="D205" s="242" t="s">
        <v>78</v>
      </c>
      <c r="E205" s="242" t="s">
        <v>79</v>
      </c>
      <c r="F205" s="242" t="s">
        <v>80</v>
      </c>
      <c r="G205" s="242" t="s">
        <v>81</v>
      </c>
      <c r="H205" s="242" t="s">
        <v>82</v>
      </c>
      <c r="I205" s="242" t="s">
        <v>83</v>
      </c>
      <c r="J205" s="242" t="s">
        <v>84</v>
      </c>
      <c r="K205" s="242" t="s">
        <v>85</v>
      </c>
      <c r="L205" s="242" t="s">
        <v>86</v>
      </c>
      <c r="M205" s="242" t="s">
        <v>87</v>
      </c>
      <c r="N205" s="242" t="s">
        <v>88</v>
      </c>
      <c r="O205" s="242" t="s">
        <v>89</v>
      </c>
    </row>
    <row r="206" spans="1:15" ht="31.5" x14ac:dyDescent="0.25">
      <c r="A206" s="2262" t="s">
        <v>679</v>
      </c>
      <c r="B206" s="2314">
        <v>0.25</v>
      </c>
      <c r="C206" s="276" t="s">
        <v>90</v>
      </c>
      <c r="D206" s="263">
        <v>1</v>
      </c>
      <c r="E206" s="263"/>
      <c r="F206" s="263"/>
      <c r="G206" s="263"/>
      <c r="H206" s="263"/>
      <c r="I206" s="263"/>
      <c r="J206" s="263">
        <v>1</v>
      </c>
      <c r="K206" s="263"/>
      <c r="L206" s="263"/>
      <c r="M206" s="263"/>
      <c r="N206" s="263"/>
      <c r="O206" s="263"/>
    </row>
    <row r="207" spans="1:15" x14ac:dyDescent="0.25">
      <c r="A207" s="2263"/>
      <c r="B207" s="2315"/>
      <c r="C207" s="277" t="s">
        <v>91</v>
      </c>
      <c r="D207" s="264">
        <v>1</v>
      </c>
      <c r="E207" s="264"/>
      <c r="F207" s="264"/>
      <c r="G207" s="264"/>
      <c r="H207" s="264"/>
      <c r="I207" s="264"/>
      <c r="J207" s="264">
        <v>1</v>
      </c>
      <c r="K207" s="264"/>
      <c r="L207" s="264"/>
      <c r="M207" s="264"/>
      <c r="N207" s="264"/>
      <c r="O207" s="264"/>
    </row>
    <row r="208" spans="1:15" ht="31.5" x14ac:dyDescent="0.25">
      <c r="A208" s="1125" t="s">
        <v>680</v>
      </c>
      <c r="B208" s="2314">
        <v>0.25</v>
      </c>
      <c r="C208" s="276" t="s">
        <v>90</v>
      </c>
      <c r="D208" s="263"/>
      <c r="E208" s="263">
        <v>1</v>
      </c>
      <c r="F208" s="263"/>
      <c r="G208" s="263"/>
      <c r="H208" s="263">
        <v>1</v>
      </c>
      <c r="I208" s="263"/>
      <c r="J208" s="263"/>
      <c r="K208" s="263">
        <v>1</v>
      </c>
      <c r="L208" s="263"/>
      <c r="M208" s="263"/>
      <c r="N208" s="263">
        <v>1</v>
      </c>
      <c r="O208" s="263"/>
    </row>
    <row r="209" spans="1:15" x14ac:dyDescent="0.25">
      <c r="A209" s="1126"/>
      <c r="B209" s="2315"/>
      <c r="C209" s="277" t="s">
        <v>91</v>
      </c>
      <c r="D209" s="264"/>
      <c r="E209" s="264"/>
      <c r="F209" s="264"/>
      <c r="G209" s="264"/>
      <c r="H209" s="264"/>
      <c r="I209" s="264"/>
      <c r="J209" s="264"/>
      <c r="K209" s="264"/>
      <c r="L209" s="264"/>
      <c r="M209" s="264"/>
      <c r="N209" s="264"/>
      <c r="O209" s="264"/>
    </row>
    <row r="210" spans="1:15" ht="31.5" x14ac:dyDescent="0.25">
      <c r="A210" s="1125" t="s">
        <v>681</v>
      </c>
      <c r="B210" s="2314">
        <v>0.2</v>
      </c>
      <c r="C210" s="276" t="s">
        <v>90</v>
      </c>
      <c r="D210" s="263">
        <v>1</v>
      </c>
      <c r="E210" s="263"/>
      <c r="F210" s="263"/>
      <c r="G210" s="263"/>
      <c r="H210" s="263"/>
      <c r="I210" s="263"/>
      <c r="J210" s="263">
        <v>1</v>
      </c>
      <c r="K210" s="263"/>
      <c r="L210" s="263"/>
      <c r="M210" s="263"/>
      <c r="N210" s="263"/>
      <c r="O210" s="263"/>
    </row>
    <row r="211" spans="1:15" x14ac:dyDescent="0.25">
      <c r="A211" s="1126"/>
      <c r="B211" s="2315"/>
      <c r="C211" s="277" t="s">
        <v>91</v>
      </c>
      <c r="D211" s="264"/>
      <c r="E211" s="264"/>
      <c r="F211" s="264"/>
      <c r="G211" s="264"/>
      <c r="H211" s="264"/>
      <c r="I211" s="264"/>
      <c r="J211" s="264"/>
      <c r="K211" s="264"/>
      <c r="L211" s="264"/>
      <c r="M211" s="264"/>
      <c r="N211" s="264"/>
      <c r="O211" s="264"/>
    </row>
    <row r="212" spans="1:15" ht="31.5" x14ac:dyDescent="0.25">
      <c r="A212" s="1125" t="s">
        <v>682</v>
      </c>
      <c r="B212" s="2314">
        <v>0.2</v>
      </c>
      <c r="C212" s="276" t="s">
        <v>90</v>
      </c>
      <c r="D212" s="263"/>
      <c r="E212" s="263">
        <v>1</v>
      </c>
      <c r="F212" s="263"/>
      <c r="G212" s="263"/>
      <c r="H212" s="263">
        <v>1</v>
      </c>
      <c r="I212" s="263"/>
      <c r="J212" s="263"/>
      <c r="K212" s="263">
        <v>1</v>
      </c>
      <c r="L212" s="263"/>
      <c r="M212" s="263"/>
      <c r="N212" s="263">
        <v>1</v>
      </c>
      <c r="O212" s="263"/>
    </row>
    <row r="213" spans="1:15" x14ac:dyDescent="0.25">
      <c r="A213" s="1126"/>
      <c r="B213" s="2315"/>
      <c r="C213" s="277" t="s">
        <v>91</v>
      </c>
      <c r="D213" s="264"/>
      <c r="E213" s="264"/>
      <c r="F213" s="264"/>
      <c r="G213" s="264"/>
      <c r="H213" s="264"/>
      <c r="I213" s="264"/>
      <c r="J213" s="264"/>
      <c r="K213" s="264"/>
      <c r="L213" s="264"/>
      <c r="M213" s="264"/>
      <c r="N213" s="264"/>
      <c r="O213" s="264"/>
    </row>
    <row r="214" spans="1:15" ht="31.5" x14ac:dyDescent="0.25">
      <c r="A214" s="1125" t="s">
        <v>683</v>
      </c>
      <c r="B214" s="2314">
        <v>0.1</v>
      </c>
      <c r="C214" s="276" t="s">
        <v>90</v>
      </c>
      <c r="D214" s="263">
        <v>1</v>
      </c>
      <c r="E214" s="263"/>
      <c r="F214" s="263"/>
      <c r="G214" s="263">
        <v>1</v>
      </c>
      <c r="H214" s="263"/>
      <c r="I214" s="263"/>
      <c r="J214" s="263">
        <v>1</v>
      </c>
      <c r="K214" s="263"/>
      <c r="L214" s="263"/>
      <c r="M214" s="263">
        <v>1</v>
      </c>
      <c r="N214" s="263"/>
      <c r="O214" s="263"/>
    </row>
    <row r="215" spans="1:15" x14ac:dyDescent="0.25">
      <c r="A215" s="1126"/>
      <c r="B215" s="2315"/>
      <c r="C215" s="277" t="s">
        <v>91</v>
      </c>
      <c r="D215" s="264">
        <v>1</v>
      </c>
      <c r="E215" s="264"/>
      <c r="F215" s="264"/>
      <c r="G215" s="264">
        <v>1</v>
      </c>
      <c r="H215" s="264"/>
      <c r="I215" s="264"/>
      <c r="J215" s="264">
        <v>1</v>
      </c>
      <c r="K215" s="264"/>
      <c r="L215" s="264"/>
      <c r="M215" s="264"/>
      <c r="N215" s="264"/>
      <c r="O215" s="264"/>
    </row>
    <row r="216" spans="1:15" x14ac:dyDescent="0.25">
      <c r="A216" s="306"/>
      <c r="B216" s="306"/>
      <c r="C216" s="306"/>
      <c r="D216" s="307">
        <f>+D206+D208+D210+D212+D214</f>
        <v>3</v>
      </c>
      <c r="E216" s="307">
        <f t="shared" ref="E216:O217" si="2">+E206+E208+E210+E212+E214</f>
        <v>2</v>
      </c>
      <c r="F216" s="307">
        <f t="shared" si="2"/>
        <v>0</v>
      </c>
      <c r="G216" s="307">
        <f t="shared" si="2"/>
        <v>1</v>
      </c>
      <c r="H216" s="307">
        <f t="shared" si="2"/>
        <v>2</v>
      </c>
      <c r="I216" s="307">
        <f t="shared" si="2"/>
        <v>0</v>
      </c>
      <c r="J216" s="307">
        <f t="shared" si="2"/>
        <v>3</v>
      </c>
      <c r="K216" s="307">
        <f t="shared" si="2"/>
        <v>2</v>
      </c>
      <c r="L216" s="307">
        <f t="shared" si="2"/>
        <v>0</v>
      </c>
      <c r="M216" s="307">
        <f t="shared" si="2"/>
        <v>1</v>
      </c>
      <c r="N216" s="307">
        <f t="shared" si="2"/>
        <v>2</v>
      </c>
      <c r="O216" s="307">
        <f t="shared" si="2"/>
        <v>0</v>
      </c>
    </row>
    <row r="217" spans="1:15" x14ac:dyDescent="0.25">
      <c r="A217" s="308"/>
      <c r="B217" s="308"/>
      <c r="C217" s="308"/>
      <c r="D217" s="307">
        <f>+D207+D215</f>
        <v>2</v>
      </c>
      <c r="E217" s="307">
        <v>0</v>
      </c>
      <c r="F217" s="307">
        <v>0</v>
      </c>
      <c r="G217" s="307">
        <f t="shared" si="2"/>
        <v>1</v>
      </c>
      <c r="H217" s="307">
        <f t="shared" si="2"/>
        <v>0</v>
      </c>
      <c r="I217" s="307">
        <f t="shared" si="2"/>
        <v>0</v>
      </c>
      <c r="J217" s="307">
        <f t="shared" si="2"/>
        <v>2</v>
      </c>
      <c r="K217" s="307">
        <f t="shared" si="2"/>
        <v>0</v>
      </c>
      <c r="L217" s="307">
        <f t="shared" si="2"/>
        <v>0</v>
      </c>
      <c r="M217" s="307">
        <f t="shared" si="2"/>
        <v>0</v>
      </c>
      <c r="N217" s="307">
        <f t="shared" si="2"/>
        <v>0</v>
      </c>
      <c r="O217" s="307">
        <f t="shared" si="2"/>
        <v>0</v>
      </c>
    </row>
    <row r="218" spans="1:15" ht="15.75" x14ac:dyDescent="0.25">
      <c r="A218" s="2350"/>
      <c r="B218" s="2350"/>
      <c r="C218" s="2350"/>
      <c r="D218" s="2350"/>
      <c r="E218" s="2350"/>
      <c r="F218" s="2350"/>
      <c r="G218" s="2350"/>
      <c r="H218" s="2350"/>
      <c r="I218" s="2350"/>
      <c r="J218" s="2350"/>
      <c r="K218" s="2350"/>
      <c r="L218" s="2350"/>
      <c r="M218" s="2350"/>
      <c r="N218" s="2350"/>
      <c r="O218" s="2350"/>
    </row>
    <row r="219" spans="1:15" ht="31.5" x14ac:dyDescent="0.25">
      <c r="A219" s="11" t="s">
        <v>484</v>
      </c>
      <c r="B219" s="2351" t="s">
        <v>684</v>
      </c>
      <c r="C219" s="2046"/>
      <c r="D219" s="2046"/>
      <c r="E219" s="2046"/>
      <c r="F219" s="2046"/>
      <c r="G219" s="2046"/>
      <c r="H219" s="2046"/>
      <c r="I219" s="2046"/>
      <c r="J219" s="2047"/>
      <c r="K219" s="1080" t="s">
        <v>11</v>
      </c>
      <c r="L219" s="1080"/>
      <c r="M219" s="1080"/>
      <c r="N219" s="1080"/>
      <c r="O219" s="309">
        <v>0.25</v>
      </c>
    </row>
    <row r="220" spans="1:15" ht="15.75" x14ac:dyDescent="0.25">
      <c r="A220" s="13"/>
      <c r="B220" s="14"/>
      <c r="C220" s="15"/>
      <c r="D220" s="15"/>
      <c r="E220" s="15"/>
      <c r="F220" s="15"/>
      <c r="G220" s="15"/>
      <c r="H220" s="15"/>
      <c r="I220" s="15"/>
      <c r="J220" s="15"/>
      <c r="K220" s="15"/>
      <c r="L220" s="15"/>
      <c r="M220" s="15"/>
      <c r="N220" s="15"/>
      <c r="O220" s="13"/>
    </row>
    <row r="221" spans="1:15" ht="31.5" x14ac:dyDescent="0.25">
      <c r="A221" s="11" t="s">
        <v>202</v>
      </c>
      <c r="B221" s="2351" t="s">
        <v>684</v>
      </c>
      <c r="C221" s="2046"/>
      <c r="D221" s="2046"/>
      <c r="E221" s="2046"/>
      <c r="F221" s="2046"/>
      <c r="G221" s="2046"/>
      <c r="H221" s="2046"/>
      <c r="I221" s="2046"/>
      <c r="J221" s="2046"/>
      <c r="K221" s="2046"/>
      <c r="L221" s="2046"/>
      <c r="M221" s="2046"/>
      <c r="N221" s="2046"/>
      <c r="O221" s="2047"/>
    </row>
    <row r="222" spans="1:15" ht="15.75" x14ac:dyDescent="0.25">
      <c r="A222" s="13"/>
      <c r="B222" s="14"/>
      <c r="C222" s="15"/>
      <c r="D222" s="15"/>
      <c r="E222" s="15"/>
      <c r="F222" s="15"/>
      <c r="G222" s="15"/>
      <c r="H222" s="15"/>
      <c r="I222" s="15"/>
      <c r="J222" s="15"/>
      <c r="K222" s="15"/>
      <c r="L222" s="15"/>
      <c r="M222" s="15"/>
      <c r="N222" s="15"/>
      <c r="O222" s="13"/>
    </row>
    <row r="223" spans="1:15" x14ac:dyDescent="0.25">
      <c r="A223" s="2225" t="s">
        <v>17</v>
      </c>
      <c r="B223" s="2226"/>
      <c r="C223" s="2226"/>
      <c r="D223" s="2227"/>
      <c r="E223" s="1134" t="s">
        <v>595</v>
      </c>
      <c r="F223" s="1135"/>
      <c r="G223" s="1135"/>
      <c r="H223" s="1135"/>
      <c r="I223" s="1136"/>
      <c r="J223" s="2225" t="s">
        <v>19</v>
      </c>
      <c r="K223" s="2227"/>
      <c r="L223" s="1134" t="s">
        <v>596</v>
      </c>
      <c r="M223" s="1135"/>
      <c r="N223" s="1135"/>
      <c r="O223" s="1136"/>
    </row>
    <row r="224" spans="1:15" x14ac:dyDescent="0.25">
      <c r="A224" s="2228"/>
      <c r="B224" s="2229"/>
      <c r="C224" s="2229"/>
      <c r="D224" s="2230"/>
      <c r="E224" s="1134" t="s">
        <v>597</v>
      </c>
      <c r="F224" s="1135"/>
      <c r="G224" s="1135"/>
      <c r="H224" s="1135"/>
      <c r="I224" s="1136"/>
      <c r="J224" s="2228"/>
      <c r="K224" s="2230"/>
      <c r="L224" s="1134" t="s">
        <v>598</v>
      </c>
      <c r="M224" s="1135"/>
      <c r="N224" s="1135"/>
      <c r="O224" s="1136"/>
    </row>
    <row r="225" spans="1:15" x14ac:dyDescent="0.25">
      <c r="A225" s="2228"/>
      <c r="B225" s="2229"/>
      <c r="C225" s="2229"/>
      <c r="D225" s="2230"/>
      <c r="E225" s="1134"/>
      <c r="F225" s="1135"/>
      <c r="G225" s="1135"/>
      <c r="H225" s="1135"/>
      <c r="I225" s="1136"/>
      <c r="J225" s="2228"/>
      <c r="K225" s="2230"/>
      <c r="L225" s="1134" t="s">
        <v>599</v>
      </c>
      <c r="M225" s="1135"/>
      <c r="N225" s="1135"/>
      <c r="O225" s="1136"/>
    </row>
    <row r="226" spans="1:15" x14ac:dyDescent="0.25">
      <c r="A226" s="2228"/>
      <c r="B226" s="2229"/>
      <c r="C226" s="2229"/>
      <c r="D226" s="2230"/>
      <c r="E226" s="1134"/>
      <c r="F226" s="1135"/>
      <c r="G226" s="1135"/>
      <c r="H226" s="1135"/>
      <c r="I226" s="1136"/>
      <c r="J226" s="2228"/>
      <c r="K226" s="2230"/>
      <c r="L226" s="1134"/>
      <c r="M226" s="1135"/>
      <c r="N226" s="1135"/>
      <c r="O226" s="1136"/>
    </row>
    <row r="227" spans="1:15" x14ac:dyDescent="0.25">
      <c r="A227" s="2231"/>
      <c r="B227" s="2232"/>
      <c r="C227" s="2232"/>
      <c r="D227" s="2233"/>
      <c r="E227" s="1134"/>
      <c r="F227" s="1135"/>
      <c r="G227" s="1135"/>
      <c r="H227" s="1135"/>
      <c r="I227" s="1136"/>
      <c r="J227" s="2231"/>
      <c r="K227" s="2233"/>
      <c r="L227" s="1134"/>
      <c r="M227" s="1135"/>
      <c r="N227" s="1135"/>
      <c r="O227" s="1136"/>
    </row>
    <row r="228" spans="1:15" ht="15.75" x14ac:dyDescent="0.25">
      <c r="A228" s="13"/>
      <c r="B228" s="14"/>
      <c r="C228" s="15"/>
      <c r="D228" s="15"/>
      <c r="E228" s="15"/>
      <c r="F228" s="15"/>
      <c r="G228" s="15"/>
      <c r="H228" s="15"/>
      <c r="I228" s="15"/>
      <c r="J228" s="15"/>
      <c r="K228" s="15"/>
      <c r="L228" s="15"/>
      <c r="M228" s="15"/>
      <c r="N228" s="15"/>
      <c r="O228" s="13"/>
    </row>
    <row r="229" spans="1:15" ht="63" x14ac:dyDescent="0.25">
      <c r="A229" s="25" t="s">
        <v>48</v>
      </c>
      <c r="B229" s="242" t="s">
        <v>49</v>
      </c>
      <c r="C229" s="479" t="s">
        <v>50</v>
      </c>
      <c r="D229" s="479" t="s">
        <v>51</v>
      </c>
      <c r="E229" s="25" t="s">
        <v>52</v>
      </c>
      <c r="F229" s="1092" t="s">
        <v>53</v>
      </c>
      <c r="G229" s="1092"/>
      <c r="H229" s="1092" t="s">
        <v>54</v>
      </c>
      <c r="I229" s="1092"/>
      <c r="J229" s="242" t="s">
        <v>55</v>
      </c>
      <c r="K229" s="1092" t="s">
        <v>56</v>
      </c>
      <c r="L229" s="1092"/>
      <c r="M229" s="1093" t="s">
        <v>57</v>
      </c>
      <c r="N229" s="1094"/>
      <c r="O229" s="1095"/>
    </row>
    <row r="230" spans="1:15" ht="150" x14ac:dyDescent="0.25">
      <c r="A230" s="109" t="s">
        <v>58</v>
      </c>
      <c r="B230" s="291">
        <v>1</v>
      </c>
      <c r="C230" s="241" t="s">
        <v>685</v>
      </c>
      <c r="D230" s="241" t="s">
        <v>262</v>
      </c>
      <c r="E230" s="240" t="s">
        <v>601</v>
      </c>
      <c r="F230" s="1134" t="s">
        <v>602</v>
      </c>
      <c r="G230" s="1136"/>
      <c r="H230" s="1133" t="s">
        <v>213</v>
      </c>
      <c r="I230" s="1117"/>
      <c r="J230" s="139">
        <v>1</v>
      </c>
      <c r="K230" s="1108" t="s">
        <v>433</v>
      </c>
      <c r="L230" s="1108"/>
      <c r="M230" s="1109" t="s">
        <v>603</v>
      </c>
      <c r="N230" s="1109"/>
      <c r="O230" s="1109"/>
    </row>
    <row r="231" spans="1:15" ht="15.75" x14ac:dyDescent="0.25">
      <c r="A231" s="1110" t="s">
        <v>67</v>
      </c>
      <c r="B231" s="1111"/>
      <c r="C231" s="1112" t="s">
        <v>686</v>
      </c>
      <c r="D231" s="1072"/>
      <c r="E231" s="1072"/>
      <c r="F231" s="1072"/>
      <c r="G231" s="1073"/>
      <c r="H231" s="1113" t="s">
        <v>69</v>
      </c>
      <c r="I231" s="1114"/>
      <c r="J231" s="1115"/>
      <c r="K231" s="1112" t="s">
        <v>687</v>
      </c>
      <c r="L231" s="1072"/>
      <c r="M231" s="1072"/>
      <c r="N231" s="1072"/>
      <c r="O231" s="1073"/>
    </row>
    <row r="232" spans="1:15" ht="15.75" x14ac:dyDescent="0.25">
      <c r="A232" s="1096" t="s">
        <v>71</v>
      </c>
      <c r="B232" s="1097"/>
      <c r="C232" s="1097"/>
      <c r="D232" s="1097"/>
      <c r="E232" s="1097"/>
      <c r="F232" s="1098"/>
      <c r="G232" s="1099" t="s">
        <v>72</v>
      </c>
      <c r="H232" s="1099"/>
      <c r="I232" s="1099"/>
      <c r="J232" s="1099"/>
      <c r="K232" s="1099"/>
      <c r="L232" s="1099"/>
      <c r="M232" s="1099"/>
      <c r="N232" s="1099"/>
      <c r="O232" s="1099"/>
    </row>
    <row r="233" spans="1:15" x14ac:dyDescent="0.25">
      <c r="A233" s="2282" t="s">
        <v>688</v>
      </c>
      <c r="B233" s="2283"/>
      <c r="C233" s="2283"/>
      <c r="D233" s="2283"/>
      <c r="E233" s="2283"/>
      <c r="F233" s="2284"/>
      <c r="G233" s="2338" t="s">
        <v>689</v>
      </c>
      <c r="H233" s="2339"/>
      <c r="I233" s="2339"/>
      <c r="J233" s="2339"/>
      <c r="K233" s="2339"/>
      <c r="L233" s="2339"/>
      <c r="M233" s="2339"/>
      <c r="N233" s="2339"/>
      <c r="O233" s="2340"/>
    </row>
    <row r="234" spans="1:15" x14ac:dyDescent="0.25">
      <c r="A234" s="2285"/>
      <c r="B234" s="2286"/>
      <c r="C234" s="2286"/>
      <c r="D234" s="2286"/>
      <c r="E234" s="2286"/>
      <c r="F234" s="2287"/>
      <c r="G234" s="2341"/>
      <c r="H234" s="2342"/>
      <c r="I234" s="2342"/>
      <c r="J234" s="2342"/>
      <c r="K234" s="2342"/>
      <c r="L234" s="2342"/>
      <c r="M234" s="2342"/>
      <c r="N234" s="2342"/>
      <c r="O234" s="2343"/>
    </row>
    <row r="235" spans="1:15" ht="15.75" x14ac:dyDescent="0.25">
      <c r="A235" s="1096" t="s">
        <v>75</v>
      </c>
      <c r="B235" s="1097"/>
      <c r="C235" s="1097"/>
      <c r="D235" s="1097"/>
      <c r="E235" s="1097"/>
      <c r="F235" s="1097"/>
      <c r="G235" s="1099" t="s">
        <v>76</v>
      </c>
      <c r="H235" s="1099"/>
      <c r="I235" s="1099"/>
      <c r="J235" s="1099"/>
      <c r="K235" s="1099"/>
      <c r="L235" s="1099"/>
      <c r="M235" s="1099"/>
      <c r="N235" s="1099"/>
      <c r="O235" s="1099"/>
    </row>
    <row r="236" spans="1:15" x14ac:dyDescent="0.25">
      <c r="A236" s="2344" t="s">
        <v>603</v>
      </c>
      <c r="B236" s="2345"/>
      <c r="C236" s="2345"/>
      <c r="D236" s="2345"/>
      <c r="E236" s="2345"/>
      <c r="F236" s="2346"/>
      <c r="G236" s="2344" t="s">
        <v>690</v>
      </c>
      <c r="H236" s="2345"/>
      <c r="I236" s="2345"/>
      <c r="J236" s="2345"/>
      <c r="K236" s="2345"/>
      <c r="L236" s="2345"/>
      <c r="M236" s="2345"/>
      <c r="N236" s="2345"/>
      <c r="O236" s="2346"/>
    </row>
    <row r="237" spans="1:15" x14ac:dyDescent="0.25">
      <c r="A237" s="2347"/>
      <c r="B237" s="2348"/>
      <c r="C237" s="2348"/>
      <c r="D237" s="2348"/>
      <c r="E237" s="2348"/>
      <c r="F237" s="2349"/>
      <c r="G237" s="2347"/>
      <c r="H237" s="2348"/>
      <c r="I237" s="2348"/>
      <c r="J237" s="2348"/>
      <c r="K237" s="2348"/>
      <c r="L237" s="2348"/>
      <c r="M237" s="2348"/>
      <c r="N237" s="2348"/>
      <c r="O237" s="2349"/>
    </row>
    <row r="238" spans="1:15" ht="15.75" x14ac:dyDescent="0.25">
      <c r="A238" s="7"/>
      <c r="B238" s="8"/>
      <c r="C238" s="14"/>
      <c r="D238" s="14"/>
      <c r="E238" s="14"/>
      <c r="F238" s="14"/>
      <c r="G238" s="14"/>
      <c r="H238" s="14"/>
      <c r="I238" s="14"/>
      <c r="J238" s="14"/>
      <c r="K238" s="14"/>
      <c r="L238" s="14"/>
      <c r="M238" s="14"/>
      <c r="N238" s="14"/>
      <c r="O238" s="7"/>
    </row>
    <row r="239" spans="1:15" ht="15.75" x14ac:dyDescent="0.25">
      <c r="A239" s="14"/>
      <c r="B239" s="14"/>
      <c r="C239" s="7"/>
      <c r="D239" s="1110" t="s">
        <v>77</v>
      </c>
      <c r="E239" s="1124"/>
      <c r="F239" s="1124"/>
      <c r="G239" s="1124"/>
      <c r="H239" s="1124"/>
      <c r="I239" s="1124"/>
      <c r="J239" s="1124"/>
      <c r="K239" s="1124"/>
      <c r="L239" s="1124"/>
      <c r="M239" s="1124"/>
      <c r="N239" s="1124"/>
      <c r="O239" s="1111"/>
    </row>
    <row r="240" spans="1:15" ht="15.75" x14ac:dyDescent="0.25">
      <c r="A240" s="7"/>
      <c r="B240" s="8"/>
      <c r="C240" s="14"/>
      <c r="D240" s="242" t="s">
        <v>78</v>
      </c>
      <c r="E240" s="242" t="s">
        <v>79</v>
      </c>
      <c r="F240" s="242" t="s">
        <v>80</v>
      </c>
      <c r="G240" s="242" t="s">
        <v>81</v>
      </c>
      <c r="H240" s="242" t="s">
        <v>82</v>
      </c>
      <c r="I240" s="242" t="s">
        <v>83</v>
      </c>
      <c r="J240" s="242" t="s">
        <v>84</v>
      </c>
      <c r="K240" s="242" t="s">
        <v>85</v>
      </c>
      <c r="L240" s="242" t="s">
        <v>86</v>
      </c>
      <c r="M240" s="242" t="s">
        <v>87</v>
      </c>
      <c r="N240" s="242" t="s">
        <v>88</v>
      </c>
      <c r="O240" s="242" t="s">
        <v>89</v>
      </c>
    </row>
    <row r="241" spans="1:15" ht="15.75" x14ac:dyDescent="0.25">
      <c r="A241" s="2260" t="s">
        <v>90</v>
      </c>
      <c r="B241" s="2260"/>
      <c r="C241" s="2260"/>
      <c r="D241" s="263">
        <f>+D310</f>
        <v>11</v>
      </c>
      <c r="E241" s="263">
        <f>+D310+E310</f>
        <v>20</v>
      </c>
      <c r="F241" s="310">
        <f>+D310+E310+F310</f>
        <v>25</v>
      </c>
      <c r="G241" s="310">
        <f>+D310+E310+F310+G310</f>
        <v>30</v>
      </c>
      <c r="H241" s="310">
        <f>+D310+E310+F310+G310+H310</f>
        <v>36</v>
      </c>
      <c r="I241" s="310">
        <f>+D310+E310+F310+G310+H310+I310</f>
        <v>37</v>
      </c>
      <c r="J241" s="310">
        <f>+D310+E310+F310+G310+H310+I310+J310</f>
        <v>48</v>
      </c>
      <c r="K241" s="310">
        <f>+D310+E310+F310+G310+H310+I310+J310+K310</f>
        <v>51</v>
      </c>
      <c r="L241" s="310">
        <f>+D310+E310+F310+G310+H310+I310+J310+K310+L310</f>
        <v>56</v>
      </c>
      <c r="M241" s="310">
        <f>+D310+E310+F310+G310+H310+I310+J310+K310+L310+M310</f>
        <v>63</v>
      </c>
      <c r="N241" s="310">
        <f>+D310+E310+F310+G310+H310+I310+J310+K310+L310+M310+N310</f>
        <v>69</v>
      </c>
      <c r="O241" s="310">
        <f>+D310+E310+F310+G310+H310+I310+J310+K310+L310+M310+N310+O310</f>
        <v>70</v>
      </c>
    </row>
    <row r="242" spans="1:15" ht="15.75" x14ac:dyDescent="0.25">
      <c r="A242" s="2261" t="s">
        <v>91</v>
      </c>
      <c r="B242" s="2261"/>
      <c r="C242" s="2261"/>
      <c r="D242" s="264">
        <f>+D311</f>
        <v>8</v>
      </c>
      <c r="E242" s="264">
        <v>20</v>
      </c>
      <c r="F242" s="264">
        <v>25</v>
      </c>
      <c r="G242" s="264">
        <v>28</v>
      </c>
      <c r="H242" s="264">
        <v>33</v>
      </c>
      <c r="I242" s="264">
        <v>34</v>
      </c>
      <c r="J242" s="264">
        <v>44</v>
      </c>
      <c r="K242" s="264">
        <v>52</v>
      </c>
      <c r="L242" s="264">
        <v>54</v>
      </c>
      <c r="M242" s="264"/>
      <c r="N242" s="264"/>
      <c r="O242" s="264"/>
    </row>
    <row r="243" spans="1:15" ht="15.75" x14ac:dyDescent="0.25">
      <c r="A243" s="7"/>
      <c r="B243" s="8"/>
      <c r="C243" s="9"/>
      <c r="D243" s="9"/>
      <c r="E243" s="9"/>
      <c r="F243" s="9"/>
      <c r="G243" s="9"/>
      <c r="H243" s="9"/>
      <c r="I243" s="9"/>
      <c r="J243" s="9"/>
      <c r="K243" s="9"/>
      <c r="L243" s="10"/>
      <c r="M243" s="10"/>
      <c r="N243" s="10"/>
      <c r="O243" s="7"/>
    </row>
    <row r="244" spans="1:15" ht="47.25" x14ac:dyDescent="0.25">
      <c r="A244" s="25" t="s">
        <v>48</v>
      </c>
      <c r="B244" s="242" t="s">
        <v>49</v>
      </c>
      <c r="C244" s="1092" t="s">
        <v>50</v>
      </c>
      <c r="D244" s="1092"/>
      <c r="E244" s="1092"/>
      <c r="F244" s="1092" t="s">
        <v>53</v>
      </c>
      <c r="G244" s="1092"/>
      <c r="H244" s="1092" t="s">
        <v>54</v>
      </c>
      <c r="I244" s="1092"/>
      <c r="J244" s="242" t="s">
        <v>55</v>
      </c>
      <c r="K244" s="1092" t="s">
        <v>56</v>
      </c>
      <c r="L244" s="1092"/>
      <c r="M244" s="1093" t="s">
        <v>57</v>
      </c>
      <c r="N244" s="1094"/>
      <c r="O244" s="1095"/>
    </row>
    <row r="245" spans="1:15" ht="63" x14ac:dyDescent="0.25">
      <c r="A245" s="109" t="s">
        <v>92</v>
      </c>
      <c r="B245" s="291">
        <v>1</v>
      </c>
      <c r="C245" s="1112" t="s">
        <v>691</v>
      </c>
      <c r="D245" s="1072"/>
      <c r="E245" s="1073"/>
      <c r="F245" s="1112" t="s">
        <v>692</v>
      </c>
      <c r="G245" s="1073"/>
      <c r="H245" s="1133" t="s">
        <v>290</v>
      </c>
      <c r="I245" s="1117"/>
      <c r="J245" s="139">
        <v>1</v>
      </c>
      <c r="K245" s="1108" t="s">
        <v>433</v>
      </c>
      <c r="L245" s="1108"/>
      <c r="M245" s="1109" t="s">
        <v>603</v>
      </c>
      <c r="N245" s="1109"/>
      <c r="O245" s="1109"/>
    </row>
    <row r="246" spans="1:15" ht="15.75" x14ac:dyDescent="0.25">
      <c r="A246" s="2336" t="s">
        <v>67</v>
      </c>
      <c r="B246" s="2337"/>
      <c r="C246" s="1112" t="s">
        <v>686</v>
      </c>
      <c r="D246" s="1072"/>
      <c r="E246" s="1072"/>
      <c r="F246" s="1072"/>
      <c r="G246" s="1073"/>
      <c r="H246" s="1122" t="s">
        <v>98</v>
      </c>
      <c r="I246" s="1114"/>
      <c r="J246" s="1115"/>
      <c r="K246" s="1112" t="s">
        <v>693</v>
      </c>
      <c r="L246" s="1072"/>
      <c r="M246" s="1072"/>
      <c r="N246" s="1072"/>
      <c r="O246" s="1073"/>
    </row>
    <row r="247" spans="1:15" ht="15.75" x14ac:dyDescent="0.25">
      <c r="A247" s="1096" t="s">
        <v>71</v>
      </c>
      <c r="B247" s="1097"/>
      <c r="C247" s="1097"/>
      <c r="D247" s="1097"/>
      <c r="E247" s="1097"/>
      <c r="F247" s="1098"/>
      <c r="G247" s="1099" t="s">
        <v>72</v>
      </c>
      <c r="H247" s="1099"/>
      <c r="I247" s="1099"/>
      <c r="J247" s="1099"/>
      <c r="K247" s="1099"/>
      <c r="L247" s="1099"/>
      <c r="M247" s="1099"/>
      <c r="N247" s="1099"/>
      <c r="O247" s="1099"/>
    </row>
    <row r="248" spans="1:15" x14ac:dyDescent="0.25">
      <c r="A248" s="2275" t="s">
        <v>691</v>
      </c>
      <c r="B248" s="2283"/>
      <c r="C248" s="2283"/>
      <c r="D248" s="2283"/>
      <c r="E248" s="2283"/>
      <c r="F248" s="2284"/>
      <c r="G248" s="2275" t="s">
        <v>694</v>
      </c>
      <c r="H248" s="2331"/>
      <c r="I248" s="2331"/>
      <c r="J248" s="2331"/>
      <c r="K248" s="2331"/>
      <c r="L248" s="2331"/>
      <c r="M248" s="2331"/>
      <c r="N248" s="2331"/>
      <c r="O248" s="2332"/>
    </row>
    <row r="249" spans="1:15" x14ac:dyDescent="0.25">
      <c r="A249" s="2285"/>
      <c r="B249" s="2286"/>
      <c r="C249" s="2286"/>
      <c r="D249" s="2286"/>
      <c r="E249" s="2286"/>
      <c r="F249" s="2287"/>
      <c r="G249" s="2333"/>
      <c r="H249" s="2334"/>
      <c r="I249" s="2334"/>
      <c r="J249" s="2334"/>
      <c r="K249" s="2334"/>
      <c r="L249" s="2334"/>
      <c r="M249" s="2334"/>
      <c r="N249" s="2334"/>
      <c r="O249" s="2335"/>
    </row>
    <row r="250" spans="1:15" ht="15.75" x14ac:dyDescent="0.25">
      <c r="A250" s="1096" t="s">
        <v>75</v>
      </c>
      <c r="B250" s="1097"/>
      <c r="C250" s="1097"/>
      <c r="D250" s="1097"/>
      <c r="E250" s="1097"/>
      <c r="F250" s="1097"/>
      <c r="G250" s="1099" t="s">
        <v>76</v>
      </c>
      <c r="H250" s="1099"/>
      <c r="I250" s="1099"/>
      <c r="J250" s="1099"/>
      <c r="K250" s="1099"/>
      <c r="L250" s="1099"/>
      <c r="M250" s="1099"/>
      <c r="N250" s="1099"/>
      <c r="O250" s="1099"/>
    </row>
    <row r="251" spans="1:15" x14ac:dyDescent="0.25">
      <c r="A251" s="2325" t="s">
        <v>603</v>
      </c>
      <c r="B251" s="2326"/>
      <c r="C251" s="2326"/>
      <c r="D251" s="2326"/>
      <c r="E251" s="2326"/>
      <c r="F251" s="2327"/>
      <c r="G251" s="2328" t="s">
        <v>672</v>
      </c>
      <c r="H251" s="2329"/>
      <c r="I251" s="2329"/>
      <c r="J251" s="2329"/>
      <c r="K251" s="2329"/>
      <c r="L251" s="2329"/>
      <c r="M251" s="2329"/>
      <c r="N251" s="2329"/>
      <c r="O251" s="2330"/>
    </row>
    <row r="252" spans="1:15" ht="15.75" x14ac:dyDescent="0.25">
      <c r="A252" s="7"/>
      <c r="B252" s="8"/>
      <c r="C252" s="14"/>
      <c r="D252" s="14"/>
      <c r="E252" s="14"/>
      <c r="F252" s="14"/>
      <c r="G252" s="14"/>
      <c r="H252" s="14"/>
      <c r="I252" s="14"/>
      <c r="J252" s="14"/>
      <c r="K252" s="14"/>
      <c r="L252" s="14"/>
      <c r="M252" s="14"/>
      <c r="N252" s="14"/>
      <c r="O252" s="7"/>
    </row>
    <row r="253" spans="1:15" ht="15.75" x14ac:dyDescent="0.25">
      <c r="A253" s="36" t="s">
        <v>101</v>
      </c>
      <c r="B253" s="36" t="s">
        <v>49</v>
      </c>
      <c r="C253" s="37"/>
      <c r="D253" s="242" t="s">
        <v>78</v>
      </c>
      <c r="E253" s="242" t="s">
        <v>79</v>
      </c>
      <c r="F253" s="242" t="s">
        <v>80</v>
      </c>
      <c r="G253" s="242" t="s">
        <v>81</v>
      </c>
      <c r="H253" s="242" t="s">
        <v>82</v>
      </c>
      <c r="I253" s="242" t="s">
        <v>83</v>
      </c>
      <c r="J253" s="242" t="s">
        <v>84</v>
      </c>
      <c r="K253" s="242" t="s">
        <v>85</v>
      </c>
      <c r="L253" s="242" t="s">
        <v>86</v>
      </c>
      <c r="M253" s="242" t="s">
        <v>87</v>
      </c>
      <c r="N253" s="242" t="s">
        <v>88</v>
      </c>
      <c r="O253" s="242" t="s">
        <v>89</v>
      </c>
    </row>
    <row r="254" spans="1:15" ht="31.5" x14ac:dyDescent="0.25">
      <c r="A254" s="2262" t="s">
        <v>695</v>
      </c>
      <c r="B254" s="2314">
        <v>3.5700000000000003E-2</v>
      </c>
      <c r="C254" s="276" t="s">
        <v>90</v>
      </c>
      <c r="D254" s="263">
        <v>1</v>
      </c>
      <c r="E254" s="263"/>
      <c r="F254" s="263"/>
      <c r="G254" s="263"/>
      <c r="H254" s="263"/>
      <c r="I254" s="263"/>
      <c r="J254" s="263"/>
      <c r="K254" s="263"/>
      <c r="L254" s="263"/>
      <c r="M254" s="263"/>
      <c r="N254" s="263"/>
      <c r="O254" s="263"/>
    </row>
    <row r="255" spans="1:15" x14ac:dyDescent="0.25">
      <c r="A255" s="2263"/>
      <c r="B255" s="2315"/>
      <c r="C255" s="277" t="s">
        <v>91</v>
      </c>
      <c r="D255" s="264">
        <v>1</v>
      </c>
      <c r="E255" s="264"/>
      <c r="F255" s="264"/>
      <c r="G255" s="264"/>
      <c r="H255" s="264"/>
      <c r="I255" s="264"/>
      <c r="J255" s="264"/>
      <c r="K255" s="264"/>
      <c r="L255" s="264"/>
      <c r="M255" s="264"/>
      <c r="N255" s="264"/>
      <c r="O255" s="264"/>
    </row>
    <row r="256" spans="1:15" ht="31.5" x14ac:dyDescent="0.25">
      <c r="A256" s="2262" t="s">
        <v>696</v>
      </c>
      <c r="B256" s="2314">
        <v>3.5700000000000003E-2</v>
      </c>
      <c r="C256" s="276" t="s">
        <v>90</v>
      </c>
      <c r="D256" s="263"/>
      <c r="E256" s="263">
        <v>1</v>
      </c>
      <c r="F256" s="263"/>
      <c r="G256" s="263"/>
      <c r="H256" s="263"/>
      <c r="I256" s="263"/>
      <c r="J256" s="263">
        <v>1</v>
      </c>
      <c r="K256" s="263"/>
      <c r="L256" s="263"/>
      <c r="M256" s="263"/>
      <c r="N256" s="263"/>
      <c r="O256" s="263"/>
    </row>
    <row r="257" spans="1:15" x14ac:dyDescent="0.25">
      <c r="A257" s="2263"/>
      <c r="B257" s="2315"/>
      <c r="C257" s="277" t="s">
        <v>91</v>
      </c>
      <c r="D257" s="264"/>
      <c r="E257" s="264">
        <v>1</v>
      </c>
      <c r="F257" s="264"/>
      <c r="G257" s="264"/>
      <c r="H257" s="264"/>
      <c r="I257" s="264"/>
      <c r="J257" s="264"/>
      <c r="K257" s="264">
        <v>1</v>
      </c>
      <c r="L257" s="311"/>
      <c r="M257" s="264"/>
      <c r="N257" s="264"/>
      <c r="O257" s="264"/>
    </row>
    <row r="258" spans="1:15" ht="31.5" x14ac:dyDescent="0.25">
      <c r="A258" s="2262" t="s">
        <v>697</v>
      </c>
      <c r="B258" s="2314">
        <v>3.5700000000000003E-2</v>
      </c>
      <c r="C258" s="276" t="s">
        <v>90</v>
      </c>
      <c r="D258" s="263">
        <v>1</v>
      </c>
      <c r="E258" s="263"/>
      <c r="F258" s="263"/>
      <c r="G258" s="263">
        <v>1</v>
      </c>
      <c r="H258" s="263"/>
      <c r="I258" s="263"/>
      <c r="J258" s="263">
        <v>1</v>
      </c>
      <c r="K258" s="263"/>
      <c r="L258" s="263"/>
      <c r="M258" s="263">
        <v>1</v>
      </c>
      <c r="N258" s="263"/>
      <c r="O258" s="263"/>
    </row>
    <row r="259" spans="1:15" x14ac:dyDescent="0.25">
      <c r="A259" s="2263"/>
      <c r="B259" s="2315"/>
      <c r="C259" s="277" t="s">
        <v>91</v>
      </c>
      <c r="D259" s="264"/>
      <c r="E259" s="264">
        <v>1</v>
      </c>
      <c r="F259" s="264"/>
      <c r="G259" s="264">
        <v>1</v>
      </c>
      <c r="H259" s="264"/>
      <c r="I259" s="264"/>
      <c r="J259" s="264">
        <v>1</v>
      </c>
      <c r="K259" s="264"/>
      <c r="L259" s="264"/>
      <c r="M259" s="264"/>
      <c r="N259" s="264"/>
      <c r="O259" s="264"/>
    </row>
    <row r="260" spans="1:15" ht="31.5" x14ac:dyDescent="0.25">
      <c r="A260" s="2262" t="s">
        <v>698</v>
      </c>
      <c r="B260" s="2314">
        <v>3.5700000000000003E-2</v>
      </c>
      <c r="C260" s="276" t="s">
        <v>90</v>
      </c>
      <c r="D260" s="263">
        <v>1</v>
      </c>
      <c r="E260" s="263"/>
      <c r="F260" s="263">
        <v>1</v>
      </c>
      <c r="G260" s="263"/>
      <c r="H260" s="263">
        <v>1</v>
      </c>
      <c r="I260" s="263"/>
      <c r="J260" s="263">
        <v>1</v>
      </c>
      <c r="K260" s="263"/>
      <c r="L260" s="263">
        <v>1</v>
      </c>
      <c r="M260" s="263"/>
      <c r="N260" s="263">
        <v>1</v>
      </c>
      <c r="O260" s="263"/>
    </row>
    <row r="261" spans="1:15" x14ac:dyDescent="0.25">
      <c r="A261" s="2263"/>
      <c r="B261" s="2315"/>
      <c r="C261" s="277" t="s">
        <v>91</v>
      </c>
      <c r="D261" s="264">
        <v>1</v>
      </c>
      <c r="E261" s="264"/>
      <c r="F261" s="264">
        <v>1</v>
      </c>
      <c r="G261" s="264"/>
      <c r="H261" s="264">
        <v>1</v>
      </c>
      <c r="I261" s="264"/>
      <c r="J261" s="264">
        <v>1</v>
      </c>
      <c r="K261" s="264"/>
      <c r="L261" s="264">
        <v>1</v>
      </c>
      <c r="M261" s="264"/>
      <c r="N261" s="264"/>
      <c r="O261" s="264"/>
    </row>
    <row r="262" spans="1:15" ht="31.5" x14ac:dyDescent="0.25">
      <c r="A262" s="2262" t="s">
        <v>699</v>
      </c>
      <c r="B262" s="2314">
        <v>3.5700000000000003E-2</v>
      </c>
      <c r="C262" s="276" t="s">
        <v>90</v>
      </c>
      <c r="D262" s="263">
        <v>1</v>
      </c>
      <c r="E262" s="263"/>
      <c r="F262" s="263"/>
      <c r="G262" s="263"/>
      <c r="H262" s="263"/>
      <c r="I262" s="263"/>
      <c r="J262" s="263"/>
      <c r="K262" s="263"/>
      <c r="L262" s="263"/>
      <c r="M262" s="263"/>
      <c r="N262" s="263"/>
      <c r="O262" s="263"/>
    </row>
    <row r="263" spans="1:15" x14ac:dyDescent="0.25">
      <c r="A263" s="2263"/>
      <c r="B263" s="2315"/>
      <c r="C263" s="277" t="s">
        <v>91</v>
      </c>
      <c r="D263" s="264">
        <v>1</v>
      </c>
      <c r="E263" s="264"/>
      <c r="F263" s="264"/>
      <c r="G263" s="264"/>
      <c r="H263" s="264"/>
      <c r="I263" s="264"/>
      <c r="J263" s="264"/>
      <c r="K263" s="264"/>
      <c r="L263" s="264"/>
      <c r="M263" s="264"/>
      <c r="N263" s="264"/>
      <c r="O263" s="264"/>
    </row>
    <row r="264" spans="1:15" ht="31.5" x14ac:dyDescent="0.25">
      <c r="A264" s="2262" t="s">
        <v>700</v>
      </c>
      <c r="B264" s="2314">
        <v>3.5700000000000003E-2</v>
      </c>
      <c r="C264" s="276" t="s">
        <v>90</v>
      </c>
      <c r="D264" s="263"/>
      <c r="E264" s="263">
        <v>1</v>
      </c>
      <c r="F264" s="263"/>
      <c r="G264" s="263"/>
      <c r="H264" s="263"/>
      <c r="I264" s="263"/>
      <c r="J264" s="263"/>
      <c r="K264" s="263"/>
      <c r="L264" s="263"/>
      <c r="M264" s="263"/>
      <c r="N264" s="263"/>
      <c r="O264" s="263"/>
    </row>
    <row r="265" spans="1:15" x14ac:dyDescent="0.25">
      <c r="A265" s="2263"/>
      <c r="B265" s="2315"/>
      <c r="C265" s="277" t="s">
        <v>91</v>
      </c>
      <c r="D265" s="264"/>
      <c r="E265" s="264">
        <v>1</v>
      </c>
      <c r="F265" s="264"/>
      <c r="G265" s="264"/>
      <c r="H265" s="264"/>
      <c r="I265" s="264"/>
      <c r="J265" s="264"/>
      <c r="K265" s="264"/>
      <c r="L265" s="264"/>
      <c r="M265" s="264"/>
      <c r="N265" s="264"/>
      <c r="O265" s="264"/>
    </row>
    <row r="266" spans="1:15" ht="31.5" x14ac:dyDescent="0.25">
      <c r="A266" s="2262" t="s">
        <v>701</v>
      </c>
      <c r="B266" s="2314">
        <v>3.5700000000000003E-2</v>
      </c>
      <c r="C266" s="276" t="s">
        <v>90</v>
      </c>
      <c r="D266" s="263"/>
      <c r="E266" s="263"/>
      <c r="F266" s="263">
        <v>1</v>
      </c>
      <c r="G266" s="263"/>
      <c r="H266" s="263"/>
      <c r="I266" s="263"/>
      <c r="J266" s="263">
        <v>1</v>
      </c>
      <c r="K266" s="263"/>
      <c r="L266" s="263"/>
      <c r="M266" s="263"/>
      <c r="N266" s="263">
        <v>1</v>
      </c>
      <c r="O266" s="263"/>
    </row>
    <row r="267" spans="1:15" x14ac:dyDescent="0.25">
      <c r="A267" s="2263"/>
      <c r="B267" s="2315"/>
      <c r="C267" s="277" t="s">
        <v>91</v>
      </c>
      <c r="D267" s="264"/>
      <c r="E267" s="264"/>
      <c r="F267" s="264">
        <v>1</v>
      </c>
      <c r="G267" s="264"/>
      <c r="H267" s="264"/>
      <c r="I267" s="264"/>
      <c r="J267" s="264">
        <v>1</v>
      </c>
      <c r="K267" s="264"/>
      <c r="L267" s="264"/>
      <c r="M267" s="264"/>
      <c r="N267" s="264"/>
      <c r="O267" s="264"/>
    </row>
    <row r="268" spans="1:15" ht="31.5" x14ac:dyDescent="0.25">
      <c r="A268" s="2262" t="s">
        <v>702</v>
      </c>
      <c r="B268" s="2314">
        <v>3.5700000000000003E-2</v>
      </c>
      <c r="C268" s="276" t="s">
        <v>90</v>
      </c>
      <c r="D268" s="263"/>
      <c r="E268" s="263"/>
      <c r="F268" s="263">
        <v>1</v>
      </c>
      <c r="G268" s="263"/>
      <c r="H268" s="263"/>
      <c r="I268" s="263"/>
      <c r="J268" s="263"/>
      <c r="K268" s="263"/>
      <c r="L268" s="263"/>
      <c r="M268" s="263"/>
      <c r="N268" s="263"/>
      <c r="O268" s="263"/>
    </row>
    <row r="269" spans="1:15" x14ac:dyDescent="0.25">
      <c r="A269" s="2263"/>
      <c r="B269" s="2315"/>
      <c r="C269" s="277" t="s">
        <v>91</v>
      </c>
      <c r="D269" s="264"/>
      <c r="E269" s="264"/>
      <c r="F269" s="264">
        <v>1</v>
      </c>
      <c r="G269" s="264"/>
      <c r="H269" s="264"/>
      <c r="I269" s="264"/>
      <c r="J269" s="264"/>
      <c r="K269" s="264"/>
      <c r="L269" s="264"/>
      <c r="M269" s="264"/>
      <c r="N269" s="264"/>
      <c r="O269" s="264"/>
    </row>
    <row r="270" spans="1:15" ht="31.5" x14ac:dyDescent="0.25">
      <c r="A270" s="2262" t="s">
        <v>703</v>
      </c>
      <c r="B270" s="2314">
        <v>3.5700000000000003E-2</v>
      </c>
      <c r="C270" s="276" t="s">
        <v>90</v>
      </c>
      <c r="D270" s="263"/>
      <c r="E270" s="263">
        <v>1</v>
      </c>
      <c r="F270" s="263"/>
      <c r="G270" s="263"/>
      <c r="H270" s="263"/>
      <c r="I270" s="263"/>
      <c r="J270" s="263"/>
      <c r="K270" s="263"/>
      <c r="L270" s="263"/>
      <c r="M270" s="263"/>
      <c r="N270" s="263"/>
      <c r="O270" s="263"/>
    </row>
    <row r="271" spans="1:15" x14ac:dyDescent="0.25">
      <c r="A271" s="2263"/>
      <c r="B271" s="2315"/>
      <c r="C271" s="277" t="s">
        <v>91</v>
      </c>
      <c r="D271" s="264"/>
      <c r="E271" s="264">
        <v>1</v>
      </c>
      <c r="F271" s="264"/>
      <c r="G271" s="264"/>
      <c r="H271" s="264"/>
      <c r="I271" s="264"/>
      <c r="J271" s="264"/>
      <c r="K271" s="264"/>
      <c r="L271" s="264"/>
      <c r="M271" s="264"/>
      <c r="N271" s="264"/>
      <c r="O271" s="264"/>
    </row>
    <row r="272" spans="1:15" ht="31.5" x14ac:dyDescent="0.25">
      <c r="A272" s="2262" t="s">
        <v>704</v>
      </c>
      <c r="B272" s="2314">
        <v>3.5700000000000003E-2</v>
      </c>
      <c r="C272" s="276" t="s">
        <v>90</v>
      </c>
      <c r="D272" s="263">
        <v>1</v>
      </c>
      <c r="E272" s="263">
        <v>1</v>
      </c>
      <c r="F272" s="263">
        <v>1</v>
      </c>
      <c r="G272" s="263">
        <v>1</v>
      </c>
      <c r="H272" s="263">
        <v>1</v>
      </c>
      <c r="I272" s="263">
        <v>1</v>
      </c>
      <c r="J272" s="263">
        <v>1</v>
      </c>
      <c r="K272" s="263">
        <v>1</v>
      </c>
      <c r="L272" s="263">
        <v>1</v>
      </c>
      <c r="M272" s="263">
        <v>1</v>
      </c>
      <c r="N272" s="263">
        <v>1</v>
      </c>
      <c r="O272" s="263">
        <v>1</v>
      </c>
    </row>
    <row r="273" spans="1:15" x14ac:dyDescent="0.25">
      <c r="A273" s="2263"/>
      <c r="B273" s="2315"/>
      <c r="C273" s="277" t="s">
        <v>91</v>
      </c>
      <c r="D273" s="264">
        <v>1</v>
      </c>
      <c r="E273" s="264">
        <v>1</v>
      </c>
      <c r="F273" s="264">
        <v>1</v>
      </c>
      <c r="G273" s="264">
        <v>1</v>
      </c>
      <c r="H273" s="264">
        <v>1</v>
      </c>
      <c r="I273" s="264">
        <v>1</v>
      </c>
      <c r="J273" s="264">
        <v>1</v>
      </c>
      <c r="K273" s="264">
        <v>1</v>
      </c>
      <c r="L273" s="264"/>
      <c r="M273" s="264"/>
      <c r="N273" s="264"/>
      <c r="O273" s="264"/>
    </row>
    <row r="274" spans="1:15" ht="31.5" x14ac:dyDescent="0.25">
      <c r="A274" s="2323" t="s">
        <v>705</v>
      </c>
      <c r="B274" s="2314">
        <v>3.5700000000000003E-2</v>
      </c>
      <c r="C274" s="276" t="s">
        <v>90</v>
      </c>
      <c r="D274" s="263">
        <v>1</v>
      </c>
      <c r="E274" s="263"/>
      <c r="F274" s="263"/>
      <c r="G274" s="263">
        <v>1</v>
      </c>
      <c r="H274" s="263"/>
      <c r="I274" s="263"/>
      <c r="J274" s="263">
        <v>1</v>
      </c>
      <c r="K274" s="263"/>
      <c r="L274" s="263"/>
      <c r="M274" s="263">
        <v>1</v>
      </c>
      <c r="N274" s="263"/>
      <c r="O274" s="263"/>
    </row>
    <row r="275" spans="1:15" x14ac:dyDescent="0.25">
      <c r="A275" s="2324"/>
      <c r="B275" s="2315"/>
      <c r="C275" s="277" t="s">
        <v>91</v>
      </c>
      <c r="D275" s="264">
        <v>1</v>
      </c>
      <c r="E275" s="264"/>
      <c r="F275" s="264"/>
      <c r="G275" s="264">
        <v>1</v>
      </c>
      <c r="H275" s="264"/>
      <c r="I275" s="264"/>
      <c r="J275" s="264">
        <v>1</v>
      </c>
      <c r="K275" s="264"/>
      <c r="L275" s="264"/>
      <c r="M275" s="264"/>
      <c r="N275" s="264"/>
      <c r="O275" s="264"/>
    </row>
    <row r="276" spans="1:15" ht="31.5" x14ac:dyDescent="0.25">
      <c r="A276" s="2262" t="s">
        <v>706</v>
      </c>
      <c r="B276" s="2314">
        <v>3.5700000000000003E-2</v>
      </c>
      <c r="C276" s="276" t="s">
        <v>90</v>
      </c>
      <c r="D276" s="263">
        <v>1</v>
      </c>
      <c r="E276" s="263"/>
      <c r="F276" s="263"/>
      <c r="G276" s="263"/>
      <c r="H276" s="263"/>
      <c r="I276" s="263"/>
      <c r="J276" s="263"/>
      <c r="K276" s="263"/>
      <c r="L276" s="263"/>
      <c r="M276" s="263"/>
      <c r="N276" s="263"/>
      <c r="O276" s="263"/>
    </row>
    <row r="277" spans="1:15" x14ac:dyDescent="0.25">
      <c r="A277" s="2263"/>
      <c r="B277" s="2315"/>
      <c r="C277" s="277" t="s">
        <v>91</v>
      </c>
      <c r="D277" s="264">
        <v>1</v>
      </c>
      <c r="E277" s="264"/>
      <c r="F277" s="264"/>
      <c r="G277" s="264"/>
      <c r="H277" s="264"/>
      <c r="I277" s="264"/>
      <c r="J277" s="264"/>
      <c r="K277" s="264"/>
      <c r="L277" s="264"/>
      <c r="M277" s="264"/>
      <c r="N277" s="264"/>
      <c r="O277" s="264"/>
    </row>
    <row r="278" spans="1:15" ht="31.5" x14ac:dyDescent="0.25">
      <c r="A278" s="2262" t="s">
        <v>707</v>
      </c>
      <c r="B278" s="2314">
        <v>3.5700000000000003E-2</v>
      </c>
      <c r="C278" s="276" t="s">
        <v>90</v>
      </c>
      <c r="D278" s="263">
        <v>1</v>
      </c>
      <c r="E278" s="263"/>
      <c r="F278" s="263"/>
      <c r="G278" s="263"/>
      <c r="H278" s="263"/>
      <c r="I278" s="263"/>
      <c r="J278" s="263">
        <v>1</v>
      </c>
      <c r="K278" s="263"/>
      <c r="L278" s="263"/>
      <c r="M278" s="263"/>
      <c r="N278" s="263"/>
      <c r="O278" s="263"/>
    </row>
    <row r="279" spans="1:15" x14ac:dyDescent="0.25">
      <c r="A279" s="2263"/>
      <c r="B279" s="2315"/>
      <c r="C279" s="277" t="s">
        <v>91</v>
      </c>
      <c r="D279" s="264">
        <v>1</v>
      </c>
      <c r="E279" s="264"/>
      <c r="F279" s="264"/>
      <c r="G279" s="264"/>
      <c r="H279" s="264"/>
      <c r="I279" s="264"/>
      <c r="J279" s="264">
        <v>1</v>
      </c>
      <c r="K279" s="264"/>
      <c r="L279" s="264"/>
      <c r="M279" s="264"/>
      <c r="N279" s="264"/>
      <c r="O279" s="264"/>
    </row>
    <row r="280" spans="1:15" ht="31.5" x14ac:dyDescent="0.25">
      <c r="A280" s="2262" t="s">
        <v>708</v>
      </c>
      <c r="B280" s="2314">
        <v>3.5700000000000003E-2</v>
      </c>
      <c r="C280" s="276" t="s">
        <v>90</v>
      </c>
      <c r="D280" s="263">
        <v>1</v>
      </c>
      <c r="E280" s="263"/>
      <c r="F280" s="263"/>
      <c r="G280" s="263"/>
      <c r="H280" s="263"/>
      <c r="I280" s="263"/>
      <c r="J280" s="263">
        <v>1</v>
      </c>
      <c r="K280" s="263"/>
      <c r="L280" s="263"/>
      <c r="M280" s="263"/>
      <c r="N280" s="263"/>
      <c r="O280" s="263"/>
    </row>
    <row r="281" spans="1:15" x14ac:dyDescent="0.25">
      <c r="A281" s="2263"/>
      <c r="B281" s="2315"/>
      <c r="C281" s="277" t="s">
        <v>91</v>
      </c>
      <c r="D281" s="264"/>
      <c r="E281" s="264">
        <v>1</v>
      </c>
      <c r="F281" s="264"/>
      <c r="G281" s="264"/>
      <c r="H281" s="264"/>
      <c r="I281" s="264"/>
      <c r="J281" s="264">
        <v>1</v>
      </c>
      <c r="K281" s="264"/>
      <c r="L281" s="264"/>
      <c r="M281" s="264"/>
      <c r="N281" s="264"/>
      <c r="O281" s="264"/>
    </row>
    <row r="282" spans="1:15" ht="31.5" x14ac:dyDescent="0.25">
      <c r="A282" s="2262" t="s">
        <v>709</v>
      </c>
      <c r="B282" s="2314">
        <v>3.5700000000000003E-2</v>
      </c>
      <c r="C282" s="276" t="s">
        <v>90</v>
      </c>
      <c r="D282" s="263"/>
      <c r="E282" s="263">
        <v>1</v>
      </c>
      <c r="F282" s="263"/>
      <c r="G282" s="263"/>
      <c r="H282" s="263"/>
      <c r="I282" s="263"/>
      <c r="J282" s="263">
        <v>1</v>
      </c>
      <c r="K282" s="263"/>
      <c r="L282" s="263"/>
      <c r="M282" s="263"/>
      <c r="N282" s="263"/>
      <c r="O282" s="263"/>
    </row>
    <row r="283" spans="1:15" x14ac:dyDescent="0.25">
      <c r="A283" s="2263"/>
      <c r="B283" s="2315"/>
      <c r="C283" s="277" t="s">
        <v>91</v>
      </c>
      <c r="D283" s="264"/>
      <c r="E283" s="264">
        <v>1</v>
      </c>
      <c r="F283" s="264"/>
      <c r="G283" s="264"/>
      <c r="H283" s="264"/>
      <c r="I283" s="264"/>
      <c r="J283" s="264">
        <v>1</v>
      </c>
      <c r="K283" s="264"/>
      <c r="L283" s="264"/>
      <c r="M283" s="264"/>
      <c r="N283" s="264"/>
      <c r="O283" s="264"/>
    </row>
    <row r="284" spans="1:15" ht="31.5" x14ac:dyDescent="0.25">
      <c r="A284" s="2262" t="s">
        <v>710</v>
      </c>
      <c r="B284" s="2314">
        <v>3.5700000000000003E-2</v>
      </c>
      <c r="C284" s="276" t="s">
        <v>90</v>
      </c>
      <c r="D284" s="263"/>
      <c r="E284" s="263"/>
      <c r="F284" s="263" t="s">
        <v>711</v>
      </c>
      <c r="G284" s="263"/>
      <c r="H284" s="263"/>
      <c r="I284" s="263"/>
      <c r="J284" s="263"/>
      <c r="K284" s="263"/>
      <c r="L284" s="263"/>
      <c r="M284" s="263"/>
      <c r="N284" s="263"/>
      <c r="O284" s="263"/>
    </row>
    <row r="285" spans="1:15" x14ac:dyDescent="0.25">
      <c r="A285" s="2263"/>
      <c r="B285" s="2315"/>
      <c r="C285" s="277" t="s">
        <v>91</v>
      </c>
      <c r="D285" s="264"/>
      <c r="E285" s="264">
        <v>1</v>
      </c>
      <c r="F285" s="264"/>
      <c r="G285" s="264"/>
      <c r="H285" s="264"/>
      <c r="I285" s="264"/>
      <c r="J285" s="264"/>
      <c r="K285" s="264"/>
      <c r="L285" s="264"/>
      <c r="M285" s="264"/>
      <c r="N285" s="264"/>
      <c r="O285" s="264"/>
    </row>
    <row r="286" spans="1:15" ht="31.5" x14ac:dyDescent="0.25">
      <c r="A286" s="2262" t="s">
        <v>712</v>
      </c>
      <c r="B286" s="2314">
        <v>3.5700000000000003E-2</v>
      </c>
      <c r="C286" s="276" t="s">
        <v>90</v>
      </c>
      <c r="D286" s="263"/>
      <c r="E286" s="263">
        <v>1</v>
      </c>
      <c r="F286" s="263"/>
      <c r="G286" s="263">
        <v>1</v>
      </c>
      <c r="H286" s="263"/>
      <c r="I286" s="263"/>
      <c r="J286" s="263">
        <v>1</v>
      </c>
      <c r="K286" s="263"/>
      <c r="L286" s="263"/>
      <c r="M286" s="263">
        <v>1</v>
      </c>
      <c r="N286" s="263"/>
      <c r="O286" s="263"/>
    </row>
    <row r="287" spans="1:15" x14ac:dyDescent="0.25">
      <c r="A287" s="2263"/>
      <c r="B287" s="2315"/>
      <c r="C287" s="277" t="s">
        <v>91</v>
      </c>
      <c r="D287" s="264"/>
      <c r="E287" s="264">
        <v>1</v>
      </c>
      <c r="F287" s="264"/>
      <c r="G287" s="264"/>
      <c r="H287" s="264">
        <v>1</v>
      </c>
      <c r="I287" s="264"/>
      <c r="J287" s="264"/>
      <c r="K287" s="264">
        <v>1</v>
      </c>
      <c r="L287" s="264"/>
      <c r="M287" s="264"/>
      <c r="N287" s="264"/>
      <c r="O287" s="264"/>
    </row>
    <row r="288" spans="1:15" ht="31.5" x14ac:dyDescent="0.25">
      <c r="A288" s="2262" t="s">
        <v>713</v>
      </c>
      <c r="B288" s="2314">
        <v>3.5700000000000003E-2</v>
      </c>
      <c r="C288" s="276" t="s">
        <v>90</v>
      </c>
      <c r="D288" s="263"/>
      <c r="E288" s="263"/>
      <c r="F288" s="263"/>
      <c r="G288" s="263"/>
      <c r="H288" s="263"/>
      <c r="I288" s="263"/>
      <c r="J288" s="263"/>
      <c r="K288" s="263"/>
      <c r="L288" s="263"/>
      <c r="M288" s="263">
        <v>1</v>
      </c>
      <c r="N288" s="263"/>
      <c r="O288" s="263"/>
    </row>
    <row r="289" spans="1:15" x14ac:dyDescent="0.25">
      <c r="A289" s="2263"/>
      <c r="B289" s="2315"/>
      <c r="C289" s="277" t="s">
        <v>91</v>
      </c>
      <c r="D289" s="264"/>
      <c r="E289" s="264"/>
      <c r="F289" s="264"/>
      <c r="G289" s="264"/>
      <c r="H289" s="264"/>
      <c r="I289" s="264"/>
      <c r="J289" s="264"/>
      <c r="K289" s="264"/>
      <c r="L289" s="264"/>
      <c r="M289" s="264"/>
      <c r="N289" s="264"/>
      <c r="O289" s="264"/>
    </row>
    <row r="290" spans="1:15" ht="31.5" x14ac:dyDescent="0.25">
      <c r="A290" s="2262" t="s">
        <v>714</v>
      </c>
      <c r="B290" s="2314">
        <v>3.5700000000000003E-2</v>
      </c>
      <c r="C290" s="276" t="s">
        <v>90</v>
      </c>
      <c r="D290" s="263"/>
      <c r="E290" s="263"/>
      <c r="F290" s="263"/>
      <c r="G290" s="263"/>
      <c r="H290" s="263"/>
      <c r="I290" s="263"/>
      <c r="J290" s="263"/>
      <c r="K290" s="263"/>
      <c r="L290" s="263"/>
      <c r="M290" s="263">
        <v>1</v>
      </c>
      <c r="N290" s="263"/>
      <c r="O290" s="263"/>
    </row>
    <row r="291" spans="1:15" x14ac:dyDescent="0.25">
      <c r="A291" s="2263"/>
      <c r="B291" s="2315"/>
      <c r="C291" s="277" t="s">
        <v>91</v>
      </c>
      <c r="D291" s="264"/>
      <c r="E291" s="264"/>
      <c r="F291" s="264"/>
      <c r="G291" s="264"/>
      <c r="H291" s="264"/>
      <c r="I291" s="264"/>
      <c r="J291" s="264"/>
      <c r="K291" s="264"/>
      <c r="L291" s="264"/>
      <c r="M291" s="264"/>
      <c r="N291" s="264"/>
      <c r="O291" s="264"/>
    </row>
    <row r="292" spans="1:15" ht="31.5" x14ac:dyDescent="0.25">
      <c r="A292" s="2262" t="s">
        <v>715</v>
      </c>
      <c r="B292" s="2314">
        <v>3.5700000000000003E-2</v>
      </c>
      <c r="C292" s="276" t="s">
        <v>90</v>
      </c>
      <c r="D292" s="263"/>
      <c r="E292" s="263"/>
      <c r="F292" s="263"/>
      <c r="G292" s="263"/>
      <c r="H292" s="263"/>
      <c r="I292" s="263"/>
      <c r="J292" s="263"/>
      <c r="K292" s="263">
        <v>1</v>
      </c>
      <c r="L292" s="263"/>
      <c r="M292" s="263"/>
      <c r="N292" s="263"/>
      <c r="O292" s="263"/>
    </row>
    <row r="293" spans="1:15" x14ac:dyDescent="0.25">
      <c r="A293" s="2263"/>
      <c r="B293" s="2315"/>
      <c r="C293" s="277" t="s">
        <v>91</v>
      </c>
      <c r="D293" s="264"/>
      <c r="E293" s="264"/>
      <c r="F293" s="264"/>
      <c r="G293" s="264"/>
      <c r="H293" s="264"/>
      <c r="I293" s="264"/>
      <c r="J293" s="264"/>
      <c r="K293" s="264">
        <v>1</v>
      </c>
      <c r="L293" s="264"/>
      <c r="M293" s="264"/>
      <c r="N293" s="264"/>
      <c r="O293" s="264"/>
    </row>
    <row r="294" spans="1:15" ht="31.5" x14ac:dyDescent="0.25">
      <c r="A294" s="2262" t="s">
        <v>716</v>
      </c>
      <c r="B294" s="2314">
        <v>3.5700000000000003E-2</v>
      </c>
      <c r="C294" s="276" t="s">
        <v>90</v>
      </c>
      <c r="D294" s="263">
        <v>1</v>
      </c>
      <c r="E294" s="263"/>
      <c r="F294" s="263"/>
      <c r="G294" s="263">
        <v>1</v>
      </c>
      <c r="H294" s="263"/>
      <c r="I294" s="263"/>
      <c r="J294" s="263">
        <v>1</v>
      </c>
      <c r="K294" s="263"/>
      <c r="L294" s="263"/>
      <c r="M294" s="263">
        <v>1</v>
      </c>
      <c r="N294" s="263"/>
      <c r="O294" s="263"/>
    </row>
    <row r="295" spans="1:15" x14ac:dyDescent="0.25">
      <c r="A295" s="2263"/>
      <c r="B295" s="2315"/>
      <c r="C295" s="277" t="s">
        <v>91</v>
      </c>
      <c r="D295" s="264">
        <v>1</v>
      </c>
      <c r="E295" s="264"/>
      <c r="F295" s="264"/>
      <c r="G295" s="264"/>
      <c r="H295" s="264">
        <v>1</v>
      </c>
      <c r="I295" s="264"/>
      <c r="J295" s="264"/>
      <c r="K295" s="264">
        <v>1</v>
      </c>
      <c r="L295" s="264"/>
      <c r="M295" s="264"/>
      <c r="N295" s="264"/>
      <c r="O295" s="264"/>
    </row>
    <row r="296" spans="1:15" ht="31.5" x14ac:dyDescent="0.25">
      <c r="A296" s="2262" t="s">
        <v>717</v>
      </c>
      <c r="B296" s="2314">
        <v>3.5700000000000003E-2</v>
      </c>
      <c r="C296" s="276" t="s">
        <v>90</v>
      </c>
      <c r="D296" s="263"/>
      <c r="E296" s="263"/>
      <c r="F296" s="263"/>
      <c r="G296" s="263"/>
      <c r="H296" s="263"/>
      <c r="I296" s="263"/>
      <c r="J296" s="263"/>
      <c r="K296" s="263"/>
      <c r="L296" s="263"/>
      <c r="M296" s="263"/>
      <c r="N296" s="263">
        <v>1</v>
      </c>
      <c r="O296" s="263"/>
    </row>
    <row r="297" spans="1:15" x14ac:dyDescent="0.25">
      <c r="A297" s="2263"/>
      <c r="B297" s="2315"/>
      <c r="C297" s="277" t="s">
        <v>91</v>
      </c>
      <c r="D297" s="264"/>
      <c r="E297" s="264"/>
      <c r="F297" s="264"/>
      <c r="G297" s="264"/>
      <c r="H297" s="264"/>
      <c r="I297" s="264"/>
      <c r="J297" s="264"/>
      <c r="K297" s="264"/>
      <c r="L297" s="311"/>
      <c r="M297" s="264"/>
      <c r="N297" s="264"/>
      <c r="O297" s="264"/>
    </row>
    <row r="298" spans="1:15" ht="31.5" x14ac:dyDescent="0.25">
      <c r="A298" s="2262" t="s">
        <v>718</v>
      </c>
      <c r="B298" s="2314">
        <v>3.5700000000000003E-2</v>
      </c>
      <c r="C298" s="276" t="s">
        <v>90</v>
      </c>
      <c r="D298" s="263"/>
      <c r="E298" s="263"/>
      <c r="F298" s="263"/>
      <c r="G298" s="263"/>
      <c r="H298" s="263">
        <v>1</v>
      </c>
      <c r="I298" s="263"/>
      <c r="J298" s="263"/>
      <c r="K298" s="263"/>
      <c r="L298" s="263"/>
      <c r="M298" s="263"/>
      <c r="N298" s="263">
        <v>1</v>
      </c>
      <c r="O298" s="263"/>
    </row>
    <row r="299" spans="1:15" x14ac:dyDescent="0.25">
      <c r="A299" s="2263"/>
      <c r="B299" s="2315"/>
      <c r="C299" s="277" t="s">
        <v>91</v>
      </c>
      <c r="D299" s="264"/>
      <c r="E299" s="264"/>
      <c r="F299" s="264"/>
      <c r="G299" s="264"/>
      <c r="H299" s="264"/>
      <c r="I299" s="264"/>
      <c r="J299" s="264">
        <v>1</v>
      </c>
      <c r="K299" s="264"/>
      <c r="L299" s="264"/>
      <c r="M299" s="264"/>
      <c r="N299" s="264"/>
      <c r="O299" s="264"/>
    </row>
    <row r="300" spans="1:15" ht="31.5" x14ac:dyDescent="0.25">
      <c r="A300" s="2317" t="s">
        <v>719</v>
      </c>
      <c r="B300" s="2314">
        <v>3.5700000000000003E-2</v>
      </c>
      <c r="C300" s="276" t="s">
        <v>90</v>
      </c>
      <c r="D300" s="263"/>
      <c r="E300" s="263">
        <v>1</v>
      </c>
      <c r="F300" s="263"/>
      <c r="G300" s="263"/>
      <c r="H300" s="263">
        <v>1</v>
      </c>
      <c r="I300" s="263"/>
      <c r="J300" s="263"/>
      <c r="K300" s="263"/>
      <c r="L300" s="263">
        <v>1</v>
      </c>
      <c r="M300" s="263"/>
      <c r="N300" s="263"/>
      <c r="O300" s="263"/>
    </row>
    <row r="301" spans="1:15" ht="15.75" x14ac:dyDescent="0.25">
      <c r="A301" s="2318"/>
      <c r="B301" s="2315"/>
      <c r="C301" s="277" t="s">
        <v>91</v>
      </c>
      <c r="D301" s="264"/>
      <c r="E301" s="264">
        <v>1</v>
      </c>
      <c r="F301" s="264"/>
      <c r="G301" s="264"/>
      <c r="H301" s="264"/>
      <c r="I301" s="264"/>
      <c r="J301" s="264"/>
      <c r="K301" s="264">
        <v>1</v>
      </c>
      <c r="L301" s="312"/>
      <c r="M301" s="264"/>
      <c r="N301" s="264"/>
      <c r="O301" s="264"/>
    </row>
    <row r="302" spans="1:15" ht="31.5" x14ac:dyDescent="0.25">
      <c r="A302" s="2319" t="s">
        <v>720</v>
      </c>
      <c r="B302" s="2321">
        <v>3.5700000000000003E-2</v>
      </c>
      <c r="C302" s="313" t="s">
        <v>90</v>
      </c>
      <c r="D302" s="314"/>
      <c r="E302" s="314">
        <v>1</v>
      </c>
      <c r="F302" s="314"/>
      <c r="G302" s="314"/>
      <c r="H302" s="314"/>
      <c r="I302" s="314"/>
      <c r="J302" s="314"/>
      <c r="K302" s="314"/>
      <c r="L302" s="314"/>
      <c r="M302" s="314"/>
      <c r="N302" s="314">
        <v>1</v>
      </c>
      <c r="O302" s="314"/>
    </row>
    <row r="303" spans="1:15" x14ac:dyDescent="0.25">
      <c r="A303" s="2320"/>
      <c r="B303" s="2322"/>
      <c r="C303" s="315" t="s">
        <v>91</v>
      </c>
      <c r="D303" s="316"/>
      <c r="E303" s="316"/>
      <c r="F303" s="316">
        <v>1</v>
      </c>
      <c r="G303" s="316"/>
      <c r="H303" s="316"/>
      <c r="I303" s="316"/>
      <c r="J303" s="316"/>
      <c r="K303" s="316"/>
      <c r="L303" s="316"/>
      <c r="M303" s="316"/>
      <c r="N303" s="316"/>
      <c r="O303" s="316"/>
    </row>
    <row r="304" spans="1:15" ht="31.5" x14ac:dyDescent="0.25">
      <c r="A304" s="2317" t="s">
        <v>721</v>
      </c>
      <c r="B304" s="2314">
        <v>3.5700000000000003E-2</v>
      </c>
      <c r="C304" s="276" t="s">
        <v>90</v>
      </c>
      <c r="D304" s="276"/>
      <c r="E304" s="263">
        <v>1</v>
      </c>
      <c r="F304" s="263"/>
      <c r="G304" s="263"/>
      <c r="H304" s="263">
        <v>1</v>
      </c>
      <c r="I304" s="263"/>
      <c r="J304" s="263"/>
      <c r="K304" s="263"/>
      <c r="L304" s="263">
        <v>1</v>
      </c>
      <c r="M304" s="263"/>
      <c r="N304" s="263"/>
      <c r="O304" s="276"/>
    </row>
    <row r="305" spans="1:15" x14ac:dyDescent="0.25">
      <c r="A305" s="2318"/>
      <c r="B305" s="2315"/>
      <c r="C305" s="317" t="s">
        <v>91</v>
      </c>
      <c r="D305" s="264"/>
      <c r="E305" s="264">
        <v>1</v>
      </c>
      <c r="F305" s="264"/>
      <c r="G305" s="264"/>
      <c r="H305" s="264"/>
      <c r="I305" s="264"/>
      <c r="J305" s="264">
        <v>1</v>
      </c>
      <c r="K305" s="264">
        <v>1</v>
      </c>
      <c r="L305" s="264"/>
      <c r="M305" s="264"/>
      <c r="N305" s="264"/>
      <c r="O305" s="264"/>
    </row>
    <row r="306" spans="1:15" ht="31.5" x14ac:dyDescent="0.25">
      <c r="A306" s="2262" t="s">
        <v>722</v>
      </c>
      <c r="B306" s="2314">
        <v>3.5700000000000003E-2</v>
      </c>
      <c r="C306" s="276" t="s">
        <v>90</v>
      </c>
      <c r="D306" s="263">
        <v>1</v>
      </c>
      <c r="E306" s="276"/>
      <c r="F306" s="276"/>
      <c r="G306" s="276"/>
      <c r="H306" s="263">
        <v>1</v>
      </c>
      <c r="I306" s="276"/>
      <c r="J306" s="276"/>
      <c r="K306" s="276"/>
      <c r="L306" s="263">
        <v>1</v>
      </c>
      <c r="M306" s="276"/>
      <c r="N306" s="276"/>
      <c r="O306" s="276"/>
    </row>
    <row r="307" spans="1:15" x14ac:dyDescent="0.25">
      <c r="A307" s="2263"/>
      <c r="B307" s="2315"/>
      <c r="C307" s="317" t="s">
        <v>91</v>
      </c>
      <c r="D307" s="264"/>
      <c r="E307" s="264">
        <v>1</v>
      </c>
      <c r="F307" s="264"/>
      <c r="G307" s="264"/>
      <c r="H307" s="264">
        <v>1</v>
      </c>
      <c r="I307" s="264"/>
      <c r="J307" s="264"/>
      <c r="K307" s="264"/>
      <c r="L307" s="264">
        <v>1</v>
      </c>
      <c r="M307" s="264"/>
      <c r="N307" s="264"/>
      <c r="O307" s="264"/>
    </row>
    <row r="308" spans="1:15" ht="31.5" x14ac:dyDescent="0.25">
      <c r="A308" s="2262" t="s">
        <v>723</v>
      </c>
      <c r="B308" s="2314">
        <v>3.5700000000000003E-2</v>
      </c>
      <c r="C308" s="276" t="s">
        <v>90</v>
      </c>
      <c r="D308" s="276"/>
      <c r="E308" s="263"/>
      <c r="F308" s="263"/>
      <c r="G308" s="263"/>
      <c r="H308" s="263"/>
      <c r="I308" s="263"/>
      <c r="J308" s="263"/>
      <c r="K308" s="263">
        <v>1</v>
      </c>
      <c r="L308" s="263"/>
      <c r="M308" s="263"/>
      <c r="N308" s="263"/>
      <c r="O308" s="276"/>
    </row>
    <row r="309" spans="1:15" x14ac:dyDescent="0.25">
      <c r="A309" s="2263"/>
      <c r="B309" s="2315"/>
      <c r="C309" s="317" t="s">
        <v>91</v>
      </c>
      <c r="D309" s="264"/>
      <c r="E309" s="264"/>
      <c r="F309" s="318"/>
      <c r="G309" s="264"/>
      <c r="H309" s="264"/>
      <c r="I309" s="264"/>
      <c r="J309" s="264"/>
      <c r="K309" s="264">
        <v>1</v>
      </c>
      <c r="L309" s="264"/>
      <c r="M309" s="264"/>
      <c r="N309" s="264"/>
      <c r="O309" s="264"/>
    </row>
    <row r="310" spans="1:15" ht="45" x14ac:dyDescent="0.25">
      <c r="A310" s="319" t="s">
        <v>724</v>
      </c>
      <c r="B310" s="320">
        <f>SUM(B254:B309)</f>
        <v>0.99959999999999949</v>
      </c>
      <c r="C310" s="321"/>
      <c r="D310" s="322">
        <f>+D254+D256+D258+D260+D262+D264+D266+D268+D270+D272+D274+D276+D278+D280+D282+D284+D286+D288+D290+D292+D294+D296+D298+D300+D302+D304+D306+D308</f>
        <v>11</v>
      </c>
      <c r="E310" s="322">
        <f>+E254+E256+E258+E260+E262+E264+E266+E268+E270+E272+E274+E276+E278+E280+E282+E284+E286+E288+E290+E292+E294+E296+E298+E300+E302+E304+E306+E308</f>
        <v>9</v>
      </c>
      <c r="F310" s="323">
        <v>5</v>
      </c>
      <c r="G310" s="322">
        <f t="shared" ref="G310:O310" si="3">+G254+G256+G258+G260+G262+G264+G266+G268+G270+G272+G274+G276+G278+G280+G282+G284+G286+G288+G290+G292+G294+G296+G298+G300+G302+G304+G306+G308</f>
        <v>5</v>
      </c>
      <c r="H310" s="322">
        <f t="shared" si="3"/>
        <v>6</v>
      </c>
      <c r="I310" s="322">
        <f t="shared" si="3"/>
        <v>1</v>
      </c>
      <c r="J310" s="322">
        <f t="shared" si="3"/>
        <v>11</v>
      </c>
      <c r="K310" s="322">
        <f t="shared" si="3"/>
        <v>3</v>
      </c>
      <c r="L310" s="322">
        <f t="shared" si="3"/>
        <v>5</v>
      </c>
      <c r="M310" s="322">
        <f t="shared" si="3"/>
        <v>7</v>
      </c>
      <c r="N310" s="322">
        <f t="shared" si="3"/>
        <v>6</v>
      </c>
      <c r="O310" s="322">
        <f t="shared" si="3"/>
        <v>1</v>
      </c>
    </row>
    <row r="311" spans="1:15" ht="30" x14ac:dyDescent="0.25">
      <c r="A311" s="324" t="s">
        <v>725</v>
      </c>
      <c r="B311" s="324"/>
      <c r="C311" s="324"/>
      <c r="D311" s="325">
        <f>+D255+D257+D259+D261+D263+D265+D267+D269+D271+D273+D275+D277+D279+D281+D283+D285+D287+D289+D291+D293+D295+D297+D299+D301+D303+D305+D307+D309</f>
        <v>8</v>
      </c>
      <c r="E311" s="325">
        <f>+E255+E257+E259+E261+E263+E265+E267+E269+E271+E273+E275+E277+E279+E281+E283+E285+E287+E289+E291+E293+E295+E297+E299+E301+E303+E305+E307+E309</f>
        <v>12</v>
      </c>
      <c r="F311" s="325">
        <f>+F255+F257+F259+F261+F263+F265+F267+F269+F271+F273+F275+F277+F279+F281+F283+F285+F287+F289+F291+F293+F295+F297+F299+F301+F303</f>
        <v>5</v>
      </c>
      <c r="G311" s="325">
        <f>+G255+G257+G259+G261+G263+G265+G267+G269+G271+G273+G275+G277+G279+G281+G283+G285+G287+G289+G291+G293+G295+G297+G299+G301+G303</f>
        <v>3</v>
      </c>
      <c r="H311" s="325">
        <f>+H261+H273+H287+H295+H299+H305+H307</f>
        <v>5</v>
      </c>
      <c r="I311" s="325">
        <f>+I255+I257+I259+I261+I263+I265+I267+I269+I271+I273+I275+I277+I279+I281+I283+I285+I287+I289+I291+I293+I295+I297+I299+I301+I303</f>
        <v>1</v>
      </c>
      <c r="J311" s="325">
        <f>+J259+J261+J267+J273+J275+J279+J281+J283+J299+J305</f>
        <v>10</v>
      </c>
      <c r="K311" s="325">
        <f>+K257+K287+K273+K293+K295+K301+K305+K309</f>
        <v>8</v>
      </c>
      <c r="L311" s="325">
        <f>+L261+L307</f>
        <v>2</v>
      </c>
      <c r="M311" s="325">
        <f>+M255+M257+M259+M261+M263+M265+M267+M269+M271+M273+M275+M277+M279+M281+M283+M285+M287+M289+M291+M293+M295+M297+M299+M303</f>
        <v>0</v>
      </c>
      <c r="N311" s="325">
        <f>+N255+N257+N259+N261+N263+N265+N267+N269+N271+N273+N275+N277+N279+N281+N283+N285+N287+N289+N291+N293+N295+N297+N299+N303</f>
        <v>0</v>
      </c>
      <c r="O311" s="325">
        <f>+O255+O257+O259+O261+O263+O265+O267+O269+O271+O273+O275+O277+O279+O281+O283+O285+O287+O289+O291+O293+O295+O297+O299+O303</f>
        <v>0</v>
      </c>
    </row>
    <row r="312" spans="1:15" x14ac:dyDescent="0.25">
      <c r="A312" s="326"/>
      <c r="B312" s="327"/>
      <c r="C312" s="328"/>
      <c r="D312" s="328"/>
      <c r="E312" s="328"/>
      <c r="F312" s="328"/>
      <c r="G312" s="328"/>
      <c r="H312" s="328"/>
      <c r="I312" s="328"/>
      <c r="J312" s="328"/>
      <c r="K312" s="328"/>
      <c r="L312" s="328"/>
      <c r="M312" s="328"/>
      <c r="N312" s="328"/>
      <c r="O312" s="329"/>
    </row>
    <row r="313" spans="1:15" ht="31.5" x14ac:dyDescent="0.25">
      <c r="A313" s="330" t="s">
        <v>582</v>
      </c>
      <c r="B313" s="2311" t="s">
        <v>726</v>
      </c>
      <c r="C313" s="2312"/>
      <c r="D313" s="2312"/>
      <c r="E313" s="2312"/>
      <c r="F313" s="2312"/>
      <c r="G313" s="2312"/>
      <c r="H313" s="2312"/>
      <c r="I313" s="2312"/>
      <c r="J313" s="2312"/>
      <c r="K313" s="2316" t="s">
        <v>11</v>
      </c>
      <c r="L313" s="2316"/>
      <c r="M313" s="2316"/>
      <c r="N313" s="2316"/>
      <c r="O313" s="309">
        <v>0.15</v>
      </c>
    </row>
    <row r="314" spans="1:15" ht="15.75" x14ac:dyDescent="0.25">
      <c r="A314" s="331"/>
      <c r="B314" s="332"/>
      <c r="C314" s="333"/>
      <c r="D314" s="333"/>
      <c r="E314" s="333"/>
      <c r="F314" s="333"/>
      <c r="G314" s="333"/>
      <c r="H314" s="333"/>
      <c r="I314" s="333"/>
      <c r="J314" s="333"/>
      <c r="K314" s="333"/>
      <c r="L314" s="333"/>
      <c r="M314" s="333"/>
      <c r="N314" s="333"/>
      <c r="O314" s="331"/>
    </row>
    <row r="315" spans="1:15" ht="31.5" x14ac:dyDescent="0.25">
      <c r="A315" s="330" t="s">
        <v>202</v>
      </c>
      <c r="B315" s="2311" t="s">
        <v>726</v>
      </c>
      <c r="C315" s="2312"/>
      <c r="D315" s="2312"/>
      <c r="E315" s="2312"/>
      <c r="F315" s="2312"/>
      <c r="G315" s="2312"/>
      <c r="H315" s="2312"/>
      <c r="I315" s="2312"/>
      <c r="J315" s="2312"/>
      <c r="K315" s="2312"/>
      <c r="L315" s="2312"/>
      <c r="M315" s="2312"/>
      <c r="N315" s="2312"/>
      <c r="O315" s="2313"/>
    </row>
    <row r="316" spans="1:15" ht="15.75" x14ac:dyDescent="0.25">
      <c r="A316" s="331"/>
      <c r="B316" s="332"/>
      <c r="C316" s="333"/>
      <c r="D316" s="333"/>
      <c r="E316" s="333"/>
      <c r="F316" s="333"/>
      <c r="G316" s="333"/>
      <c r="H316" s="333"/>
      <c r="I316" s="333"/>
      <c r="J316" s="333"/>
      <c r="K316" s="333"/>
      <c r="L316" s="333"/>
      <c r="M316" s="333"/>
      <c r="N316" s="333"/>
      <c r="O316" s="331"/>
    </row>
    <row r="317" spans="1:15" x14ac:dyDescent="0.25">
      <c r="A317" s="2123" t="s">
        <v>17</v>
      </c>
      <c r="B317" s="2124"/>
      <c r="C317" s="2124"/>
      <c r="D317" s="2125"/>
      <c r="E317" s="2301" t="s">
        <v>595</v>
      </c>
      <c r="F317" s="2310"/>
      <c r="G317" s="2310"/>
      <c r="H317" s="2310"/>
      <c r="I317" s="2302"/>
      <c r="J317" s="2123" t="s">
        <v>19</v>
      </c>
      <c r="K317" s="2125"/>
      <c r="L317" s="2301" t="s">
        <v>596</v>
      </c>
      <c r="M317" s="2310"/>
      <c r="N317" s="2310"/>
      <c r="O317" s="2302"/>
    </row>
    <row r="318" spans="1:15" x14ac:dyDescent="0.25">
      <c r="A318" s="2126"/>
      <c r="B318" s="2127"/>
      <c r="C318" s="2127"/>
      <c r="D318" s="2128"/>
      <c r="E318" s="2301" t="s">
        <v>597</v>
      </c>
      <c r="F318" s="2310"/>
      <c r="G318" s="2310"/>
      <c r="H318" s="2310"/>
      <c r="I318" s="2302"/>
      <c r="J318" s="2126"/>
      <c r="K318" s="2128"/>
      <c r="L318" s="2301" t="s">
        <v>598</v>
      </c>
      <c r="M318" s="2310"/>
      <c r="N318" s="2310"/>
      <c r="O318" s="2302"/>
    </row>
    <row r="319" spans="1:15" x14ac:dyDescent="0.25">
      <c r="A319" s="2126"/>
      <c r="B319" s="2127"/>
      <c r="C319" s="2127"/>
      <c r="D319" s="2128"/>
      <c r="E319" s="2301"/>
      <c r="F319" s="2310"/>
      <c r="G319" s="2310"/>
      <c r="H319" s="2310"/>
      <c r="I319" s="2302"/>
      <c r="J319" s="2126"/>
      <c r="K319" s="2128"/>
      <c r="L319" s="2301" t="s">
        <v>599</v>
      </c>
      <c r="M319" s="2310"/>
      <c r="N319" s="2310"/>
      <c r="O319" s="2302"/>
    </row>
    <row r="320" spans="1:15" x14ac:dyDescent="0.25">
      <c r="A320" s="2126"/>
      <c r="B320" s="2127"/>
      <c r="C320" s="2127"/>
      <c r="D320" s="2128"/>
      <c r="E320" s="2301"/>
      <c r="F320" s="2310"/>
      <c r="G320" s="2310"/>
      <c r="H320" s="2310"/>
      <c r="I320" s="2302"/>
      <c r="J320" s="2126"/>
      <c r="K320" s="2128"/>
      <c r="L320" s="2301"/>
      <c r="M320" s="2310"/>
      <c r="N320" s="2310"/>
      <c r="O320" s="2302"/>
    </row>
    <row r="321" spans="1:15" x14ac:dyDescent="0.25">
      <c r="A321" s="2129"/>
      <c r="B321" s="2130"/>
      <c r="C321" s="2130"/>
      <c r="D321" s="2131"/>
      <c r="E321" s="2301"/>
      <c r="F321" s="2310"/>
      <c r="G321" s="2310"/>
      <c r="H321" s="2310"/>
      <c r="I321" s="2302"/>
      <c r="J321" s="2129"/>
      <c r="K321" s="2131"/>
      <c r="L321" s="2301"/>
      <c r="M321" s="2310"/>
      <c r="N321" s="2310"/>
      <c r="O321" s="2302"/>
    </row>
    <row r="322" spans="1:15" ht="15.75" x14ac:dyDescent="0.25">
      <c r="A322" s="331"/>
      <c r="B322" s="332"/>
      <c r="C322" s="333"/>
      <c r="D322" s="333"/>
      <c r="E322" s="333"/>
      <c r="F322" s="333"/>
      <c r="G322" s="333"/>
      <c r="H322" s="333"/>
      <c r="I322" s="333"/>
      <c r="J322" s="333"/>
      <c r="K322" s="333"/>
      <c r="L322" s="333"/>
      <c r="M322" s="333"/>
      <c r="N322" s="333"/>
      <c r="O322" s="331"/>
    </row>
    <row r="323" spans="1:15" ht="63" x14ac:dyDescent="0.25">
      <c r="A323" s="334" t="s">
        <v>48</v>
      </c>
      <c r="B323" s="335" t="s">
        <v>49</v>
      </c>
      <c r="C323" s="484" t="s">
        <v>50</v>
      </c>
      <c r="D323" s="484" t="s">
        <v>51</v>
      </c>
      <c r="E323" s="334" t="s">
        <v>52</v>
      </c>
      <c r="F323" s="2297" t="s">
        <v>53</v>
      </c>
      <c r="G323" s="2297"/>
      <c r="H323" s="2297" t="s">
        <v>54</v>
      </c>
      <c r="I323" s="2297"/>
      <c r="J323" s="335" t="s">
        <v>55</v>
      </c>
      <c r="K323" s="2297" t="s">
        <v>56</v>
      </c>
      <c r="L323" s="2297"/>
      <c r="M323" s="2298" t="s">
        <v>57</v>
      </c>
      <c r="N323" s="2299"/>
      <c r="O323" s="2300"/>
    </row>
    <row r="324" spans="1:15" ht="47.25" x14ac:dyDescent="0.25">
      <c r="A324" s="754" t="s">
        <v>58</v>
      </c>
      <c r="B324" s="336">
        <v>0.5</v>
      </c>
      <c r="C324" s="337" t="s">
        <v>727</v>
      </c>
      <c r="D324" s="338" t="s">
        <v>262</v>
      </c>
      <c r="E324" s="338" t="s">
        <v>601</v>
      </c>
      <c r="F324" s="2294" t="s">
        <v>728</v>
      </c>
      <c r="G324" s="2296"/>
      <c r="H324" s="2303" t="s">
        <v>290</v>
      </c>
      <c r="I324" s="2304"/>
      <c r="J324" s="339">
        <v>1</v>
      </c>
      <c r="K324" s="2305" t="s">
        <v>433</v>
      </c>
      <c r="L324" s="2305"/>
      <c r="M324" s="2307" t="s">
        <v>603</v>
      </c>
      <c r="N324" s="2308"/>
      <c r="O324" s="2309"/>
    </row>
    <row r="325" spans="1:15" ht="15.75" x14ac:dyDescent="0.25">
      <c r="A325" s="2257" t="s">
        <v>67</v>
      </c>
      <c r="B325" s="2259"/>
      <c r="C325" s="2288" t="s">
        <v>729</v>
      </c>
      <c r="D325" s="2289"/>
      <c r="E325" s="2289"/>
      <c r="F325" s="2289"/>
      <c r="G325" s="2290"/>
      <c r="H325" s="2291" t="s">
        <v>69</v>
      </c>
      <c r="I325" s="2292"/>
      <c r="J325" s="2293"/>
      <c r="K325" s="2294" t="s">
        <v>730</v>
      </c>
      <c r="L325" s="2295"/>
      <c r="M325" s="2295"/>
      <c r="N325" s="2295"/>
      <c r="O325" s="2296"/>
    </row>
    <row r="326" spans="1:15" ht="15.75" x14ac:dyDescent="0.25">
      <c r="A326" s="1096" t="s">
        <v>71</v>
      </c>
      <c r="B326" s="1097"/>
      <c r="C326" s="1097"/>
      <c r="D326" s="1097"/>
      <c r="E326" s="1097"/>
      <c r="F326" s="1098"/>
      <c r="G326" s="1099" t="s">
        <v>72</v>
      </c>
      <c r="H326" s="1099"/>
      <c r="I326" s="1099"/>
      <c r="J326" s="1099"/>
      <c r="K326" s="1099"/>
      <c r="L326" s="1099"/>
      <c r="M326" s="1099"/>
      <c r="N326" s="1099"/>
      <c r="O326" s="1099"/>
    </row>
    <row r="327" spans="1:15" x14ac:dyDescent="0.25">
      <c r="A327" s="2282" t="s">
        <v>731</v>
      </c>
      <c r="B327" s="2283"/>
      <c r="C327" s="2283"/>
      <c r="D327" s="2283"/>
      <c r="E327" s="2283"/>
      <c r="F327" s="2284"/>
      <c r="G327" s="2275" t="s">
        <v>732</v>
      </c>
      <c r="H327" s="1893"/>
      <c r="I327" s="1893"/>
      <c r="J327" s="1893"/>
      <c r="K327" s="1893"/>
      <c r="L327" s="1893"/>
      <c r="M327" s="1893"/>
      <c r="N327" s="1893"/>
      <c r="O327" s="1894"/>
    </row>
    <row r="328" spans="1:15" x14ac:dyDescent="0.25">
      <c r="A328" s="2285"/>
      <c r="B328" s="2286"/>
      <c r="C328" s="2286"/>
      <c r="D328" s="2286"/>
      <c r="E328" s="2286"/>
      <c r="F328" s="2287"/>
      <c r="G328" s="1895"/>
      <c r="H328" s="1896"/>
      <c r="I328" s="1896"/>
      <c r="J328" s="1896"/>
      <c r="K328" s="1896"/>
      <c r="L328" s="1896"/>
      <c r="M328" s="1896"/>
      <c r="N328" s="1896"/>
      <c r="O328" s="1897"/>
    </row>
    <row r="329" spans="1:15" ht="15.75" x14ac:dyDescent="0.25">
      <c r="A329" s="1096" t="s">
        <v>75</v>
      </c>
      <c r="B329" s="1097"/>
      <c r="C329" s="1097"/>
      <c r="D329" s="1097"/>
      <c r="E329" s="1097"/>
      <c r="F329" s="1097"/>
      <c r="G329" s="1099" t="s">
        <v>76</v>
      </c>
      <c r="H329" s="1099"/>
      <c r="I329" s="1099"/>
      <c r="J329" s="1099"/>
      <c r="K329" s="1099"/>
      <c r="L329" s="1099"/>
      <c r="M329" s="1099"/>
      <c r="N329" s="1099"/>
      <c r="O329" s="1099"/>
    </row>
    <row r="330" spans="1:15" x14ac:dyDescent="0.25">
      <c r="A330" s="2276" t="s">
        <v>733</v>
      </c>
      <c r="B330" s="2277"/>
      <c r="C330" s="2277"/>
      <c r="D330" s="2277"/>
      <c r="E330" s="2277"/>
      <c r="F330" s="2278"/>
      <c r="G330" s="2282" t="s">
        <v>672</v>
      </c>
      <c r="H330" s="2283"/>
      <c r="I330" s="2283"/>
      <c r="J330" s="2283"/>
      <c r="K330" s="2283"/>
      <c r="L330" s="2283"/>
      <c r="M330" s="2283"/>
      <c r="N330" s="2283"/>
      <c r="O330" s="2284"/>
    </row>
    <row r="331" spans="1:15" x14ac:dyDescent="0.25">
      <c r="A331" s="2279"/>
      <c r="B331" s="2280"/>
      <c r="C331" s="2280"/>
      <c r="D331" s="2280"/>
      <c r="E331" s="2280"/>
      <c r="F331" s="2281"/>
      <c r="G331" s="2285"/>
      <c r="H331" s="2286"/>
      <c r="I331" s="2286"/>
      <c r="J331" s="2286"/>
      <c r="K331" s="2286"/>
      <c r="L331" s="2286"/>
      <c r="M331" s="2286"/>
      <c r="N331" s="2286"/>
      <c r="O331" s="2287"/>
    </row>
    <row r="332" spans="1:15" ht="15.75" x14ac:dyDescent="0.25">
      <c r="A332" s="340"/>
      <c r="B332" s="341"/>
      <c r="C332" s="332"/>
      <c r="D332" s="332"/>
      <c r="E332" s="332"/>
      <c r="F332" s="332"/>
      <c r="G332" s="332"/>
      <c r="H332" s="332"/>
      <c r="I332" s="332"/>
      <c r="J332" s="332"/>
      <c r="K332" s="332"/>
      <c r="L332" s="332"/>
      <c r="M332" s="332"/>
      <c r="N332" s="332"/>
      <c r="O332" s="340"/>
    </row>
    <row r="333" spans="1:15" ht="15.75" x14ac:dyDescent="0.25">
      <c r="A333" s="332"/>
      <c r="B333" s="332"/>
      <c r="C333" s="340"/>
      <c r="D333" s="2257" t="s">
        <v>77</v>
      </c>
      <c r="E333" s="2258"/>
      <c r="F333" s="2258"/>
      <c r="G333" s="2258"/>
      <c r="H333" s="2258"/>
      <c r="I333" s="2258"/>
      <c r="J333" s="2258"/>
      <c r="K333" s="2258"/>
      <c r="L333" s="2258"/>
      <c r="M333" s="2258"/>
      <c r="N333" s="2258"/>
      <c r="O333" s="2259"/>
    </row>
    <row r="334" spans="1:15" ht="15.75" x14ac:dyDescent="0.25">
      <c r="A334" s="340"/>
      <c r="B334" s="341"/>
      <c r="C334" s="332"/>
      <c r="D334" s="335" t="s">
        <v>78</v>
      </c>
      <c r="E334" s="335" t="s">
        <v>79</v>
      </c>
      <c r="F334" s="335" t="s">
        <v>80</v>
      </c>
      <c r="G334" s="335" t="s">
        <v>81</v>
      </c>
      <c r="H334" s="335" t="s">
        <v>82</v>
      </c>
      <c r="I334" s="335" t="s">
        <v>83</v>
      </c>
      <c r="J334" s="335" t="s">
        <v>84</v>
      </c>
      <c r="K334" s="335" t="s">
        <v>85</v>
      </c>
      <c r="L334" s="335" t="s">
        <v>86</v>
      </c>
      <c r="M334" s="335" t="s">
        <v>87</v>
      </c>
      <c r="N334" s="335" t="s">
        <v>88</v>
      </c>
      <c r="O334" s="335" t="s">
        <v>89</v>
      </c>
    </row>
    <row r="335" spans="1:15" ht="15.75" x14ac:dyDescent="0.25">
      <c r="A335" s="2260" t="s">
        <v>90</v>
      </c>
      <c r="B335" s="2260"/>
      <c r="C335" s="2260"/>
      <c r="D335" s="263">
        <f>+D339</f>
        <v>1</v>
      </c>
      <c r="E335" s="263">
        <f>+D339+E339</f>
        <v>2</v>
      </c>
      <c r="F335" s="263">
        <f>+D339+E339+F339</f>
        <v>3</v>
      </c>
      <c r="G335" s="263">
        <f>+D339+E339+F339+G339</f>
        <v>4</v>
      </c>
      <c r="H335" s="263">
        <f>+D339+E339+F339+G339+H339</f>
        <v>5</v>
      </c>
      <c r="I335" s="263">
        <f>+D339+E339+F339+G339+H339+I339</f>
        <v>6</v>
      </c>
      <c r="J335" s="263">
        <f>+D339+E339+F339+G339+H339+I339+J339</f>
        <v>7</v>
      </c>
      <c r="K335" s="263">
        <f>+D339+E339+F339+G339+H339+I339+J339+K339</f>
        <v>8</v>
      </c>
      <c r="L335" s="263">
        <f>+D339+E339+F339+G339+H339+I339+J339+K339+L339</f>
        <v>9</v>
      </c>
      <c r="M335" s="263">
        <f>+D339+E339+F339+G339+H339+I339+J339+K339+L339+M339</f>
        <v>10</v>
      </c>
      <c r="N335" s="263">
        <f>+D339+E339+F339+G339+H339+I339+J339+K339+L339+M339+N339</f>
        <v>11</v>
      </c>
      <c r="O335" s="263">
        <f>+D339+E339+F339+G339+H339+I339+J339+K339+L339+M339+N339+O339</f>
        <v>12</v>
      </c>
    </row>
    <row r="336" spans="1:15" ht="15.75" x14ac:dyDescent="0.25">
      <c r="A336" s="2261" t="s">
        <v>91</v>
      </c>
      <c r="B336" s="2261"/>
      <c r="C336" s="2261"/>
      <c r="D336" s="264">
        <f>+D340</f>
        <v>6</v>
      </c>
      <c r="E336" s="264">
        <v>12</v>
      </c>
      <c r="F336" s="264">
        <v>16</v>
      </c>
      <c r="G336" s="264">
        <v>21</v>
      </c>
      <c r="H336" s="264">
        <v>25</v>
      </c>
      <c r="I336" s="264">
        <v>29</v>
      </c>
      <c r="J336" s="264">
        <v>33</v>
      </c>
      <c r="K336" s="264">
        <v>38</v>
      </c>
      <c r="L336" s="264">
        <v>45</v>
      </c>
      <c r="M336" s="264"/>
      <c r="N336" s="264"/>
      <c r="O336" s="264"/>
    </row>
    <row r="337" spans="1:15" ht="15.75" x14ac:dyDescent="0.25">
      <c r="A337" s="342"/>
      <c r="B337" s="342"/>
      <c r="C337" s="342"/>
      <c r="D337" s="343"/>
      <c r="E337" s="343"/>
      <c r="F337" s="343"/>
      <c r="G337" s="343"/>
      <c r="H337" s="343"/>
      <c r="I337" s="343"/>
      <c r="J337" s="343"/>
      <c r="K337" s="343"/>
      <c r="L337" s="343"/>
      <c r="M337" s="343"/>
      <c r="N337" s="343"/>
      <c r="O337" s="343"/>
    </row>
    <row r="338" spans="1:15" ht="15.75" x14ac:dyDescent="0.25">
      <c r="A338" s="36" t="s">
        <v>101</v>
      </c>
      <c r="B338" s="36" t="s">
        <v>49</v>
      </c>
      <c r="C338" s="37"/>
      <c r="D338" s="242" t="s">
        <v>78</v>
      </c>
      <c r="E338" s="242" t="s">
        <v>79</v>
      </c>
      <c r="F338" s="242" t="s">
        <v>80</v>
      </c>
      <c r="G338" s="242" t="s">
        <v>81</v>
      </c>
      <c r="H338" s="242" t="s">
        <v>82</v>
      </c>
      <c r="I338" s="242" t="s">
        <v>83</v>
      </c>
      <c r="J338" s="242" t="s">
        <v>84</v>
      </c>
      <c r="K338" s="242" t="s">
        <v>85</v>
      </c>
      <c r="L338" s="242" t="s">
        <v>86</v>
      </c>
      <c r="M338" s="242" t="s">
        <v>87</v>
      </c>
      <c r="N338" s="242" t="s">
        <v>88</v>
      </c>
      <c r="O338" s="242" t="s">
        <v>89</v>
      </c>
    </row>
    <row r="339" spans="1:15" ht="31.5" x14ac:dyDescent="0.25">
      <c r="A339" s="2262" t="s">
        <v>734</v>
      </c>
      <c r="B339" s="2264">
        <v>0.5</v>
      </c>
      <c r="C339" s="276" t="s">
        <v>90</v>
      </c>
      <c r="D339" s="263">
        <v>1</v>
      </c>
      <c r="E339" s="263">
        <v>1</v>
      </c>
      <c r="F339" s="263">
        <v>1</v>
      </c>
      <c r="G339" s="263">
        <v>1</v>
      </c>
      <c r="H339" s="263">
        <v>1</v>
      </c>
      <c r="I339" s="263">
        <v>1</v>
      </c>
      <c r="J339" s="263">
        <v>1</v>
      </c>
      <c r="K339" s="263">
        <v>1</v>
      </c>
      <c r="L339" s="263">
        <v>1</v>
      </c>
      <c r="M339" s="263">
        <v>1</v>
      </c>
      <c r="N339" s="263">
        <v>1</v>
      </c>
      <c r="O339" s="263">
        <v>1</v>
      </c>
    </row>
    <row r="340" spans="1:15" x14ac:dyDescent="0.25">
      <c r="A340" s="2263"/>
      <c r="B340" s="2265"/>
      <c r="C340" s="277" t="s">
        <v>91</v>
      </c>
      <c r="D340" s="264">
        <v>6</v>
      </c>
      <c r="E340" s="264">
        <v>6</v>
      </c>
      <c r="F340" s="264">
        <v>5</v>
      </c>
      <c r="G340" s="264">
        <v>4</v>
      </c>
      <c r="H340" s="264">
        <v>4</v>
      </c>
      <c r="I340" s="264">
        <v>4</v>
      </c>
      <c r="J340" s="264">
        <v>4</v>
      </c>
      <c r="K340" s="264">
        <v>5</v>
      </c>
      <c r="L340" s="264">
        <v>7</v>
      </c>
      <c r="M340" s="264"/>
      <c r="N340" s="264"/>
      <c r="O340" s="264"/>
    </row>
    <row r="341" spans="1:15" ht="15.75" x14ac:dyDescent="0.25">
      <c r="A341" s="342"/>
      <c r="B341" s="342"/>
      <c r="C341" s="342"/>
      <c r="D341" s="343"/>
      <c r="E341" s="343"/>
      <c r="F341" s="343"/>
      <c r="G341" s="343"/>
      <c r="H341" s="343"/>
      <c r="I341" s="343"/>
      <c r="J341" s="343"/>
      <c r="K341" s="343"/>
      <c r="L341" s="343"/>
      <c r="M341" s="343"/>
      <c r="N341" s="343"/>
      <c r="O341" s="343"/>
    </row>
    <row r="342" spans="1:15" ht="63" x14ac:dyDescent="0.25">
      <c r="A342" s="334" t="s">
        <v>48</v>
      </c>
      <c r="B342" s="335" t="s">
        <v>49</v>
      </c>
      <c r="C342" s="484" t="s">
        <v>50</v>
      </c>
      <c r="D342" s="484" t="s">
        <v>51</v>
      </c>
      <c r="E342" s="334" t="s">
        <v>52</v>
      </c>
      <c r="F342" s="2297" t="s">
        <v>53</v>
      </c>
      <c r="G342" s="2297"/>
      <c r="H342" s="2297" t="s">
        <v>54</v>
      </c>
      <c r="I342" s="2297"/>
      <c r="J342" s="335" t="s">
        <v>55</v>
      </c>
      <c r="K342" s="2297" t="s">
        <v>56</v>
      </c>
      <c r="L342" s="2297"/>
      <c r="M342" s="2298" t="s">
        <v>57</v>
      </c>
      <c r="N342" s="2299"/>
      <c r="O342" s="2300"/>
    </row>
    <row r="343" spans="1:15" ht="225" x14ac:dyDescent="0.25">
      <c r="A343" s="754" t="s">
        <v>58</v>
      </c>
      <c r="B343" s="344">
        <v>0.5</v>
      </c>
      <c r="C343" s="338" t="s">
        <v>735</v>
      </c>
      <c r="D343" s="338" t="s">
        <v>262</v>
      </c>
      <c r="E343" s="338" t="s">
        <v>601</v>
      </c>
      <c r="F343" s="2301" t="s">
        <v>736</v>
      </c>
      <c r="G343" s="2302"/>
      <c r="H343" s="2303" t="s">
        <v>290</v>
      </c>
      <c r="I343" s="2304"/>
      <c r="J343" s="339">
        <v>1</v>
      </c>
      <c r="K343" s="2305" t="s">
        <v>531</v>
      </c>
      <c r="L343" s="2305"/>
      <c r="M343" s="2306" t="s">
        <v>603</v>
      </c>
      <c r="N343" s="2306"/>
      <c r="O343" s="2306"/>
    </row>
    <row r="344" spans="1:15" ht="15.75" x14ac:dyDescent="0.25">
      <c r="A344" s="2257" t="s">
        <v>67</v>
      </c>
      <c r="B344" s="2259"/>
      <c r="C344" s="2288" t="s">
        <v>737</v>
      </c>
      <c r="D344" s="2289"/>
      <c r="E344" s="2289"/>
      <c r="F344" s="2289"/>
      <c r="G344" s="2290"/>
      <c r="H344" s="2291" t="s">
        <v>69</v>
      </c>
      <c r="I344" s="2292"/>
      <c r="J344" s="2293"/>
      <c r="K344" s="2294" t="s">
        <v>738</v>
      </c>
      <c r="L344" s="2295"/>
      <c r="M344" s="2295"/>
      <c r="N344" s="2295"/>
      <c r="O344" s="2296"/>
    </row>
    <row r="345" spans="1:15" ht="15.75" x14ac:dyDescent="0.25">
      <c r="A345" s="1096" t="s">
        <v>71</v>
      </c>
      <c r="B345" s="1097"/>
      <c r="C345" s="1097"/>
      <c r="D345" s="1097"/>
      <c r="E345" s="1097"/>
      <c r="F345" s="1098"/>
      <c r="G345" s="1099" t="s">
        <v>72</v>
      </c>
      <c r="H345" s="1099"/>
      <c r="I345" s="1099"/>
      <c r="J345" s="1099"/>
      <c r="K345" s="1099"/>
      <c r="L345" s="1099"/>
      <c r="M345" s="1099"/>
      <c r="N345" s="1099"/>
      <c r="O345" s="1099"/>
    </row>
    <row r="346" spans="1:15" x14ac:dyDescent="0.25">
      <c r="A346" s="2269" t="s">
        <v>739</v>
      </c>
      <c r="B346" s="2270"/>
      <c r="C346" s="2270"/>
      <c r="D346" s="2270"/>
      <c r="E346" s="2270"/>
      <c r="F346" s="2271"/>
      <c r="G346" s="2275" t="s">
        <v>740</v>
      </c>
      <c r="H346" s="1893"/>
      <c r="I346" s="1893"/>
      <c r="J346" s="1893"/>
      <c r="K346" s="1893"/>
      <c r="L346" s="1893"/>
      <c r="M346" s="1893"/>
      <c r="N346" s="1893"/>
      <c r="O346" s="1894"/>
    </row>
    <row r="347" spans="1:15" x14ac:dyDescent="0.25">
      <c r="A347" s="2272"/>
      <c r="B347" s="2273"/>
      <c r="C347" s="2273"/>
      <c r="D347" s="2273"/>
      <c r="E347" s="2273"/>
      <c r="F347" s="2274"/>
      <c r="G347" s="1895"/>
      <c r="H347" s="1896"/>
      <c r="I347" s="1896"/>
      <c r="J347" s="1896"/>
      <c r="K347" s="1896"/>
      <c r="L347" s="1896"/>
      <c r="M347" s="1896"/>
      <c r="N347" s="1896"/>
      <c r="O347" s="1897"/>
    </row>
    <row r="348" spans="1:15" ht="15.75" x14ac:dyDescent="0.25">
      <c r="A348" s="1096" t="s">
        <v>75</v>
      </c>
      <c r="B348" s="1097"/>
      <c r="C348" s="1097"/>
      <c r="D348" s="1097"/>
      <c r="E348" s="1097"/>
      <c r="F348" s="1097"/>
      <c r="G348" s="1099" t="s">
        <v>76</v>
      </c>
      <c r="H348" s="1099"/>
      <c r="I348" s="1099"/>
      <c r="J348" s="1099"/>
      <c r="K348" s="1099"/>
      <c r="L348" s="1099"/>
      <c r="M348" s="1099"/>
      <c r="N348" s="1099"/>
      <c r="O348" s="1099"/>
    </row>
    <row r="349" spans="1:15" x14ac:dyDescent="0.25">
      <c r="A349" s="2276" t="s">
        <v>741</v>
      </c>
      <c r="B349" s="2277"/>
      <c r="C349" s="2277"/>
      <c r="D349" s="2277"/>
      <c r="E349" s="2277"/>
      <c r="F349" s="2278"/>
      <c r="G349" s="2282" t="s">
        <v>672</v>
      </c>
      <c r="H349" s="2283"/>
      <c r="I349" s="2283"/>
      <c r="J349" s="2283"/>
      <c r="K349" s="2283"/>
      <c r="L349" s="2283"/>
      <c r="M349" s="2283"/>
      <c r="N349" s="2283"/>
      <c r="O349" s="2284"/>
    </row>
    <row r="350" spans="1:15" x14ac:dyDescent="0.25">
      <c r="A350" s="2279"/>
      <c r="B350" s="2280"/>
      <c r="C350" s="2280"/>
      <c r="D350" s="2280"/>
      <c r="E350" s="2280"/>
      <c r="F350" s="2281"/>
      <c r="G350" s="2285"/>
      <c r="H350" s="2286"/>
      <c r="I350" s="2286"/>
      <c r="J350" s="2286"/>
      <c r="K350" s="2286"/>
      <c r="L350" s="2286"/>
      <c r="M350" s="2286"/>
      <c r="N350" s="2286"/>
      <c r="O350" s="2287"/>
    </row>
    <row r="351" spans="1:15" ht="15.75" x14ac:dyDescent="0.25">
      <c r="A351" s="340"/>
      <c r="B351" s="341"/>
      <c r="C351" s="332"/>
      <c r="D351" s="332"/>
      <c r="E351" s="332"/>
      <c r="F351" s="332"/>
      <c r="G351" s="332"/>
      <c r="H351" s="332"/>
      <c r="I351" s="332"/>
      <c r="J351" s="332"/>
      <c r="K351" s="332"/>
      <c r="L351" s="332"/>
      <c r="M351" s="332"/>
      <c r="N351" s="332"/>
      <c r="O351" s="340"/>
    </row>
    <row r="352" spans="1:15" ht="15.75" x14ac:dyDescent="0.25">
      <c r="A352" s="332"/>
      <c r="B352" s="332"/>
      <c r="C352" s="340"/>
      <c r="D352" s="2257" t="s">
        <v>77</v>
      </c>
      <c r="E352" s="2258"/>
      <c r="F352" s="2258"/>
      <c r="G352" s="2258"/>
      <c r="H352" s="2258"/>
      <c r="I352" s="2258"/>
      <c r="J352" s="2258"/>
      <c r="K352" s="2258"/>
      <c r="L352" s="2258"/>
      <c r="M352" s="2258"/>
      <c r="N352" s="2258"/>
      <c r="O352" s="2259"/>
    </row>
    <row r="353" spans="1:15" ht="15.75" x14ac:dyDescent="0.25">
      <c r="A353" s="340"/>
      <c r="B353" s="341"/>
      <c r="C353" s="332"/>
      <c r="D353" s="335" t="s">
        <v>78</v>
      </c>
      <c r="E353" s="335" t="s">
        <v>79</v>
      </c>
      <c r="F353" s="335" t="s">
        <v>80</v>
      </c>
      <c r="G353" s="335" t="s">
        <v>81</v>
      </c>
      <c r="H353" s="335" t="s">
        <v>82</v>
      </c>
      <c r="I353" s="335" t="s">
        <v>83</v>
      </c>
      <c r="J353" s="335" t="s">
        <v>84</v>
      </c>
      <c r="K353" s="335" t="s">
        <v>85</v>
      </c>
      <c r="L353" s="335" t="s">
        <v>86</v>
      </c>
      <c r="M353" s="335" t="s">
        <v>87</v>
      </c>
      <c r="N353" s="335" t="s">
        <v>88</v>
      </c>
      <c r="O353" s="335" t="s">
        <v>89</v>
      </c>
    </row>
    <row r="354" spans="1:15" ht="15.75" x14ac:dyDescent="0.25">
      <c r="A354" s="2260" t="s">
        <v>90</v>
      </c>
      <c r="B354" s="2260"/>
      <c r="C354" s="2260"/>
      <c r="D354" s="263">
        <f>+D358</f>
        <v>6</v>
      </c>
      <c r="E354" s="263">
        <f>+D358+E358</f>
        <v>12</v>
      </c>
      <c r="F354" s="263">
        <f>+D358+E358+F358</f>
        <v>18</v>
      </c>
      <c r="G354" s="263">
        <f>+D358+E358+F358+G358</f>
        <v>24</v>
      </c>
      <c r="H354" s="263">
        <f>+D358+E358+F358+G358+H358</f>
        <v>30</v>
      </c>
      <c r="I354" s="263">
        <f>+D358+E358+F358+G358+H358+I358</f>
        <v>36</v>
      </c>
      <c r="J354" s="263">
        <f>+D358+E358+F358+G358+H358+I358+J358</f>
        <v>42</v>
      </c>
      <c r="K354" s="263">
        <f>+D358+E358+F358+G358+H358+I358+J358+K358</f>
        <v>48</v>
      </c>
      <c r="L354" s="263">
        <f>+D358+E358+F358+G358+H358+I358+J358+K358+L358</f>
        <v>54</v>
      </c>
      <c r="M354" s="263">
        <f>+D358+E358+F358+G358+H358+I358+J358+K358+L358+M358</f>
        <v>60</v>
      </c>
      <c r="N354" s="263">
        <f>+D358+E358+F358+G358+H358+I358+J358+K358+L358+M358+N358</f>
        <v>66</v>
      </c>
      <c r="O354" s="263">
        <f>+D358+E358+F358+G358+H358+I358+J358+K358+L358+M358+N358+O358</f>
        <v>72</v>
      </c>
    </row>
    <row r="355" spans="1:15" ht="15.75" x14ac:dyDescent="0.25">
      <c r="A355" s="2261" t="s">
        <v>91</v>
      </c>
      <c r="B355" s="2261"/>
      <c r="C355" s="2261"/>
      <c r="D355" s="264">
        <f>+D359</f>
        <v>0</v>
      </c>
      <c r="E355" s="264">
        <v>1</v>
      </c>
      <c r="F355" s="264">
        <v>2</v>
      </c>
      <c r="G355" s="264">
        <v>5</v>
      </c>
      <c r="H355" s="264">
        <v>10</v>
      </c>
      <c r="I355" s="264">
        <v>17</v>
      </c>
      <c r="J355" s="264">
        <v>22</v>
      </c>
      <c r="K355" s="264">
        <v>27</v>
      </c>
      <c r="L355" s="264">
        <v>33</v>
      </c>
      <c r="M355" s="264"/>
      <c r="N355" s="264"/>
      <c r="O355" s="264"/>
    </row>
    <row r="356" spans="1:15" ht="15.75" x14ac:dyDescent="0.25">
      <c r="A356" s="345"/>
      <c r="B356" s="346"/>
      <c r="C356" s="346"/>
      <c r="D356" s="347"/>
      <c r="E356" s="347"/>
      <c r="F356" s="347"/>
      <c r="G356" s="347"/>
      <c r="H356" s="347"/>
      <c r="I356" s="347"/>
      <c r="J356" s="347"/>
      <c r="K356" s="347"/>
      <c r="L356" s="347"/>
      <c r="M356" s="347"/>
      <c r="N356" s="347"/>
      <c r="O356" s="348"/>
    </row>
    <row r="357" spans="1:15" ht="15.75" x14ac:dyDescent="0.25">
      <c r="A357" s="36" t="s">
        <v>101</v>
      </c>
      <c r="B357" s="36" t="s">
        <v>49</v>
      </c>
      <c r="C357" s="37"/>
      <c r="D357" s="242" t="s">
        <v>78</v>
      </c>
      <c r="E357" s="242" t="s">
        <v>79</v>
      </c>
      <c r="F357" s="242" t="s">
        <v>80</v>
      </c>
      <c r="G357" s="242" t="s">
        <v>81</v>
      </c>
      <c r="H357" s="242" t="s">
        <v>82</v>
      </c>
      <c r="I357" s="242" t="s">
        <v>83</v>
      </c>
      <c r="J357" s="242" t="s">
        <v>84</v>
      </c>
      <c r="K357" s="242" t="s">
        <v>85</v>
      </c>
      <c r="L357" s="242" t="s">
        <v>86</v>
      </c>
      <c r="M357" s="242" t="s">
        <v>87</v>
      </c>
      <c r="N357" s="242" t="s">
        <v>88</v>
      </c>
      <c r="O357" s="242" t="s">
        <v>89</v>
      </c>
    </row>
    <row r="358" spans="1:15" ht="31.5" x14ac:dyDescent="0.25">
      <c r="A358" s="2262" t="s">
        <v>742</v>
      </c>
      <c r="B358" s="2264">
        <v>0.5</v>
      </c>
      <c r="C358" s="276" t="s">
        <v>90</v>
      </c>
      <c r="D358" s="263">
        <v>6</v>
      </c>
      <c r="E358" s="263">
        <v>6</v>
      </c>
      <c r="F358" s="263">
        <v>6</v>
      </c>
      <c r="G358" s="263">
        <v>6</v>
      </c>
      <c r="H358" s="263">
        <v>6</v>
      </c>
      <c r="I358" s="263">
        <v>6</v>
      </c>
      <c r="J358" s="263">
        <v>6</v>
      </c>
      <c r="K358" s="263">
        <v>6</v>
      </c>
      <c r="L358" s="263">
        <v>6</v>
      </c>
      <c r="M358" s="263">
        <v>6</v>
      </c>
      <c r="N358" s="263">
        <v>6</v>
      </c>
      <c r="O358" s="263">
        <v>6</v>
      </c>
    </row>
    <row r="359" spans="1:15" x14ac:dyDescent="0.25">
      <c r="A359" s="2263"/>
      <c r="B359" s="2265"/>
      <c r="C359" s="277" t="s">
        <v>91</v>
      </c>
      <c r="D359" s="264">
        <v>0</v>
      </c>
      <c r="E359" s="264">
        <v>1</v>
      </c>
      <c r="F359" s="264">
        <v>1</v>
      </c>
      <c r="G359" s="264">
        <v>3</v>
      </c>
      <c r="H359" s="264">
        <v>5</v>
      </c>
      <c r="I359" s="264">
        <v>7</v>
      </c>
      <c r="J359" s="264">
        <v>5</v>
      </c>
      <c r="K359" s="264">
        <v>5</v>
      </c>
      <c r="L359" s="264">
        <v>6</v>
      </c>
      <c r="M359" s="264"/>
      <c r="N359" s="264"/>
      <c r="O359" s="264"/>
    </row>
    <row r="360" spans="1:15" x14ac:dyDescent="0.25">
      <c r="A360" s="2266"/>
      <c r="B360" s="2267"/>
      <c r="C360" s="2267"/>
      <c r="D360" s="2267"/>
      <c r="E360" s="2267"/>
      <c r="F360" s="2267"/>
      <c r="G360" s="2267"/>
      <c r="H360" s="2267"/>
      <c r="I360" s="2267"/>
      <c r="J360" s="2267"/>
      <c r="K360" s="2267"/>
      <c r="L360" s="2267"/>
      <c r="M360" s="2267"/>
      <c r="N360" s="2267"/>
      <c r="O360" s="2268"/>
    </row>
    <row r="361" spans="1:15" ht="31.5" x14ac:dyDescent="0.25">
      <c r="A361" s="2252" t="s">
        <v>743</v>
      </c>
      <c r="B361" s="2253"/>
      <c r="C361" s="242" t="s">
        <v>744</v>
      </c>
      <c r="D361" s="242" t="s">
        <v>78</v>
      </c>
      <c r="E361" s="242" t="s">
        <v>79</v>
      </c>
      <c r="F361" s="242" t="s">
        <v>80</v>
      </c>
      <c r="G361" s="242" t="s">
        <v>81</v>
      </c>
      <c r="H361" s="242" t="s">
        <v>82</v>
      </c>
      <c r="I361" s="242" t="s">
        <v>83</v>
      </c>
      <c r="J361" s="242" t="s">
        <v>84</v>
      </c>
      <c r="K361" s="242" t="s">
        <v>85</v>
      </c>
      <c r="L361" s="242" t="s">
        <v>86</v>
      </c>
      <c r="M361" s="242" t="s">
        <v>87</v>
      </c>
      <c r="N361" s="242" t="s">
        <v>88</v>
      </c>
      <c r="O361" s="242" t="s">
        <v>89</v>
      </c>
    </row>
    <row r="362" spans="1:15" ht="60" x14ac:dyDescent="0.25">
      <c r="A362" s="326" t="s">
        <v>745</v>
      </c>
      <c r="B362" s="326" t="s">
        <v>746</v>
      </c>
      <c r="C362" s="349"/>
      <c r="D362" s="350"/>
      <c r="E362" s="350"/>
      <c r="F362" s="350"/>
      <c r="G362" s="350"/>
      <c r="H362" s="350"/>
      <c r="I362" s="350"/>
      <c r="J362" s="349"/>
      <c r="K362" s="349"/>
      <c r="L362" s="349"/>
      <c r="M362" s="349"/>
      <c r="N362" s="350"/>
      <c r="O362" s="350"/>
    </row>
    <row r="363" spans="1:15" ht="60" x14ac:dyDescent="0.25">
      <c r="A363" s="351" t="s">
        <v>747</v>
      </c>
      <c r="B363" s="326" t="s">
        <v>746</v>
      </c>
      <c r="C363" s="349"/>
      <c r="D363" s="352"/>
      <c r="E363" s="352"/>
      <c r="F363" s="352"/>
      <c r="G363" s="352"/>
      <c r="H363" s="352"/>
      <c r="I363" s="352"/>
      <c r="J363" s="352"/>
      <c r="K363" s="352"/>
      <c r="L363" s="353"/>
      <c r="M363" s="353"/>
      <c r="N363" s="352"/>
      <c r="O363" s="352"/>
    </row>
    <row r="364" spans="1:15" ht="15.75" x14ac:dyDescent="0.25">
      <c r="A364" s="2254" t="s">
        <v>748</v>
      </c>
      <c r="B364" s="2255"/>
      <c r="C364" s="2255"/>
      <c r="D364" s="354" t="s">
        <v>749</v>
      </c>
      <c r="E364" s="355" t="s">
        <v>750</v>
      </c>
      <c r="F364" s="355" t="s">
        <v>751</v>
      </c>
      <c r="G364" s="355" t="s">
        <v>752</v>
      </c>
      <c r="H364" s="355" t="s">
        <v>753</v>
      </c>
      <c r="I364" s="355" t="s">
        <v>754</v>
      </c>
      <c r="J364" s="355" t="s">
        <v>755</v>
      </c>
      <c r="K364" s="355" t="s">
        <v>756</v>
      </c>
      <c r="L364" s="355" t="s">
        <v>757</v>
      </c>
      <c r="M364" s="355" t="s">
        <v>87</v>
      </c>
      <c r="N364" s="355" t="s">
        <v>88</v>
      </c>
      <c r="O364" s="355" t="s">
        <v>89</v>
      </c>
    </row>
    <row r="365" spans="1:15" ht="15.75" x14ac:dyDescent="0.25">
      <c r="A365" s="2256" t="s">
        <v>758</v>
      </c>
      <c r="B365" s="2242"/>
      <c r="C365" s="2243"/>
      <c r="D365" s="356"/>
      <c r="E365" s="357" t="s">
        <v>759</v>
      </c>
      <c r="F365" s="358" t="s">
        <v>759</v>
      </c>
      <c r="G365" s="357" t="s">
        <v>759</v>
      </c>
      <c r="H365" s="357" t="s">
        <v>759</v>
      </c>
      <c r="I365" s="357" t="s">
        <v>759</v>
      </c>
      <c r="J365" s="357" t="s">
        <v>759</v>
      </c>
      <c r="K365" s="359"/>
      <c r="L365" s="359"/>
      <c r="M365" s="359"/>
      <c r="N365" s="359"/>
      <c r="O365" s="359"/>
    </row>
    <row r="366" spans="1:15" ht="15.75" x14ac:dyDescent="0.25">
      <c r="A366" s="2241" t="s">
        <v>760</v>
      </c>
      <c r="B366" s="2242"/>
      <c r="C366" s="2243"/>
      <c r="D366" s="356"/>
      <c r="E366" s="359"/>
      <c r="F366" s="358"/>
      <c r="G366" s="359"/>
      <c r="H366" s="357" t="s">
        <v>759</v>
      </c>
      <c r="I366" s="359"/>
      <c r="J366" s="359"/>
      <c r="K366" s="359"/>
      <c r="L366" s="359"/>
      <c r="M366" s="359"/>
      <c r="N366" s="359"/>
      <c r="O366" s="359"/>
    </row>
    <row r="367" spans="1:15" ht="15.75" x14ac:dyDescent="0.25">
      <c r="A367" s="2241" t="s">
        <v>761</v>
      </c>
      <c r="B367" s="2242"/>
      <c r="C367" s="2243"/>
      <c r="D367" s="356"/>
      <c r="E367" s="360">
        <v>1</v>
      </c>
      <c r="F367" s="361"/>
      <c r="G367" s="360"/>
      <c r="H367" s="360"/>
      <c r="I367" s="357">
        <v>1</v>
      </c>
      <c r="J367" s="357">
        <v>1</v>
      </c>
      <c r="K367" s="357">
        <v>2</v>
      </c>
      <c r="L367" s="357">
        <v>2</v>
      </c>
      <c r="M367" s="359"/>
      <c r="N367" s="359"/>
      <c r="O367" s="359"/>
    </row>
    <row r="368" spans="1:15" ht="15.75" x14ac:dyDescent="0.25">
      <c r="A368" s="2241" t="s">
        <v>762</v>
      </c>
      <c r="B368" s="2242"/>
      <c r="C368" s="2243"/>
      <c r="D368" s="362"/>
      <c r="E368" s="356"/>
      <c r="F368" s="356">
        <v>1</v>
      </c>
      <c r="G368" s="356">
        <v>3</v>
      </c>
      <c r="H368" s="356">
        <v>1</v>
      </c>
      <c r="I368" s="357">
        <v>3</v>
      </c>
      <c r="J368" s="357">
        <v>3</v>
      </c>
      <c r="K368" s="357">
        <v>1</v>
      </c>
      <c r="L368" s="357">
        <v>2</v>
      </c>
      <c r="M368" s="359"/>
      <c r="N368" s="359"/>
      <c r="O368" s="359"/>
    </row>
    <row r="369" spans="1:15" ht="15.75" x14ac:dyDescent="0.25">
      <c r="A369" s="2241" t="s">
        <v>763</v>
      </c>
      <c r="B369" s="2242"/>
      <c r="C369" s="2243"/>
      <c r="D369" s="362"/>
      <c r="E369" s="356"/>
      <c r="F369" s="356"/>
      <c r="G369" s="356"/>
      <c r="H369" s="356">
        <v>4</v>
      </c>
      <c r="I369" s="357">
        <v>3</v>
      </c>
      <c r="J369" s="357">
        <v>1</v>
      </c>
      <c r="K369" s="357">
        <v>2</v>
      </c>
      <c r="L369" s="357">
        <v>2</v>
      </c>
      <c r="M369" s="359"/>
      <c r="N369" s="359"/>
      <c r="O369" s="359"/>
    </row>
    <row r="370" spans="1:15" ht="15.75" x14ac:dyDescent="0.25">
      <c r="A370" s="2241"/>
      <c r="B370" s="2242"/>
      <c r="C370" s="2243"/>
      <c r="D370" s="362"/>
      <c r="E370" s="356"/>
      <c r="F370" s="356"/>
      <c r="G370" s="356"/>
      <c r="H370" s="356"/>
      <c r="I370" s="357"/>
      <c r="J370" s="363"/>
      <c r="K370" s="359"/>
      <c r="L370" s="359"/>
      <c r="M370" s="359"/>
      <c r="N370" s="359"/>
      <c r="O370" s="359"/>
    </row>
    <row r="371" spans="1:15" ht="15.75" x14ac:dyDescent="0.25">
      <c r="A371" s="2241"/>
      <c r="B371" s="2242"/>
      <c r="C371" s="2243"/>
      <c r="D371" s="362"/>
      <c r="E371" s="356"/>
      <c r="F371" s="356"/>
      <c r="G371" s="356"/>
      <c r="H371" s="356"/>
      <c r="I371" s="357"/>
      <c r="J371" s="363"/>
      <c r="K371" s="359"/>
      <c r="L371" s="359"/>
      <c r="M371" s="359"/>
      <c r="N371" s="359"/>
      <c r="O371" s="359"/>
    </row>
    <row r="372" spans="1:15" ht="16.5" thickBot="1" x14ac:dyDescent="0.3">
      <c r="A372" s="2241"/>
      <c r="B372" s="2244"/>
      <c r="C372" s="2245"/>
      <c r="D372" s="362"/>
      <c r="E372" s="356"/>
      <c r="F372" s="356"/>
      <c r="G372" s="356"/>
      <c r="H372" s="356"/>
      <c r="I372" s="357"/>
      <c r="J372" s="363"/>
      <c r="K372" s="363"/>
      <c r="L372" s="359"/>
      <c r="M372" s="359"/>
      <c r="N372" s="359"/>
      <c r="O372" s="359"/>
    </row>
    <row r="373" spans="1:15" ht="15.75" thickBot="1" x14ac:dyDescent="0.3">
      <c r="A373" s="2246" t="s">
        <v>764</v>
      </c>
      <c r="B373" s="2247"/>
      <c r="C373" s="2247"/>
      <c r="D373" s="2247"/>
      <c r="E373" s="2247"/>
      <c r="F373" s="2247"/>
      <c r="G373" s="2247"/>
      <c r="H373" s="2247"/>
      <c r="I373" s="2247"/>
      <c r="J373" s="2247"/>
      <c r="K373" s="2247"/>
      <c r="L373" s="2247"/>
      <c r="M373" s="2247"/>
      <c r="N373" s="2247"/>
      <c r="O373" s="2248"/>
    </row>
    <row r="374" spans="1:15" x14ac:dyDescent="0.25">
      <c r="A374" s="2249" t="s">
        <v>765</v>
      </c>
      <c r="B374" s="2250"/>
      <c r="C374" s="2250"/>
      <c r="D374" s="2250"/>
      <c r="E374" s="2250"/>
      <c r="F374" s="2250"/>
      <c r="G374" s="2250"/>
      <c r="H374" s="2250"/>
      <c r="I374" s="2250"/>
      <c r="J374" s="2250"/>
      <c r="K374" s="2250"/>
      <c r="L374" s="2250"/>
      <c r="M374" s="2250"/>
      <c r="N374" s="2250"/>
      <c r="O374" s="2251"/>
    </row>
    <row r="375" spans="1:15" x14ac:dyDescent="0.25">
      <c r="A375" s="2236" t="s">
        <v>766</v>
      </c>
      <c r="B375" s="2237"/>
      <c r="C375" s="2237"/>
      <c r="D375" s="2237"/>
      <c r="E375" s="2237"/>
      <c r="F375" s="2237"/>
      <c r="G375" s="2237"/>
      <c r="H375" s="2237"/>
      <c r="I375" s="2237"/>
      <c r="J375" s="2237"/>
      <c r="K375" s="2237"/>
      <c r="L375" s="2237"/>
      <c r="M375" s="2237"/>
      <c r="N375" s="2237"/>
      <c r="O375" s="2237"/>
    </row>
    <row r="376" spans="1:15" x14ac:dyDescent="0.25">
      <c r="A376" s="2238" t="s">
        <v>767</v>
      </c>
      <c r="B376" s="2239"/>
      <c r="C376" s="2239"/>
      <c r="D376" s="2239"/>
      <c r="E376" s="2239"/>
      <c r="F376" s="2239"/>
      <c r="G376" s="2239"/>
      <c r="H376" s="2239"/>
      <c r="I376" s="2239"/>
      <c r="J376" s="2239"/>
      <c r="K376" s="2239"/>
      <c r="L376" s="2239"/>
      <c r="M376" s="2239"/>
      <c r="N376" s="2239"/>
      <c r="O376" s="2240"/>
    </row>
    <row r="377" spans="1:15" ht="15.75" x14ac:dyDescent="0.25">
      <c r="A377" s="2236" t="s">
        <v>768</v>
      </c>
      <c r="B377" s="2236"/>
      <c r="C377" s="2236"/>
      <c r="D377" s="2236"/>
      <c r="E377" s="2236"/>
      <c r="F377" s="2236"/>
      <c r="G377" s="2236"/>
      <c r="H377" s="2236"/>
      <c r="I377" s="2236"/>
      <c r="J377" s="2236"/>
      <c r="K377" s="2236"/>
      <c r="L377" s="2236"/>
      <c r="M377" s="2236"/>
      <c r="N377" s="2236"/>
      <c r="O377" s="2236"/>
    </row>
  </sheetData>
  <sheetProtection password="E09B" sheet="1" objects="1" scenarios="1" selectLockedCells="1" selectUnlockedCells="1"/>
  <mergeCells count="467">
    <mergeCell ref="B1:O1"/>
    <mergeCell ref="B2:O2"/>
    <mergeCell ref="B3:O3"/>
    <mergeCell ref="B6:J6"/>
    <mergeCell ref="K6:N6"/>
    <mergeCell ref="B8:O8"/>
    <mergeCell ref="A18:C19"/>
    <mergeCell ref="O18:O19"/>
    <mergeCell ref="E13:H13"/>
    <mergeCell ref="L13:N13"/>
    <mergeCell ref="E14:H14"/>
    <mergeCell ref="L14:N14"/>
    <mergeCell ref="E15:H15"/>
    <mergeCell ref="L15:N15"/>
    <mergeCell ref="E9:H9"/>
    <mergeCell ref="L9:N9"/>
    <mergeCell ref="A10:D17"/>
    <mergeCell ref="E10:H10"/>
    <mergeCell ref="J10:K17"/>
    <mergeCell ref="L10:N10"/>
    <mergeCell ref="E11:H11"/>
    <mergeCell ref="L11:N11"/>
    <mergeCell ref="E12:H12"/>
    <mergeCell ref="L12:N12"/>
    <mergeCell ref="F20:G20"/>
    <mergeCell ref="H20:I20"/>
    <mergeCell ref="K20:L20"/>
    <mergeCell ref="M20:O20"/>
    <mergeCell ref="F21:G21"/>
    <mergeCell ref="H21:I21"/>
    <mergeCell ref="K21:L21"/>
    <mergeCell ref="M21:O21"/>
    <mergeCell ref="E16:H16"/>
    <mergeCell ref="L16:N16"/>
    <mergeCell ref="E17:H17"/>
    <mergeCell ref="L17:N17"/>
    <mergeCell ref="A24:F25"/>
    <mergeCell ref="G24:O25"/>
    <mergeCell ref="A26:F26"/>
    <mergeCell ref="G26:O26"/>
    <mergeCell ref="A27:F28"/>
    <mergeCell ref="G27:O28"/>
    <mergeCell ref="A22:B22"/>
    <mergeCell ref="C22:G22"/>
    <mergeCell ref="H22:J22"/>
    <mergeCell ref="K22:O22"/>
    <mergeCell ref="A23:F23"/>
    <mergeCell ref="G23:O23"/>
    <mergeCell ref="A40:A41"/>
    <mergeCell ref="B40:B41"/>
    <mergeCell ref="A42:A43"/>
    <mergeCell ref="B42:B43"/>
    <mergeCell ref="A44:A45"/>
    <mergeCell ref="B44:B45"/>
    <mergeCell ref="D30:O30"/>
    <mergeCell ref="A32:C32"/>
    <mergeCell ref="A33:C33"/>
    <mergeCell ref="A36:A37"/>
    <mergeCell ref="B36:B37"/>
    <mergeCell ref="A38:A39"/>
    <mergeCell ref="B38:B39"/>
    <mergeCell ref="A52:A53"/>
    <mergeCell ref="B52:B53"/>
    <mergeCell ref="A54:A55"/>
    <mergeCell ref="B54:B55"/>
    <mergeCell ref="A56:A57"/>
    <mergeCell ref="B56:B57"/>
    <mergeCell ref="A46:A47"/>
    <mergeCell ref="B46:B47"/>
    <mergeCell ref="A48:A49"/>
    <mergeCell ref="B48:B49"/>
    <mergeCell ref="A50:A51"/>
    <mergeCell ref="B50:B51"/>
    <mergeCell ref="A64:A65"/>
    <mergeCell ref="B64:B65"/>
    <mergeCell ref="A66:A67"/>
    <mergeCell ref="B66:B67"/>
    <mergeCell ref="A68:A69"/>
    <mergeCell ref="B68:B69"/>
    <mergeCell ref="A58:A59"/>
    <mergeCell ref="B58:B59"/>
    <mergeCell ref="A60:A61"/>
    <mergeCell ref="B60:B61"/>
    <mergeCell ref="A62:A63"/>
    <mergeCell ref="B62:B63"/>
    <mergeCell ref="A76:A77"/>
    <mergeCell ref="B76:B77"/>
    <mergeCell ref="A78:A79"/>
    <mergeCell ref="B78:B79"/>
    <mergeCell ref="A80:A81"/>
    <mergeCell ref="B80:B81"/>
    <mergeCell ref="A70:A71"/>
    <mergeCell ref="B70:B71"/>
    <mergeCell ref="A72:A73"/>
    <mergeCell ref="B72:B73"/>
    <mergeCell ref="A74:A75"/>
    <mergeCell ref="B74:B75"/>
    <mergeCell ref="A88:A89"/>
    <mergeCell ref="B88:B89"/>
    <mergeCell ref="A90:A91"/>
    <mergeCell ref="B90:B91"/>
    <mergeCell ref="A92:A93"/>
    <mergeCell ref="B92:B93"/>
    <mergeCell ref="A82:A83"/>
    <mergeCell ref="B82:B83"/>
    <mergeCell ref="A84:A85"/>
    <mergeCell ref="B84:B85"/>
    <mergeCell ref="A86:A87"/>
    <mergeCell ref="B86:B87"/>
    <mergeCell ref="A100:A101"/>
    <mergeCell ref="B100:B101"/>
    <mergeCell ref="A102:A103"/>
    <mergeCell ref="B102:B103"/>
    <mergeCell ref="A104:A105"/>
    <mergeCell ref="B104:B105"/>
    <mergeCell ref="A94:A95"/>
    <mergeCell ref="B94:B95"/>
    <mergeCell ref="A96:A97"/>
    <mergeCell ref="B96:B97"/>
    <mergeCell ref="A98:A99"/>
    <mergeCell ref="B98:B99"/>
    <mergeCell ref="A112:A113"/>
    <mergeCell ref="B112:B113"/>
    <mergeCell ref="A114:A115"/>
    <mergeCell ref="B114:B115"/>
    <mergeCell ref="A116:A117"/>
    <mergeCell ref="B116:B117"/>
    <mergeCell ref="A106:A107"/>
    <mergeCell ref="B106:B107"/>
    <mergeCell ref="A108:A109"/>
    <mergeCell ref="B108:B109"/>
    <mergeCell ref="A110:A111"/>
    <mergeCell ref="B110:B111"/>
    <mergeCell ref="A124:A125"/>
    <mergeCell ref="B124:B125"/>
    <mergeCell ref="A126:A127"/>
    <mergeCell ref="B126:B127"/>
    <mergeCell ref="A128:A129"/>
    <mergeCell ref="B128:B129"/>
    <mergeCell ref="A118:A119"/>
    <mergeCell ref="B118:B119"/>
    <mergeCell ref="A120:A121"/>
    <mergeCell ref="B120:B121"/>
    <mergeCell ref="A122:A123"/>
    <mergeCell ref="B122:B123"/>
    <mergeCell ref="L138:N138"/>
    <mergeCell ref="E139:H139"/>
    <mergeCell ref="L139:N139"/>
    <mergeCell ref="E140:H140"/>
    <mergeCell ref="L140:N140"/>
    <mergeCell ref="E141:H141"/>
    <mergeCell ref="L141:N141"/>
    <mergeCell ref="B133:J133"/>
    <mergeCell ref="K133:N133"/>
    <mergeCell ref="B135:O135"/>
    <mergeCell ref="E136:H136"/>
    <mergeCell ref="L136:N136"/>
    <mergeCell ref="A137:D144"/>
    <mergeCell ref="E137:H137"/>
    <mergeCell ref="J137:K144"/>
    <mergeCell ref="L137:N137"/>
    <mergeCell ref="E138:H138"/>
    <mergeCell ref="F147:G147"/>
    <mergeCell ref="H147:I147"/>
    <mergeCell ref="K147:L147"/>
    <mergeCell ref="M147:O147"/>
    <mergeCell ref="F148:G148"/>
    <mergeCell ref="H148:I148"/>
    <mergeCell ref="K148:L148"/>
    <mergeCell ref="M148:O148"/>
    <mergeCell ref="E142:H142"/>
    <mergeCell ref="L142:N142"/>
    <mergeCell ref="E143:H143"/>
    <mergeCell ref="L143:N143"/>
    <mergeCell ref="E144:H144"/>
    <mergeCell ref="L144:N144"/>
    <mergeCell ref="A151:F152"/>
    <mergeCell ref="G151:O152"/>
    <mergeCell ref="A153:F153"/>
    <mergeCell ref="G153:O153"/>
    <mergeCell ref="A154:F155"/>
    <mergeCell ref="G154:O155"/>
    <mergeCell ref="A149:B149"/>
    <mergeCell ref="C149:G149"/>
    <mergeCell ref="H149:J149"/>
    <mergeCell ref="K149:O149"/>
    <mergeCell ref="A150:F150"/>
    <mergeCell ref="G150:O150"/>
    <mergeCell ref="D157:O157"/>
    <mergeCell ref="A159:C159"/>
    <mergeCell ref="A160:C160"/>
    <mergeCell ref="A161:O161"/>
    <mergeCell ref="C162:E162"/>
    <mergeCell ref="F162:G162"/>
    <mergeCell ref="H162:I162"/>
    <mergeCell ref="K162:L162"/>
    <mergeCell ref="M162:O162"/>
    <mergeCell ref="C163:E163"/>
    <mergeCell ref="F163:G163"/>
    <mergeCell ref="H163:I163"/>
    <mergeCell ref="K163:L163"/>
    <mergeCell ref="M163:O163"/>
    <mergeCell ref="A164:B164"/>
    <mergeCell ref="C164:G164"/>
    <mergeCell ref="H164:J164"/>
    <mergeCell ref="K164:O164"/>
    <mergeCell ref="A169:F170"/>
    <mergeCell ref="G169:O170"/>
    <mergeCell ref="A171:O171"/>
    <mergeCell ref="A173:A174"/>
    <mergeCell ref="B173:B174"/>
    <mergeCell ref="A175:A176"/>
    <mergeCell ref="B175:B176"/>
    <mergeCell ref="A165:F165"/>
    <mergeCell ref="G165:O165"/>
    <mergeCell ref="A166:F167"/>
    <mergeCell ref="G166:O167"/>
    <mergeCell ref="A168:F168"/>
    <mergeCell ref="G168:O168"/>
    <mergeCell ref="A177:A179"/>
    <mergeCell ref="B177:C177"/>
    <mergeCell ref="B180:J180"/>
    <mergeCell ref="K180:N180"/>
    <mergeCell ref="B182:O182"/>
    <mergeCell ref="A183:D187"/>
    <mergeCell ref="E183:I183"/>
    <mergeCell ref="J183:K187"/>
    <mergeCell ref="L183:O183"/>
    <mergeCell ref="E184:I184"/>
    <mergeCell ref="F190:G190"/>
    <mergeCell ref="H190:I190"/>
    <mergeCell ref="K190:L190"/>
    <mergeCell ref="M190:O190"/>
    <mergeCell ref="F191:G191"/>
    <mergeCell ref="H191:I191"/>
    <mergeCell ref="K191:L191"/>
    <mergeCell ref="M191:O191"/>
    <mergeCell ref="L184:O184"/>
    <mergeCell ref="E185:I185"/>
    <mergeCell ref="L185:O185"/>
    <mergeCell ref="E186:I186"/>
    <mergeCell ref="L186:O186"/>
    <mergeCell ref="E187:I187"/>
    <mergeCell ref="L187:O187"/>
    <mergeCell ref="A194:F195"/>
    <mergeCell ref="G194:O195"/>
    <mergeCell ref="A196:F196"/>
    <mergeCell ref="G196:O196"/>
    <mergeCell ref="A197:F198"/>
    <mergeCell ref="G197:O198"/>
    <mergeCell ref="A192:B192"/>
    <mergeCell ref="C192:G192"/>
    <mergeCell ref="H192:J192"/>
    <mergeCell ref="K192:O192"/>
    <mergeCell ref="A193:F193"/>
    <mergeCell ref="G193:O193"/>
    <mergeCell ref="A210:A211"/>
    <mergeCell ref="B210:B211"/>
    <mergeCell ref="A212:A213"/>
    <mergeCell ref="B212:B213"/>
    <mergeCell ref="A214:A215"/>
    <mergeCell ref="B214:B215"/>
    <mergeCell ref="D200:O200"/>
    <mergeCell ref="A202:C202"/>
    <mergeCell ref="A203:C203"/>
    <mergeCell ref="A206:A207"/>
    <mergeCell ref="B206:B207"/>
    <mergeCell ref="A208:A209"/>
    <mergeCell ref="B208:B209"/>
    <mergeCell ref="E225:I225"/>
    <mergeCell ref="L225:O225"/>
    <mergeCell ref="E226:I226"/>
    <mergeCell ref="L226:O226"/>
    <mergeCell ref="E227:I227"/>
    <mergeCell ref="L227:O227"/>
    <mergeCell ref="A218:O218"/>
    <mergeCell ref="B219:J219"/>
    <mergeCell ref="K219:N219"/>
    <mergeCell ref="B221:O221"/>
    <mergeCell ref="A223:D227"/>
    <mergeCell ref="E223:I223"/>
    <mergeCell ref="J223:K227"/>
    <mergeCell ref="L223:O223"/>
    <mergeCell ref="E224:I224"/>
    <mergeCell ref="L224:O224"/>
    <mergeCell ref="A231:B231"/>
    <mergeCell ref="C231:G231"/>
    <mergeCell ref="H231:J231"/>
    <mergeCell ref="K231:O231"/>
    <mergeCell ref="A232:F232"/>
    <mergeCell ref="G232:O232"/>
    <mergeCell ref="F229:G229"/>
    <mergeCell ref="H229:I229"/>
    <mergeCell ref="K229:L229"/>
    <mergeCell ref="M229:O229"/>
    <mergeCell ref="F230:G230"/>
    <mergeCell ref="H230:I230"/>
    <mergeCell ref="K230:L230"/>
    <mergeCell ref="M230:O230"/>
    <mergeCell ref="D239:O239"/>
    <mergeCell ref="A241:C241"/>
    <mergeCell ref="A242:C242"/>
    <mergeCell ref="C244:E244"/>
    <mergeCell ref="F244:G244"/>
    <mergeCell ref="H244:I244"/>
    <mergeCell ref="K244:L244"/>
    <mergeCell ref="M244:O244"/>
    <mergeCell ref="A233:F234"/>
    <mergeCell ref="G233:O234"/>
    <mergeCell ref="A235:F235"/>
    <mergeCell ref="G235:O235"/>
    <mergeCell ref="A236:F237"/>
    <mergeCell ref="G236:O237"/>
    <mergeCell ref="A247:F247"/>
    <mergeCell ref="G247:O247"/>
    <mergeCell ref="A248:F249"/>
    <mergeCell ref="G248:O249"/>
    <mergeCell ref="A250:F250"/>
    <mergeCell ref="G250:O250"/>
    <mergeCell ref="C245:E245"/>
    <mergeCell ref="F245:G245"/>
    <mergeCell ref="H245:I245"/>
    <mergeCell ref="K245:L245"/>
    <mergeCell ref="M245:O245"/>
    <mergeCell ref="A246:B246"/>
    <mergeCell ref="C246:G246"/>
    <mergeCell ref="H246:J246"/>
    <mergeCell ref="K246:O246"/>
    <mergeCell ref="A258:A259"/>
    <mergeCell ref="B258:B259"/>
    <mergeCell ref="A260:A261"/>
    <mergeCell ref="B260:B261"/>
    <mergeCell ref="A262:A263"/>
    <mergeCell ref="B262:B263"/>
    <mergeCell ref="A251:F251"/>
    <mergeCell ref="G251:O251"/>
    <mergeCell ref="A254:A255"/>
    <mergeCell ref="B254:B255"/>
    <mergeCell ref="A256:A257"/>
    <mergeCell ref="B256:B257"/>
    <mergeCell ref="A270:A271"/>
    <mergeCell ref="B270:B271"/>
    <mergeCell ref="A272:A273"/>
    <mergeCell ref="B272:B273"/>
    <mergeCell ref="A274:A275"/>
    <mergeCell ref="B274:B275"/>
    <mergeCell ref="A264:A265"/>
    <mergeCell ref="B264:B265"/>
    <mergeCell ref="A266:A267"/>
    <mergeCell ref="B266:B267"/>
    <mergeCell ref="A268:A269"/>
    <mergeCell ref="B268:B269"/>
    <mergeCell ref="A282:A283"/>
    <mergeCell ref="B282:B283"/>
    <mergeCell ref="A284:A285"/>
    <mergeCell ref="B284:B285"/>
    <mergeCell ref="A286:A287"/>
    <mergeCell ref="B286:B287"/>
    <mergeCell ref="A276:A277"/>
    <mergeCell ref="B276:B277"/>
    <mergeCell ref="A278:A279"/>
    <mergeCell ref="B278:B279"/>
    <mergeCell ref="A280:A281"/>
    <mergeCell ref="B280:B281"/>
    <mergeCell ref="A294:A295"/>
    <mergeCell ref="B294:B295"/>
    <mergeCell ref="A296:A297"/>
    <mergeCell ref="B296:B297"/>
    <mergeCell ref="A298:A299"/>
    <mergeCell ref="B298:B299"/>
    <mergeCell ref="A288:A289"/>
    <mergeCell ref="B288:B289"/>
    <mergeCell ref="A290:A291"/>
    <mergeCell ref="B290:B291"/>
    <mergeCell ref="A292:A293"/>
    <mergeCell ref="B292:B293"/>
    <mergeCell ref="A306:A307"/>
    <mergeCell ref="B306:B307"/>
    <mergeCell ref="A308:A309"/>
    <mergeCell ref="B308:B309"/>
    <mergeCell ref="B313:J313"/>
    <mergeCell ref="K313:N313"/>
    <mergeCell ref="A300:A301"/>
    <mergeCell ref="B300:B301"/>
    <mergeCell ref="A302:A303"/>
    <mergeCell ref="B302:B303"/>
    <mergeCell ref="A304:A305"/>
    <mergeCell ref="B304:B305"/>
    <mergeCell ref="L320:O320"/>
    <mergeCell ref="E321:I321"/>
    <mergeCell ref="L321:O321"/>
    <mergeCell ref="F323:G323"/>
    <mergeCell ref="H323:I323"/>
    <mergeCell ref="K323:L323"/>
    <mergeCell ref="M323:O323"/>
    <mergeCell ref="B315:O315"/>
    <mergeCell ref="A317:D321"/>
    <mergeCell ref="E317:I317"/>
    <mergeCell ref="J317:K321"/>
    <mergeCell ref="L317:O317"/>
    <mergeCell ref="E318:I318"/>
    <mergeCell ref="L318:O318"/>
    <mergeCell ref="E319:I319"/>
    <mergeCell ref="L319:O319"/>
    <mergeCell ref="E320:I320"/>
    <mergeCell ref="A326:F326"/>
    <mergeCell ref="G326:O326"/>
    <mergeCell ref="A327:F328"/>
    <mergeCell ref="G327:O328"/>
    <mergeCell ref="A329:F329"/>
    <mergeCell ref="G329:O329"/>
    <mergeCell ref="F324:G324"/>
    <mergeCell ref="H324:I324"/>
    <mergeCell ref="K324:L324"/>
    <mergeCell ref="M324:O324"/>
    <mergeCell ref="A325:B325"/>
    <mergeCell ref="C325:G325"/>
    <mergeCell ref="H325:J325"/>
    <mergeCell ref="K325:O325"/>
    <mergeCell ref="F342:G342"/>
    <mergeCell ref="H342:I342"/>
    <mergeCell ref="K342:L342"/>
    <mergeCell ref="M342:O342"/>
    <mergeCell ref="F343:G343"/>
    <mergeCell ref="H343:I343"/>
    <mergeCell ref="K343:L343"/>
    <mergeCell ref="M343:O343"/>
    <mergeCell ref="A330:F331"/>
    <mergeCell ref="G330:O331"/>
    <mergeCell ref="D333:O333"/>
    <mergeCell ref="A335:C335"/>
    <mergeCell ref="A336:C336"/>
    <mergeCell ref="A339:A340"/>
    <mergeCell ref="B339:B340"/>
    <mergeCell ref="A346:F347"/>
    <mergeCell ref="G346:O347"/>
    <mergeCell ref="A348:F348"/>
    <mergeCell ref="G348:O348"/>
    <mergeCell ref="A349:F350"/>
    <mergeCell ref="G349:O350"/>
    <mergeCell ref="A344:B344"/>
    <mergeCell ref="C344:G344"/>
    <mergeCell ref="H344:J344"/>
    <mergeCell ref="K344:O344"/>
    <mergeCell ref="A345:F345"/>
    <mergeCell ref="G345:O345"/>
    <mergeCell ref="A361:B361"/>
    <mergeCell ref="A364:C364"/>
    <mergeCell ref="A365:C365"/>
    <mergeCell ref="A366:C366"/>
    <mergeCell ref="A367:C367"/>
    <mergeCell ref="A368:C368"/>
    <mergeCell ref="D352:O352"/>
    <mergeCell ref="A354:C354"/>
    <mergeCell ref="A355:C355"/>
    <mergeCell ref="A358:A359"/>
    <mergeCell ref="B358:B359"/>
    <mergeCell ref="A360:O360"/>
    <mergeCell ref="A375:O375"/>
    <mergeCell ref="A376:O376"/>
    <mergeCell ref="A377:O377"/>
    <mergeCell ref="A369:C369"/>
    <mergeCell ref="A370:C370"/>
    <mergeCell ref="A371:C371"/>
    <mergeCell ref="A372:C372"/>
    <mergeCell ref="A373:O373"/>
    <mergeCell ref="A374:O37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opLeftCell="A121" workbookViewId="0">
      <selection activeCell="H152" sqref="H152"/>
    </sheetView>
  </sheetViews>
  <sheetFormatPr baseColWidth="10" defaultRowHeight="15" x14ac:dyDescent="0.25"/>
  <cols>
    <col min="1" max="1" width="15.85546875" customWidth="1"/>
    <col min="5" max="5" width="13.7109375" customWidth="1"/>
    <col min="9" max="9" width="14.140625" customWidth="1"/>
    <col min="15" max="15" width="14.42578125" customWidth="1"/>
  </cols>
  <sheetData>
    <row r="1" spans="1:15" ht="15.75" x14ac:dyDescent="0.25">
      <c r="A1" s="248" t="s">
        <v>2</v>
      </c>
      <c r="B1" s="1510" t="s">
        <v>515</v>
      </c>
      <c r="C1" s="1511"/>
      <c r="D1" s="1511"/>
      <c r="E1" s="1511"/>
      <c r="F1" s="1511"/>
      <c r="G1" s="1511"/>
      <c r="H1" s="1511"/>
      <c r="I1" s="1511"/>
      <c r="J1" s="1511"/>
      <c r="K1" s="1511"/>
      <c r="L1" s="1511"/>
      <c r="M1" s="1511"/>
      <c r="N1" s="1511"/>
      <c r="O1" s="1512"/>
    </row>
    <row r="2" spans="1:15" ht="15.75" x14ac:dyDescent="0.25">
      <c r="A2" s="249" t="s">
        <v>199</v>
      </c>
      <c r="B2" s="1510" t="s">
        <v>516</v>
      </c>
      <c r="C2" s="1511"/>
      <c r="D2" s="1511"/>
      <c r="E2" s="1511"/>
      <c r="F2" s="1511"/>
      <c r="G2" s="1511"/>
      <c r="H2" s="1511"/>
      <c r="I2" s="1511"/>
      <c r="J2" s="1511"/>
      <c r="K2" s="1511"/>
      <c r="L2" s="1511"/>
      <c r="M2" s="1511"/>
      <c r="N2" s="1511"/>
      <c r="O2" s="1512"/>
    </row>
    <row r="3" spans="1:15" ht="31.5" x14ac:dyDescent="0.25">
      <c r="A3" s="249" t="s">
        <v>5</v>
      </c>
      <c r="B3" s="1510"/>
      <c r="C3" s="1511"/>
      <c r="D3" s="1511"/>
      <c r="E3" s="1511"/>
      <c r="F3" s="1511"/>
      <c r="G3" s="1511"/>
      <c r="H3" s="1511"/>
      <c r="I3" s="1511"/>
      <c r="J3" s="1511"/>
      <c r="K3" s="1511"/>
      <c r="L3" s="1511"/>
      <c r="M3" s="1511"/>
      <c r="N3" s="1511"/>
      <c r="O3" s="1512"/>
    </row>
    <row r="4" spans="1:15" ht="15.75" x14ac:dyDescent="0.25">
      <c r="A4" s="243"/>
      <c r="B4" s="244"/>
      <c r="C4" s="243"/>
      <c r="D4" s="243"/>
      <c r="E4" s="243"/>
      <c r="F4" s="243"/>
      <c r="G4" s="243"/>
      <c r="H4" s="243"/>
      <c r="I4" s="243"/>
      <c r="J4" s="243"/>
      <c r="K4" s="243"/>
      <c r="L4" s="243"/>
      <c r="M4" s="244"/>
      <c r="N4" s="244"/>
      <c r="O4" s="243"/>
    </row>
    <row r="5" spans="1:15" ht="15.75" x14ac:dyDescent="0.25">
      <c r="A5" s="250"/>
      <c r="B5" s="251"/>
      <c r="C5" s="252"/>
      <c r="D5" s="252"/>
      <c r="E5" s="252"/>
      <c r="F5" s="252"/>
      <c r="G5" s="252"/>
      <c r="H5" s="252"/>
      <c r="I5" s="252"/>
      <c r="J5" s="252"/>
      <c r="K5" s="252"/>
      <c r="L5" s="253"/>
      <c r="M5" s="253"/>
      <c r="N5" s="253"/>
      <c r="O5" s="250"/>
    </row>
    <row r="6" spans="1:15" ht="31.5" x14ac:dyDescent="0.25">
      <c r="A6" s="254" t="s">
        <v>9</v>
      </c>
      <c r="B6" s="1046" t="s">
        <v>517</v>
      </c>
      <c r="C6" s="1047"/>
      <c r="D6" s="1047"/>
      <c r="E6" s="1047"/>
      <c r="F6" s="1047"/>
      <c r="G6" s="1047"/>
      <c r="H6" s="1047"/>
      <c r="I6" s="1047"/>
      <c r="J6" s="1048"/>
      <c r="K6" s="1052" t="s">
        <v>11</v>
      </c>
      <c r="L6" s="1052"/>
      <c r="M6" s="1052"/>
      <c r="N6" s="1052"/>
      <c r="O6" s="255">
        <v>0.2</v>
      </c>
    </row>
    <row r="7" spans="1:15" ht="15.75" x14ac:dyDescent="0.25">
      <c r="A7" s="256"/>
      <c r="B7" s="257"/>
      <c r="C7" s="258"/>
      <c r="D7" s="258"/>
      <c r="E7" s="258"/>
      <c r="F7" s="258"/>
      <c r="G7" s="258"/>
      <c r="H7" s="258"/>
      <c r="I7" s="258"/>
      <c r="J7" s="258"/>
      <c r="K7" s="258"/>
      <c r="L7" s="258"/>
      <c r="M7" s="258"/>
      <c r="N7" s="258"/>
      <c r="O7" s="256"/>
    </row>
    <row r="8" spans="1:15" ht="31.5" x14ac:dyDescent="0.25">
      <c r="A8" s="254" t="s">
        <v>202</v>
      </c>
      <c r="B8" s="1046"/>
      <c r="C8" s="1047"/>
      <c r="D8" s="1047"/>
      <c r="E8" s="1047"/>
      <c r="F8" s="1047"/>
      <c r="G8" s="1047"/>
      <c r="H8" s="1047"/>
      <c r="I8" s="1047"/>
      <c r="J8" s="1047"/>
      <c r="K8" s="1047"/>
      <c r="L8" s="1047"/>
      <c r="M8" s="1047"/>
      <c r="N8" s="1047"/>
      <c r="O8" s="1048"/>
    </row>
    <row r="9" spans="1:15" ht="31.5" x14ac:dyDescent="0.25">
      <c r="A9" s="256"/>
      <c r="B9" s="257"/>
      <c r="C9" s="258"/>
      <c r="D9" s="258"/>
      <c r="E9" s="1049" t="s">
        <v>14</v>
      </c>
      <c r="F9" s="1049"/>
      <c r="G9" s="1049"/>
      <c r="H9" s="1049"/>
      <c r="I9" s="267" t="s">
        <v>15</v>
      </c>
      <c r="J9" s="265"/>
      <c r="K9" s="265"/>
      <c r="L9" s="1049" t="s">
        <v>16</v>
      </c>
      <c r="M9" s="1049"/>
      <c r="N9" s="1049"/>
      <c r="O9" s="267" t="s">
        <v>15</v>
      </c>
    </row>
    <row r="10" spans="1:15" x14ac:dyDescent="0.25">
      <c r="A10" s="1002" t="s">
        <v>17</v>
      </c>
      <c r="B10" s="1008"/>
      <c r="C10" s="1008"/>
      <c r="D10" s="1003"/>
      <c r="E10" s="1045" t="s">
        <v>518</v>
      </c>
      <c r="F10" s="1045"/>
      <c r="G10" s="1045"/>
      <c r="H10" s="1045"/>
      <c r="I10" s="268">
        <v>100</v>
      </c>
      <c r="J10" s="1002" t="s">
        <v>19</v>
      </c>
      <c r="K10" s="1003"/>
      <c r="L10" s="1045" t="s">
        <v>519</v>
      </c>
      <c r="M10" s="1045"/>
      <c r="N10" s="1045"/>
      <c r="O10" s="755">
        <v>100</v>
      </c>
    </row>
    <row r="11" spans="1:15" x14ac:dyDescent="0.25">
      <c r="A11" s="1004"/>
      <c r="B11" s="1009"/>
      <c r="C11" s="1009"/>
      <c r="D11" s="1005"/>
      <c r="E11" s="1045" t="s">
        <v>520</v>
      </c>
      <c r="F11" s="1045"/>
      <c r="G11" s="1045"/>
      <c r="H11" s="1045"/>
      <c r="I11" s="268">
        <v>100</v>
      </c>
      <c r="J11" s="1004"/>
      <c r="K11" s="1005"/>
      <c r="L11" s="1045" t="s">
        <v>521</v>
      </c>
      <c r="M11" s="1045"/>
      <c r="N11" s="1045"/>
      <c r="O11" s="755">
        <v>100</v>
      </c>
    </row>
    <row r="12" spans="1:15" x14ac:dyDescent="0.25">
      <c r="A12" s="1004"/>
      <c r="B12" s="1009"/>
      <c r="C12" s="1009"/>
      <c r="D12" s="1005"/>
      <c r="E12" s="1045" t="s">
        <v>522</v>
      </c>
      <c r="F12" s="1045"/>
      <c r="G12" s="1045"/>
      <c r="H12" s="1045"/>
      <c r="I12" s="268">
        <v>100</v>
      </c>
      <c r="J12" s="1004"/>
      <c r="K12" s="1005"/>
      <c r="L12" s="1045" t="s">
        <v>523</v>
      </c>
      <c r="M12" s="1045"/>
      <c r="N12" s="1045"/>
      <c r="O12" s="755">
        <v>100</v>
      </c>
    </row>
    <row r="13" spans="1:15" x14ac:dyDescent="0.25">
      <c r="A13" s="1004"/>
      <c r="B13" s="1009"/>
      <c r="C13" s="1009"/>
      <c r="D13" s="1005"/>
      <c r="E13" s="1045" t="s">
        <v>524</v>
      </c>
      <c r="F13" s="1045"/>
      <c r="G13" s="1045"/>
      <c r="H13" s="1045"/>
      <c r="I13" s="268">
        <v>100</v>
      </c>
      <c r="J13" s="1004"/>
      <c r="K13" s="1005"/>
      <c r="L13" s="1045" t="s">
        <v>525</v>
      </c>
      <c r="M13" s="1045"/>
      <c r="N13" s="1045"/>
      <c r="O13" s="755">
        <v>100</v>
      </c>
    </row>
    <row r="14" spans="1:15" x14ac:dyDescent="0.25">
      <c r="A14" s="1004"/>
      <c r="B14" s="1009"/>
      <c r="C14" s="1009"/>
      <c r="D14" s="1005"/>
      <c r="E14" s="1045"/>
      <c r="F14" s="1045"/>
      <c r="G14" s="1045"/>
      <c r="H14" s="1045"/>
      <c r="I14" s="266"/>
      <c r="J14" s="1004"/>
      <c r="K14" s="1005"/>
      <c r="L14" s="1045" t="s">
        <v>526</v>
      </c>
      <c r="M14" s="1045"/>
      <c r="N14" s="1045"/>
      <c r="O14" s="755">
        <v>100</v>
      </c>
    </row>
    <row r="15" spans="1:15" x14ac:dyDescent="0.25">
      <c r="A15" s="1004"/>
      <c r="B15" s="1009"/>
      <c r="C15" s="1009"/>
      <c r="D15" s="1005"/>
      <c r="E15" s="1045"/>
      <c r="F15" s="1045"/>
      <c r="G15" s="1045"/>
      <c r="H15" s="1045"/>
      <c r="I15" s="266"/>
      <c r="J15" s="1004"/>
      <c r="K15" s="1005"/>
      <c r="L15" s="1045" t="s">
        <v>527</v>
      </c>
      <c r="M15" s="1045"/>
      <c r="N15" s="1045"/>
      <c r="O15" s="755">
        <v>100</v>
      </c>
    </row>
    <row r="16" spans="1:15" x14ac:dyDescent="0.25">
      <c r="A16" s="1004"/>
      <c r="B16" s="1009"/>
      <c r="C16" s="1009"/>
      <c r="D16" s="1005"/>
      <c r="E16" s="1045"/>
      <c r="F16" s="1045"/>
      <c r="G16" s="1045"/>
      <c r="H16" s="1045"/>
      <c r="I16" s="266"/>
      <c r="J16" s="1004"/>
      <c r="K16" s="1005"/>
      <c r="L16" s="1045"/>
      <c r="M16" s="1045"/>
      <c r="N16" s="1045"/>
      <c r="O16" s="266"/>
    </row>
    <row r="17" spans="1:15" x14ac:dyDescent="0.25">
      <c r="A17" s="1006"/>
      <c r="B17" s="1010"/>
      <c r="C17" s="1010"/>
      <c r="D17" s="1007"/>
      <c r="E17" s="1045"/>
      <c r="F17" s="1045"/>
      <c r="G17" s="1045"/>
      <c r="H17" s="1045"/>
      <c r="I17" s="266"/>
      <c r="J17" s="1006"/>
      <c r="K17" s="1007"/>
      <c r="L17" s="1045"/>
      <c r="M17" s="1045"/>
      <c r="N17" s="1045"/>
      <c r="O17" s="266"/>
    </row>
    <row r="18" spans="1:15" ht="15.75" x14ac:dyDescent="0.25">
      <c r="A18" s="256"/>
      <c r="B18" s="257"/>
      <c r="C18" s="258"/>
      <c r="D18" s="258"/>
      <c r="E18" s="258"/>
      <c r="F18" s="258"/>
      <c r="G18" s="258"/>
      <c r="H18" s="258"/>
      <c r="I18" s="258"/>
      <c r="J18" s="258"/>
      <c r="K18" s="258"/>
      <c r="L18" s="258"/>
      <c r="M18" s="258"/>
      <c r="N18" s="258"/>
      <c r="O18" s="256"/>
    </row>
    <row r="19" spans="1:15" ht="15.75" x14ac:dyDescent="0.25">
      <c r="A19" s="256"/>
      <c r="B19" s="257"/>
      <c r="C19" s="258"/>
      <c r="D19" s="258"/>
      <c r="E19" s="258"/>
      <c r="F19" s="258"/>
      <c r="G19" s="258"/>
      <c r="H19" s="258"/>
      <c r="I19" s="258"/>
      <c r="J19" s="258"/>
      <c r="K19" s="258"/>
      <c r="L19" s="258"/>
      <c r="M19" s="258"/>
      <c r="N19" s="258"/>
      <c r="O19" s="256"/>
    </row>
    <row r="20" spans="1:15" ht="63" x14ac:dyDescent="0.25">
      <c r="A20" s="259" t="s">
        <v>48</v>
      </c>
      <c r="B20" s="260" t="s">
        <v>49</v>
      </c>
      <c r="C20" s="706" t="s">
        <v>50</v>
      </c>
      <c r="D20" s="706" t="s">
        <v>51</v>
      </c>
      <c r="E20" s="259" t="s">
        <v>52</v>
      </c>
      <c r="F20" s="1041" t="s">
        <v>53</v>
      </c>
      <c r="G20" s="1041"/>
      <c r="H20" s="1041" t="s">
        <v>54</v>
      </c>
      <c r="I20" s="1041"/>
      <c r="J20" s="260" t="s">
        <v>55</v>
      </c>
      <c r="K20" s="1041" t="s">
        <v>56</v>
      </c>
      <c r="L20" s="1041"/>
      <c r="M20" s="1042" t="s">
        <v>57</v>
      </c>
      <c r="N20" s="1043"/>
      <c r="O20" s="1044"/>
    </row>
    <row r="21" spans="1:15" ht="85.5" x14ac:dyDescent="0.25">
      <c r="A21" s="245" t="s">
        <v>528</v>
      </c>
      <c r="B21" s="261"/>
      <c r="C21" s="262" t="s">
        <v>529</v>
      </c>
      <c r="D21" s="246" t="s">
        <v>262</v>
      </c>
      <c r="E21" s="246"/>
      <c r="F21" s="1505" t="s">
        <v>530</v>
      </c>
      <c r="G21" s="1505"/>
      <c r="H21" s="1497" t="s">
        <v>95</v>
      </c>
      <c r="I21" s="1498"/>
      <c r="J21" s="247">
        <v>90</v>
      </c>
      <c r="K21" s="1500" t="s">
        <v>531</v>
      </c>
      <c r="L21" s="1500"/>
      <c r="M21" s="1501" t="s">
        <v>518</v>
      </c>
      <c r="N21" s="1501"/>
      <c r="O21" s="1501"/>
    </row>
    <row r="22" spans="1:15" ht="15.75" x14ac:dyDescent="0.25">
      <c r="A22" s="1015" t="s">
        <v>67</v>
      </c>
      <c r="B22" s="1017"/>
      <c r="C22" s="1506" t="s">
        <v>532</v>
      </c>
      <c r="D22" s="1507"/>
      <c r="E22" s="1507"/>
      <c r="F22" s="1507"/>
      <c r="G22" s="1508"/>
      <c r="H22" s="1035" t="s">
        <v>69</v>
      </c>
      <c r="I22" s="1036"/>
      <c r="J22" s="1037"/>
      <c r="K22" s="1509" t="s">
        <v>533</v>
      </c>
      <c r="L22" s="1481"/>
      <c r="M22" s="1481"/>
      <c r="N22" s="1481"/>
      <c r="O22" s="1482"/>
    </row>
    <row r="23" spans="1:15" ht="15.75" x14ac:dyDescent="0.25">
      <c r="A23" s="1096" t="s">
        <v>71</v>
      </c>
      <c r="B23" s="1097"/>
      <c r="C23" s="1097"/>
      <c r="D23" s="1097"/>
      <c r="E23" s="1097"/>
      <c r="F23" s="1098"/>
      <c r="G23" s="1099" t="s">
        <v>72</v>
      </c>
      <c r="H23" s="1099"/>
      <c r="I23" s="1099"/>
      <c r="J23" s="1099"/>
      <c r="K23" s="1099"/>
      <c r="L23" s="1099"/>
      <c r="M23" s="1099"/>
      <c r="N23" s="1099"/>
      <c r="O23" s="1099"/>
    </row>
    <row r="24" spans="1:15" x14ac:dyDescent="0.25">
      <c r="A24" s="1148" t="s">
        <v>534</v>
      </c>
      <c r="B24" s="1149"/>
      <c r="C24" s="1149"/>
      <c r="D24" s="1149"/>
      <c r="E24" s="1149"/>
      <c r="F24" s="1149"/>
      <c r="G24" s="1152" t="s">
        <v>535</v>
      </c>
      <c r="H24" s="1152"/>
      <c r="I24" s="1152"/>
      <c r="J24" s="1152"/>
      <c r="K24" s="1152"/>
      <c r="L24" s="1152"/>
      <c r="M24" s="1152"/>
      <c r="N24" s="1152"/>
      <c r="O24" s="1152"/>
    </row>
    <row r="25" spans="1:15" x14ac:dyDescent="0.25">
      <c r="A25" s="1150"/>
      <c r="B25" s="1151"/>
      <c r="C25" s="1151"/>
      <c r="D25" s="1151"/>
      <c r="E25" s="1151"/>
      <c r="F25" s="1151"/>
      <c r="G25" s="1152"/>
      <c r="H25" s="1152"/>
      <c r="I25" s="1152"/>
      <c r="J25" s="1152"/>
      <c r="K25" s="1152"/>
      <c r="L25" s="1152"/>
      <c r="M25" s="1152"/>
      <c r="N25" s="1152"/>
      <c r="O25" s="1152"/>
    </row>
    <row r="26" spans="1:15" ht="15.75" x14ac:dyDescent="0.25">
      <c r="A26" s="1096" t="s">
        <v>75</v>
      </c>
      <c r="B26" s="1097"/>
      <c r="C26" s="1097"/>
      <c r="D26" s="1097"/>
      <c r="E26" s="1097"/>
      <c r="F26" s="1097"/>
      <c r="G26" s="1099" t="s">
        <v>76</v>
      </c>
      <c r="H26" s="1099"/>
      <c r="I26" s="1099"/>
      <c r="J26" s="1099"/>
      <c r="K26" s="1099"/>
      <c r="L26" s="1099"/>
      <c r="M26" s="1099"/>
      <c r="N26" s="1099"/>
      <c r="O26" s="1099"/>
    </row>
    <row r="27" spans="1:15" x14ac:dyDescent="0.25">
      <c r="A27" s="2424" t="s">
        <v>536</v>
      </c>
      <c r="B27" s="2424"/>
      <c r="C27" s="2424"/>
      <c r="D27" s="2424"/>
      <c r="E27" s="2424"/>
      <c r="F27" s="2424"/>
      <c r="G27" s="2424" t="s">
        <v>518</v>
      </c>
      <c r="H27" s="2424"/>
      <c r="I27" s="2424"/>
      <c r="J27" s="2424"/>
      <c r="K27" s="2424"/>
      <c r="L27" s="2424"/>
      <c r="M27" s="2424"/>
      <c r="N27" s="2424"/>
      <c r="O27" s="2424"/>
    </row>
    <row r="28" spans="1:15" x14ac:dyDescent="0.25">
      <c r="A28" s="2424"/>
      <c r="B28" s="2424"/>
      <c r="C28" s="2424"/>
      <c r="D28" s="2424"/>
      <c r="E28" s="2424"/>
      <c r="F28" s="2424"/>
      <c r="G28" s="2424"/>
      <c r="H28" s="2424"/>
      <c r="I28" s="2424"/>
      <c r="J28" s="2424"/>
      <c r="K28" s="2424"/>
      <c r="L28" s="2424"/>
      <c r="M28" s="2424"/>
      <c r="N28" s="2424"/>
      <c r="O28" s="2424"/>
    </row>
    <row r="29" spans="1:15" ht="15.75" x14ac:dyDescent="0.25">
      <c r="A29" s="250"/>
      <c r="B29" s="251"/>
      <c r="C29" s="257"/>
      <c r="D29" s="257"/>
      <c r="E29" s="257"/>
      <c r="F29" s="257"/>
      <c r="G29" s="257"/>
      <c r="H29" s="257"/>
      <c r="I29" s="257"/>
      <c r="J29" s="257"/>
      <c r="K29" s="257"/>
      <c r="L29" s="257"/>
      <c r="M29" s="257"/>
      <c r="N29" s="257"/>
      <c r="O29" s="250"/>
    </row>
    <row r="30" spans="1:15" ht="15.75" x14ac:dyDescent="0.25">
      <c r="A30" s="257"/>
      <c r="B30" s="257"/>
      <c r="C30" s="250"/>
      <c r="D30" s="1015" t="s">
        <v>77</v>
      </c>
      <c r="E30" s="1016"/>
      <c r="F30" s="1016"/>
      <c r="G30" s="1016"/>
      <c r="H30" s="1016"/>
      <c r="I30" s="1016"/>
      <c r="J30" s="1016"/>
      <c r="K30" s="1016"/>
      <c r="L30" s="1016"/>
      <c r="M30" s="1016"/>
      <c r="N30" s="1016"/>
      <c r="O30" s="1017"/>
    </row>
    <row r="31" spans="1:15" ht="15.75" x14ac:dyDescent="0.25">
      <c r="A31" s="250"/>
      <c r="B31" s="251"/>
      <c r="C31" s="257"/>
      <c r="D31" s="260" t="s">
        <v>78</v>
      </c>
      <c r="E31" s="260" t="s">
        <v>79</v>
      </c>
      <c r="F31" s="260" t="s">
        <v>80</v>
      </c>
      <c r="G31" s="260" t="s">
        <v>81</v>
      </c>
      <c r="H31" s="260" t="s">
        <v>82</v>
      </c>
      <c r="I31" s="260" t="s">
        <v>83</v>
      </c>
      <c r="J31" s="260" t="s">
        <v>84</v>
      </c>
      <c r="K31" s="260" t="s">
        <v>85</v>
      </c>
      <c r="L31" s="260" t="s">
        <v>86</v>
      </c>
      <c r="M31" s="260" t="s">
        <v>87</v>
      </c>
      <c r="N31" s="260" t="s">
        <v>88</v>
      </c>
      <c r="O31" s="260" t="s">
        <v>89</v>
      </c>
    </row>
    <row r="32" spans="1:15" ht="15.75" x14ac:dyDescent="0.25">
      <c r="A32" s="1050" t="s">
        <v>90</v>
      </c>
      <c r="B32" s="1050"/>
      <c r="C32" s="1050"/>
      <c r="D32" s="263"/>
      <c r="E32" s="263"/>
      <c r="F32" s="263">
        <v>100</v>
      </c>
      <c r="G32" s="263"/>
      <c r="H32" s="263"/>
      <c r="I32" s="263">
        <v>100</v>
      </c>
      <c r="J32" s="263"/>
      <c r="K32" s="263"/>
      <c r="L32" s="263">
        <v>100</v>
      </c>
      <c r="M32" s="263"/>
      <c r="N32" s="263"/>
      <c r="O32" s="263">
        <v>80</v>
      </c>
    </row>
    <row r="33" spans="1:15" ht="15.75" x14ac:dyDescent="0.25">
      <c r="A33" s="1051" t="s">
        <v>91</v>
      </c>
      <c r="B33" s="1051"/>
      <c r="C33" s="1051"/>
      <c r="D33" s="264"/>
      <c r="E33" s="264"/>
      <c r="F33" s="264">
        <v>100</v>
      </c>
      <c r="G33" s="264"/>
      <c r="H33" s="264"/>
      <c r="I33" s="264">
        <v>100</v>
      </c>
      <c r="J33" s="269">
        <v>40</v>
      </c>
      <c r="K33" s="269">
        <v>35</v>
      </c>
      <c r="L33" s="269">
        <v>25</v>
      </c>
      <c r="M33" s="264"/>
      <c r="N33" s="264"/>
      <c r="O33" s="264"/>
    </row>
    <row r="34" spans="1:15" ht="15.75" x14ac:dyDescent="0.25">
      <c r="A34" s="250"/>
      <c r="B34" s="251"/>
      <c r="C34" s="252"/>
      <c r="D34" s="252"/>
      <c r="E34" s="252"/>
      <c r="F34" s="252"/>
      <c r="G34" s="252"/>
      <c r="H34" s="252"/>
      <c r="I34" s="252"/>
      <c r="J34" s="252"/>
      <c r="K34" s="252"/>
      <c r="L34" s="253"/>
      <c r="M34" s="253"/>
      <c r="N34" s="253"/>
      <c r="O34" s="250"/>
    </row>
    <row r="35" spans="1:15" ht="15.75" x14ac:dyDescent="0.25">
      <c r="A35" s="250"/>
      <c r="B35" s="251"/>
      <c r="C35" s="257"/>
      <c r="D35" s="257"/>
      <c r="E35" s="257"/>
      <c r="F35" s="257"/>
      <c r="G35" s="257"/>
      <c r="H35" s="257"/>
      <c r="I35" s="257"/>
      <c r="J35" s="257"/>
      <c r="K35" s="257"/>
      <c r="L35" s="257"/>
      <c r="M35" s="257"/>
      <c r="N35" s="257"/>
      <c r="O35" s="250"/>
    </row>
    <row r="36" spans="1:15" ht="31.5" x14ac:dyDescent="0.25">
      <c r="A36" s="254" t="s">
        <v>129</v>
      </c>
      <c r="B36" s="1046" t="s">
        <v>537</v>
      </c>
      <c r="C36" s="1047"/>
      <c r="D36" s="1047"/>
      <c r="E36" s="1047"/>
      <c r="F36" s="1047"/>
      <c r="G36" s="1047"/>
      <c r="H36" s="1047"/>
      <c r="I36" s="1047"/>
      <c r="J36" s="1048"/>
      <c r="K36" s="1052" t="s">
        <v>11</v>
      </c>
      <c r="L36" s="1052"/>
      <c r="M36" s="1052"/>
      <c r="N36" s="1052"/>
      <c r="O36" s="255">
        <v>0.2</v>
      </c>
    </row>
    <row r="37" spans="1:15" ht="15.75" x14ac:dyDescent="0.25">
      <c r="A37" s="256"/>
      <c r="B37" s="257"/>
      <c r="C37" s="258"/>
      <c r="D37" s="258"/>
      <c r="E37" s="258"/>
      <c r="F37" s="258"/>
      <c r="G37" s="258"/>
      <c r="H37" s="258"/>
      <c r="I37" s="258"/>
      <c r="J37" s="258"/>
      <c r="K37" s="258"/>
      <c r="L37" s="258"/>
      <c r="M37" s="258"/>
      <c r="N37" s="258"/>
      <c r="O37" s="256"/>
    </row>
    <row r="38" spans="1:15" ht="31.5" x14ac:dyDescent="0.25">
      <c r="A38" s="254" t="s">
        <v>202</v>
      </c>
      <c r="B38" s="1046"/>
      <c r="C38" s="1047"/>
      <c r="D38" s="1047"/>
      <c r="E38" s="1047"/>
      <c r="F38" s="1047"/>
      <c r="G38" s="1047"/>
      <c r="H38" s="1047"/>
      <c r="I38" s="1047"/>
      <c r="J38" s="1047"/>
      <c r="K38" s="1047"/>
      <c r="L38" s="1047"/>
      <c r="M38" s="1047"/>
      <c r="N38" s="1047"/>
      <c r="O38" s="1048"/>
    </row>
    <row r="39" spans="1:15" ht="33.75" customHeight="1" x14ac:dyDescent="0.25">
      <c r="A39" s="256"/>
      <c r="B39" s="257"/>
      <c r="C39" s="258"/>
      <c r="D39" s="258"/>
      <c r="E39" s="1049" t="s">
        <v>14</v>
      </c>
      <c r="F39" s="1049"/>
      <c r="G39" s="1049"/>
      <c r="H39" s="1049"/>
      <c r="I39" s="267" t="s">
        <v>15</v>
      </c>
      <c r="J39" s="258"/>
      <c r="K39" s="258"/>
      <c r="L39" s="1049" t="s">
        <v>16</v>
      </c>
      <c r="M39" s="1049"/>
      <c r="N39" s="1049"/>
      <c r="O39" s="267" t="s">
        <v>15</v>
      </c>
    </row>
    <row r="40" spans="1:15" x14ac:dyDescent="0.25">
      <c r="A40" s="1002" t="s">
        <v>17</v>
      </c>
      <c r="B40" s="1008"/>
      <c r="C40" s="1008"/>
      <c r="D40" s="1003"/>
      <c r="E40" s="1045" t="s">
        <v>538</v>
      </c>
      <c r="F40" s="1045"/>
      <c r="G40" s="1045"/>
      <c r="H40" s="1045"/>
      <c r="I40" s="480">
        <v>100</v>
      </c>
      <c r="J40" s="1002" t="s">
        <v>19</v>
      </c>
      <c r="K40" s="1003"/>
      <c r="L40" s="1045" t="s">
        <v>539</v>
      </c>
      <c r="M40" s="1045"/>
      <c r="N40" s="1045"/>
      <c r="O40" s="480">
        <v>100</v>
      </c>
    </row>
    <row r="41" spans="1:15" x14ac:dyDescent="0.25">
      <c r="A41" s="1004"/>
      <c r="B41" s="1009"/>
      <c r="C41" s="1009"/>
      <c r="D41" s="1005"/>
      <c r="E41" s="1045" t="s">
        <v>540</v>
      </c>
      <c r="F41" s="1045"/>
      <c r="G41" s="1045"/>
      <c r="H41" s="1045"/>
      <c r="I41" s="480">
        <v>100</v>
      </c>
      <c r="J41" s="1004"/>
      <c r="K41" s="1005"/>
      <c r="L41" s="1045" t="s">
        <v>541</v>
      </c>
      <c r="M41" s="1045"/>
      <c r="N41" s="1045"/>
      <c r="O41" s="480">
        <v>100</v>
      </c>
    </row>
    <row r="42" spans="1:15" x14ac:dyDescent="0.25">
      <c r="A42" s="1004"/>
      <c r="B42" s="1009"/>
      <c r="C42" s="1009"/>
      <c r="D42" s="1005"/>
      <c r="E42" s="1045" t="s">
        <v>542</v>
      </c>
      <c r="F42" s="1045"/>
      <c r="G42" s="1045"/>
      <c r="H42" s="1045"/>
      <c r="I42" s="480">
        <v>100</v>
      </c>
      <c r="J42" s="1004"/>
      <c r="K42" s="1005"/>
      <c r="L42" s="1045" t="s">
        <v>543</v>
      </c>
      <c r="M42" s="1045"/>
      <c r="N42" s="1045"/>
      <c r="O42" s="480">
        <v>100</v>
      </c>
    </row>
    <row r="43" spans="1:15" x14ac:dyDescent="0.25">
      <c r="A43" s="1004"/>
      <c r="B43" s="1009"/>
      <c r="C43" s="1009"/>
      <c r="D43" s="1005"/>
      <c r="E43" s="1045" t="s">
        <v>544</v>
      </c>
      <c r="F43" s="1045"/>
      <c r="G43" s="1045"/>
      <c r="H43" s="1045"/>
      <c r="I43" s="480">
        <v>100</v>
      </c>
      <c r="J43" s="1004"/>
      <c r="K43" s="1005"/>
      <c r="L43" s="1045" t="s">
        <v>545</v>
      </c>
      <c r="M43" s="1045"/>
      <c r="N43" s="1045"/>
      <c r="O43" s="480">
        <v>100</v>
      </c>
    </row>
    <row r="44" spans="1:15" x14ac:dyDescent="0.25">
      <c r="A44" s="1004"/>
      <c r="B44" s="1009"/>
      <c r="C44" s="1009"/>
      <c r="D44" s="1005"/>
      <c r="E44" s="1045" t="s">
        <v>546</v>
      </c>
      <c r="F44" s="1045"/>
      <c r="G44" s="1045"/>
      <c r="H44" s="1045"/>
      <c r="I44" s="480">
        <v>100</v>
      </c>
      <c r="J44" s="1004"/>
      <c r="K44" s="1005"/>
      <c r="L44" s="1045"/>
      <c r="M44" s="1045"/>
      <c r="N44" s="1045"/>
      <c r="O44" s="266"/>
    </row>
    <row r="45" spans="1:15" x14ac:dyDescent="0.25">
      <c r="A45" s="1004"/>
      <c r="B45" s="1009"/>
      <c r="C45" s="1009"/>
      <c r="D45" s="1005"/>
      <c r="E45" s="1045" t="s">
        <v>547</v>
      </c>
      <c r="F45" s="1045"/>
      <c r="G45" s="1045"/>
      <c r="H45" s="1045"/>
      <c r="I45" s="480">
        <v>100</v>
      </c>
      <c r="J45" s="1004"/>
      <c r="K45" s="1005"/>
      <c r="L45" s="1045"/>
      <c r="M45" s="1045"/>
      <c r="N45" s="1045"/>
      <c r="O45" s="266"/>
    </row>
    <row r="46" spans="1:15" x14ac:dyDescent="0.25">
      <c r="A46" s="1006"/>
      <c r="B46" s="1010"/>
      <c r="C46" s="1010"/>
      <c r="D46" s="1007"/>
      <c r="E46" s="1045"/>
      <c r="F46" s="1045"/>
      <c r="G46" s="1045"/>
      <c r="H46" s="1045"/>
      <c r="I46" s="266"/>
      <c r="J46" s="1006"/>
      <c r="K46" s="1007"/>
      <c r="L46" s="1045"/>
      <c r="M46" s="1045"/>
      <c r="N46" s="1045"/>
      <c r="O46" s="266"/>
    </row>
    <row r="47" spans="1:15" ht="15.75" x14ac:dyDescent="0.25">
      <c r="A47" s="256"/>
      <c r="B47" s="257"/>
      <c r="C47" s="258"/>
      <c r="D47" s="258"/>
      <c r="E47" s="258"/>
      <c r="F47" s="258"/>
      <c r="G47" s="258"/>
      <c r="H47" s="258"/>
      <c r="I47" s="258"/>
      <c r="J47" s="258"/>
      <c r="K47" s="258"/>
      <c r="L47" s="258"/>
      <c r="M47" s="258"/>
      <c r="N47" s="258"/>
      <c r="O47" s="256"/>
    </row>
    <row r="48" spans="1:15" ht="15.75" x14ac:dyDescent="0.25">
      <c r="A48" s="256"/>
      <c r="B48" s="257"/>
      <c r="C48" s="258"/>
      <c r="D48" s="258"/>
      <c r="E48" s="258"/>
      <c r="F48" s="258"/>
      <c r="G48" s="258"/>
      <c r="H48" s="258"/>
      <c r="I48" s="258"/>
      <c r="J48" s="258"/>
      <c r="K48" s="258"/>
      <c r="L48" s="258"/>
      <c r="M48" s="258"/>
      <c r="N48" s="258"/>
      <c r="O48" s="256"/>
    </row>
    <row r="49" spans="1:15" ht="63" x14ac:dyDescent="0.25">
      <c r="A49" s="259" t="s">
        <v>48</v>
      </c>
      <c r="B49" s="260" t="s">
        <v>49</v>
      </c>
      <c r="C49" s="706" t="s">
        <v>50</v>
      </c>
      <c r="D49" s="706" t="s">
        <v>51</v>
      </c>
      <c r="E49" s="259" t="s">
        <v>52</v>
      </c>
      <c r="F49" s="1041" t="s">
        <v>53</v>
      </c>
      <c r="G49" s="1041"/>
      <c r="H49" s="1041" t="s">
        <v>54</v>
      </c>
      <c r="I49" s="1041"/>
      <c r="J49" s="260" t="s">
        <v>55</v>
      </c>
      <c r="K49" s="1041" t="s">
        <v>56</v>
      </c>
      <c r="L49" s="1041"/>
      <c r="M49" s="1042" t="s">
        <v>57</v>
      </c>
      <c r="N49" s="1043"/>
      <c r="O49" s="1044"/>
    </row>
    <row r="50" spans="1:15" ht="142.5" x14ac:dyDescent="0.25">
      <c r="A50" s="102" t="s">
        <v>528</v>
      </c>
      <c r="B50" s="261"/>
      <c r="C50" s="589" t="s">
        <v>548</v>
      </c>
      <c r="D50" s="481" t="s">
        <v>262</v>
      </c>
      <c r="E50" s="246"/>
      <c r="F50" s="1057" t="s">
        <v>549</v>
      </c>
      <c r="G50" s="1058"/>
      <c r="H50" s="1499" t="s">
        <v>95</v>
      </c>
      <c r="I50" s="1482"/>
      <c r="J50" s="247">
        <v>90</v>
      </c>
      <c r="K50" s="1500" t="s">
        <v>550</v>
      </c>
      <c r="L50" s="1500"/>
      <c r="M50" s="1501" t="s">
        <v>539</v>
      </c>
      <c r="N50" s="1501"/>
      <c r="O50" s="1501"/>
    </row>
    <row r="51" spans="1:15" ht="15.75" x14ac:dyDescent="0.25">
      <c r="A51" s="1015" t="s">
        <v>67</v>
      </c>
      <c r="B51" s="1017"/>
      <c r="C51" s="1502" t="s">
        <v>551</v>
      </c>
      <c r="D51" s="1503"/>
      <c r="E51" s="1503"/>
      <c r="F51" s="1503"/>
      <c r="G51" s="1504"/>
      <c r="H51" s="1035" t="s">
        <v>69</v>
      </c>
      <c r="I51" s="1036"/>
      <c r="J51" s="1037"/>
      <c r="K51" s="1509" t="s">
        <v>552</v>
      </c>
      <c r="L51" s="1481"/>
      <c r="M51" s="1481"/>
      <c r="N51" s="1481"/>
      <c r="O51" s="1482"/>
    </row>
    <row r="52" spans="1:15" ht="15.75" x14ac:dyDescent="0.25">
      <c r="A52" s="1096" t="s">
        <v>71</v>
      </c>
      <c r="B52" s="1097"/>
      <c r="C52" s="1097"/>
      <c r="D52" s="1097"/>
      <c r="E52" s="1097"/>
      <c r="F52" s="1098"/>
      <c r="G52" s="1099" t="s">
        <v>72</v>
      </c>
      <c r="H52" s="1099"/>
      <c r="I52" s="1099"/>
      <c r="J52" s="1099"/>
      <c r="K52" s="1099"/>
      <c r="L52" s="1099"/>
      <c r="M52" s="1099"/>
      <c r="N52" s="1099"/>
      <c r="O52" s="1099"/>
    </row>
    <row r="53" spans="1:15" x14ac:dyDescent="0.25">
      <c r="A53" s="1148" t="s">
        <v>553</v>
      </c>
      <c r="B53" s="1149"/>
      <c r="C53" s="1149"/>
      <c r="D53" s="1149"/>
      <c r="E53" s="1149"/>
      <c r="F53" s="1149"/>
      <c r="G53" s="1152" t="s">
        <v>554</v>
      </c>
      <c r="H53" s="1152"/>
      <c r="I53" s="1152"/>
      <c r="J53" s="1152"/>
      <c r="K53" s="1152"/>
      <c r="L53" s="1152"/>
      <c r="M53" s="1152"/>
      <c r="N53" s="1152"/>
      <c r="O53" s="1152"/>
    </row>
    <row r="54" spans="1:15" x14ac:dyDescent="0.25">
      <c r="A54" s="1150"/>
      <c r="B54" s="1151"/>
      <c r="C54" s="1151"/>
      <c r="D54" s="1151"/>
      <c r="E54" s="1151"/>
      <c r="F54" s="1151"/>
      <c r="G54" s="1152"/>
      <c r="H54" s="1152"/>
      <c r="I54" s="1152"/>
      <c r="J54" s="1152"/>
      <c r="K54" s="1152"/>
      <c r="L54" s="1152"/>
      <c r="M54" s="1152"/>
      <c r="N54" s="1152"/>
      <c r="O54" s="1152"/>
    </row>
    <row r="55" spans="1:15" ht="15.75" x14ac:dyDescent="0.25">
      <c r="A55" s="1096" t="s">
        <v>75</v>
      </c>
      <c r="B55" s="1097"/>
      <c r="C55" s="1097"/>
      <c r="D55" s="1097"/>
      <c r="E55" s="1097"/>
      <c r="F55" s="1097"/>
      <c r="G55" s="1099" t="s">
        <v>76</v>
      </c>
      <c r="H55" s="1099"/>
      <c r="I55" s="1099"/>
      <c r="J55" s="1099"/>
      <c r="K55" s="1099"/>
      <c r="L55" s="1099"/>
      <c r="M55" s="1099"/>
      <c r="N55" s="1099"/>
      <c r="O55" s="1099"/>
    </row>
    <row r="56" spans="1:15" x14ac:dyDescent="0.25">
      <c r="A56" s="2424" t="s">
        <v>555</v>
      </c>
      <c r="B56" s="2424"/>
      <c r="C56" s="2424"/>
      <c r="D56" s="2424"/>
      <c r="E56" s="2424"/>
      <c r="F56" s="2424"/>
      <c r="G56" s="2424" t="s">
        <v>539</v>
      </c>
      <c r="H56" s="2424"/>
      <c r="I56" s="2424"/>
      <c r="J56" s="2424"/>
      <c r="K56" s="2424"/>
      <c r="L56" s="2424"/>
      <c r="M56" s="2424"/>
      <c r="N56" s="2424"/>
      <c r="O56" s="2424"/>
    </row>
    <row r="57" spans="1:15" x14ac:dyDescent="0.25">
      <c r="A57" s="2424"/>
      <c r="B57" s="2424"/>
      <c r="C57" s="2424"/>
      <c r="D57" s="2424"/>
      <c r="E57" s="2424"/>
      <c r="F57" s="2424"/>
      <c r="G57" s="2424"/>
      <c r="H57" s="2424"/>
      <c r="I57" s="2424"/>
      <c r="J57" s="2424"/>
      <c r="K57" s="2424"/>
      <c r="L57" s="2424"/>
      <c r="M57" s="2424"/>
      <c r="N57" s="2424"/>
      <c r="O57" s="2424"/>
    </row>
    <row r="58" spans="1:15" ht="15.75" x14ac:dyDescent="0.25">
      <c r="A58" s="250"/>
      <c r="B58" s="251"/>
      <c r="C58" s="257"/>
      <c r="D58" s="257"/>
      <c r="E58" s="257"/>
      <c r="F58" s="257"/>
      <c r="G58" s="257"/>
      <c r="H58" s="257"/>
      <c r="I58" s="257"/>
      <c r="J58" s="257"/>
      <c r="K58" s="257"/>
      <c r="L58" s="257"/>
      <c r="M58" s="257"/>
      <c r="N58" s="257"/>
      <c r="O58" s="250"/>
    </row>
    <row r="59" spans="1:15" ht="15.75" x14ac:dyDescent="0.25">
      <c r="A59" s="257"/>
      <c r="B59" s="257"/>
      <c r="C59" s="250"/>
      <c r="D59" s="1015" t="s">
        <v>77</v>
      </c>
      <c r="E59" s="1016"/>
      <c r="F59" s="1016"/>
      <c r="G59" s="1016"/>
      <c r="H59" s="1016"/>
      <c r="I59" s="1016"/>
      <c r="J59" s="1016"/>
      <c r="K59" s="1016"/>
      <c r="L59" s="1016"/>
      <c r="M59" s="1016"/>
      <c r="N59" s="1016"/>
      <c r="O59" s="1017"/>
    </row>
    <row r="60" spans="1:15" ht="15.75" x14ac:dyDescent="0.25">
      <c r="A60" s="250"/>
      <c r="B60" s="251"/>
      <c r="C60" s="257"/>
      <c r="D60" s="260" t="s">
        <v>78</v>
      </c>
      <c r="E60" s="260" t="s">
        <v>79</v>
      </c>
      <c r="F60" s="260" t="s">
        <v>80</v>
      </c>
      <c r="G60" s="260" t="s">
        <v>81</v>
      </c>
      <c r="H60" s="260" t="s">
        <v>82</v>
      </c>
      <c r="I60" s="260" t="s">
        <v>83</v>
      </c>
      <c r="J60" s="260" t="s">
        <v>84</v>
      </c>
      <c r="K60" s="260" t="s">
        <v>85</v>
      </c>
      <c r="L60" s="260" t="s">
        <v>86</v>
      </c>
      <c r="M60" s="260" t="s">
        <v>87</v>
      </c>
      <c r="N60" s="260" t="s">
        <v>88</v>
      </c>
      <c r="O60" s="260" t="s">
        <v>89</v>
      </c>
    </row>
    <row r="61" spans="1:15" ht="15.75" x14ac:dyDescent="0.25">
      <c r="A61" s="1050" t="s">
        <v>90</v>
      </c>
      <c r="B61" s="1050"/>
      <c r="C61" s="1050"/>
      <c r="D61" s="263"/>
      <c r="E61" s="263"/>
      <c r="F61" s="263">
        <v>100</v>
      </c>
      <c r="G61" s="263"/>
      <c r="H61" s="263"/>
      <c r="I61" s="263">
        <v>100</v>
      </c>
      <c r="J61" s="263"/>
      <c r="K61" s="263"/>
      <c r="L61" s="263">
        <v>100</v>
      </c>
      <c r="M61" s="263"/>
      <c r="N61" s="263"/>
      <c r="O61" s="263">
        <v>90</v>
      </c>
    </row>
    <row r="62" spans="1:15" ht="15.75" x14ac:dyDescent="0.25">
      <c r="A62" s="1051" t="s">
        <v>91</v>
      </c>
      <c r="B62" s="1051"/>
      <c r="C62" s="1051"/>
      <c r="D62" s="264"/>
      <c r="E62" s="264"/>
      <c r="F62" s="264">
        <v>100</v>
      </c>
      <c r="G62" s="264"/>
      <c r="H62" s="264"/>
      <c r="I62" s="264">
        <v>100</v>
      </c>
      <c r="J62" s="269">
        <v>40</v>
      </c>
      <c r="K62" s="269">
        <v>37</v>
      </c>
      <c r="L62" s="269">
        <v>24</v>
      </c>
      <c r="M62" s="264"/>
      <c r="N62" s="264"/>
      <c r="O62" s="264"/>
    </row>
    <row r="63" spans="1:15" ht="15.75" x14ac:dyDescent="0.25">
      <c r="A63" s="250"/>
      <c r="B63" s="251"/>
      <c r="C63" s="252"/>
      <c r="D63" s="252"/>
      <c r="E63" s="252"/>
      <c r="F63" s="252"/>
      <c r="G63" s="252"/>
      <c r="H63" s="252"/>
      <c r="I63" s="252"/>
      <c r="J63" s="252"/>
      <c r="K63" s="252"/>
      <c r="L63" s="253"/>
      <c r="M63" s="253"/>
      <c r="N63" s="253"/>
      <c r="O63" s="250"/>
    </row>
    <row r="64" spans="1:15" ht="31.5" x14ac:dyDescent="0.25">
      <c r="A64" s="254" t="s">
        <v>178</v>
      </c>
      <c r="B64" s="1046" t="s">
        <v>556</v>
      </c>
      <c r="C64" s="1047"/>
      <c r="D64" s="1047"/>
      <c r="E64" s="1047"/>
      <c r="F64" s="1047"/>
      <c r="G64" s="1047"/>
      <c r="H64" s="1047"/>
      <c r="I64" s="1047"/>
      <c r="J64" s="1048"/>
      <c r="K64" s="1052" t="s">
        <v>11</v>
      </c>
      <c r="L64" s="1052"/>
      <c r="M64" s="1052"/>
      <c r="N64" s="1052"/>
      <c r="O64" s="255">
        <v>0.2</v>
      </c>
    </row>
    <row r="65" spans="1:15" ht="15.75" x14ac:dyDescent="0.25">
      <c r="A65" s="256"/>
      <c r="B65" s="257"/>
      <c r="C65" s="258"/>
      <c r="D65" s="258"/>
      <c r="E65" s="258"/>
      <c r="F65" s="258"/>
      <c r="G65" s="258"/>
      <c r="H65" s="258"/>
      <c r="I65" s="258"/>
      <c r="J65" s="258"/>
      <c r="K65" s="258"/>
      <c r="L65" s="258"/>
      <c r="M65" s="258"/>
      <c r="N65" s="258"/>
      <c r="O65" s="256"/>
    </row>
    <row r="66" spans="1:15" ht="31.5" x14ac:dyDescent="0.25">
      <c r="A66" s="254" t="s">
        <v>202</v>
      </c>
      <c r="B66" s="1046"/>
      <c r="C66" s="1047"/>
      <c r="D66" s="1047"/>
      <c r="E66" s="1047"/>
      <c r="F66" s="1047"/>
      <c r="G66" s="1047"/>
      <c r="H66" s="1047"/>
      <c r="I66" s="1047"/>
      <c r="J66" s="1047"/>
      <c r="K66" s="1047"/>
      <c r="L66" s="1047"/>
      <c r="M66" s="1047"/>
      <c r="N66" s="1047"/>
      <c r="O66" s="1048"/>
    </row>
    <row r="67" spans="1:15" ht="31.5" x14ac:dyDescent="0.25">
      <c r="A67" s="256"/>
      <c r="B67" s="257"/>
      <c r="C67" s="258"/>
      <c r="D67" s="258"/>
      <c r="E67" s="1049" t="s">
        <v>14</v>
      </c>
      <c r="F67" s="1049"/>
      <c r="G67" s="1049"/>
      <c r="H67" s="1049"/>
      <c r="I67" s="267" t="s">
        <v>15</v>
      </c>
      <c r="J67" s="258"/>
      <c r="K67" s="258"/>
      <c r="L67" s="1049" t="s">
        <v>16</v>
      </c>
      <c r="M67" s="1049"/>
      <c r="N67" s="1049"/>
      <c r="O67" s="267" t="s">
        <v>15</v>
      </c>
    </row>
    <row r="68" spans="1:15" x14ac:dyDescent="0.25">
      <c r="A68" s="1002" t="s">
        <v>17</v>
      </c>
      <c r="B68" s="1008"/>
      <c r="C68" s="1008"/>
      <c r="D68" s="1003"/>
      <c r="E68" s="1045" t="s">
        <v>557</v>
      </c>
      <c r="F68" s="1045"/>
      <c r="G68" s="1045"/>
      <c r="H68" s="1045"/>
      <c r="I68" s="480">
        <v>100</v>
      </c>
      <c r="J68" s="1002" t="s">
        <v>19</v>
      </c>
      <c r="K68" s="1003"/>
      <c r="L68" s="1199" t="s">
        <v>558</v>
      </c>
      <c r="M68" s="2423"/>
      <c r="N68" s="1200"/>
      <c r="O68" s="480">
        <v>100</v>
      </c>
    </row>
    <row r="69" spans="1:15" x14ac:dyDescent="0.25">
      <c r="A69" s="1004"/>
      <c r="B69" s="1009"/>
      <c r="C69" s="1009"/>
      <c r="D69" s="1005"/>
      <c r="E69" s="1045" t="s">
        <v>559</v>
      </c>
      <c r="F69" s="1045"/>
      <c r="G69" s="1045"/>
      <c r="H69" s="1045"/>
      <c r="I69" s="480">
        <v>100</v>
      </c>
      <c r="J69" s="1004"/>
      <c r="K69" s="1005"/>
      <c r="L69" s="1199" t="s">
        <v>560</v>
      </c>
      <c r="M69" s="2423"/>
      <c r="N69" s="1200"/>
      <c r="O69" s="480">
        <v>100</v>
      </c>
    </row>
    <row r="70" spans="1:15" x14ac:dyDescent="0.25">
      <c r="A70" s="1004"/>
      <c r="B70" s="1009"/>
      <c r="C70" s="1009"/>
      <c r="D70" s="1005"/>
      <c r="E70" s="1045" t="s">
        <v>561</v>
      </c>
      <c r="F70" s="1045"/>
      <c r="G70" s="1045"/>
      <c r="H70" s="1045"/>
      <c r="I70" s="480">
        <v>100</v>
      </c>
      <c r="J70" s="1004"/>
      <c r="K70" s="1005"/>
      <c r="L70" s="1199" t="s">
        <v>562</v>
      </c>
      <c r="M70" s="2423"/>
      <c r="N70" s="1200"/>
      <c r="O70" s="480">
        <v>100</v>
      </c>
    </row>
    <row r="71" spans="1:15" x14ac:dyDescent="0.25">
      <c r="A71" s="1004"/>
      <c r="B71" s="1009"/>
      <c r="C71" s="1009"/>
      <c r="D71" s="1005"/>
      <c r="E71" s="1045" t="s">
        <v>563</v>
      </c>
      <c r="F71" s="1045"/>
      <c r="G71" s="1045"/>
      <c r="H71" s="1045"/>
      <c r="I71" s="480">
        <v>100</v>
      </c>
      <c r="J71" s="1004"/>
      <c r="K71" s="1005"/>
      <c r="L71" s="1199" t="s">
        <v>564</v>
      </c>
      <c r="M71" s="2423"/>
      <c r="N71" s="1200"/>
      <c r="O71" s="480">
        <v>100</v>
      </c>
    </row>
    <row r="72" spans="1:15" x14ac:dyDescent="0.25">
      <c r="A72" s="1004"/>
      <c r="B72" s="1009"/>
      <c r="C72" s="1009"/>
      <c r="D72" s="1005"/>
      <c r="E72" s="1045"/>
      <c r="F72" s="1045"/>
      <c r="G72" s="1045"/>
      <c r="H72" s="1045"/>
      <c r="I72" s="480"/>
      <c r="J72" s="1004"/>
      <c r="K72" s="1005"/>
      <c r="L72" s="1199" t="s">
        <v>565</v>
      </c>
      <c r="M72" s="2423"/>
      <c r="N72" s="1200"/>
      <c r="O72" s="480">
        <v>100</v>
      </c>
    </row>
    <row r="73" spans="1:15" x14ac:dyDescent="0.25">
      <c r="A73" s="1004"/>
      <c r="B73" s="1009"/>
      <c r="C73" s="1009"/>
      <c r="D73" s="1005"/>
      <c r="E73" s="1045"/>
      <c r="F73" s="1045"/>
      <c r="G73" s="1045"/>
      <c r="H73" s="1045"/>
      <c r="I73" s="266"/>
      <c r="J73" s="1004"/>
      <c r="K73" s="1005"/>
      <c r="L73" s="1199" t="s">
        <v>566</v>
      </c>
      <c r="M73" s="2423"/>
      <c r="N73" s="1200"/>
      <c r="O73" s="480">
        <v>100</v>
      </c>
    </row>
    <row r="74" spans="1:15" x14ac:dyDescent="0.25">
      <c r="A74" s="1006"/>
      <c r="B74" s="1010"/>
      <c r="C74" s="1010"/>
      <c r="D74" s="1007"/>
      <c r="E74" s="1045"/>
      <c r="F74" s="1045"/>
      <c r="G74" s="1045"/>
      <c r="H74" s="1045"/>
      <c r="I74" s="266"/>
      <c r="J74" s="1006"/>
      <c r="K74" s="1007"/>
      <c r="L74" s="1045"/>
      <c r="M74" s="1045"/>
      <c r="N74" s="1045"/>
      <c r="O74" s="480"/>
    </row>
    <row r="75" spans="1:15" ht="15.75" x14ac:dyDescent="0.25">
      <c r="A75" s="256"/>
      <c r="B75" s="257"/>
      <c r="C75" s="258"/>
      <c r="D75" s="258"/>
      <c r="E75" s="258"/>
      <c r="F75" s="258"/>
      <c r="G75" s="258"/>
      <c r="H75" s="258"/>
      <c r="I75" s="258"/>
      <c r="J75" s="258"/>
      <c r="K75" s="258"/>
      <c r="L75" s="258"/>
      <c r="M75" s="258"/>
      <c r="N75" s="258"/>
      <c r="O75" s="256"/>
    </row>
    <row r="76" spans="1:15" ht="15.75" x14ac:dyDescent="0.25">
      <c r="A76" s="250"/>
      <c r="B76" s="251"/>
      <c r="C76" s="252"/>
      <c r="D76" s="252"/>
      <c r="E76" s="252"/>
      <c r="F76" s="252"/>
      <c r="G76" s="252"/>
      <c r="H76" s="252"/>
      <c r="I76" s="252"/>
      <c r="J76" s="252"/>
      <c r="K76" s="252"/>
      <c r="L76" s="253"/>
      <c r="M76" s="253"/>
      <c r="N76" s="253"/>
      <c r="O76" s="250"/>
    </row>
    <row r="77" spans="1:15" ht="62.25" customHeight="1" x14ac:dyDescent="0.25">
      <c r="A77" s="259" t="s">
        <v>48</v>
      </c>
      <c r="B77" s="260" t="s">
        <v>49</v>
      </c>
      <c r="C77" s="1041" t="s">
        <v>50</v>
      </c>
      <c r="D77" s="1041"/>
      <c r="E77" s="1041"/>
      <c r="F77" s="1041" t="s">
        <v>53</v>
      </c>
      <c r="G77" s="1041"/>
      <c r="H77" s="1041" t="s">
        <v>54</v>
      </c>
      <c r="I77" s="1041"/>
      <c r="J77" s="260" t="s">
        <v>55</v>
      </c>
      <c r="K77" s="1041" t="s">
        <v>56</v>
      </c>
      <c r="L77" s="1041"/>
      <c r="M77" s="1042" t="s">
        <v>57</v>
      </c>
      <c r="N77" s="1043"/>
      <c r="O77" s="1044"/>
    </row>
    <row r="78" spans="1:15" ht="142.5" x14ac:dyDescent="0.25">
      <c r="A78" s="102" t="s">
        <v>528</v>
      </c>
      <c r="B78" s="261"/>
      <c r="C78" s="589" t="s">
        <v>548</v>
      </c>
      <c r="D78" s="481" t="s">
        <v>262</v>
      </c>
      <c r="E78" s="246"/>
      <c r="F78" s="1057" t="s">
        <v>549</v>
      </c>
      <c r="G78" s="1058"/>
      <c r="H78" s="1499" t="s">
        <v>95</v>
      </c>
      <c r="I78" s="1482"/>
      <c r="J78" s="247">
        <v>90</v>
      </c>
      <c r="K78" s="1500" t="s">
        <v>531</v>
      </c>
      <c r="L78" s="1500"/>
      <c r="M78" s="1857" t="s">
        <v>567</v>
      </c>
      <c r="N78" s="2430"/>
      <c r="O78" s="2431"/>
    </row>
    <row r="79" spans="1:15" ht="15.75" x14ac:dyDescent="0.25">
      <c r="A79" s="1015" t="s">
        <v>67</v>
      </c>
      <c r="B79" s="1017"/>
      <c r="C79" s="1502" t="s">
        <v>568</v>
      </c>
      <c r="D79" s="1503"/>
      <c r="E79" s="1503"/>
      <c r="F79" s="1503"/>
      <c r="G79" s="1504"/>
      <c r="H79" s="1035" t="s">
        <v>69</v>
      </c>
      <c r="I79" s="1036"/>
      <c r="J79" s="1037"/>
      <c r="K79" s="1509" t="s">
        <v>552</v>
      </c>
      <c r="L79" s="1481"/>
      <c r="M79" s="1481"/>
      <c r="N79" s="1481"/>
      <c r="O79" s="1482"/>
    </row>
    <row r="80" spans="1:15" ht="15.75" x14ac:dyDescent="0.25">
      <c r="A80" s="1096" t="s">
        <v>71</v>
      </c>
      <c r="B80" s="1097"/>
      <c r="C80" s="1097"/>
      <c r="D80" s="1097"/>
      <c r="E80" s="1097"/>
      <c r="F80" s="1098"/>
      <c r="G80" s="1099" t="s">
        <v>72</v>
      </c>
      <c r="H80" s="1099"/>
      <c r="I80" s="1099"/>
      <c r="J80" s="1099"/>
      <c r="K80" s="1099"/>
      <c r="L80" s="1099"/>
      <c r="M80" s="1099"/>
      <c r="N80" s="1099"/>
      <c r="O80" s="1099"/>
    </row>
    <row r="81" spans="1:15" x14ac:dyDescent="0.25">
      <c r="A81" s="1148" t="s">
        <v>553</v>
      </c>
      <c r="B81" s="1149"/>
      <c r="C81" s="1149"/>
      <c r="D81" s="1149"/>
      <c r="E81" s="1149"/>
      <c r="F81" s="1149"/>
      <c r="G81" s="1152" t="s">
        <v>554</v>
      </c>
      <c r="H81" s="1152"/>
      <c r="I81" s="1152"/>
      <c r="J81" s="1152"/>
      <c r="K81" s="1152"/>
      <c r="L81" s="1152"/>
      <c r="M81" s="1152"/>
      <c r="N81" s="1152"/>
      <c r="O81" s="1152"/>
    </row>
    <row r="82" spans="1:15" x14ac:dyDescent="0.25">
      <c r="A82" s="1150"/>
      <c r="B82" s="1151"/>
      <c r="C82" s="1151"/>
      <c r="D82" s="1151"/>
      <c r="E82" s="1151"/>
      <c r="F82" s="1151"/>
      <c r="G82" s="1152"/>
      <c r="H82" s="1152"/>
      <c r="I82" s="1152"/>
      <c r="J82" s="1152"/>
      <c r="K82" s="1152"/>
      <c r="L82" s="1152"/>
      <c r="M82" s="1152"/>
      <c r="N82" s="1152"/>
      <c r="O82" s="1152"/>
    </row>
    <row r="83" spans="1:15" ht="15.75" x14ac:dyDescent="0.25">
      <c r="A83" s="1096" t="s">
        <v>75</v>
      </c>
      <c r="B83" s="1097"/>
      <c r="C83" s="1097"/>
      <c r="D83" s="1097"/>
      <c r="E83" s="1097"/>
      <c r="F83" s="1097"/>
      <c r="G83" s="1099" t="s">
        <v>76</v>
      </c>
      <c r="H83" s="1099"/>
      <c r="I83" s="1099"/>
      <c r="J83" s="1099"/>
      <c r="K83" s="1099"/>
      <c r="L83" s="1099"/>
      <c r="M83" s="1099"/>
      <c r="N83" s="1099"/>
      <c r="O83" s="1099"/>
    </row>
    <row r="84" spans="1:15" x14ac:dyDescent="0.25">
      <c r="A84" s="2424" t="s">
        <v>557</v>
      </c>
      <c r="B84" s="2424"/>
      <c r="C84" s="2424"/>
      <c r="D84" s="2424"/>
      <c r="E84" s="2424"/>
      <c r="F84" s="2424"/>
      <c r="G84" s="2424" t="s">
        <v>567</v>
      </c>
      <c r="H84" s="2424"/>
      <c r="I84" s="2424"/>
      <c r="J84" s="2424"/>
      <c r="K84" s="2424"/>
      <c r="L84" s="2424"/>
      <c r="M84" s="2424"/>
      <c r="N84" s="2424"/>
      <c r="O84" s="2424"/>
    </row>
    <row r="85" spans="1:15" x14ac:dyDescent="0.25">
      <c r="A85" s="2424"/>
      <c r="B85" s="2424"/>
      <c r="C85" s="2424"/>
      <c r="D85" s="2424"/>
      <c r="E85" s="2424"/>
      <c r="F85" s="2424"/>
      <c r="G85" s="2424"/>
      <c r="H85" s="2424"/>
      <c r="I85" s="2424"/>
      <c r="J85" s="2424"/>
      <c r="K85" s="2424"/>
      <c r="L85" s="2424"/>
      <c r="M85" s="2424"/>
      <c r="N85" s="2424"/>
      <c r="O85" s="2424"/>
    </row>
    <row r="86" spans="1:15" ht="15.75" x14ac:dyDescent="0.25">
      <c r="A86" s="250"/>
      <c r="B86" s="251"/>
      <c r="C86" s="257"/>
      <c r="D86" s="257"/>
      <c r="E86" s="257"/>
      <c r="F86" s="257"/>
      <c r="G86" s="257"/>
      <c r="H86" s="257"/>
      <c r="I86" s="257"/>
      <c r="J86" s="257"/>
      <c r="K86" s="257"/>
      <c r="L86" s="257"/>
      <c r="M86" s="257"/>
      <c r="N86" s="257"/>
      <c r="O86" s="250"/>
    </row>
    <row r="87" spans="1:15" ht="15.75" x14ac:dyDescent="0.25">
      <c r="A87" s="257"/>
      <c r="B87" s="257"/>
      <c r="C87" s="250"/>
      <c r="D87" s="1015" t="s">
        <v>77</v>
      </c>
      <c r="E87" s="1016"/>
      <c r="F87" s="1016"/>
      <c r="G87" s="1016"/>
      <c r="H87" s="1016"/>
      <c r="I87" s="1016"/>
      <c r="J87" s="1016"/>
      <c r="K87" s="1016"/>
      <c r="L87" s="1016"/>
      <c r="M87" s="1016"/>
      <c r="N87" s="1016"/>
      <c r="O87" s="1017"/>
    </row>
    <row r="88" spans="1:15" ht="15.75" x14ac:dyDescent="0.25">
      <c r="A88" s="250"/>
      <c r="B88" s="251"/>
      <c r="C88" s="257"/>
      <c r="D88" s="260" t="s">
        <v>78</v>
      </c>
      <c r="E88" s="260" t="s">
        <v>79</v>
      </c>
      <c r="F88" s="260" t="s">
        <v>80</v>
      </c>
      <c r="G88" s="260" t="s">
        <v>81</v>
      </c>
      <c r="H88" s="260" t="s">
        <v>82</v>
      </c>
      <c r="I88" s="260" t="s">
        <v>83</v>
      </c>
      <c r="J88" s="260" t="s">
        <v>84</v>
      </c>
      <c r="K88" s="260" t="s">
        <v>85</v>
      </c>
      <c r="L88" s="260" t="s">
        <v>86</v>
      </c>
      <c r="M88" s="260" t="s">
        <v>87</v>
      </c>
      <c r="N88" s="260" t="s">
        <v>88</v>
      </c>
      <c r="O88" s="260" t="s">
        <v>89</v>
      </c>
    </row>
    <row r="89" spans="1:15" ht="15.75" x14ac:dyDescent="0.25">
      <c r="A89" s="1050" t="s">
        <v>90</v>
      </c>
      <c r="B89" s="1050"/>
      <c r="C89" s="1050"/>
      <c r="D89" s="263"/>
      <c r="E89" s="263"/>
      <c r="F89" s="263">
        <v>100</v>
      </c>
      <c r="G89" s="263"/>
      <c r="H89" s="263"/>
      <c r="I89" s="263">
        <v>100</v>
      </c>
      <c r="J89" s="263"/>
      <c r="K89" s="263"/>
      <c r="L89" s="263">
        <v>100</v>
      </c>
      <c r="M89" s="263"/>
      <c r="N89" s="263"/>
      <c r="O89" s="263">
        <v>90</v>
      </c>
    </row>
    <row r="90" spans="1:15" ht="15.75" x14ac:dyDescent="0.25">
      <c r="A90" s="1051" t="s">
        <v>91</v>
      </c>
      <c r="B90" s="1051"/>
      <c r="C90" s="1051"/>
      <c r="D90" s="264"/>
      <c r="E90" s="264"/>
      <c r="F90" s="264">
        <v>100</v>
      </c>
      <c r="G90" s="264"/>
      <c r="H90" s="264"/>
      <c r="I90" s="264">
        <v>100</v>
      </c>
      <c r="J90" s="269">
        <v>40</v>
      </c>
      <c r="K90" s="269">
        <v>30</v>
      </c>
      <c r="L90" s="269">
        <v>31</v>
      </c>
      <c r="M90" s="264"/>
      <c r="N90" s="264"/>
      <c r="O90" s="264"/>
    </row>
    <row r="91" spans="1:15" x14ac:dyDescent="0.25">
      <c r="A91" s="243"/>
      <c r="B91" s="243"/>
      <c r="C91" s="243"/>
      <c r="D91" s="243"/>
      <c r="E91" s="243"/>
      <c r="F91" s="243"/>
      <c r="G91" s="243"/>
      <c r="H91" s="243"/>
      <c r="I91" s="243"/>
      <c r="J91" s="243"/>
      <c r="K91" s="243"/>
      <c r="L91" s="243"/>
      <c r="M91" s="243"/>
      <c r="N91" s="243"/>
      <c r="O91" s="243"/>
    </row>
    <row r="92" spans="1:15" ht="31.5" x14ac:dyDescent="0.25">
      <c r="A92" s="254" t="s">
        <v>484</v>
      </c>
      <c r="B92" s="1046" t="s">
        <v>569</v>
      </c>
      <c r="C92" s="1047"/>
      <c r="D92" s="1047"/>
      <c r="E92" s="1047"/>
      <c r="F92" s="1047"/>
      <c r="G92" s="1047"/>
      <c r="H92" s="1047"/>
      <c r="I92" s="1047"/>
      <c r="J92" s="1048"/>
      <c r="K92" s="1052" t="s">
        <v>11</v>
      </c>
      <c r="L92" s="1052"/>
      <c r="M92" s="1052"/>
      <c r="N92" s="1052"/>
      <c r="O92" s="255">
        <v>0.2</v>
      </c>
    </row>
    <row r="93" spans="1:15" ht="15.75" x14ac:dyDescent="0.25">
      <c r="A93" s="256"/>
      <c r="B93" s="257"/>
      <c r="C93" s="258"/>
      <c r="D93" s="258"/>
      <c r="E93" s="258"/>
      <c r="F93" s="258"/>
      <c r="G93" s="258"/>
      <c r="H93" s="258"/>
      <c r="I93" s="258"/>
      <c r="J93" s="258"/>
      <c r="K93" s="258"/>
      <c r="L93" s="258"/>
      <c r="M93" s="258"/>
      <c r="N93" s="258"/>
      <c r="O93" s="256"/>
    </row>
    <row r="94" spans="1:15" ht="31.5" x14ac:dyDescent="0.25">
      <c r="A94" s="254" t="s">
        <v>202</v>
      </c>
      <c r="B94" s="1046"/>
      <c r="C94" s="1047"/>
      <c r="D94" s="1047"/>
      <c r="E94" s="1047"/>
      <c r="F94" s="1047"/>
      <c r="G94" s="1047"/>
      <c r="H94" s="1047"/>
      <c r="I94" s="1047"/>
      <c r="J94" s="1047"/>
      <c r="K94" s="1047"/>
      <c r="L94" s="1047"/>
      <c r="M94" s="1047"/>
      <c r="N94" s="1047"/>
      <c r="O94" s="1048"/>
    </row>
    <row r="95" spans="1:15" ht="31.5" x14ac:dyDescent="0.25">
      <c r="A95" s="256"/>
      <c r="B95" s="257"/>
      <c r="C95" s="258"/>
      <c r="D95" s="258"/>
      <c r="E95" s="1049" t="s">
        <v>14</v>
      </c>
      <c r="F95" s="1049"/>
      <c r="G95" s="1049"/>
      <c r="H95" s="1049"/>
      <c r="I95" s="267" t="s">
        <v>15</v>
      </c>
      <c r="J95" s="258"/>
      <c r="K95" s="258"/>
      <c r="L95" s="1049" t="s">
        <v>16</v>
      </c>
      <c r="M95" s="1049"/>
      <c r="N95" s="1049"/>
      <c r="O95" s="267" t="s">
        <v>15</v>
      </c>
    </row>
    <row r="96" spans="1:15" x14ac:dyDescent="0.25">
      <c r="A96" s="1002" t="s">
        <v>17</v>
      </c>
      <c r="B96" s="1008"/>
      <c r="C96" s="1008"/>
      <c r="D96" s="1003"/>
      <c r="E96" s="1013"/>
      <c r="F96" s="1045"/>
      <c r="G96" s="1045"/>
      <c r="H96" s="1045"/>
      <c r="I96" s="270"/>
      <c r="J96" s="1002" t="s">
        <v>19</v>
      </c>
      <c r="K96" s="1003"/>
      <c r="L96" s="1778" t="s">
        <v>570</v>
      </c>
      <c r="M96" s="1778"/>
      <c r="N96" s="1779"/>
      <c r="O96" s="480">
        <v>100</v>
      </c>
    </row>
    <row r="97" spans="1:15" x14ac:dyDescent="0.25">
      <c r="A97" s="1004"/>
      <c r="B97" s="1009"/>
      <c r="C97" s="1009"/>
      <c r="D97" s="1005"/>
      <c r="E97" s="1013"/>
      <c r="F97" s="1045"/>
      <c r="G97" s="1045"/>
      <c r="H97" s="1045"/>
      <c r="I97" s="270"/>
      <c r="J97" s="1004"/>
      <c r="K97" s="1005"/>
      <c r="L97" s="2425" t="s">
        <v>571</v>
      </c>
      <c r="M97" s="2425"/>
      <c r="N97" s="2426"/>
      <c r="O97" s="480">
        <v>100</v>
      </c>
    </row>
    <row r="98" spans="1:15" x14ac:dyDescent="0.25">
      <c r="A98" s="1004"/>
      <c r="B98" s="1009"/>
      <c r="C98" s="1009"/>
      <c r="D98" s="1005"/>
      <c r="E98" s="1013"/>
      <c r="F98" s="1045"/>
      <c r="G98" s="1045"/>
      <c r="H98" s="1045"/>
      <c r="I98" s="270"/>
      <c r="J98" s="1004"/>
      <c r="K98" s="1005"/>
      <c r="L98" s="2427" t="s">
        <v>572</v>
      </c>
      <c r="M98" s="2427"/>
      <c r="N98" s="2428"/>
      <c r="O98" s="480">
        <v>100</v>
      </c>
    </row>
    <row r="99" spans="1:15" x14ac:dyDescent="0.25">
      <c r="A99" s="1004"/>
      <c r="B99" s="1009"/>
      <c r="C99" s="1009"/>
      <c r="D99" s="1005"/>
      <c r="E99" s="1013"/>
      <c r="F99" s="1045"/>
      <c r="G99" s="1045"/>
      <c r="H99" s="1045"/>
      <c r="I99" s="270"/>
      <c r="J99" s="1004"/>
      <c r="K99" s="1005"/>
      <c r="L99" s="2427" t="s">
        <v>573</v>
      </c>
      <c r="M99" s="2427"/>
      <c r="N99" s="2428"/>
      <c r="O99" s="480">
        <v>100</v>
      </c>
    </row>
    <row r="100" spans="1:15" x14ac:dyDescent="0.25">
      <c r="A100" s="1004"/>
      <c r="B100" s="1009"/>
      <c r="C100" s="1009"/>
      <c r="D100" s="1005"/>
      <c r="E100" s="1013"/>
      <c r="F100" s="1045"/>
      <c r="G100" s="1045"/>
      <c r="H100" s="1045"/>
      <c r="I100" s="270"/>
      <c r="J100" s="1004"/>
      <c r="K100" s="1005"/>
      <c r="L100" s="2427" t="s">
        <v>574</v>
      </c>
      <c r="M100" s="2427"/>
      <c r="N100" s="2428"/>
      <c r="O100" s="480">
        <v>100</v>
      </c>
    </row>
    <row r="101" spans="1:15" x14ac:dyDescent="0.25">
      <c r="A101" s="1004"/>
      <c r="B101" s="1009"/>
      <c r="C101" s="1009"/>
      <c r="D101" s="1005"/>
      <c r="E101" s="1013"/>
      <c r="F101" s="1045"/>
      <c r="G101" s="1045"/>
      <c r="H101" s="1045"/>
      <c r="I101" s="270"/>
      <c r="J101" s="1004"/>
      <c r="K101" s="1005"/>
      <c r="L101" s="2425" t="s">
        <v>575</v>
      </c>
      <c r="M101" s="2425"/>
      <c r="N101" s="2426"/>
      <c r="O101" s="480">
        <v>100</v>
      </c>
    </row>
    <row r="102" spans="1:15" x14ac:dyDescent="0.25">
      <c r="A102" s="1004"/>
      <c r="B102" s="1009"/>
      <c r="C102" s="1009"/>
      <c r="D102" s="1005"/>
      <c r="E102" s="1013"/>
      <c r="F102" s="1045"/>
      <c r="G102" s="1045"/>
      <c r="H102" s="1045"/>
      <c r="I102" s="270"/>
      <c r="J102" s="1004"/>
      <c r="K102" s="1005"/>
      <c r="L102" s="1013" t="s">
        <v>576</v>
      </c>
      <c r="M102" s="1045"/>
      <c r="N102" s="1045"/>
      <c r="O102" s="480">
        <v>100</v>
      </c>
    </row>
    <row r="103" spans="1:15" ht="15.75" x14ac:dyDescent="0.25">
      <c r="A103" s="1006"/>
      <c r="B103" s="1010"/>
      <c r="C103" s="1010"/>
      <c r="D103" s="1007"/>
      <c r="E103" s="1062"/>
      <c r="F103" s="1770"/>
      <c r="G103" s="1770"/>
      <c r="H103" s="1063"/>
      <c r="I103" s="271"/>
      <c r="J103" s="1006"/>
      <c r="K103" s="1007"/>
      <c r="L103" s="2429" t="s">
        <v>577</v>
      </c>
      <c r="M103" s="2429"/>
      <c r="N103" s="2429"/>
      <c r="O103" s="480">
        <v>100</v>
      </c>
    </row>
    <row r="104" spans="1:15" ht="15.75" x14ac:dyDescent="0.25">
      <c r="A104" s="250"/>
      <c r="B104" s="251"/>
      <c r="C104" s="252"/>
      <c r="D104" s="252"/>
      <c r="E104" s="252"/>
      <c r="F104" s="252"/>
      <c r="G104" s="252"/>
      <c r="H104" s="252"/>
      <c r="I104" s="252"/>
      <c r="J104" s="252"/>
      <c r="K104" s="252"/>
      <c r="L104" s="1045"/>
      <c r="M104" s="1045"/>
      <c r="N104" s="1045"/>
      <c r="O104" s="250"/>
    </row>
    <row r="105" spans="1:15" ht="31.5" x14ac:dyDescent="0.25">
      <c r="A105" s="259" t="s">
        <v>48</v>
      </c>
      <c r="B105" s="260" t="s">
        <v>49</v>
      </c>
      <c r="C105" s="1041" t="s">
        <v>50</v>
      </c>
      <c r="D105" s="1041"/>
      <c r="E105" s="1041"/>
      <c r="F105" s="1041" t="s">
        <v>53</v>
      </c>
      <c r="G105" s="1041"/>
      <c r="H105" s="1041" t="s">
        <v>54</v>
      </c>
      <c r="I105" s="1041"/>
      <c r="J105" s="260" t="s">
        <v>55</v>
      </c>
      <c r="K105" s="1041" t="s">
        <v>56</v>
      </c>
      <c r="L105" s="1041"/>
      <c r="M105" s="1042" t="s">
        <v>57</v>
      </c>
      <c r="N105" s="1043"/>
      <c r="O105" s="1044"/>
    </row>
    <row r="106" spans="1:15" ht="71.25" x14ac:dyDescent="0.25">
      <c r="A106" s="102" t="s">
        <v>528</v>
      </c>
      <c r="B106" s="261"/>
      <c r="C106" s="262" t="s">
        <v>578</v>
      </c>
      <c r="D106" s="246" t="s">
        <v>262</v>
      </c>
      <c r="E106" s="246"/>
      <c r="F106" s="1505" t="s">
        <v>530</v>
      </c>
      <c r="G106" s="1505"/>
      <c r="H106" s="1497" t="s">
        <v>95</v>
      </c>
      <c r="I106" s="1498"/>
      <c r="J106" s="247">
        <v>90</v>
      </c>
      <c r="K106" s="1500" t="s">
        <v>531</v>
      </c>
      <c r="L106" s="1500"/>
      <c r="M106" s="1501" t="s">
        <v>579</v>
      </c>
      <c r="N106" s="1501"/>
      <c r="O106" s="1501"/>
    </row>
    <row r="107" spans="1:15" ht="15.75" x14ac:dyDescent="0.25">
      <c r="A107" s="1015" t="s">
        <v>67</v>
      </c>
      <c r="B107" s="1017"/>
      <c r="C107" s="1506" t="s">
        <v>532</v>
      </c>
      <c r="D107" s="1507"/>
      <c r="E107" s="1507"/>
      <c r="F107" s="1507"/>
      <c r="G107" s="1508"/>
      <c r="H107" s="1035" t="s">
        <v>69</v>
      </c>
      <c r="I107" s="1036"/>
      <c r="J107" s="1037"/>
      <c r="K107" s="1509" t="s">
        <v>533</v>
      </c>
      <c r="L107" s="1481"/>
      <c r="M107" s="1481"/>
      <c r="N107" s="1481"/>
      <c r="O107" s="1482"/>
    </row>
    <row r="108" spans="1:15" ht="15.75" x14ac:dyDescent="0.25">
      <c r="A108" s="1096" t="s">
        <v>71</v>
      </c>
      <c r="B108" s="1097"/>
      <c r="C108" s="1097"/>
      <c r="D108" s="1097"/>
      <c r="E108" s="1097"/>
      <c r="F108" s="1098"/>
      <c r="G108" s="1099" t="s">
        <v>72</v>
      </c>
      <c r="H108" s="1099"/>
      <c r="I108" s="1099"/>
      <c r="J108" s="1099"/>
      <c r="K108" s="1099"/>
      <c r="L108" s="1099"/>
      <c r="M108" s="1099"/>
      <c r="N108" s="1099"/>
      <c r="O108" s="1099"/>
    </row>
    <row r="109" spans="1:15" x14ac:dyDescent="0.25">
      <c r="A109" s="1148" t="s">
        <v>580</v>
      </c>
      <c r="B109" s="1149"/>
      <c r="C109" s="1149"/>
      <c r="D109" s="1149"/>
      <c r="E109" s="1149"/>
      <c r="F109" s="1149"/>
      <c r="G109" s="1152" t="s">
        <v>535</v>
      </c>
      <c r="H109" s="1152"/>
      <c r="I109" s="1152"/>
      <c r="J109" s="1152"/>
      <c r="K109" s="1152"/>
      <c r="L109" s="1152"/>
      <c r="M109" s="1152"/>
      <c r="N109" s="1152"/>
      <c r="O109" s="1152"/>
    </row>
    <row r="110" spans="1:15" x14ac:dyDescent="0.25">
      <c r="A110" s="1150"/>
      <c r="B110" s="1151"/>
      <c r="C110" s="1151"/>
      <c r="D110" s="1151"/>
      <c r="E110" s="1151"/>
      <c r="F110" s="1151"/>
      <c r="G110" s="1152"/>
      <c r="H110" s="1152"/>
      <c r="I110" s="1152"/>
      <c r="J110" s="1152"/>
      <c r="K110" s="1152"/>
      <c r="L110" s="1152"/>
      <c r="M110" s="1152"/>
      <c r="N110" s="1152"/>
      <c r="O110" s="1152"/>
    </row>
    <row r="111" spans="1:15" ht="15.75" x14ac:dyDescent="0.25">
      <c r="A111" s="1096" t="s">
        <v>75</v>
      </c>
      <c r="B111" s="1097"/>
      <c r="C111" s="1097"/>
      <c r="D111" s="1097"/>
      <c r="E111" s="1097"/>
      <c r="F111" s="1097"/>
      <c r="G111" s="1099" t="s">
        <v>76</v>
      </c>
      <c r="H111" s="1099"/>
      <c r="I111" s="1099"/>
      <c r="J111" s="1099"/>
      <c r="K111" s="1099"/>
      <c r="L111" s="1099"/>
      <c r="M111" s="1099"/>
      <c r="N111" s="1099"/>
      <c r="O111" s="1099"/>
    </row>
    <row r="112" spans="1:15" x14ac:dyDescent="0.25">
      <c r="A112" s="2424" t="s">
        <v>581</v>
      </c>
      <c r="B112" s="2424"/>
      <c r="C112" s="2424"/>
      <c r="D112" s="2424"/>
      <c r="E112" s="2424"/>
      <c r="F112" s="2424"/>
      <c r="G112" s="2424" t="s">
        <v>579</v>
      </c>
      <c r="H112" s="2424"/>
      <c r="I112" s="2424"/>
      <c r="J112" s="2424"/>
      <c r="K112" s="2424"/>
      <c r="L112" s="2424"/>
      <c r="M112" s="2424"/>
      <c r="N112" s="2424"/>
      <c r="O112" s="2424"/>
    </row>
    <row r="113" spans="1:15" x14ac:dyDescent="0.25">
      <c r="A113" s="2424"/>
      <c r="B113" s="2424"/>
      <c r="C113" s="2424"/>
      <c r="D113" s="2424"/>
      <c r="E113" s="2424"/>
      <c r="F113" s="2424"/>
      <c r="G113" s="2424"/>
      <c r="H113" s="2424"/>
      <c r="I113" s="2424"/>
      <c r="J113" s="2424"/>
      <c r="K113" s="2424"/>
      <c r="L113" s="2424"/>
      <c r="M113" s="2424"/>
      <c r="N113" s="2424"/>
      <c r="O113" s="2424"/>
    </row>
    <row r="114" spans="1:15" ht="15.75" x14ac:dyDescent="0.25">
      <c r="A114" s="250"/>
      <c r="B114" s="251"/>
      <c r="C114" s="257"/>
      <c r="D114" s="257"/>
      <c r="E114" s="257"/>
      <c r="F114" s="257"/>
      <c r="G114" s="257"/>
      <c r="H114" s="257"/>
      <c r="I114" s="257"/>
      <c r="J114" s="257"/>
      <c r="K114" s="257"/>
      <c r="L114" s="257"/>
      <c r="M114" s="257"/>
      <c r="N114" s="257"/>
      <c r="O114" s="250"/>
    </row>
    <row r="115" spans="1:15" ht="15.75" x14ac:dyDescent="0.25">
      <c r="A115" s="257"/>
      <c r="B115" s="257"/>
      <c r="C115" s="250"/>
      <c r="D115" s="1015" t="s">
        <v>77</v>
      </c>
      <c r="E115" s="1016"/>
      <c r="F115" s="1016"/>
      <c r="G115" s="1016"/>
      <c r="H115" s="1016"/>
      <c r="I115" s="1016"/>
      <c r="J115" s="1016"/>
      <c r="K115" s="1016"/>
      <c r="L115" s="1016"/>
      <c r="M115" s="1016"/>
      <c r="N115" s="1016"/>
      <c r="O115" s="1017"/>
    </row>
    <row r="116" spans="1:15" ht="15.75" x14ac:dyDescent="0.25">
      <c r="A116" s="250"/>
      <c r="B116" s="251"/>
      <c r="C116" s="257"/>
      <c r="D116" s="260" t="s">
        <v>78</v>
      </c>
      <c r="E116" s="260" t="s">
        <v>79</v>
      </c>
      <c r="F116" s="260" t="s">
        <v>80</v>
      </c>
      <c r="G116" s="260" t="s">
        <v>81</v>
      </c>
      <c r="H116" s="260" t="s">
        <v>82</v>
      </c>
      <c r="I116" s="260" t="s">
        <v>83</v>
      </c>
      <c r="J116" s="260" t="s">
        <v>84</v>
      </c>
      <c r="K116" s="260" t="s">
        <v>85</v>
      </c>
      <c r="L116" s="260" t="s">
        <v>86</v>
      </c>
      <c r="M116" s="260" t="s">
        <v>87</v>
      </c>
      <c r="N116" s="260" t="s">
        <v>88</v>
      </c>
      <c r="O116" s="260" t="s">
        <v>89</v>
      </c>
    </row>
    <row r="117" spans="1:15" ht="15.75" x14ac:dyDescent="0.25">
      <c r="A117" s="1050" t="s">
        <v>90</v>
      </c>
      <c r="B117" s="1050"/>
      <c r="C117" s="1050"/>
      <c r="D117" s="263"/>
      <c r="E117" s="263"/>
      <c r="F117" s="263">
        <v>100</v>
      </c>
      <c r="G117" s="263"/>
      <c r="H117" s="263"/>
      <c r="I117" s="263">
        <v>100</v>
      </c>
      <c r="J117" s="263"/>
      <c r="K117" s="263"/>
      <c r="L117" s="263">
        <v>100</v>
      </c>
      <c r="M117" s="263"/>
      <c r="N117" s="263"/>
      <c r="O117" s="263">
        <v>80</v>
      </c>
    </row>
    <row r="118" spans="1:15" ht="15.75" x14ac:dyDescent="0.25">
      <c r="A118" s="1051" t="s">
        <v>91</v>
      </c>
      <c r="B118" s="1051"/>
      <c r="C118" s="1051"/>
      <c r="D118" s="264"/>
      <c r="E118" s="264"/>
      <c r="F118" s="264">
        <v>100</v>
      </c>
      <c r="G118" s="264"/>
      <c r="H118" s="264"/>
      <c r="I118" s="264">
        <v>100</v>
      </c>
      <c r="J118" s="269">
        <v>40</v>
      </c>
      <c r="K118" s="269">
        <v>30</v>
      </c>
      <c r="L118" s="269">
        <v>32</v>
      </c>
      <c r="M118" s="264"/>
      <c r="N118" s="264"/>
      <c r="O118" s="264"/>
    </row>
    <row r="119" spans="1:15" x14ac:dyDescent="0.25">
      <c r="A119" s="243"/>
      <c r="B119" s="243"/>
      <c r="C119" s="243"/>
      <c r="D119" s="243"/>
      <c r="E119" s="243"/>
      <c r="F119" s="243"/>
      <c r="G119" s="243"/>
      <c r="H119" s="243"/>
      <c r="I119" s="243"/>
      <c r="J119" s="243"/>
      <c r="K119" s="243"/>
      <c r="L119" s="243"/>
      <c r="M119" s="243"/>
      <c r="N119" s="243"/>
      <c r="O119" s="243"/>
    </row>
    <row r="120" spans="1:15" ht="31.5" x14ac:dyDescent="0.25">
      <c r="A120" s="254" t="s">
        <v>582</v>
      </c>
      <c r="B120" s="1046" t="s">
        <v>583</v>
      </c>
      <c r="C120" s="1047"/>
      <c r="D120" s="1047"/>
      <c r="E120" s="1047"/>
      <c r="F120" s="1047"/>
      <c r="G120" s="1047"/>
      <c r="H120" s="1047"/>
      <c r="I120" s="1047"/>
      <c r="J120" s="1048"/>
      <c r="K120" s="1052" t="s">
        <v>11</v>
      </c>
      <c r="L120" s="1052"/>
      <c r="M120" s="1052"/>
      <c r="N120" s="1052"/>
      <c r="O120" s="255">
        <v>0.2</v>
      </c>
    </row>
    <row r="121" spans="1:15" ht="15.75" x14ac:dyDescent="0.25">
      <c r="A121" s="256"/>
      <c r="B121" s="257"/>
      <c r="C121" s="258"/>
      <c r="D121" s="258"/>
      <c r="E121" s="258"/>
      <c r="F121" s="258"/>
      <c r="G121" s="258"/>
      <c r="H121" s="258"/>
      <c r="I121" s="258"/>
      <c r="J121" s="258"/>
      <c r="K121" s="258"/>
      <c r="L121" s="258"/>
      <c r="M121" s="258"/>
      <c r="N121" s="258"/>
      <c r="O121" s="256"/>
    </row>
    <row r="122" spans="1:15" ht="31.5" x14ac:dyDescent="0.25">
      <c r="A122" s="254" t="s">
        <v>202</v>
      </c>
      <c r="B122" s="1046"/>
      <c r="C122" s="1047"/>
      <c r="D122" s="1047"/>
      <c r="E122" s="1047"/>
      <c r="F122" s="1047"/>
      <c r="G122" s="1047"/>
      <c r="H122" s="1047"/>
      <c r="I122" s="1047"/>
      <c r="J122" s="1047"/>
      <c r="K122" s="1047"/>
      <c r="L122" s="1047"/>
      <c r="M122" s="1047"/>
      <c r="N122" s="1047"/>
      <c r="O122" s="1048"/>
    </row>
    <row r="123" spans="1:15" ht="31.5" x14ac:dyDescent="0.25">
      <c r="A123" s="256"/>
      <c r="B123" s="257"/>
      <c r="C123" s="258"/>
      <c r="D123" s="258"/>
      <c r="E123" s="1049" t="s">
        <v>14</v>
      </c>
      <c r="F123" s="1049"/>
      <c r="G123" s="1049"/>
      <c r="H123" s="1049"/>
      <c r="I123" s="267" t="s">
        <v>15</v>
      </c>
      <c r="J123" s="258"/>
      <c r="K123" s="258"/>
      <c r="L123" s="2418" t="s">
        <v>16</v>
      </c>
      <c r="M123" s="2418"/>
      <c r="N123" s="2418"/>
      <c r="O123" s="267" t="s">
        <v>15</v>
      </c>
    </row>
    <row r="124" spans="1:15" x14ac:dyDescent="0.25">
      <c r="A124" s="1002" t="s">
        <v>17</v>
      </c>
      <c r="B124" s="1008"/>
      <c r="C124" s="1008"/>
      <c r="D124" s="1003"/>
      <c r="E124" s="1045" t="s">
        <v>584</v>
      </c>
      <c r="F124" s="1045"/>
      <c r="G124" s="1045"/>
      <c r="H124" s="1045"/>
      <c r="I124" s="480">
        <v>100</v>
      </c>
      <c r="J124" s="1002" t="s">
        <v>19</v>
      </c>
      <c r="K124" s="1003"/>
      <c r="L124" s="2419" t="s">
        <v>585</v>
      </c>
      <c r="M124" s="2419"/>
      <c r="N124" s="2419"/>
      <c r="O124" s="485">
        <v>100</v>
      </c>
    </row>
    <row r="125" spans="1:15" x14ac:dyDescent="0.25">
      <c r="A125" s="1004"/>
      <c r="B125" s="1009"/>
      <c r="C125" s="1009"/>
      <c r="D125" s="1005"/>
      <c r="E125" s="1045" t="s">
        <v>586</v>
      </c>
      <c r="F125" s="1045"/>
      <c r="G125" s="1045"/>
      <c r="H125" s="1045"/>
      <c r="I125" s="480">
        <v>100</v>
      </c>
      <c r="J125" s="1004"/>
      <c r="K125" s="1005"/>
      <c r="L125" s="2419" t="s">
        <v>587</v>
      </c>
      <c r="M125" s="2419"/>
      <c r="N125" s="2419"/>
      <c r="O125" s="485">
        <v>100</v>
      </c>
    </row>
    <row r="126" spans="1:15" x14ac:dyDescent="0.25">
      <c r="A126" s="1004"/>
      <c r="B126" s="1009"/>
      <c r="C126" s="1009"/>
      <c r="D126" s="1005"/>
      <c r="E126" s="1045"/>
      <c r="F126" s="1045"/>
      <c r="G126" s="1045"/>
      <c r="H126" s="1045"/>
      <c r="I126" s="480"/>
      <c r="J126" s="1004"/>
      <c r="K126" s="1005"/>
      <c r="L126" s="2419" t="s">
        <v>588</v>
      </c>
      <c r="M126" s="2419"/>
      <c r="N126" s="2419"/>
      <c r="O126" s="485">
        <v>100</v>
      </c>
    </row>
    <row r="127" spans="1:15" x14ac:dyDescent="0.25">
      <c r="A127" s="1004"/>
      <c r="B127" s="1009"/>
      <c r="C127" s="1009"/>
      <c r="D127" s="1005"/>
      <c r="E127" s="1045"/>
      <c r="F127" s="1045"/>
      <c r="G127" s="1045"/>
      <c r="H127" s="1045"/>
      <c r="I127" s="266"/>
      <c r="J127" s="1004"/>
      <c r="K127" s="1005"/>
      <c r="L127" s="2419" t="s">
        <v>589</v>
      </c>
      <c r="M127" s="2419"/>
      <c r="N127" s="2419"/>
      <c r="O127" s="485">
        <v>100</v>
      </c>
    </row>
    <row r="128" spans="1:15" x14ac:dyDescent="0.25">
      <c r="A128" s="1004"/>
      <c r="B128" s="1009"/>
      <c r="C128" s="1009"/>
      <c r="D128" s="1005"/>
      <c r="E128" s="1045"/>
      <c r="F128" s="1045"/>
      <c r="G128" s="1045"/>
      <c r="H128" s="1045"/>
      <c r="I128" s="266"/>
      <c r="J128" s="1004"/>
      <c r="K128" s="1005"/>
      <c r="L128" s="2420"/>
      <c r="M128" s="2421"/>
      <c r="N128" s="2422"/>
      <c r="O128" s="266"/>
    </row>
    <row r="129" spans="1:15" x14ac:dyDescent="0.25">
      <c r="A129" s="1004"/>
      <c r="B129" s="1009"/>
      <c r="C129" s="1009"/>
      <c r="D129" s="1005"/>
      <c r="E129" s="1045"/>
      <c r="F129" s="1045"/>
      <c r="G129" s="1045"/>
      <c r="H129" s="1045"/>
      <c r="I129" s="266"/>
      <c r="J129" s="1004"/>
      <c r="K129" s="1005"/>
      <c r="L129" s="1199"/>
      <c r="M129" s="2423"/>
      <c r="N129" s="1200"/>
      <c r="O129" s="266"/>
    </row>
    <row r="130" spans="1:15" x14ac:dyDescent="0.25">
      <c r="A130" s="1006"/>
      <c r="B130" s="1010"/>
      <c r="C130" s="1010"/>
      <c r="D130" s="1007"/>
      <c r="E130" s="1045"/>
      <c r="F130" s="1045"/>
      <c r="G130" s="1045"/>
      <c r="H130" s="1045"/>
      <c r="I130" s="266"/>
      <c r="J130" s="1006"/>
      <c r="K130" s="1007"/>
      <c r="L130" s="1045"/>
      <c r="M130" s="1045"/>
      <c r="N130" s="1045"/>
      <c r="O130" s="266"/>
    </row>
    <row r="131" spans="1:15" ht="15.75" hidden="1" x14ac:dyDescent="0.25">
      <c r="A131" s="256"/>
      <c r="B131" s="257"/>
      <c r="C131" s="258"/>
      <c r="D131" s="258"/>
      <c r="E131" s="258"/>
      <c r="F131" s="258"/>
      <c r="G131" s="258"/>
      <c r="H131" s="258"/>
      <c r="I131" s="258"/>
      <c r="J131" s="258"/>
      <c r="K131" s="258"/>
      <c r="L131" s="258"/>
      <c r="M131" s="258"/>
      <c r="N131" s="258"/>
      <c r="O131" s="256"/>
    </row>
    <row r="132" spans="1:15" ht="15.75" x14ac:dyDescent="0.25">
      <c r="A132" s="250"/>
      <c r="B132" s="251"/>
      <c r="C132" s="252"/>
      <c r="D132" s="252"/>
      <c r="E132" s="252"/>
      <c r="F132" s="252"/>
      <c r="G132" s="252"/>
      <c r="H132" s="252"/>
      <c r="I132" s="252"/>
      <c r="J132" s="252"/>
      <c r="K132" s="252"/>
      <c r="L132" s="253"/>
      <c r="M132" s="253"/>
      <c r="N132" s="253"/>
      <c r="O132" s="250"/>
    </row>
    <row r="133" spans="1:15" ht="31.5" x14ac:dyDescent="0.25">
      <c r="A133" s="259" t="s">
        <v>48</v>
      </c>
      <c r="B133" s="260" t="s">
        <v>49</v>
      </c>
      <c r="C133" s="1015" t="s">
        <v>50</v>
      </c>
      <c r="D133" s="1016"/>
      <c r="E133" s="1017"/>
      <c r="F133" s="1015" t="s">
        <v>53</v>
      </c>
      <c r="G133" s="1017"/>
      <c r="H133" s="1015" t="s">
        <v>54</v>
      </c>
      <c r="I133" s="1017"/>
      <c r="J133" s="260" t="s">
        <v>55</v>
      </c>
      <c r="K133" s="1015" t="s">
        <v>56</v>
      </c>
      <c r="L133" s="1017"/>
      <c r="M133" s="1042" t="s">
        <v>57</v>
      </c>
      <c r="N133" s="1043"/>
      <c r="O133" s="1044"/>
    </row>
    <row r="134" spans="1:15" ht="99.75" x14ac:dyDescent="0.25">
      <c r="A134" s="102" t="s">
        <v>528</v>
      </c>
      <c r="B134" s="261"/>
      <c r="C134" s="589" t="s">
        <v>590</v>
      </c>
      <c r="D134" s="481" t="s">
        <v>262</v>
      </c>
      <c r="E134" s="246"/>
      <c r="F134" s="1497" t="s">
        <v>530</v>
      </c>
      <c r="G134" s="1498"/>
      <c r="H134" s="1497" t="s">
        <v>95</v>
      </c>
      <c r="I134" s="1498"/>
      <c r="J134" s="247">
        <v>90</v>
      </c>
      <c r="K134" s="1499" t="s">
        <v>531</v>
      </c>
      <c r="L134" s="1482"/>
      <c r="M134" s="1497" t="s">
        <v>586</v>
      </c>
      <c r="N134" s="1509"/>
      <c r="O134" s="1498"/>
    </row>
    <row r="135" spans="1:15" ht="15.75" x14ac:dyDescent="0.25">
      <c r="A135" s="1015" t="s">
        <v>67</v>
      </c>
      <c r="B135" s="1017"/>
      <c r="C135" s="1506" t="s">
        <v>532</v>
      </c>
      <c r="D135" s="1507"/>
      <c r="E135" s="1507"/>
      <c r="F135" s="1507"/>
      <c r="G135" s="1508"/>
      <c r="H135" s="1035" t="s">
        <v>69</v>
      </c>
      <c r="I135" s="1668"/>
      <c r="J135" s="1669"/>
      <c r="K135" s="1497" t="s">
        <v>533</v>
      </c>
      <c r="L135" s="1509"/>
      <c r="M135" s="1509"/>
      <c r="N135" s="1509"/>
      <c r="O135" s="1498"/>
    </row>
    <row r="136" spans="1:15" ht="15.75" x14ac:dyDescent="0.25">
      <c r="A136" s="1096" t="s">
        <v>71</v>
      </c>
      <c r="B136" s="1097"/>
      <c r="C136" s="1097"/>
      <c r="D136" s="1097"/>
      <c r="E136" s="1097"/>
      <c r="F136" s="1098"/>
      <c r="G136" s="1096" t="s">
        <v>72</v>
      </c>
      <c r="H136" s="1097"/>
      <c r="I136" s="1097"/>
      <c r="J136" s="1097"/>
      <c r="K136" s="1097"/>
      <c r="L136" s="1097"/>
      <c r="M136" s="1097"/>
      <c r="N136" s="1097"/>
      <c r="O136" s="1098"/>
    </row>
    <row r="137" spans="1:15" x14ac:dyDescent="0.25">
      <c r="A137" s="2412" t="s">
        <v>591</v>
      </c>
      <c r="B137" s="2413"/>
      <c r="C137" s="2413"/>
      <c r="D137" s="2413"/>
      <c r="E137" s="2413"/>
      <c r="F137" s="2414"/>
      <c r="G137" s="2412" t="s">
        <v>535</v>
      </c>
      <c r="H137" s="2413"/>
      <c r="I137" s="2413"/>
      <c r="J137" s="2413"/>
      <c r="K137" s="2413"/>
      <c r="L137" s="2413"/>
      <c r="M137" s="2413"/>
      <c r="N137" s="2413"/>
      <c r="O137" s="2414"/>
    </row>
    <row r="138" spans="1:15" x14ac:dyDescent="0.25">
      <c r="A138" s="2415"/>
      <c r="B138" s="2416"/>
      <c r="C138" s="2416"/>
      <c r="D138" s="2416"/>
      <c r="E138" s="2416"/>
      <c r="F138" s="2417"/>
      <c r="G138" s="2415"/>
      <c r="H138" s="2416"/>
      <c r="I138" s="2416"/>
      <c r="J138" s="2416"/>
      <c r="K138" s="2416"/>
      <c r="L138" s="2416"/>
      <c r="M138" s="2416"/>
      <c r="N138" s="2416"/>
      <c r="O138" s="2417"/>
    </row>
    <row r="139" spans="1:15" ht="15.75" x14ac:dyDescent="0.25">
      <c r="A139" s="1096" t="s">
        <v>75</v>
      </c>
      <c r="B139" s="1097"/>
      <c r="C139" s="1097"/>
      <c r="D139" s="1097"/>
      <c r="E139" s="1097"/>
      <c r="F139" s="1098"/>
      <c r="G139" s="1096" t="s">
        <v>76</v>
      </c>
      <c r="H139" s="1097"/>
      <c r="I139" s="1097"/>
      <c r="J139" s="1097"/>
      <c r="K139" s="1097"/>
      <c r="L139" s="1097"/>
      <c r="M139" s="1097"/>
      <c r="N139" s="1097"/>
      <c r="O139" s="1098"/>
    </row>
    <row r="140" spans="1:15" x14ac:dyDescent="0.25">
      <c r="A140" s="2406" t="s">
        <v>586</v>
      </c>
      <c r="B140" s="2407"/>
      <c r="C140" s="2407"/>
      <c r="D140" s="2407"/>
      <c r="E140" s="2407"/>
      <c r="F140" s="2408"/>
      <c r="G140" s="2406" t="s">
        <v>586</v>
      </c>
      <c r="H140" s="2407"/>
      <c r="I140" s="2407"/>
      <c r="J140" s="2407"/>
      <c r="K140" s="2407"/>
      <c r="L140" s="2407"/>
      <c r="M140" s="2407"/>
      <c r="N140" s="2407"/>
      <c r="O140" s="2408"/>
    </row>
    <row r="141" spans="1:15" x14ac:dyDescent="0.25">
      <c r="A141" s="2409"/>
      <c r="B141" s="2410"/>
      <c r="C141" s="2410"/>
      <c r="D141" s="2410"/>
      <c r="E141" s="2410"/>
      <c r="F141" s="2411"/>
      <c r="G141" s="2409"/>
      <c r="H141" s="2410"/>
      <c r="I141" s="2410"/>
      <c r="J141" s="2410"/>
      <c r="K141" s="2410"/>
      <c r="L141" s="2410"/>
      <c r="M141" s="2410"/>
      <c r="N141" s="2410"/>
      <c r="O141" s="2411"/>
    </row>
    <row r="142" spans="1:15" ht="15.75" x14ac:dyDescent="0.25">
      <c r="A142" s="250"/>
      <c r="B142" s="251"/>
      <c r="C142" s="257"/>
      <c r="D142" s="257"/>
      <c r="E142" s="257"/>
      <c r="F142" s="257"/>
      <c r="G142" s="257"/>
      <c r="H142" s="257"/>
      <c r="I142" s="257"/>
      <c r="J142" s="257"/>
      <c r="K142" s="257"/>
      <c r="L142" s="257"/>
      <c r="M142" s="257"/>
      <c r="N142" s="257"/>
      <c r="O142" s="250"/>
    </row>
    <row r="143" spans="1:15" ht="15.75" x14ac:dyDescent="0.25">
      <c r="A143" s="257"/>
      <c r="B143" s="257"/>
      <c r="C143" s="250"/>
      <c r="D143" s="1015" t="s">
        <v>77</v>
      </c>
      <c r="E143" s="1016"/>
      <c r="F143" s="1016"/>
      <c r="G143" s="1016"/>
      <c r="H143" s="1016"/>
      <c r="I143" s="1016"/>
      <c r="J143" s="1016"/>
      <c r="K143" s="1016"/>
      <c r="L143" s="1016"/>
      <c r="M143" s="1016"/>
      <c r="N143" s="1016"/>
      <c r="O143" s="1017"/>
    </row>
    <row r="144" spans="1:15" ht="15.75" x14ac:dyDescent="0.25">
      <c r="A144" s="250"/>
      <c r="B144" s="251"/>
      <c r="C144" s="257"/>
      <c r="D144" s="260" t="s">
        <v>78</v>
      </c>
      <c r="E144" s="260" t="s">
        <v>79</v>
      </c>
      <c r="F144" s="260" t="s">
        <v>80</v>
      </c>
      <c r="G144" s="260" t="s">
        <v>81</v>
      </c>
      <c r="H144" s="260" t="s">
        <v>82</v>
      </c>
      <c r="I144" s="260" t="s">
        <v>83</v>
      </c>
      <c r="J144" s="260" t="s">
        <v>84</v>
      </c>
      <c r="K144" s="260" t="s">
        <v>85</v>
      </c>
      <c r="L144" s="260" t="s">
        <v>86</v>
      </c>
      <c r="M144" s="260" t="s">
        <v>87</v>
      </c>
      <c r="N144" s="260" t="s">
        <v>88</v>
      </c>
      <c r="O144" s="260" t="s">
        <v>89</v>
      </c>
    </row>
    <row r="145" spans="1:15" ht="15.75" x14ac:dyDescent="0.25">
      <c r="A145" s="1050" t="s">
        <v>90</v>
      </c>
      <c r="B145" s="1050"/>
      <c r="C145" s="1050"/>
      <c r="D145" s="263"/>
      <c r="E145" s="263"/>
      <c r="F145" s="263">
        <v>100</v>
      </c>
      <c r="G145" s="263"/>
      <c r="H145" s="263"/>
      <c r="I145" s="263">
        <v>100</v>
      </c>
      <c r="J145" s="263"/>
      <c r="K145" s="263"/>
      <c r="L145" s="263">
        <v>100</v>
      </c>
      <c r="M145" s="263"/>
      <c r="N145" s="263"/>
      <c r="O145" s="263">
        <v>80</v>
      </c>
    </row>
    <row r="146" spans="1:15" ht="15.75" x14ac:dyDescent="0.25">
      <c r="A146" s="1051" t="s">
        <v>91</v>
      </c>
      <c r="B146" s="1051"/>
      <c r="C146" s="1051"/>
      <c r="D146" s="264"/>
      <c r="E146" s="264"/>
      <c r="F146" s="264">
        <v>100</v>
      </c>
      <c r="G146" s="264"/>
      <c r="H146" s="264"/>
      <c r="I146" s="264">
        <v>100</v>
      </c>
      <c r="J146" s="269">
        <v>40</v>
      </c>
      <c r="K146" s="269">
        <v>35</v>
      </c>
      <c r="L146" s="269">
        <v>25</v>
      </c>
      <c r="M146" s="264"/>
      <c r="N146" s="264"/>
      <c r="O146" s="264"/>
    </row>
  </sheetData>
  <sheetProtection password="E09B" sheet="1" objects="1" scenarios="1" selectLockedCells="1" selectUnlockedCells="1"/>
  <mergeCells count="231">
    <mergeCell ref="J96:K103"/>
    <mergeCell ref="A96:D103"/>
    <mergeCell ref="E103:H103"/>
    <mergeCell ref="B1:O1"/>
    <mergeCell ref="B2:O2"/>
    <mergeCell ref="B3:O3"/>
    <mergeCell ref="L17:N17"/>
    <mergeCell ref="B6:J6"/>
    <mergeCell ref="K6:N6"/>
    <mergeCell ref="B8:O8"/>
    <mergeCell ref="A10:D17"/>
    <mergeCell ref="J10:K17"/>
    <mergeCell ref="E17:H17"/>
    <mergeCell ref="E9:H9"/>
    <mergeCell ref="L10:N10"/>
    <mergeCell ref="L11:N11"/>
    <mergeCell ref="L12:N12"/>
    <mergeCell ref="L13:N13"/>
    <mergeCell ref="L9:N9"/>
    <mergeCell ref="E10:H10"/>
    <mergeCell ref="E11:H11"/>
    <mergeCell ref="E12:H12"/>
    <mergeCell ref="E13:H13"/>
    <mergeCell ref="E14:H14"/>
    <mergeCell ref="E15:H15"/>
    <mergeCell ref="E16:H16"/>
    <mergeCell ref="L14:N14"/>
    <mergeCell ref="L15:N15"/>
    <mergeCell ref="L16:N16"/>
    <mergeCell ref="F21:G21"/>
    <mergeCell ref="H21:I21"/>
    <mergeCell ref="K21:L21"/>
    <mergeCell ref="M21:O21"/>
    <mergeCell ref="A22:B22"/>
    <mergeCell ref="C22:G22"/>
    <mergeCell ref="H22:J22"/>
    <mergeCell ref="K22:O22"/>
    <mergeCell ref="F20:G20"/>
    <mergeCell ref="H20:I20"/>
    <mergeCell ref="K20:L20"/>
    <mergeCell ref="M20:O20"/>
    <mergeCell ref="E43:H43"/>
    <mergeCell ref="A23:F23"/>
    <mergeCell ref="G23:O23"/>
    <mergeCell ref="A24:F25"/>
    <mergeCell ref="G24:O25"/>
    <mergeCell ref="A26:F26"/>
    <mergeCell ref="G26:O26"/>
    <mergeCell ref="B38:O38"/>
    <mergeCell ref="A40:D46"/>
    <mergeCell ref="A27:F28"/>
    <mergeCell ref="G27:O28"/>
    <mergeCell ref="D30:O30"/>
    <mergeCell ref="A32:C32"/>
    <mergeCell ref="A33:C33"/>
    <mergeCell ref="B36:J36"/>
    <mergeCell ref="K36:N36"/>
    <mergeCell ref="E44:H44"/>
    <mergeCell ref="E45:H45"/>
    <mergeCell ref="E46:H46"/>
    <mergeCell ref="L43:N43"/>
    <mergeCell ref="L44:N44"/>
    <mergeCell ref="L45:N45"/>
    <mergeCell ref="L46:N46"/>
    <mergeCell ref="J40:K46"/>
    <mergeCell ref="L41:N41"/>
    <mergeCell ref="L42:N42"/>
    <mergeCell ref="F50:G50"/>
    <mergeCell ref="H50:I50"/>
    <mergeCell ref="K50:L50"/>
    <mergeCell ref="M50:O50"/>
    <mergeCell ref="A51:B51"/>
    <mergeCell ref="C51:G51"/>
    <mergeCell ref="H51:J51"/>
    <mergeCell ref="K51:O51"/>
    <mergeCell ref="F49:G49"/>
    <mergeCell ref="H49:I49"/>
    <mergeCell ref="K49:L49"/>
    <mergeCell ref="M49:O49"/>
    <mergeCell ref="G55:O55"/>
    <mergeCell ref="L71:N71"/>
    <mergeCell ref="E72:H72"/>
    <mergeCell ref="L72:N72"/>
    <mergeCell ref="B64:J64"/>
    <mergeCell ref="K64:N64"/>
    <mergeCell ref="B66:O66"/>
    <mergeCell ref="E67:H67"/>
    <mergeCell ref="L67:N67"/>
    <mergeCell ref="A68:D74"/>
    <mergeCell ref="E68:H68"/>
    <mergeCell ref="J68:K74"/>
    <mergeCell ref="L68:N68"/>
    <mergeCell ref="E69:H69"/>
    <mergeCell ref="L69:N69"/>
    <mergeCell ref="E70:H70"/>
    <mergeCell ref="L70:N70"/>
    <mergeCell ref="E71:H71"/>
    <mergeCell ref="E73:H73"/>
    <mergeCell ref="E39:H39"/>
    <mergeCell ref="E40:H40"/>
    <mergeCell ref="E41:H41"/>
    <mergeCell ref="E42:H42"/>
    <mergeCell ref="L39:N39"/>
    <mergeCell ref="L40:N40"/>
    <mergeCell ref="B92:J92"/>
    <mergeCell ref="K92:N92"/>
    <mergeCell ref="A84:F85"/>
    <mergeCell ref="G84:O85"/>
    <mergeCell ref="A90:C90"/>
    <mergeCell ref="A80:F80"/>
    <mergeCell ref="G80:O80"/>
    <mergeCell ref="A81:F82"/>
    <mergeCell ref="G81:O82"/>
    <mergeCell ref="A83:F83"/>
    <mergeCell ref="G83:O83"/>
    <mergeCell ref="A89:C89"/>
    <mergeCell ref="D87:O87"/>
    <mergeCell ref="A52:F52"/>
    <mergeCell ref="G52:O52"/>
    <mergeCell ref="A53:F54"/>
    <mergeCell ref="G53:O54"/>
    <mergeCell ref="A55:F55"/>
    <mergeCell ref="A79:B79"/>
    <mergeCell ref="C79:G79"/>
    <mergeCell ref="H79:J79"/>
    <mergeCell ref="K79:O79"/>
    <mergeCell ref="F78:G78"/>
    <mergeCell ref="H78:I78"/>
    <mergeCell ref="K78:L78"/>
    <mergeCell ref="M78:O78"/>
    <mergeCell ref="A56:F57"/>
    <mergeCell ref="G56:O57"/>
    <mergeCell ref="D59:O59"/>
    <mergeCell ref="A61:C61"/>
    <mergeCell ref="A62:C62"/>
    <mergeCell ref="C77:E77"/>
    <mergeCell ref="F77:G77"/>
    <mergeCell ref="H77:I77"/>
    <mergeCell ref="K77:L77"/>
    <mergeCell ref="M77:O77"/>
    <mergeCell ref="L73:N73"/>
    <mergeCell ref="E74:H74"/>
    <mergeCell ref="L74:N74"/>
    <mergeCell ref="C105:E105"/>
    <mergeCell ref="F105:G105"/>
    <mergeCell ref="H105:I105"/>
    <mergeCell ref="K105:L105"/>
    <mergeCell ref="M105:O105"/>
    <mergeCell ref="E102:H102"/>
    <mergeCell ref="L102:N102"/>
    <mergeCell ref="B94:O94"/>
    <mergeCell ref="E95:H95"/>
    <mergeCell ref="L95:N95"/>
    <mergeCell ref="E96:H96"/>
    <mergeCell ref="L101:N101"/>
    <mergeCell ref="E97:H97"/>
    <mergeCell ref="L97:N97"/>
    <mergeCell ref="E98:H98"/>
    <mergeCell ref="L98:N98"/>
    <mergeCell ref="E99:H99"/>
    <mergeCell ref="L99:N99"/>
    <mergeCell ref="E100:H100"/>
    <mergeCell ref="L100:N100"/>
    <mergeCell ref="E101:H101"/>
    <mergeCell ref="L96:N96"/>
    <mergeCell ref="L104:N104"/>
    <mergeCell ref="L103:N103"/>
    <mergeCell ref="F106:G106"/>
    <mergeCell ref="H106:I106"/>
    <mergeCell ref="K106:L106"/>
    <mergeCell ref="M106:O106"/>
    <mergeCell ref="A107:B107"/>
    <mergeCell ref="C107:G107"/>
    <mergeCell ref="H107:J107"/>
    <mergeCell ref="K107:O107"/>
    <mergeCell ref="A108:F108"/>
    <mergeCell ref="G108:O108"/>
    <mergeCell ref="A109:F110"/>
    <mergeCell ref="G109:O110"/>
    <mergeCell ref="A111:F111"/>
    <mergeCell ref="G111:O111"/>
    <mergeCell ref="A112:F113"/>
    <mergeCell ref="G112:O113"/>
    <mergeCell ref="D115:O115"/>
    <mergeCell ref="A117:C117"/>
    <mergeCell ref="A118:C118"/>
    <mergeCell ref="B120:J120"/>
    <mergeCell ref="K120:N120"/>
    <mergeCell ref="B122:O122"/>
    <mergeCell ref="E123:H123"/>
    <mergeCell ref="L123:N123"/>
    <mergeCell ref="A124:D130"/>
    <mergeCell ref="E124:H124"/>
    <mergeCell ref="J124:K130"/>
    <mergeCell ref="L124:N124"/>
    <mergeCell ref="E125:H125"/>
    <mergeCell ref="L125:N125"/>
    <mergeCell ref="E126:H126"/>
    <mergeCell ref="L126:N126"/>
    <mergeCell ref="E127:H127"/>
    <mergeCell ref="L127:N127"/>
    <mergeCell ref="E128:H128"/>
    <mergeCell ref="L128:N128"/>
    <mergeCell ref="E129:H129"/>
    <mergeCell ref="L129:N129"/>
    <mergeCell ref="E130:H130"/>
    <mergeCell ref="L130:N130"/>
    <mergeCell ref="C133:E133"/>
    <mergeCell ref="F133:G133"/>
    <mergeCell ref="H133:I133"/>
    <mergeCell ref="K133:L133"/>
    <mergeCell ref="M133:O133"/>
    <mergeCell ref="F134:G134"/>
    <mergeCell ref="H134:I134"/>
    <mergeCell ref="K134:L134"/>
    <mergeCell ref="M134:O134"/>
    <mergeCell ref="A140:F141"/>
    <mergeCell ref="G140:O141"/>
    <mergeCell ref="D143:O143"/>
    <mergeCell ref="A145:C145"/>
    <mergeCell ref="A146:C146"/>
    <mergeCell ref="A135:B135"/>
    <mergeCell ref="C135:G135"/>
    <mergeCell ref="H135:J135"/>
    <mergeCell ref="K135:O135"/>
    <mergeCell ref="A136:F136"/>
    <mergeCell ref="G136:O136"/>
    <mergeCell ref="A137:F138"/>
    <mergeCell ref="G137:O138"/>
    <mergeCell ref="A139:F139"/>
    <mergeCell ref="G139:O13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1"/>
  <sheetViews>
    <sheetView topLeftCell="A178" workbookViewId="0">
      <selection activeCell="I202" sqref="I202"/>
    </sheetView>
  </sheetViews>
  <sheetFormatPr baseColWidth="10" defaultRowHeight="15" x14ac:dyDescent="0.25"/>
  <cols>
    <col min="3" max="3" width="12.7109375" customWidth="1"/>
    <col min="5" max="5" width="12.42578125" customWidth="1"/>
    <col min="9" max="9" width="12.85546875" customWidth="1"/>
    <col min="15" max="15" width="14.28515625" customWidth="1"/>
  </cols>
  <sheetData>
    <row r="1" spans="1:15" ht="15.75" x14ac:dyDescent="0.25">
      <c r="A1" s="1" t="s">
        <v>0</v>
      </c>
      <c r="B1" s="2432" t="s">
        <v>1</v>
      </c>
      <c r="C1" s="2433"/>
      <c r="D1" s="2433"/>
      <c r="E1" s="2433"/>
      <c r="F1" s="2433"/>
      <c r="G1" s="2433"/>
      <c r="H1" s="2433"/>
      <c r="I1" s="2433"/>
      <c r="J1" s="2433"/>
      <c r="K1" s="2433"/>
      <c r="L1" s="2433"/>
      <c r="M1" s="2433"/>
      <c r="N1" s="2433"/>
      <c r="O1" s="2434"/>
    </row>
    <row r="2" spans="1:15" ht="15.75" x14ac:dyDescent="0.25">
      <c r="A2" s="2" t="s">
        <v>2</v>
      </c>
      <c r="B2" s="1074"/>
      <c r="C2" s="1075"/>
      <c r="D2" s="1075"/>
      <c r="E2" s="1075"/>
      <c r="F2" s="1075"/>
      <c r="G2" s="1075"/>
      <c r="H2" s="1075"/>
      <c r="I2" s="1075"/>
      <c r="J2" s="1075"/>
      <c r="K2" s="1075"/>
      <c r="L2" s="1075"/>
      <c r="M2" s="1075"/>
      <c r="N2" s="1075"/>
      <c r="O2" s="1076"/>
    </row>
    <row r="3" spans="1:15" ht="63" x14ac:dyDescent="0.25">
      <c r="A3" s="3" t="s">
        <v>3</v>
      </c>
      <c r="B3" s="2435" t="s">
        <v>4</v>
      </c>
      <c r="C3" s="2436"/>
      <c r="D3" s="2436"/>
      <c r="E3" s="2436"/>
      <c r="F3" s="2436"/>
      <c r="G3" s="2436"/>
      <c r="H3" s="2436"/>
      <c r="I3" s="2436"/>
      <c r="J3" s="2436"/>
      <c r="K3" s="2436"/>
      <c r="L3" s="2436"/>
      <c r="M3" s="2436"/>
      <c r="N3" s="2436"/>
      <c r="O3" s="2437"/>
    </row>
    <row r="4" spans="1:15" ht="31.5" x14ac:dyDescent="0.25">
      <c r="A4" s="3" t="s">
        <v>5</v>
      </c>
      <c r="B4" s="1074" t="s">
        <v>6</v>
      </c>
      <c r="C4" s="1075"/>
      <c r="D4" s="1075"/>
      <c r="E4" s="1075"/>
      <c r="F4" s="1075"/>
      <c r="G4" s="1075"/>
      <c r="H4" s="1075"/>
      <c r="I4" s="1075"/>
      <c r="J4" s="1075"/>
      <c r="K4" s="1075"/>
      <c r="L4" s="1075"/>
      <c r="M4" s="1075"/>
      <c r="N4" s="1075"/>
      <c r="O4" s="1076"/>
    </row>
    <row r="5" spans="1:15" ht="15.75" x14ac:dyDescent="0.25">
      <c r="A5" s="4"/>
      <c r="B5" s="5"/>
      <c r="C5" s="5"/>
      <c r="D5" s="5"/>
      <c r="E5" s="5"/>
      <c r="F5" s="5"/>
      <c r="G5" s="5"/>
      <c r="H5" s="5"/>
      <c r="I5" s="5"/>
      <c r="J5" s="5"/>
      <c r="K5" s="5"/>
      <c r="L5" s="5"/>
      <c r="M5" s="5"/>
      <c r="N5" s="5"/>
      <c r="O5" s="5"/>
    </row>
    <row r="6" spans="1:15" ht="15.75" x14ac:dyDescent="0.25">
      <c r="A6" s="4"/>
      <c r="B6" s="5"/>
      <c r="C6" s="5"/>
      <c r="D6" s="5"/>
      <c r="E6" s="5"/>
      <c r="F6" s="5"/>
      <c r="G6" s="5"/>
      <c r="H6" s="5"/>
      <c r="I6" s="5"/>
      <c r="J6" s="5"/>
      <c r="K6" s="5"/>
      <c r="L6" s="5"/>
      <c r="M6" s="5"/>
      <c r="N6" s="5"/>
      <c r="O6" s="5"/>
    </row>
    <row r="7" spans="1:15" ht="31.5" x14ac:dyDescent="0.25">
      <c r="A7" s="6" t="s">
        <v>7</v>
      </c>
      <c r="B7" s="2438" t="s">
        <v>8</v>
      </c>
      <c r="C7" s="2436"/>
      <c r="D7" s="2436"/>
      <c r="E7" s="2436"/>
      <c r="F7" s="2436"/>
      <c r="G7" s="2436"/>
      <c r="H7" s="2436"/>
      <c r="I7" s="2436"/>
      <c r="J7" s="2436"/>
      <c r="K7" s="2436"/>
      <c r="L7" s="2436"/>
      <c r="M7" s="2436"/>
      <c r="N7" s="2436"/>
      <c r="O7" s="2437"/>
    </row>
    <row r="8" spans="1:15" ht="15.75" x14ac:dyDescent="0.25">
      <c r="A8" s="7"/>
      <c r="B8" s="8"/>
      <c r="C8" s="9"/>
      <c r="D8" s="9"/>
      <c r="E8" s="9"/>
      <c r="F8" s="9"/>
      <c r="G8" s="9"/>
      <c r="H8" s="9"/>
      <c r="I8" s="9"/>
      <c r="J8" s="9"/>
      <c r="K8" s="9"/>
      <c r="L8" s="10"/>
      <c r="M8" s="10"/>
      <c r="N8" s="10"/>
      <c r="O8" s="7"/>
    </row>
    <row r="9" spans="1:15" ht="31.5" x14ac:dyDescent="0.25">
      <c r="A9" s="11" t="s">
        <v>9</v>
      </c>
      <c r="B9" s="2439" t="s">
        <v>10</v>
      </c>
      <c r="C9" s="2440"/>
      <c r="D9" s="2440"/>
      <c r="E9" s="2440"/>
      <c r="F9" s="2440"/>
      <c r="G9" s="2440"/>
      <c r="H9" s="2440"/>
      <c r="I9" s="2440"/>
      <c r="J9" s="2441"/>
      <c r="K9" s="1080" t="s">
        <v>11</v>
      </c>
      <c r="L9" s="1080"/>
      <c r="M9" s="1080"/>
      <c r="N9" s="1080"/>
      <c r="O9" s="12">
        <v>0.25</v>
      </c>
    </row>
    <row r="10" spans="1:15" ht="15.75" x14ac:dyDescent="0.25">
      <c r="A10" s="13"/>
      <c r="B10" s="14"/>
      <c r="C10" s="15"/>
      <c r="D10" s="15"/>
      <c r="E10" s="15"/>
      <c r="F10" s="15"/>
      <c r="G10" s="15"/>
      <c r="H10" s="15"/>
      <c r="I10" s="15"/>
      <c r="J10" s="15"/>
      <c r="K10" s="15"/>
      <c r="L10" s="15"/>
      <c r="M10" s="15"/>
      <c r="N10" s="15"/>
      <c r="O10" s="13"/>
    </row>
    <row r="11" spans="1:15" ht="31.5" x14ac:dyDescent="0.25">
      <c r="A11" s="11" t="s">
        <v>12</v>
      </c>
      <c r="B11" s="1077" t="s">
        <v>13</v>
      </c>
      <c r="C11" s="1078"/>
      <c r="D11" s="1078"/>
      <c r="E11" s="1078"/>
      <c r="F11" s="1078"/>
      <c r="G11" s="1078"/>
      <c r="H11" s="1078"/>
      <c r="I11" s="1078"/>
      <c r="J11" s="1078"/>
      <c r="K11" s="1078"/>
      <c r="L11" s="1078"/>
      <c r="M11" s="1078"/>
      <c r="N11" s="1078"/>
      <c r="O11" s="1079"/>
    </row>
    <row r="12" spans="1:15" ht="47.25" x14ac:dyDescent="0.25">
      <c r="A12" s="16"/>
      <c r="B12" s="17"/>
      <c r="C12" s="18"/>
      <c r="D12" s="18"/>
      <c r="E12" s="1579" t="s">
        <v>14</v>
      </c>
      <c r="F12" s="1579"/>
      <c r="G12" s="1579"/>
      <c r="H12" s="1579"/>
      <c r="I12" s="19" t="s">
        <v>15</v>
      </c>
      <c r="J12" s="20"/>
      <c r="K12" s="20"/>
      <c r="L12" s="1579" t="s">
        <v>16</v>
      </c>
      <c r="M12" s="1579"/>
      <c r="N12" s="1579"/>
      <c r="O12" s="19" t="s">
        <v>15</v>
      </c>
    </row>
    <row r="13" spans="1:15" x14ac:dyDescent="0.25">
      <c r="A13" s="1580" t="s">
        <v>17</v>
      </c>
      <c r="B13" s="1581"/>
      <c r="C13" s="1581"/>
      <c r="D13" s="1582"/>
      <c r="E13" s="2442" t="s">
        <v>18</v>
      </c>
      <c r="F13" s="2443"/>
      <c r="G13" s="2443"/>
      <c r="H13" s="2444"/>
      <c r="I13" s="72">
        <v>20</v>
      </c>
      <c r="J13" s="1580" t="s">
        <v>19</v>
      </c>
      <c r="K13" s="1582"/>
      <c r="L13" s="2445" t="s">
        <v>20</v>
      </c>
      <c r="M13" s="2445"/>
      <c r="N13" s="2445"/>
      <c r="O13" s="72">
        <v>25</v>
      </c>
    </row>
    <row r="14" spans="1:15" x14ac:dyDescent="0.25">
      <c r="A14" s="1583"/>
      <c r="B14" s="1584"/>
      <c r="C14" s="1584"/>
      <c r="D14" s="1585"/>
      <c r="E14" s="2442" t="s">
        <v>21</v>
      </c>
      <c r="F14" s="2443"/>
      <c r="G14" s="2443"/>
      <c r="H14" s="2444"/>
      <c r="I14" s="72">
        <v>100</v>
      </c>
      <c r="J14" s="1583"/>
      <c r="K14" s="1585"/>
      <c r="L14" s="2445" t="s">
        <v>22</v>
      </c>
      <c r="M14" s="2445"/>
      <c r="N14" s="2445"/>
      <c r="O14" s="72">
        <v>25</v>
      </c>
    </row>
    <row r="15" spans="1:15" x14ac:dyDescent="0.25">
      <c r="A15" s="1583"/>
      <c r="B15" s="1584"/>
      <c r="C15" s="1584"/>
      <c r="D15" s="1585"/>
      <c r="E15" s="2442" t="s">
        <v>23</v>
      </c>
      <c r="F15" s="2443"/>
      <c r="G15" s="2443"/>
      <c r="H15" s="2444"/>
      <c r="I15" s="72">
        <v>100</v>
      </c>
      <c r="J15" s="1583"/>
      <c r="K15" s="1585"/>
      <c r="L15" s="1272" t="s">
        <v>24</v>
      </c>
      <c r="M15" s="1272"/>
      <c r="N15" s="1272"/>
      <c r="O15" s="72">
        <v>100</v>
      </c>
    </row>
    <row r="16" spans="1:15" x14ac:dyDescent="0.25">
      <c r="A16" s="1583"/>
      <c r="B16" s="1584"/>
      <c r="C16" s="1584"/>
      <c r="D16" s="1585"/>
      <c r="E16" s="2442" t="s">
        <v>25</v>
      </c>
      <c r="F16" s="2443"/>
      <c r="G16" s="2443"/>
      <c r="H16" s="2444"/>
      <c r="I16" s="72">
        <v>100</v>
      </c>
      <c r="J16" s="1583"/>
      <c r="K16" s="1585"/>
      <c r="L16" s="1272" t="s">
        <v>26</v>
      </c>
      <c r="M16" s="1272"/>
      <c r="N16" s="1272"/>
      <c r="O16" s="72">
        <v>100</v>
      </c>
    </row>
    <row r="17" spans="1:15" x14ac:dyDescent="0.25">
      <c r="A17" s="1583"/>
      <c r="B17" s="1584"/>
      <c r="C17" s="1584"/>
      <c r="D17" s="1585"/>
      <c r="E17" s="2442" t="s">
        <v>27</v>
      </c>
      <c r="F17" s="2443"/>
      <c r="G17" s="2443"/>
      <c r="H17" s="2444"/>
      <c r="I17" s="72">
        <v>30</v>
      </c>
      <c r="J17" s="1583"/>
      <c r="K17" s="1585"/>
      <c r="L17" s="1272" t="s">
        <v>28</v>
      </c>
      <c r="M17" s="1272"/>
      <c r="N17" s="1272"/>
      <c r="O17" s="72">
        <v>100</v>
      </c>
    </row>
    <row r="18" spans="1:15" x14ac:dyDescent="0.25">
      <c r="A18" s="1583"/>
      <c r="B18" s="1584"/>
      <c r="C18" s="1584"/>
      <c r="D18" s="1585"/>
      <c r="E18" s="2442" t="s">
        <v>29</v>
      </c>
      <c r="F18" s="2443"/>
      <c r="G18" s="2443"/>
      <c r="H18" s="2444"/>
      <c r="I18" s="72">
        <v>50</v>
      </c>
      <c r="J18" s="1583"/>
      <c r="K18" s="1585"/>
      <c r="L18" s="1272" t="s">
        <v>30</v>
      </c>
      <c r="M18" s="1272"/>
      <c r="N18" s="1272"/>
      <c r="O18" s="72">
        <v>100</v>
      </c>
    </row>
    <row r="19" spans="1:15" x14ac:dyDescent="0.25">
      <c r="A19" s="1583"/>
      <c r="B19" s="1584"/>
      <c r="C19" s="1584"/>
      <c r="D19" s="1585"/>
      <c r="E19" s="2442" t="s">
        <v>31</v>
      </c>
      <c r="F19" s="2443"/>
      <c r="G19" s="2443"/>
      <c r="H19" s="2444"/>
      <c r="I19" s="72">
        <v>30</v>
      </c>
      <c r="J19" s="1583"/>
      <c r="K19" s="1585"/>
      <c r="L19" s="1272" t="s">
        <v>32</v>
      </c>
      <c r="M19" s="1272"/>
      <c r="N19" s="1272"/>
      <c r="O19" s="72">
        <v>100</v>
      </c>
    </row>
    <row r="20" spans="1:15" x14ac:dyDescent="0.25">
      <c r="A20" s="1583"/>
      <c r="B20" s="1584"/>
      <c r="C20" s="1584"/>
      <c r="D20" s="1585"/>
      <c r="E20" s="2442" t="s">
        <v>33</v>
      </c>
      <c r="F20" s="2443"/>
      <c r="G20" s="2443"/>
      <c r="H20" s="2444"/>
      <c r="I20" s="72">
        <v>100</v>
      </c>
      <c r="J20" s="1583"/>
      <c r="K20" s="1585"/>
      <c r="L20" s="2442" t="s">
        <v>34</v>
      </c>
      <c r="M20" s="2443"/>
      <c r="N20" s="2444"/>
      <c r="O20" s="72">
        <v>100</v>
      </c>
    </row>
    <row r="21" spans="1:15" x14ac:dyDescent="0.25">
      <c r="A21" s="1583"/>
      <c r="B21" s="1584"/>
      <c r="C21" s="1584"/>
      <c r="D21" s="1585"/>
      <c r="E21" s="2442" t="s">
        <v>35</v>
      </c>
      <c r="F21" s="2443"/>
      <c r="G21" s="2443"/>
      <c r="H21" s="2444"/>
      <c r="I21" s="72">
        <v>10</v>
      </c>
      <c r="J21" s="1583"/>
      <c r="K21" s="1585"/>
      <c r="L21" s="2442" t="s">
        <v>36</v>
      </c>
      <c r="M21" s="2443"/>
      <c r="N21" s="2444"/>
      <c r="O21" s="72">
        <v>100</v>
      </c>
    </row>
    <row r="22" spans="1:15" x14ac:dyDescent="0.25">
      <c r="A22" s="1583"/>
      <c r="B22" s="1584"/>
      <c r="C22" s="1584"/>
      <c r="D22" s="1585"/>
      <c r="E22" s="2446" t="s">
        <v>20</v>
      </c>
      <c r="F22" s="2447"/>
      <c r="G22" s="2447"/>
      <c r="H22" s="2448"/>
      <c r="I22" s="72">
        <v>75</v>
      </c>
      <c r="J22" s="1583"/>
      <c r="K22" s="1585"/>
      <c r="L22" s="2442" t="s">
        <v>37</v>
      </c>
      <c r="M22" s="2443"/>
      <c r="N22" s="2444"/>
      <c r="O22" s="72">
        <v>100</v>
      </c>
    </row>
    <row r="23" spans="1:15" x14ac:dyDescent="0.25">
      <c r="A23" s="1583"/>
      <c r="B23" s="1584"/>
      <c r="C23" s="1584"/>
      <c r="D23" s="1585"/>
      <c r="E23" s="2446" t="s">
        <v>22</v>
      </c>
      <c r="F23" s="2447"/>
      <c r="G23" s="2447"/>
      <c r="H23" s="2448"/>
      <c r="I23" s="72">
        <v>75</v>
      </c>
      <c r="J23" s="1583"/>
      <c r="K23" s="1585"/>
      <c r="L23" s="2442" t="s">
        <v>38</v>
      </c>
      <c r="M23" s="2443"/>
      <c r="N23" s="2444"/>
      <c r="O23" s="72">
        <v>100</v>
      </c>
    </row>
    <row r="24" spans="1:15" x14ac:dyDescent="0.25">
      <c r="A24" s="1583"/>
      <c r="B24" s="1584"/>
      <c r="C24" s="1584"/>
      <c r="D24" s="1585"/>
      <c r="E24" s="2442" t="s">
        <v>39</v>
      </c>
      <c r="F24" s="2443"/>
      <c r="G24" s="2443"/>
      <c r="H24" s="2444"/>
      <c r="I24" s="72">
        <v>10</v>
      </c>
      <c r="J24" s="1583"/>
      <c r="K24" s="1585"/>
      <c r="L24" s="2442" t="s">
        <v>40</v>
      </c>
      <c r="M24" s="2443"/>
      <c r="N24" s="2444"/>
      <c r="O24" s="72">
        <v>100</v>
      </c>
    </row>
    <row r="25" spans="1:15" x14ac:dyDescent="0.25">
      <c r="A25" s="1583"/>
      <c r="B25" s="1584"/>
      <c r="C25" s="1584"/>
      <c r="D25" s="1585"/>
      <c r="E25" s="2442"/>
      <c r="F25" s="2443"/>
      <c r="G25" s="2443"/>
      <c r="H25" s="2444"/>
      <c r="I25" s="21"/>
      <c r="J25" s="1583"/>
      <c r="K25" s="1585"/>
      <c r="L25" s="2442" t="s">
        <v>41</v>
      </c>
      <c r="M25" s="2443"/>
      <c r="N25" s="2444"/>
      <c r="O25" s="72">
        <v>100</v>
      </c>
    </row>
    <row r="26" spans="1:15" x14ac:dyDescent="0.25">
      <c r="A26" s="1583"/>
      <c r="B26" s="1584"/>
      <c r="C26" s="1584"/>
      <c r="D26" s="1585"/>
      <c r="E26" s="2442"/>
      <c r="F26" s="2443"/>
      <c r="G26" s="2443"/>
      <c r="H26" s="2444"/>
      <c r="I26" s="21"/>
      <c r="J26" s="1583"/>
      <c r="K26" s="1585"/>
      <c r="L26" s="2442" t="s">
        <v>42</v>
      </c>
      <c r="M26" s="2443"/>
      <c r="N26" s="2444"/>
      <c r="O26" s="72">
        <v>100</v>
      </c>
    </row>
    <row r="27" spans="1:15" x14ac:dyDescent="0.25">
      <c r="A27" s="1583"/>
      <c r="B27" s="1584"/>
      <c r="C27" s="1584"/>
      <c r="D27" s="1585"/>
      <c r="E27" s="2442"/>
      <c r="F27" s="2443"/>
      <c r="G27" s="2443"/>
      <c r="H27" s="2444"/>
      <c r="I27" s="21"/>
      <c r="J27" s="1583"/>
      <c r="K27" s="1585"/>
      <c r="L27" s="2442" t="s">
        <v>43</v>
      </c>
      <c r="M27" s="2443"/>
      <c r="N27" s="2444"/>
      <c r="O27" s="72">
        <v>100</v>
      </c>
    </row>
    <row r="28" spans="1:15" x14ac:dyDescent="0.25">
      <c r="A28" s="1583"/>
      <c r="B28" s="1584"/>
      <c r="C28" s="1584"/>
      <c r="D28" s="1585"/>
      <c r="E28" s="22"/>
      <c r="F28" s="23"/>
      <c r="G28" s="23"/>
      <c r="H28" s="24"/>
      <c r="I28" s="21"/>
      <c r="J28" s="1583"/>
      <c r="K28" s="1585"/>
      <c r="L28" s="2442" t="s">
        <v>44</v>
      </c>
      <c r="M28" s="2443"/>
      <c r="N28" s="2444"/>
      <c r="O28" s="72">
        <v>100</v>
      </c>
    </row>
    <row r="29" spans="1:15" x14ac:dyDescent="0.25">
      <c r="A29" s="1583"/>
      <c r="B29" s="1584"/>
      <c r="C29" s="1584"/>
      <c r="D29" s="1585"/>
      <c r="E29" s="22"/>
      <c r="F29" s="23"/>
      <c r="G29" s="23"/>
      <c r="H29" s="24"/>
      <c r="I29" s="21"/>
      <c r="J29" s="1583"/>
      <c r="K29" s="1585"/>
      <c r="L29" s="2442" t="s">
        <v>45</v>
      </c>
      <c r="M29" s="2443"/>
      <c r="N29" s="2444"/>
      <c r="O29" s="72">
        <v>100</v>
      </c>
    </row>
    <row r="30" spans="1:15" x14ac:dyDescent="0.25">
      <c r="A30" s="1583"/>
      <c r="B30" s="1584"/>
      <c r="C30" s="1584"/>
      <c r="D30" s="1585"/>
      <c r="E30" s="22"/>
      <c r="F30" s="23"/>
      <c r="G30" s="23"/>
      <c r="H30" s="24"/>
      <c r="I30" s="21"/>
      <c r="J30" s="1583"/>
      <c r="K30" s="1585"/>
      <c r="L30" s="2442" t="s">
        <v>46</v>
      </c>
      <c r="M30" s="2443"/>
      <c r="N30" s="2444"/>
      <c r="O30" s="72">
        <v>100</v>
      </c>
    </row>
    <row r="31" spans="1:15" x14ac:dyDescent="0.25">
      <c r="A31" s="1583"/>
      <c r="B31" s="1584"/>
      <c r="C31" s="1584"/>
      <c r="D31" s="1585"/>
      <c r="E31" s="22"/>
      <c r="F31" s="23"/>
      <c r="G31" s="23"/>
      <c r="H31" s="24"/>
      <c r="I31" s="21"/>
      <c r="J31" s="1583"/>
      <c r="K31" s="1585"/>
      <c r="L31" s="2442" t="s">
        <v>47</v>
      </c>
      <c r="M31" s="2443"/>
      <c r="N31" s="2444"/>
      <c r="O31" s="72">
        <v>100</v>
      </c>
    </row>
    <row r="32" spans="1:15" x14ac:dyDescent="0.25">
      <c r="A32" s="1586"/>
      <c r="B32" s="1587"/>
      <c r="C32" s="1587"/>
      <c r="D32" s="1588"/>
      <c r="E32" s="1272"/>
      <c r="F32" s="1272"/>
      <c r="G32" s="1272"/>
      <c r="H32" s="1272"/>
      <c r="I32" s="21"/>
      <c r="J32" s="1586"/>
      <c r="K32" s="1588"/>
      <c r="L32" s="1272"/>
      <c r="M32" s="1272"/>
      <c r="N32" s="1272"/>
      <c r="O32" s="72"/>
    </row>
    <row r="33" spans="1:15" ht="15.75" x14ac:dyDescent="0.25">
      <c r="A33" s="13"/>
      <c r="B33" s="14"/>
      <c r="C33" s="15"/>
      <c r="D33" s="15"/>
      <c r="E33" s="15"/>
      <c r="F33" s="15"/>
      <c r="G33" s="15"/>
      <c r="H33" s="15"/>
      <c r="I33" s="15"/>
      <c r="J33" s="15"/>
      <c r="K33" s="15"/>
      <c r="L33" s="15"/>
      <c r="M33" s="15"/>
      <c r="N33" s="15"/>
      <c r="O33" s="13"/>
    </row>
    <row r="34" spans="1:15" ht="15.75" x14ac:dyDescent="0.25">
      <c r="A34" s="13"/>
      <c r="B34" s="14"/>
      <c r="C34" s="15"/>
      <c r="D34" s="15"/>
      <c r="E34" s="15"/>
      <c r="F34" s="15"/>
      <c r="G34" s="15"/>
      <c r="H34" s="15"/>
      <c r="I34" s="15"/>
      <c r="J34" s="15"/>
      <c r="K34" s="15"/>
      <c r="L34" s="15"/>
      <c r="M34" s="15"/>
      <c r="N34" s="15"/>
      <c r="O34" s="13"/>
    </row>
    <row r="35" spans="1:15" ht="47.25" x14ac:dyDescent="0.25">
      <c r="A35" s="25" t="s">
        <v>48</v>
      </c>
      <c r="B35" s="26" t="s">
        <v>49</v>
      </c>
      <c r="C35" s="71" t="s">
        <v>50</v>
      </c>
      <c r="D35" s="71" t="s">
        <v>51</v>
      </c>
      <c r="E35" s="71" t="s">
        <v>52</v>
      </c>
      <c r="F35" s="1092" t="s">
        <v>53</v>
      </c>
      <c r="G35" s="1092"/>
      <c r="H35" s="1092" t="s">
        <v>54</v>
      </c>
      <c r="I35" s="1092"/>
      <c r="J35" s="26" t="s">
        <v>55</v>
      </c>
      <c r="K35" s="1092" t="s">
        <v>56</v>
      </c>
      <c r="L35" s="1092"/>
      <c r="M35" s="1093" t="s">
        <v>57</v>
      </c>
      <c r="N35" s="1094"/>
      <c r="O35" s="1095"/>
    </row>
    <row r="36" spans="1:15" ht="90" x14ac:dyDescent="0.25">
      <c r="A36" s="109" t="s">
        <v>58</v>
      </c>
      <c r="B36" s="28">
        <v>50</v>
      </c>
      <c r="C36" s="70" t="s">
        <v>59</v>
      </c>
      <c r="D36" s="29" t="s">
        <v>60</v>
      </c>
      <c r="E36" s="29" t="s">
        <v>61</v>
      </c>
      <c r="F36" s="1139" t="s">
        <v>62</v>
      </c>
      <c r="G36" s="1139"/>
      <c r="H36" s="1133" t="s">
        <v>63</v>
      </c>
      <c r="I36" s="1117"/>
      <c r="J36" s="30" t="s">
        <v>64</v>
      </c>
      <c r="K36" s="1108" t="s">
        <v>65</v>
      </c>
      <c r="L36" s="1108"/>
      <c r="M36" s="1109" t="s">
        <v>66</v>
      </c>
      <c r="N36" s="1109"/>
      <c r="O36" s="1109"/>
    </row>
    <row r="37" spans="1:15" ht="15.75" x14ac:dyDescent="0.25">
      <c r="A37" s="1110" t="s">
        <v>67</v>
      </c>
      <c r="B37" s="1111"/>
      <c r="C37" s="1112" t="s">
        <v>68</v>
      </c>
      <c r="D37" s="1072"/>
      <c r="E37" s="1072"/>
      <c r="F37" s="1072"/>
      <c r="G37" s="1073"/>
      <c r="H37" s="1113" t="s">
        <v>69</v>
      </c>
      <c r="I37" s="1114"/>
      <c r="J37" s="1115"/>
      <c r="K37" s="1135" t="s">
        <v>70</v>
      </c>
      <c r="L37" s="1116"/>
      <c r="M37" s="1116"/>
      <c r="N37" s="1116"/>
      <c r="O37" s="1117"/>
    </row>
    <row r="38" spans="1:15" ht="15.75" x14ac:dyDescent="0.25">
      <c r="A38" s="1096" t="s">
        <v>71</v>
      </c>
      <c r="B38" s="1097"/>
      <c r="C38" s="1097"/>
      <c r="D38" s="1097"/>
      <c r="E38" s="1097"/>
      <c r="F38" s="1098"/>
      <c r="G38" s="1099" t="s">
        <v>72</v>
      </c>
      <c r="H38" s="1099"/>
      <c r="I38" s="1099"/>
      <c r="J38" s="1099"/>
      <c r="K38" s="1099"/>
      <c r="L38" s="1099"/>
      <c r="M38" s="1099"/>
      <c r="N38" s="1099"/>
      <c r="O38" s="1099"/>
    </row>
    <row r="39" spans="1:15" x14ac:dyDescent="0.25">
      <c r="A39" s="1148" t="s">
        <v>73</v>
      </c>
      <c r="B39" s="1149"/>
      <c r="C39" s="1149"/>
      <c r="D39" s="1149"/>
      <c r="E39" s="1149"/>
      <c r="F39" s="1149"/>
      <c r="G39" s="1152" t="s">
        <v>74</v>
      </c>
      <c r="H39" s="1152"/>
      <c r="I39" s="1152"/>
      <c r="J39" s="1152"/>
      <c r="K39" s="1152"/>
      <c r="L39" s="1152"/>
      <c r="M39" s="1152"/>
      <c r="N39" s="1152"/>
      <c r="O39" s="1152"/>
    </row>
    <row r="40" spans="1:15" x14ac:dyDescent="0.25">
      <c r="A40" s="1150"/>
      <c r="B40" s="1151"/>
      <c r="C40" s="1151"/>
      <c r="D40" s="1151"/>
      <c r="E40" s="1151"/>
      <c r="F40" s="1151"/>
      <c r="G40" s="1152"/>
      <c r="H40" s="1152"/>
      <c r="I40" s="1152"/>
      <c r="J40" s="1152"/>
      <c r="K40" s="1152"/>
      <c r="L40" s="1152"/>
      <c r="M40" s="1152"/>
      <c r="N40" s="1152"/>
      <c r="O40" s="1152"/>
    </row>
    <row r="41" spans="1:15" ht="15.75" x14ac:dyDescent="0.25">
      <c r="A41" s="1096" t="s">
        <v>75</v>
      </c>
      <c r="B41" s="1097"/>
      <c r="C41" s="1097"/>
      <c r="D41" s="1097"/>
      <c r="E41" s="1097"/>
      <c r="F41" s="1097"/>
      <c r="G41" s="1099" t="s">
        <v>76</v>
      </c>
      <c r="H41" s="1099"/>
      <c r="I41" s="1099"/>
      <c r="J41" s="1099"/>
      <c r="K41" s="1099"/>
      <c r="L41" s="1099"/>
      <c r="M41" s="1099"/>
      <c r="N41" s="1099"/>
      <c r="O41" s="1099"/>
    </row>
    <row r="42" spans="1:15" x14ac:dyDescent="0.25">
      <c r="A42" s="1123" t="s">
        <v>18</v>
      </c>
      <c r="B42" s="1123"/>
      <c r="C42" s="1123"/>
      <c r="D42" s="1123"/>
      <c r="E42" s="1123"/>
      <c r="F42" s="1123"/>
      <c r="G42" s="1123" t="s">
        <v>18</v>
      </c>
      <c r="H42" s="1123"/>
      <c r="I42" s="1123"/>
      <c r="J42" s="1123"/>
      <c r="K42" s="1123"/>
      <c r="L42" s="1123"/>
      <c r="M42" s="1123"/>
      <c r="N42" s="1123"/>
      <c r="O42" s="1123"/>
    </row>
    <row r="43" spans="1:15" x14ac:dyDescent="0.25">
      <c r="A43" s="1123"/>
      <c r="B43" s="1123"/>
      <c r="C43" s="1123"/>
      <c r="D43" s="1123"/>
      <c r="E43" s="1123"/>
      <c r="F43" s="1123"/>
      <c r="G43" s="1123"/>
      <c r="H43" s="1123"/>
      <c r="I43" s="1123"/>
      <c r="J43" s="1123"/>
      <c r="K43" s="1123"/>
      <c r="L43" s="1123"/>
      <c r="M43" s="1123"/>
      <c r="N43" s="1123"/>
      <c r="O43" s="1123"/>
    </row>
    <row r="44" spans="1:15" ht="15.75" x14ac:dyDescent="0.25">
      <c r="A44" s="7"/>
      <c r="B44" s="8"/>
      <c r="C44" s="14"/>
      <c r="D44" s="14"/>
      <c r="E44" s="14"/>
      <c r="F44" s="14"/>
      <c r="G44" s="14"/>
      <c r="H44" s="14"/>
      <c r="I44" s="14"/>
      <c r="J44" s="14"/>
      <c r="K44" s="14"/>
      <c r="L44" s="14"/>
      <c r="M44" s="14"/>
      <c r="N44" s="14"/>
      <c r="O44" s="7"/>
    </row>
    <row r="45" spans="1:15" ht="15.75" x14ac:dyDescent="0.25">
      <c r="A45" s="14"/>
      <c r="B45" s="14"/>
      <c r="C45" s="7"/>
      <c r="D45" s="1110" t="s">
        <v>77</v>
      </c>
      <c r="E45" s="1124"/>
      <c r="F45" s="1124"/>
      <c r="G45" s="1124"/>
      <c r="H45" s="1124"/>
      <c r="I45" s="1124"/>
      <c r="J45" s="1124"/>
      <c r="K45" s="1124"/>
      <c r="L45" s="1124"/>
      <c r="M45" s="1124"/>
      <c r="N45" s="1124"/>
      <c r="O45" s="1111"/>
    </row>
    <row r="46" spans="1:15" ht="15.75" x14ac:dyDescent="0.25">
      <c r="A46" s="7"/>
      <c r="B46" s="8"/>
      <c r="C46" s="14"/>
      <c r="D46" s="26" t="s">
        <v>78</v>
      </c>
      <c r="E46" s="26" t="s">
        <v>79</v>
      </c>
      <c r="F46" s="26" t="s">
        <v>80</v>
      </c>
      <c r="G46" s="26" t="s">
        <v>81</v>
      </c>
      <c r="H46" s="26" t="s">
        <v>82</v>
      </c>
      <c r="I46" s="26" t="s">
        <v>83</v>
      </c>
      <c r="J46" s="26" t="s">
        <v>84</v>
      </c>
      <c r="K46" s="26" t="s">
        <v>85</v>
      </c>
      <c r="L46" s="26" t="s">
        <v>86</v>
      </c>
      <c r="M46" s="26" t="s">
        <v>87</v>
      </c>
      <c r="N46" s="26" t="s">
        <v>88</v>
      </c>
      <c r="O46" s="26" t="s">
        <v>89</v>
      </c>
    </row>
    <row r="47" spans="1:15" ht="15.75" x14ac:dyDescent="0.25">
      <c r="A47" s="1050" t="s">
        <v>90</v>
      </c>
      <c r="B47" s="1050"/>
      <c r="C47" s="1050"/>
      <c r="D47" s="31"/>
      <c r="E47" s="31"/>
      <c r="F47" s="31"/>
      <c r="G47" s="31"/>
      <c r="H47" s="31"/>
      <c r="I47" s="31"/>
      <c r="J47" s="31"/>
      <c r="K47" s="31"/>
      <c r="L47" s="31"/>
      <c r="M47" s="31"/>
      <c r="N47" s="31"/>
      <c r="O47" s="31">
        <v>100</v>
      </c>
    </row>
    <row r="48" spans="1:15" ht="15.75" x14ac:dyDescent="0.25">
      <c r="A48" s="1051" t="s">
        <v>91</v>
      </c>
      <c r="B48" s="1051"/>
      <c r="C48" s="1051"/>
      <c r="D48" s="32"/>
      <c r="E48" s="32"/>
      <c r="F48" s="32"/>
      <c r="G48" s="32"/>
      <c r="H48" s="32"/>
      <c r="I48" s="33"/>
      <c r="J48" s="32"/>
      <c r="K48" s="33"/>
      <c r="L48" s="32"/>
      <c r="M48" s="33"/>
      <c r="N48" s="32"/>
      <c r="O48" s="32"/>
    </row>
    <row r="49" spans="1:15" ht="15.75" x14ac:dyDescent="0.25">
      <c r="A49" s="7"/>
      <c r="B49" s="8"/>
      <c r="C49" s="9"/>
      <c r="D49" s="9"/>
      <c r="E49" s="9"/>
      <c r="F49" s="9"/>
      <c r="G49" s="9"/>
      <c r="H49" s="9"/>
      <c r="I49" s="9"/>
      <c r="J49" s="9"/>
      <c r="K49" s="9"/>
      <c r="L49" s="10"/>
      <c r="M49" s="10"/>
      <c r="N49" s="10"/>
      <c r="O49" s="7"/>
    </row>
    <row r="50" spans="1:15" ht="15.75" x14ac:dyDescent="0.25">
      <c r="A50" s="7"/>
      <c r="B50" s="8"/>
      <c r="C50" s="9"/>
      <c r="D50" s="9"/>
      <c r="E50" s="9"/>
      <c r="F50" s="9"/>
      <c r="G50" s="9"/>
      <c r="H50" s="9"/>
      <c r="I50" s="9"/>
      <c r="J50" s="9"/>
      <c r="K50" s="9"/>
      <c r="L50" s="10"/>
      <c r="M50" s="10"/>
      <c r="N50" s="10"/>
      <c r="O50" s="7"/>
    </row>
    <row r="51" spans="1:15" ht="15.75" x14ac:dyDescent="0.25">
      <c r="A51" s="34"/>
      <c r="B51" s="35"/>
      <c r="C51" s="34"/>
      <c r="D51" s="34"/>
      <c r="E51" s="34"/>
      <c r="F51" s="34"/>
      <c r="G51" s="34"/>
      <c r="H51" s="34"/>
      <c r="I51" s="34"/>
      <c r="J51" s="34"/>
      <c r="K51" s="34"/>
      <c r="L51" s="34"/>
      <c r="M51" s="35"/>
      <c r="N51" s="35"/>
      <c r="O51" s="34"/>
    </row>
    <row r="52" spans="1:15" ht="15.75" x14ac:dyDescent="0.25">
      <c r="A52" s="7"/>
      <c r="B52" s="8"/>
      <c r="C52" s="9"/>
      <c r="D52" s="9"/>
      <c r="E52" s="9"/>
      <c r="F52" s="9"/>
      <c r="G52" s="9"/>
      <c r="H52" s="9"/>
      <c r="I52" s="9"/>
      <c r="J52" s="9"/>
      <c r="K52" s="9"/>
      <c r="L52" s="10"/>
      <c r="M52" s="10"/>
      <c r="N52" s="10"/>
      <c r="O52" s="7"/>
    </row>
    <row r="53" spans="1:15" ht="47.25" x14ac:dyDescent="0.25">
      <c r="A53" s="25" t="s">
        <v>48</v>
      </c>
      <c r="B53" s="26" t="s">
        <v>49</v>
      </c>
      <c r="C53" s="1092" t="s">
        <v>50</v>
      </c>
      <c r="D53" s="1092"/>
      <c r="E53" s="1092"/>
      <c r="F53" s="1092" t="s">
        <v>53</v>
      </c>
      <c r="G53" s="1092"/>
      <c r="H53" s="1092" t="s">
        <v>54</v>
      </c>
      <c r="I53" s="1092"/>
      <c r="J53" s="26" t="s">
        <v>55</v>
      </c>
      <c r="K53" s="1092" t="s">
        <v>56</v>
      </c>
      <c r="L53" s="1092"/>
      <c r="M53" s="1093" t="s">
        <v>57</v>
      </c>
      <c r="N53" s="1094"/>
      <c r="O53" s="1095"/>
    </row>
    <row r="54" spans="1:15" ht="63" x14ac:dyDescent="0.25">
      <c r="A54" s="27" t="s">
        <v>92</v>
      </c>
      <c r="B54" s="28">
        <v>50</v>
      </c>
      <c r="C54" s="2454" t="s">
        <v>93</v>
      </c>
      <c r="D54" s="2455"/>
      <c r="E54" s="2456"/>
      <c r="F54" s="2454" t="s">
        <v>94</v>
      </c>
      <c r="G54" s="2456"/>
      <c r="H54" s="1155" t="s">
        <v>95</v>
      </c>
      <c r="I54" s="1156"/>
      <c r="J54" s="30">
        <v>100</v>
      </c>
      <c r="K54" s="1157" t="s">
        <v>96</v>
      </c>
      <c r="L54" s="1157"/>
      <c r="M54" s="1158" t="s">
        <v>97</v>
      </c>
      <c r="N54" s="1158"/>
      <c r="O54" s="1158"/>
    </row>
    <row r="55" spans="1:15" ht="15.75" x14ac:dyDescent="0.25">
      <c r="A55" s="1110" t="s">
        <v>67</v>
      </c>
      <c r="B55" s="1111"/>
      <c r="C55" s="2454" t="s">
        <v>68</v>
      </c>
      <c r="D55" s="2455"/>
      <c r="E55" s="2455"/>
      <c r="F55" s="2455"/>
      <c r="G55" s="2456"/>
      <c r="H55" s="1122" t="s">
        <v>98</v>
      </c>
      <c r="I55" s="1114"/>
      <c r="J55" s="1115"/>
      <c r="K55" s="2457" t="s">
        <v>99</v>
      </c>
      <c r="L55" s="2458"/>
      <c r="M55" s="2458"/>
      <c r="N55" s="2458"/>
      <c r="O55" s="1156"/>
    </row>
    <row r="56" spans="1:15" ht="15.75" x14ac:dyDescent="0.25">
      <c r="A56" s="1096" t="s">
        <v>71</v>
      </c>
      <c r="B56" s="1097"/>
      <c r="C56" s="1097"/>
      <c r="D56" s="1097"/>
      <c r="E56" s="1097"/>
      <c r="F56" s="1098"/>
      <c r="G56" s="1099" t="s">
        <v>72</v>
      </c>
      <c r="H56" s="1099"/>
      <c r="I56" s="1099"/>
      <c r="J56" s="1099"/>
      <c r="K56" s="1099"/>
      <c r="L56" s="1099"/>
      <c r="M56" s="1099"/>
      <c r="N56" s="1099"/>
      <c r="O56" s="1099"/>
    </row>
    <row r="57" spans="1:15" x14ac:dyDescent="0.25">
      <c r="A57" s="2449" t="s">
        <v>100</v>
      </c>
      <c r="B57" s="2450"/>
      <c r="C57" s="2450"/>
      <c r="D57" s="2450"/>
      <c r="E57" s="2450"/>
      <c r="F57" s="2450"/>
      <c r="G57" s="2453" t="s">
        <v>74</v>
      </c>
      <c r="H57" s="2453"/>
      <c r="I57" s="2453"/>
      <c r="J57" s="2453"/>
      <c r="K57" s="2453"/>
      <c r="L57" s="2453"/>
      <c r="M57" s="2453"/>
      <c r="N57" s="2453"/>
      <c r="O57" s="2453"/>
    </row>
    <row r="58" spans="1:15" x14ac:dyDescent="0.25">
      <c r="A58" s="2451"/>
      <c r="B58" s="2452"/>
      <c r="C58" s="2452"/>
      <c r="D58" s="2452"/>
      <c r="E58" s="2452"/>
      <c r="F58" s="2452"/>
      <c r="G58" s="2453"/>
      <c r="H58" s="2453"/>
      <c r="I58" s="2453"/>
      <c r="J58" s="2453"/>
      <c r="K58" s="2453"/>
      <c r="L58" s="2453"/>
      <c r="M58" s="2453"/>
      <c r="N58" s="2453"/>
      <c r="O58" s="2453"/>
    </row>
    <row r="59" spans="1:15" ht="15.75" x14ac:dyDescent="0.25">
      <c r="A59" s="1096" t="s">
        <v>75</v>
      </c>
      <c r="B59" s="1097"/>
      <c r="C59" s="1097"/>
      <c r="D59" s="1097"/>
      <c r="E59" s="1097"/>
      <c r="F59" s="1097"/>
      <c r="G59" s="1099" t="s">
        <v>76</v>
      </c>
      <c r="H59" s="1099"/>
      <c r="I59" s="1099"/>
      <c r="J59" s="1099"/>
      <c r="K59" s="1099"/>
      <c r="L59" s="1099"/>
      <c r="M59" s="1099"/>
      <c r="N59" s="1099"/>
      <c r="O59" s="1099"/>
    </row>
    <row r="60" spans="1:15" x14ac:dyDescent="0.25">
      <c r="A60" s="2459" t="s">
        <v>97</v>
      </c>
      <c r="B60" s="2459"/>
      <c r="C60" s="2459"/>
      <c r="D60" s="2459"/>
      <c r="E60" s="2459"/>
      <c r="F60" s="2459"/>
      <c r="G60" s="2459" t="s">
        <v>97</v>
      </c>
      <c r="H60" s="2459"/>
      <c r="I60" s="2459"/>
      <c r="J60" s="2459"/>
      <c r="K60" s="2459"/>
      <c r="L60" s="2459"/>
      <c r="M60" s="2459"/>
      <c r="N60" s="2459"/>
      <c r="O60" s="2459"/>
    </row>
    <row r="61" spans="1:15" x14ac:dyDescent="0.25">
      <c r="A61" s="2459"/>
      <c r="B61" s="2459"/>
      <c r="C61" s="2459"/>
      <c r="D61" s="2459"/>
      <c r="E61" s="2459"/>
      <c r="F61" s="2459"/>
      <c r="G61" s="2459"/>
      <c r="H61" s="2459"/>
      <c r="I61" s="2459"/>
      <c r="J61" s="2459"/>
      <c r="K61" s="2459"/>
      <c r="L61" s="2459"/>
      <c r="M61" s="2459"/>
      <c r="N61" s="2459"/>
      <c r="O61" s="2459"/>
    </row>
    <row r="62" spans="1:15" ht="15.75" x14ac:dyDescent="0.25">
      <c r="A62" s="7"/>
      <c r="B62" s="8"/>
      <c r="C62" s="14"/>
      <c r="D62" s="14"/>
      <c r="E62" s="14"/>
      <c r="F62" s="14"/>
      <c r="G62" s="14"/>
      <c r="H62" s="14"/>
      <c r="I62" s="14"/>
      <c r="J62" s="14"/>
      <c r="K62" s="14"/>
      <c r="L62" s="14"/>
      <c r="M62" s="14"/>
      <c r="N62" s="14"/>
      <c r="O62" s="7"/>
    </row>
    <row r="63" spans="1:15" ht="15.75" x14ac:dyDescent="0.25">
      <c r="A63" s="36" t="s">
        <v>101</v>
      </c>
      <c r="B63" s="36" t="s">
        <v>49</v>
      </c>
      <c r="C63" s="37"/>
      <c r="D63" s="26" t="s">
        <v>78</v>
      </c>
      <c r="E63" s="26" t="s">
        <v>79</v>
      </c>
      <c r="F63" s="26" t="s">
        <v>80</v>
      </c>
      <c r="G63" s="26" t="s">
        <v>81</v>
      </c>
      <c r="H63" s="26" t="s">
        <v>82</v>
      </c>
      <c r="I63" s="26" t="s">
        <v>83</v>
      </c>
      <c r="J63" s="26" t="s">
        <v>84</v>
      </c>
      <c r="K63" s="26" t="s">
        <v>85</v>
      </c>
      <c r="L63" s="26" t="s">
        <v>86</v>
      </c>
      <c r="M63" s="26" t="s">
        <v>87</v>
      </c>
      <c r="N63" s="26" t="s">
        <v>88</v>
      </c>
      <c r="O63" s="26" t="s">
        <v>89</v>
      </c>
    </row>
    <row r="64" spans="1:15" ht="31.5" x14ac:dyDescent="0.25">
      <c r="A64" s="1125" t="s">
        <v>102</v>
      </c>
      <c r="B64" s="1128">
        <v>10</v>
      </c>
      <c r="C64" s="31" t="s">
        <v>90</v>
      </c>
      <c r="D64" s="31">
        <v>5</v>
      </c>
      <c r="E64" s="31"/>
      <c r="F64" s="31"/>
      <c r="G64" s="31">
        <v>30</v>
      </c>
      <c r="H64" s="31"/>
      <c r="I64" s="31">
        <v>50</v>
      </c>
      <c r="J64" s="31">
        <v>80</v>
      </c>
      <c r="K64" s="31"/>
      <c r="L64" s="31"/>
      <c r="M64" s="31">
        <v>100</v>
      </c>
      <c r="N64" s="31"/>
      <c r="O64" s="31"/>
    </row>
    <row r="65" spans="1:15" x14ac:dyDescent="0.25">
      <c r="A65" s="1126"/>
      <c r="B65" s="1129"/>
      <c r="C65" s="32" t="s">
        <v>91</v>
      </c>
      <c r="D65" s="32">
        <v>5</v>
      </c>
      <c r="E65" s="38"/>
      <c r="F65" s="32"/>
      <c r="G65" s="33">
        <v>30</v>
      </c>
      <c r="H65" s="32"/>
      <c r="I65" s="33">
        <v>50</v>
      </c>
      <c r="J65" s="32">
        <v>80</v>
      </c>
      <c r="K65" s="33"/>
      <c r="L65" s="32"/>
      <c r="M65" s="33"/>
      <c r="N65" s="39"/>
      <c r="O65" s="39"/>
    </row>
    <row r="66" spans="1:15" ht="31.5" x14ac:dyDescent="0.25">
      <c r="A66" s="1125" t="s">
        <v>103</v>
      </c>
      <c r="B66" s="1128">
        <v>1</v>
      </c>
      <c r="C66" s="31" t="s">
        <v>90</v>
      </c>
      <c r="D66" s="31">
        <v>5</v>
      </c>
      <c r="E66" s="31"/>
      <c r="F66" s="31">
        <v>10</v>
      </c>
      <c r="G66" s="31"/>
      <c r="H66" s="31">
        <v>20</v>
      </c>
      <c r="I66" s="31"/>
      <c r="J66" s="31">
        <v>30</v>
      </c>
      <c r="K66" s="31"/>
      <c r="L66" s="31">
        <v>40</v>
      </c>
      <c r="M66" s="31">
        <v>50</v>
      </c>
      <c r="N66" s="31"/>
      <c r="O66" s="31">
        <v>100</v>
      </c>
    </row>
    <row r="67" spans="1:15" x14ac:dyDescent="0.25">
      <c r="A67" s="1126"/>
      <c r="B67" s="1129"/>
      <c r="C67" s="32" t="s">
        <v>91</v>
      </c>
      <c r="D67" s="32">
        <v>5</v>
      </c>
      <c r="E67" s="38"/>
      <c r="F67" s="32">
        <v>10</v>
      </c>
      <c r="G67" s="33"/>
      <c r="H67" s="32">
        <v>20</v>
      </c>
      <c r="I67" s="33"/>
      <c r="J67" s="32">
        <v>30</v>
      </c>
      <c r="K67" s="33"/>
      <c r="L67" s="39">
        <v>40</v>
      </c>
      <c r="M67" s="39"/>
      <c r="N67" s="39"/>
      <c r="O67" s="39"/>
    </row>
    <row r="68" spans="1:15" ht="31.5" x14ac:dyDescent="0.25">
      <c r="A68" s="1125" t="s">
        <v>104</v>
      </c>
      <c r="B68" s="1128">
        <v>4</v>
      </c>
      <c r="C68" s="31" t="s">
        <v>90</v>
      </c>
      <c r="D68" s="31">
        <v>5</v>
      </c>
      <c r="E68" s="31"/>
      <c r="F68" s="31"/>
      <c r="G68" s="31">
        <v>30</v>
      </c>
      <c r="H68" s="31"/>
      <c r="I68" s="31"/>
      <c r="J68" s="31">
        <v>40</v>
      </c>
      <c r="K68" s="31"/>
      <c r="L68" s="31"/>
      <c r="M68" s="31">
        <v>60</v>
      </c>
      <c r="N68" s="31"/>
      <c r="O68" s="31">
        <v>100</v>
      </c>
    </row>
    <row r="69" spans="1:15" x14ac:dyDescent="0.25">
      <c r="A69" s="1126"/>
      <c r="B69" s="1129"/>
      <c r="C69" s="32" t="s">
        <v>91</v>
      </c>
      <c r="D69" s="32">
        <v>5</v>
      </c>
      <c r="E69" s="32"/>
      <c r="F69" s="32"/>
      <c r="G69" s="32">
        <v>30</v>
      </c>
      <c r="H69" s="32"/>
      <c r="I69" s="32"/>
      <c r="J69" s="32">
        <v>40</v>
      </c>
      <c r="K69" s="32"/>
      <c r="L69" s="32"/>
      <c r="M69" s="32"/>
      <c r="N69" s="32"/>
      <c r="O69" s="32"/>
    </row>
    <row r="70" spans="1:15" ht="31.5" x14ac:dyDescent="0.25">
      <c r="A70" s="1125" t="s">
        <v>105</v>
      </c>
      <c r="B70" s="1128">
        <v>30</v>
      </c>
      <c r="C70" s="31" t="s">
        <v>90</v>
      </c>
      <c r="D70" s="31"/>
      <c r="E70" s="31">
        <v>5</v>
      </c>
      <c r="F70" s="31"/>
      <c r="G70" s="31">
        <v>10</v>
      </c>
      <c r="H70" s="31"/>
      <c r="I70" s="31">
        <v>15</v>
      </c>
      <c r="J70" s="31"/>
      <c r="K70" s="31">
        <v>20</v>
      </c>
      <c r="L70" s="31"/>
      <c r="M70" s="31">
        <v>40</v>
      </c>
      <c r="N70" s="31"/>
      <c r="O70" s="31">
        <v>100</v>
      </c>
    </row>
    <row r="71" spans="1:15" x14ac:dyDescent="0.25">
      <c r="A71" s="1126"/>
      <c r="B71" s="1129"/>
      <c r="C71" s="32" t="s">
        <v>91</v>
      </c>
      <c r="D71" s="32"/>
      <c r="E71" s="38">
        <v>5</v>
      </c>
      <c r="F71" s="32"/>
      <c r="G71" s="33">
        <v>10</v>
      </c>
      <c r="H71" s="32"/>
      <c r="I71" s="33">
        <v>15</v>
      </c>
      <c r="J71" s="32"/>
      <c r="K71" s="33">
        <v>20</v>
      </c>
      <c r="L71" s="39"/>
      <c r="M71" s="39"/>
      <c r="N71" s="39"/>
      <c r="O71" s="39"/>
    </row>
    <row r="72" spans="1:15" ht="31.5" x14ac:dyDescent="0.25">
      <c r="A72" s="1125" t="s">
        <v>106</v>
      </c>
      <c r="B72" s="1128">
        <v>20</v>
      </c>
      <c r="C72" s="31" t="s">
        <v>90</v>
      </c>
      <c r="D72" s="31">
        <v>5</v>
      </c>
      <c r="E72" s="31"/>
      <c r="F72" s="31">
        <v>15</v>
      </c>
      <c r="G72" s="31"/>
      <c r="H72" s="31">
        <v>30</v>
      </c>
      <c r="I72" s="31"/>
      <c r="J72" s="31"/>
      <c r="K72" s="31"/>
      <c r="L72" s="31">
        <v>50</v>
      </c>
      <c r="M72" s="31"/>
      <c r="N72" s="31"/>
      <c r="O72" s="31">
        <v>100</v>
      </c>
    </row>
    <row r="73" spans="1:15" x14ac:dyDescent="0.25">
      <c r="A73" s="1126"/>
      <c r="B73" s="1129"/>
      <c r="C73" s="32" t="s">
        <v>91</v>
      </c>
      <c r="D73" s="32">
        <v>5</v>
      </c>
      <c r="E73" s="38"/>
      <c r="F73" s="32">
        <v>15</v>
      </c>
      <c r="G73" s="33"/>
      <c r="H73" s="32">
        <v>30</v>
      </c>
      <c r="I73" s="33"/>
      <c r="J73" s="32"/>
      <c r="K73" s="33"/>
      <c r="L73" s="39">
        <v>50</v>
      </c>
      <c r="M73" s="39"/>
      <c r="N73" s="39"/>
      <c r="O73" s="39"/>
    </row>
    <row r="74" spans="1:15" ht="31.5" x14ac:dyDescent="0.25">
      <c r="A74" s="1125" t="s">
        <v>107</v>
      </c>
      <c r="B74" s="1128">
        <v>12</v>
      </c>
      <c r="C74" s="31" t="s">
        <v>90</v>
      </c>
      <c r="D74" s="31"/>
      <c r="E74" s="31"/>
      <c r="F74" s="31"/>
      <c r="G74" s="31"/>
      <c r="H74" s="31"/>
      <c r="I74" s="31"/>
      <c r="J74" s="31"/>
      <c r="K74" s="31"/>
      <c r="L74" s="31"/>
      <c r="M74" s="31"/>
      <c r="N74" s="31"/>
      <c r="O74" s="31"/>
    </row>
    <row r="75" spans="1:15" x14ac:dyDescent="0.25">
      <c r="A75" s="1126"/>
      <c r="B75" s="1129"/>
      <c r="C75" s="32" t="s">
        <v>91</v>
      </c>
      <c r="D75" s="32"/>
      <c r="E75" s="32"/>
      <c r="F75" s="32"/>
      <c r="G75" s="32"/>
      <c r="H75" s="32"/>
      <c r="I75" s="32"/>
      <c r="J75" s="32"/>
      <c r="K75" s="32"/>
      <c r="L75" s="32"/>
      <c r="M75" s="32"/>
      <c r="N75" s="32"/>
      <c r="O75" s="32"/>
    </row>
    <row r="76" spans="1:15" ht="31.5" x14ac:dyDescent="0.25">
      <c r="A76" s="1125" t="s">
        <v>108</v>
      </c>
      <c r="B76" s="1128">
        <v>20</v>
      </c>
      <c r="C76" s="31" t="s">
        <v>90</v>
      </c>
      <c r="D76" s="31"/>
      <c r="E76" s="31"/>
      <c r="F76" s="31"/>
      <c r="G76" s="31"/>
      <c r="H76" s="31"/>
      <c r="I76" s="31"/>
      <c r="J76" s="31"/>
      <c r="K76" s="31"/>
      <c r="L76" s="31"/>
      <c r="M76" s="31">
        <v>50</v>
      </c>
      <c r="N76" s="31"/>
      <c r="O76" s="31">
        <v>100</v>
      </c>
    </row>
    <row r="77" spans="1:15" ht="15.75" x14ac:dyDescent="0.25">
      <c r="A77" s="1126"/>
      <c r="B77" s="1129"/>
      <c r="C77" s="32" t="s">
        <v>91</v>
      </c>
      <c r="D77" s="32"/>
      <c r="E77" s="38"/>
      <c r="F77" s="38"/>
      <c r="G77" s="32"/>
      <c r="H77" s="33"/>
      <c r="I77" s="32"/>
      <c r="J77" s="40"/>
      <c r="K77" s="32"/>
      <c r="L77" s="41"/>
      <c r="M77" s="39"/>
      <c r="N77" s="39"/>
      <c r="O77" s="39"/>
    </row>
    <row r="78" spans="1:15" ht="31.5" x14ac:dyDescent="0.25">
      <c r="A78" s="1125" t="s">
        <v>109</v>
      </c>
      <c r="B78" s="1128">
        <v>1</v>
      </c>
      <c r="C78" s="31" t="s">
        <v>90</v>
      </c>
      <c r="D78" s="31"/>
      <c r="E78" s="31"/>
      <c r="F78" s="31"/>
      <c r="G78" s="31"/>
      <c r="H78" s="31"/>
      <c r="I78" s="31"/>
      <c r="J78" s="31"/>
      <c r="K78" s="31"/>
      <c r="L78" s="31"/>
      <c r="M78" s="31"/>
      <c r="N78" s="31"/>
      <c r="O78" s="31"/>
    </row>
    <row r="79" spans="1:15" x14ac:dyDescent="0.25">
      <c r="A79" s="1126"/>
      <c r="B79" s="1129"/>
      <c r="C79" s="32" t="s">
        <v>91</v>
      </c>
      <c r="D79" s="32"/>
      <c r="E79" s="32"/>
      <c r="F79" s="32"/>
      <c r="G79" s="32"/>
      <c r="H79" s="32"/>
      <c r="I79" s="33"/>
      <c r="J79" s="40"/>
      <c r="K79" s="32"/>
      <c r="L79" s="32"/>
      <c r="M79" s="32"/>
      <c r="N79" s="39"/>
      <c r="O79" s="39"/>
    </row>
    <row r="80" spans="1:15" ht="31.5" x14ac:dyDescent="0.25">
      <c r="A80" s="1125" t="s">
        <v>110</v>
      </c>
      <c r="B80" s="1128">
        <v>1</v>
      </c>
      <c r="C80" s="31" t="s">
        <v>90</v>
      </c>
      <c r="D80" s="31"/>
      <c r="E80" s="31"/>
      <c r="F80" s="31"/>
      <c r="G80" s="31"/>
      <c r="H80" s="31"/>
      <c r="I80" s="31"/>
      <c r="J80" s="31"/>
      <c r="K80" s="31"/>
      <c r="L80" s="31"/>
      <c r="M80" s="31"/>
      <c r="N80" s="31"/>
      <c r="O80" s="31"/>
    </row>
    <row r="81" spans="1:15" x14ac:dyDescent="0.25">
      <c r="A81" s="1126"/>
      <c r="B81" s="1129"/>
      <c r="C81" s="32" t="s">
        <v>91</v>
      </c>
      <c r="D81" s="32"/>
      <c r="E81" s="32"/>
      <c r="F81" s="32"/>
      <c r="G81" s="32"/>
      <c r="H81" s="32"/>
      <c r="I81" s="32"/>
      <c r="J81" s="32"/>
      <c r="K81" s="32"/>
      <c r="L81" s="32"/>
      <c r="M81" s="32"/>
      <c r="N81" s="32"/>
      <c r="O81" s="32"/>
    </row>
    <row r="82" spans="1:15" ht="31.5" x14ac:dyDescent="0.25">
      <c r="A82" s="1125" t="s">
        <v>111</v>
      </c>
      <c r="B82" s="1128">
        <v>1</v>
      </c>
      <c r="C82" s="31" t="s">
        <v>90</v>
      </c>
      <c r="D82" s="31"/>
      <c r="E82" s="31"/>
      <c r="F82" s="31">
        <v>10</v>
      </c>
      <c r="G82" s="31"/>
      <c r="H82" s="31"/>
      <c r="I82" s="31">
        <v>40</v>
      </c>
      <c r="J82" s="31"/>
      <c r="K82" s="31"/>
      <c r="L82" s="31"/>
      <c r="M82" s="31">
        <v>60</v>
      </c>
      <c r="N82" s="31"/>
      <c r="O82" s="31">
        <v>100</v>
      </c>
    </row>
    <row r="83" spans="1:15" x14ac:dyDescent="0.25">
      <c r="A83" s="1126"/>
      <c r="B83" s="1129"/>
      <c r="C83" s="32" t="s">
        <v>91</v>
      </c>
      <c r="D83" s="32"/>
      <c r="E83" s="32"/>
      <c r="F83" s="32">
        <v>10</v>
      </c>
      <c r="G83" s="32"/>
      <c r="H83" s="32"/>
      <c r="I83" s="32">
        <v>40</v>
      </c>
      <c r="J83" s="32"/>
      <c r="K83" s="32"/>
      <c r="L83" s="32"/>
      <c r="M83" s="32"/>
      <c r="N83" s="32"/>
      <c r="O83" s="32"/>
    </row>
    <row r="84" spans="1:15" x14ac:dyDescent="0.25">
      <c r="A84" s="42"/>
      <c r="B84" s="42"/>
      <c r="C84" s="43"/>
      <c r="D84" s="43"/>
      <c r="E84" s="43"/>
      <c r="F84" s="43"/>
      <c r="G84" s="43"/>
      <c r="H84" s="43"/>
      <c r="I84" s="43"/>
      <c r="J84" s="43"/>
      <c r="K84" s="43"/>
      <c r="L84" s="43"/>
      <c r="M84" s="43"/>
      <c r="N84" s="43"/>
      <c r="O84" s="43"/>
    </row>
    <row r="85" spans="1:15" x14ac:dyDescent="0.25">
      <c r="A85" s="42"/>
      <c r="B85" s="42"/>
      <c r="C85" s="43"/>
      <c r="D85" s="43"/>
      <c r="E85" s="43"/>
      <c r="F85" s="43"/>
      <c r="G85" s="43"/>
      <c r="H85" s="43"/>
      <c r="I85" s="43"/>
      <c r="J85" s="43"/>
      <c r="K85" s="43"/>
      <c r="L85" s="43"/>
      <c r="M85" s="43"/>
      <c r="N85" s="43"/>
      <c r="O85" s="43"/>
    </row>
    <row r="86" spans="1:15" ht="31.5" x14ac:dyDescent="0.25">
      <c r="A86" s="6" t="s">
        <v>7</v>
      </c>
      <c r="B86" s="2438" t="s">
        <v>8</v>
      </c>
      <c r="C86" s="2436"/>
      <c r="D86" s="2436"/>
      <c r="E86" s="2436"/>
      <c r="F86" s="2436"/>
      <c r="G86" s="2436"/>
      <c r="H86" s="2436"/>
      <c r="I86" s="2436"/>
      <c r="J86" s="2436"/>
      <c r="K86" s="2436"/>
      <c r="L86" s="2436"/>
      <c r="M86" s="2436"/>
      <c r="N86" s="2436"/>
      <c r="O86" s="2437"/>
    </row>
    <row r="87" spans="1:15" ht="31.5" x14ac:dyDescent="0.25">
      <c r="A87" s="11" t="s">
        <v>9</v>
      </c>
      <c r="B87" s="2439" t="s">
        <v>10</v>
      </c>
      <c r="C87" s="2440"/>
      <c r="D87" s="2440"/>
      <c r="E87" s="2440"/>
      <c r="F87" s="2440"/>
      <c r="G87" s="2440"/>
      <c r="H87" s="2440"/>
      <c r="I87" s="2440"/>
      <c r="J87" s="2441"/>
      <c r="K87" s="1080" t="s">
        <v>11</v>
      </c>
      <c r="L87" s="1080"/>
      <c r="M87" s="1080"/>
      <c r="N87" s="1080"/>
      <c r="O87" s="12">
        <v>0.55000000000000004</v>
      </c>
    </row>
    <row r="88" spans="1:15" ht="15.75" x14ac:dyDescent="0.25">
      <c r="A88" s="13"/>
      <c r="B88" s="14"/>
      <c r="C88" s="15"/>
      <c r="D88" s="15"/>
      <c r="E88" s="15"/>
      <c r="F88" s="15"/>
      <c r="G88" s="15"/>
      <c r="H88" s="15"/>
      <c r="I88" s="15"/>
      <c r="J88" s="15"/>
      <c r="K88" s="15"/>
      <c r="L88" s="15"/>
      <c r="M88" s="15"/>
      <c r="N88" s="15"/>
      <c r="O88" s="13"/>
    </row>
    <row r="89" spans="1:15" ht="31.5" x14ac:dyDescent="0.25">
      <c r="A89" s="11" t="s">
        <v>112</v>
      </c>
      <c r="B89" s="1077" t="s">
        <v>113</v>
      </c>
      <c r="C89" s="1078"/>
      <c r="D89" s="1078"/>
      <c r="E89" s="1078"/>
      <c r="F89" s="1078"/>
      <c r="G89" s="1078"/>
      <c r="H89" s="1078"/>
      <c r="I89" s="1078"/>
      <c r="J89" s="1078"/>
      <c r="K89" s="1078"/>
      <c r="L89" s="1078"/>
      <c r="M89" s="1078"/>
      <c r="N89" s="1078"/>
      <c r="O89" s="1079"/>
    </row>
    <row r="90" spans="1:15" ht="47.25" x14ac:dyDescent="0.25">
      <c r="A90" s="16"/>
      <c r="B90" s="17"/>
      <c r="C90" s="18"/>
      <c r="D90" s="18"/>
      <c r="E90" s="1579" t="s">
        <v>14</v>
      </c>
      <c r="F90" s="1579"/>
      <c r="G90" s="1579"/>
      <c r="H90" s="1579"/>
      <c r="I90" s="19" t="s">
        <v>15</v>
      </c>
      <c r="J90" s="20"/>
      <c r="K90" s="20"/>
      <c r="L90" s="1579" t="s">
        <v>16</v>
      </c>
      <c r="M90" s="1579"/>
      <c r="N90" s="1579"/>
      <c r="O90" s="19" t="s">
        <v>15</v>
      </c>
    </row>
    <row r="91" spans="1:15" x14ac:dyDescent="0.25">
      <c r="A91" s="1580" t="s">
        <v>17</v>
      </c>
      <c r="B91" s="1581"/>
      <c r="C91" s="1581"/>
      <c r="D91" s="1582"/>
      <c r="E91" s="1272" t="s">
        <v>35</v>
      </c>
      <c r="F91" s="1272"/>
      <c r="G91" s="1272"/>
      <c r="H91" s="1272"/>
      <c r="I91" s="72">
        <v>100</v>
      </c>
      <c r="J91" s="1580" t="s">
        <v>19</v>
      </c>
      <c r="K91" s="1582"/>
      <c r="L91" s="1272" t="s">
        <v>114</v>
      </c>
      <c r="M91" s="1272"/>
      <c r="N91" s="1272"/>
      <c r="O91" s="72">
        <v>100</v>
      </c>
    </row>
    <row r="92" spans="1:15" x14ac:dyDescent="0.25">
      <c r="A92" s="1583"/>
      <c r="B92" s="1584"/>
      <c r="C92" s="1584"/>
      <c r="D92" s="1585"/>
      <c r="E92" s="1272" t="s">
        <v>115</v>
      </c>
      <c r="F92" s="1272"/>
      <c r="G92" s="1272"/>
      <c r="H92" s="1272"/>
      <c r="I92" s="72">
        <v>5</v>
      </c>
      <c r="J92" s="1583"/>
      <c r="K92" s="1585"/>
      <c r="L92" s="1272" t="s">
        <v>116</v>
      </c>
      <c r="M92" s="1272"/>
      <c r="N92" s="1272"/>
      <c r="O92" s="72">
        <v>100</v>
      </c>
    </row>
    <row r="93" spans="1:15" x14ac:dyDescent="0.25">
      <c r="A93" s="1583"/>
      <c r="B93" s="1584"/>
      <c r="C93" s="1584"/>
      <c r="D93" s="1585"/>
      <c r="E93" s="1272"/>
      <c r="F93" s="1272"/>
      <c r="G93" s="1272"/>
      <c r="H93" s="1272"/>
      <c r="I93" s="72"/>
      <c r="J93" s="1583"/>
      <c r="K93" s="1585"/>
      <c r="L93" s="1272" t="s">
        <v>117</v>
      </c>
      <c r="M93" s="1272"/>
      <c r="N93" s="1272"/>
      <c r="O93" s="72">
        <v>100</v>
      </c>
    </row>
    <row r="94" spans="1:15" x14ac:dyDescent="0.25">
      <c r="A94" s="1583"/>
      <c r="B94" s="1584"/>
      <c r="C94" s="1584"/>
      <c r="D94" s="1585"/>
      <c r="E94" s="1272"/>
      <c r="F94" s="1272"/>
      <c r="G94" s="1272"/>
      <c r="H94" s="1272"/>
      <c r="I94" s="21"/>
      <c r="J94" s="1583"/>
      <c r="K94" s="1585"/>
      <c r="L94" s="1272" t="s">
        <v>118</v>
      </c>
      <c r="M94" s="1272"/>
      <c r="N94" s="1272"/>
      <c r="O94" s="72">
        <v>100</v>
      </c>
    </row>
    <row r="95" spans="1:15" x14ac:dyDescent="0.25">
      <c r="A95" s="1583"/>
      <c r="B95" s="1584"/>
      <c r="C95" s="1584"/>
      <c r="D95" s="1585"/>
      <c r="E95" s="1272"/>
      <c r="F95" s="1272"/>
      <c r="G95" s="1272"/>
      <c r="H95" s="1272"/>
      <c r="I95" s="21"/>
      <c r="J95" s="1583"/>
      <c r="K95" s="1585"/>
      <c r="L95" s="1272"/>
      <c r="M95" s="1272"/>
      <c r="N95" s="1272"/>
      <c r="O95" s="21"/>
    </row>
    <row r="96" spans="1:15" x14ac:dyDescent="0.25">
      <c r="A96" s="1583"/>
      <c r="B96" s="1584"/>
      <c r="C96" s="1584"/>
      <c r="D96" s="1585"/>
      <c r="E96" s="1272"/>
      <c r="F96" s="1272"/>
      <c r="G96" s="1272"/>
      <c r="H96" s="1272"/>
      <c r="I96" s="21"/>
      <c r="J96" s="1583"/>
      <c r="K96" s="1585"/>
      <c r="L96" s="1272"/>
      <c r="M96" s="1272"/>
      <c r="N96" s="1272"/>
      <c r="O96" s="21"/>
    </row>
    <row r="97" spans="1:15" x14ac:dyDescent="0.25">
      <c r="A97" s="1583"/>
      <c r="B97" s="1584"/>
      <c r="C97" s="1584"/>
      <c r="D97" s="1585"/>
      <c r="E97" s="1272"/>
      <c r="F97" s="1272"/>
      <c r="G97" s="1272"/>
      <c r="H97" s="1272"/>
      <c r="I97" s="21"/>
      <c r="J97" s="1583"/>
      <c r="K97" s="1585"/>
      <c r="L97" s="1272"/>
      <c r="M97" s="1272"/>
      <c r="N97" s="1272"/>
      <c r="O97" s="21"/>
    </row>
    <row r="98" spans="1:15" x14ac:dyDescent="0.25">
      <c r="A98" s="1586"/>
      <c r="B98" s="1587"/>
      <c r="C98" s="1587"/>
      <c r="D98" s="1588"/>
      <c r="E98" s="1272"/>
      <c r="F98" s="1272"/>
      <c r="G98" s="1272"/>
      <c r="H98" s="1272"/>
      <c r="I98" s="21"/>
      <c r="J98" s="1586"/>
      <c r="K98" s="1588"/>
      <c r="L98" s="1272"/>
      <c r="M98" s="1272"/>
      <c r="N98" s="1272"/>
      <c r="O98" s="21"/>
    </row>
    <row r="99" spans="1:15" ht="15.75" x14ac:dyDescent="0.25">
      <c r="A99" s="13"/>
      <c r="B99" s="14"/>
      <c r="C99" s="15"/>
      <c r="D99" s="15"/>
      <c r="E99" s="15"/>
      <c r="F99" s="15"/>
      <c r="G99" s="15"/>
      <c r="H99" s="15"/>
      <c r="I99" s="15"/>
      <c r="J99" s="15"/>
      <c r="K99" s="15"/>
      <c r="L99" s="15"/>
      <c r="M99" s="15"/>
      <c r="N99" s="15"/>
      <c r="O99" s="13"/>
    </row>
    <row r="100" spans="1:15" ht="47.25" x14ac:dyDescent="0.25">
      <c r="A100" s="25" t="s">
        <v>48</v>
      </c>
      <c r="B100" s="26" t="s">
        <v>49</v>
      </c>
      <c r="C100" s="71" t="s">
        <v>50</v>
      </c>
      <c r="D100" s="25" t="s">
        <v>51</v>
      </c>
      <c r="E100" s="25" t="s">
        <v>52</v>
      </c>
      <c r="F100" s="1092" t="s">
        <v>53</v>
      </c>
      <c r="G100" s="1092"/>
      <c r="H100" s="1092" t="s">
        <v>54</v>
      </c>
      <c r="I100" s="1092"/>
      <c r="J100" s="26" t="s">
        <v>55</v>
      </c>
      <c r="K100" s="1092" t="s">
        <v>56</v>
      </c>
      <c r="L100" s="1092"/>
      <c r="M100" s="2460" t="s">
        <v>57</v>
      </c>
      <c r="N100" s="2461"/>
      <c r="O100" s="2462"/>
    </row>
    <row r="101" spans="1:15" ht="75" x14ac:dyDescent="0.25">
      <c r="A101" s="110" t="s">
        <v>58</v>
      </c>
      <c r="B101" s="44">
        <v>50</v>
      </c>
      <c r="C101" s="73" t="s">
        <v>119</v>
      </c>
      <c r="D101" s="45" t="s">
        <v>60</v>
      </c>
      <c r="E101" s="46" t="s">
        <v>61</v>
      </c>
      <c r="F101" s="1139" t="s">
        <v>62</v>
      </c>
      <c r="G101" s="1139"/>
      <c r="H101" s="1140" t="s">
        <v>63</v>
      </c>
      <c r="I101" s="1141"/>
      <c r="J101" s="47" t="s">
        <v>120</v>
      </c>
      <c r="K101" s="2464" t="s">
        <v>65</v>
      </c>
      <c r="L101" s="2464"/>
      <c r="M101" s="1418" t="s">
        <v>121</v>
      </c>
      <c r="N101" s="1418"/>
      <c r="O101" s="1418"/>
    </row>
    <row r="102" spans="1:15" ht="15.75" x14ac:dyDescent="0.25">
      <c r="A102" s="1110" t="s">
        <v>67</v>
      </c>
      <c r="B102" s="1111"/>
      <c r="C102" s="1725" t="s">
        <v>122</v>
      </c>
      <c r="D102" s="1726"/>
      <c r="E102" s="1726"/>
      <c r="F102" s="1726"/>
      <c r="G102" s="1727"/>
      <c r="H102" s="1113" t="s">
        <v>69</v>
      </c>
      <c r="I102" s="1114"/>
      <c r="J102" s="1115"/>
      <c r="K102" s="1135" t="s">
        <v>70</v>
      </c>
      <c r="L102" s="1116"/>
      <c r="M102" s="1116"/>
      <c r="N102" s="1116"/>
      <c r="O102" s="1117"/>
    </row>
    <row r="103" spans="1:15" ht="15.75" x14ac:dyDescent="0.25">
      <c r="A103" s="44"/>
      <c r="B103" s="48"/>
      <c r="C103" s="49"/>
      <c r="D103" s="49"/>
      <c r="E103" s="49"/>
      <c r="F103" s="49"/>
      <c r="G103" s="50"/>
      <c r="H103" s="51"/>
      <c r="I103" s="52"/>
      <c r="J103" s="53"/>
      <c r="K103" s="54"/>
      <c r="L103" s="54"/>
      <c r="M103" s="54"/>
      <c r="N103" s="54"/>
      <c r="O103" s="55"/>
    </row>
    <row r="104" spans="1:15" ht="15.75" x14ac:dyDescent="0.25">
      <c r="A104" s="1096" t="s">
        <v>71</v>
      </c>
      <c r="B104" s="1097"/>
      <c r="C104" s="1097"/>
      <c r="D104" s="1097"/>
      <c r="E104" s="1097"/>
      <c r="F104" s="1098"/>
      <c r="G104" s="1099" t="s">
        <v>72</v>
      </c>
      <c r="H104" s="1099"/>
      <c r="I104" s="1099"/>
      <c r="J104" s="1099"/>
      <c r="K104" s="1099"/>
      <c r="L104" s="1099"/>
      <c r="M104" s="1099"/>
      <c r="N104" s="1099"/>
      <c r="O104" s="1099"/>
    </row>
    <row r="105" spans="1:15" x14ac:dyDescent="0.25">
      <c r="A105" s="1462" t="s">
        <v>123</v>
      </c>
      <c r="B105" s="1463"/>
      <c r="C105" s="1463"/>
      <c r="D105" s="1463"/>
      <c r="E105" s="1463"/>
      <c r="F105" s="1463"/>
      <c r="G105" s="2463" t="s">
        <v>124</v>
      </c>
      <c r="H105" s="2463"/>
      <c r="I105" s="2463"/>
      <c r="J105" s="2463"/>
      <c r="K105" s="2463"/>
      <c r="L105" s="2463"/>
      <c r="M105" s="2463"/>
      <c r="N105" s="2463"/>
      <c r="O105" s="2463"/>
    </row>
    <row r="106" spans="1:15" x14ac:dyDescent="0.25">
      <c r="A106" s="1464"/>
      <c r="B106" s="1465"/>
      <c r="C106" s="1465"/>
      <c r="D106" s="1465"/>
      <c r="E106" s="1465"/>
      <c r="F106" s="1465"/>
      <c r="G106" s="2463"/>
      <c r="H106" s="2463"/>
      <c r="I106" s="2463"/>
      <c r="J106" s="2463"/>
      <c r="K106" s="2463"/>
      <c r="L106" s="2463"/>
      <c r="M106" s="2463"/>
      <c r="N106" s="2463"/>
      <c r="O106" s="2463"/>
    </row>
    <row r="107" spans="1:15" ht="15.75" x14ac:dyDescent="0.25">
      <c r="A107" s="1096" t="s">
        <v>75</v>
      </c>
      <c r="B107" s="1097"/>
      <c r="C107" s="1097"/>
      <c r="D107" s="1097"/>
      <c r="E107" s="1097"/>
      <c r="F107" s="1097"/>
      <c r="G107" s="1099" t="s">
        <v>76</v>
      </c>
      <c r="H107" s="1099"/>
      <c r="I107" s="1099"/>
      <c r="J107" s="1099"/>
      <c r="K107" s="1099"/>
      <c r="L107" s="1099"/>
      <c r="M107" s="1099"/>
      <c r="N107" s="1099"/>
      <c r="O107" s="1099"/>
    </row>
    <row r="108" spans="1:15" x14ac:dyDescent="0.25">
      <c r="A108" s="2459" t="s">
        <v>121</v>
      </c>
      <c r="B108" s="2459"/>
      <c r="C108" s="2459"/>
      <c r="D108" s="2459"/>
      <c r="E108" s="2459"/>
      <c r="F108" s="2459"/>
      <c r="G108" s="2459" t="s">
        <v>121</v>
      </c>
      <c r="H108" s="2459"/>
      <c r="I108" s="2459"/>
      <c r="J108" s="2459"/>
      <c r="K108" s="2459"/>
      <c r="L108" s="2459"/>
      <c r="M108" s="2459"/>
      <c r="N108" s="2459"/>
      <c r="O108" s="2459"/>
    </row>
    <row r="109" spans="1:15" x14ac:dyDescent="0.25">
      <c r="A109" s="2459"/>
      <c r="B109" s="2459"/>
      <c r="C109" s="2459"/>
      <c r="D109" s="2459"/>
      <c r="E109" s="2459"/>
      <c r="F109" s="2459"/>
      <c r="G109" s="2459"/>
      <c r="H109" s="2459"/>
      <c r="I109" s="2459"/>
      <c r="J109" s="2459"/>
      <c r="K109" s="2459"/>
      <c r="L109" s="2459"/>
      <c r="M109" s="2459"/>
      <c r="N109" s="2459"/>
      <c r="O109" s="2459"/>
    </row>
    <row r="110" spans="1:15" x14ac:dyDescent="0.25">
      <c r="A110" s="56"/>
      <c r="B110" s="56"/>
      <c r="C110" s="56"/>
      <c r="D110" s="57"/>
      <c r="E110" s="58"/>
      <c r="F110" s="58"/>
      <c r="G110" s="58"/>
      <c r="H110" s="58"/>
      <c r="I110" s="58"/>
      <c r="J110" s="58"/>
      <c r="K110" s="58"/>
      <c r="L110" s="58"/>
      <c r="M110" s="58"/>
      <c r="N110" s="58"/>
      <c r="O110" s="59"/>
    </row>
    <row r="111" spans="1:15" ht="15.75" x14ac:dyDescent="0.25">
      <c r="A111" s="14"/>
      <c r="B111" s="14"/>
      <c r="C111" s="7"/>
      <c r="D111" s="1093" t="s">
        <v>125</v>
      </c>
      <c r="E111" s="1124"/>
      <c r="F111" s="1124"/>
      <c r="G111" s="1124"/>
      <c r="H111" s="1124"/>
      <c r="I111" s="1124"/>
      <c r="J111" s="1124"/>
      <c r="K111" s="1124"/>
      <c r="L111" s="1124"/>
      <c r="M111" s="1124"/>
      <c r="N111" s="1124"/>
      <c r="O111" s="1111"/>
    </row>
    <row r="112" spans="1:15" ht="15.75" x14ac:dyDescent="0.25">
      <c r="A112" s="7"/>
      <c r="B112" s="8"/>
      <c r="C112" s="14"/>
      <c r="D112" s="26" t="s">
        <v>78</v>
      </c>
      <c r="E112" s="26" t="s">
        <v>79</v>
      </c>
      <c r="F112" s="26" t="s">
        <v>80</v>
      </c>
      <c r="G112" s="26" t="s">
        <v>81</v>
      </c>
      <c r="H112" s="26" t="s">
        <v>82</v>
      </c>
      <c r="I112" s="26" t="s">
        <v>83</v>
      </c>
      <c r="J112" s="26" t="s">
        <v>84</v>
      </c>
      <c r="K112" s="26" t="s">
        <v>85</v>
      </c>
      <c r="L112" s="26" t="s">
        <v>86</v>
      </c>
      <c r="M112" s="26" t="s">
        <v>87</v>
      </c>
      <c r="N112" s="26" t="s">
        <v>88</v>
      </c>
      <c r="O112" s="26" t="s">
        <v>89</v>
      </c>
    </row>
    <row r="113" spans="1:15" ht="15.75" x14ac:dyDescent="0.25">
      <c r="A113" s="1050" t="s">
        <v>90</v>
      </c>
      <c r="B113" s="1050"/>
      <c r="C113" s="1050"/>
      <c r="D113" s="31"/>
      <c r="E113" s="31"/>
      <c r="F113" s="31"/>
      <c r="G113" s="31"/>
      <c r="H113" s="31"/>
      <c r="I113" s="31"/>
      <c r="J113" s="31"/>
      <c r="K113" s="31"/>
      <c r="L113" s="31"/>
      <c r="M113" s="31"/>
      <c r="N113" s="31"/>
      <c r="O113" s="31">
        <v>100</v>
      </c>
    </row>
    <row r="114" spans="1:15" ht="15.75" x14ac:dyDescent="0.25">
      <c r="A114" s="1051" t="s">
        <v>91</v>
      </c>
      <c r="B114" s="1051"/>
      <c r="C114" s="1051"/>
      <c r="D114" s="32"/>
      <c r="E114" s="32"/>
      <c r="F114" s="32"/>
      <c r="G114" s="32"/>
      <c r="H114" s="32"/>
      <c r="I114" s="32"/>
      <c r="J114" s="60"/>
      <c r="K114" s="32"/>
      <c r="L114" s="32"/>
      <c r="M114" s="33"/>
      <c r="N114" s="32"/>
      <c r="O114" s="32"/>
    </row>
    <row r="115" spans="1:15" ht="15.75" x14ac:dyDescent="0.25">
      <c r="A115" s="7"/>
      <c r="B115" s="8"/>
      <c r="C115" s="9"/>
      <c r="D115" s="9"/>
      <c r="E115" s="9"/>
      <c r="F115" s="9"/>
      <c r="G115" s="9"/>
      <c r="H115" s="9"/>
      <c r="I115" s="9"/>
      <c r="J115" s="9"/>
      <c r="K115" s="9"/>
      <c r="L115" s="10"/>
      <c r="M115" s="10"/>
      <c r="N115" s="10"/>
      <c r="O115" s="7"/>
    </row>
    <row r="116" spans="1:15" ht="15.75" x14ac:dyDescent="0.25">
      <c r="A116" s="7"/>
      <c r="B116" s="8"/>
      <c r="C116" s="9"/>
      <c r="D116" s="9"/>
      <c r="E116" s="9"/>
      <c r="F116" s="9"/>
      <c r="G116" s="9"/>
      <c r="H116" s="9"/>
      <c r="I116" s="9"/>
      <c r="J116" s="9"/>
      <c r="K116" s="9"/>
      <c r="L116" s="10"/>
      <c r="M116" s="10"/>
      <c r="N116" s="10"/>
      <c r="O116" s="7"/>
    </row>
    <row r="117" spans="1:15" ht="15.75" x14ac:dyDescent="0.25">
      <c r="A117" s="34"/>
      <c r="B117" s="35"/>
      <c r="C117" s="34"/>
      <c r="D117" s="34"/>
      <c r="E117" s="34"/>
      <c r="F117" s="34"/>
      <c r="G117" s="34"/>
      <c r="H117" s="34"/>
      <c r="I117" s="34"/>
      <c r="J117" s="34"/>
      <c r="K117" s="34"/>
      <c r="L117" s="34"/>
      <c r="M117" s="35"/>
      <c r="N117" s="35"/>
      <c r="O117" s="34"/>
    </row>
    <row r="118" spans="1:15" ht="15.75" x14ac:dyDescent="0.25">
      <c r="A118" s="7"/>
      <c r="B118" s="8"/>
      <c r="C118" s="9"/>
      <c r="D118" s="9"/>
      <c r="E118" s="9"/>
      <c r="F118" s="9"/>
      <c r="G118" s="9"/>
      <c r="H118" s="9"/>
      <c r="I118" s="9"/>
      <c r="J118" s="9"/>
      <c r="K118" s="9"/>
      <c r="L118" s="10"/>
      <c r="M118" s="10"/>
      <c r="N118" s="10"/>
      <c r="O118" s="7"/>
    </row>
    <row r="119" spans="1:15" ht="47.25" x14ac:dyDescent="0.25">
      <c r="A119" s="25" t="s">
        <v>48</v>
      </c>
      <c r="B119" s="26" t="s">
        <v>49</v>
      </c>
      <c r="C119" s="1092" t="s">
        <v>50</v>
      </c>
      <c r="D119" s="1092"/>
      <c r="E119" s="1092"/>
      <c r="F119" s="1092" t="s">
        <v>53</v>
      </c>
      <c r="G119" s="1092"/>
      <c r="H119" s="1092" t="s">
        <v>54</v>
      </c>
      <c r="I119" s="1092"/>
      <c r="J119" s="26" t="s">
        <v>55</v>
      </c>
      <c r="K119" s="1092" t="s">
        <v>56</v>
      </c>
      <c r="L119" s="1092"/>
      <c r="M119" s="1093" t="s">
        <v>57</v>
      </c>
      <c r="N119" s="1094"/>
      <c r="O119" s="1095"/>
    </row>
    <row r="120" spans="1:15" ht="63" x14ac:dyDescent="0.25">
      <c r="A120" s="109" t="s">
        <v>92</v>
      </c>
      <c r="B120" s="28">
        <v>50</v>
      </c>
      <c r="C120" s="2454" t="s">
        <v>126</v>
      </c>
      <c r="D120" s="2455"/>
      <c r="E120" s="2456"/>
      <c r="F120" s="2454" t="s">
        <v>94</v>
      </c>
      <c r="G120" s="2456"/>
      <c r="H120" s="1155" t="s">
        <v>95</v>
      </c>
      <c r="I120" s="1156"/>
      <c r="J120" s="30">
        <v>100</v>
      </c>
      <c r="K120" s="1157" t="s">
        <v>96</v>
      </c>
      <c r="L120" s="1157"/>
      <c r="M120" s="1158" t="s">
        <v>121</v>
      </c>
      <c r="N120" s="1158"/>
      <c r="O120" s="1158"/>
    </row>
    <row r="121" spans="1:15" ht="15.75" x14ac:dyDescent="0.25">
      <c r="A121" s="1110" t="s">
        <v>67</v>
      </c>
      <c r="B121" s="1111"/>
      <c r="C121" s="2454" t="s">
        <v>122</v>
      </c>
      <c r="D121" s="2455"/>
      <c r="E121" s="2455"/>
      <c r="F121" s="2455"/>
      <c r="G121" s="2456"/>
      <c r="H121" s="1122" t="s">
        <v>98</v>
      </c>
      <c r="I121" s="1114"/>
      <c r="J121" s="1115"/>
      <c r="K121" s="2457" t="s">
        <v>99</v>
      </c>
      <c r="L121" s="2458"/>
      <c r="M121" s="2458"/>
      <c r="N121" s="2458"/>
      <c r="O121" s="1156"/>
    </row>
    <row r="122" spans="1:15" ht="15.75" x14ac:dyDescent="0.25">
      <c r="A122" s="1096" t="s">
        <v>71</v>
      </c>
      <c r="B122" s="1097"/>
      <c r="C122" s="1097"/>
      <c r="D122" s="1097"/>
      <c r="E122" s="1097"/>
      <c r="F122" s="1098"/>
      <c r="G122" s="1099" t="s">
        <v>72</v>
      </c>
      <c r="H122" s="1099"/>
      <c r="I122" s="1099"/>
      <c r="J122" s="1099"/>
      <c r="K122" s="1099"/>
      <c r="L122" s="1099"/>
      <c r="M122" s="1099"/>
      <c r="N122" s="1099"/>
      <c r="O122" s="1099"/>
    </row>
    <row r="123" spans="1:15" x14ac:dyDescent="0.25">
      <c r="A123" s="2449" t="s">
        <v>127</v>
      </c>
      <c r="B123" s="2450"/>
      <c r="C123" s="2450"/>
      <c r="D123" s="2450"/>
      <c r="E123" s="2450"/>
      <c r="F123" s="2450"/>
      <c r="G123" s="2453" t="s">
        <v>124</v>
      </c>
      <c r="H123" s="2453"/>
      <c r="I123" s="2453"/>
      <c r="J123" s="2453"/>
      <c r="K123" s="2453"/>
      <c r="L123" s="2453"/>
      <c r="M123" s="2453"/>
      <c r="N123" s="2453"/>
      <c r="O123" s="2453"/>
    </row>
    <row r="124" spans="1:15" x14ac:dyDescent="0.25">
      <c r="A124" s="2451"/>
      <c r="B124" s="2452"/>
      <c r="C124" s="2452"/>
      <c r="D124" s="2452"/>
      <c r="E124" s="2452"/>
      <c r="F124" s="2452"/>
      <c r="G124" s="2453"/>
      <c r="H124" s="2453"/>
      <c r="I124" s="2453"/>
      <c r="J124" s="2453"/>
      <c r="K124" s="2453"/>
      <c r="L124" s="2453"/>
      <c r="M124" s="2453"/>
      <c r="N124" s="2453"/>
      <c r="O124" s="2453"/>
    </row>
    <row r="125" spans="1:15" ht="15.75" x14ac:dyDescent="0.25">
      <c r="A125" s="1096" t="s">
        <v>75</v>
      </c>
      <c r="B125" s="1097"/>
      <c r="C125" s="1097"/>
      <c r="D125" s="1097"/>
      <c r="E125" s="1097"/>
      <c r="F125" s="1097"/>
      <c r="G125" s="1099" t="s">
        <v>76</v>
      </c>
      <c r="H125" s="1099"/>
      <c r="I125" s="1099"/>
      <c r="J125" s="1099"/>
      <c r="K125" s="1099"/>
      <c r="L125" s="1099"/>
      <c r="M125" s="1099"/>
      <c r="N125" s="1099"/>
      <c r="O125" s="1099"/>
    </row>
    <row r="126" spans="1:15" x14ac:dyDescent="0.25">
      <c r="A126" s="2459" t="s">
        <v>121</v>
      </c>
      <c r="B126" s="2459"/>
      <c r="C126" s="2459"/>
      <c r="D126" s="2459"/>
      <c r="E126" s="2459"/>
      <c r="F126" s="2459"/>
      <c r="G126" s="2459" t="s">
        <v>121</v>
      </c>
      <c r="H126" s="2459"/>
      <c r="I126" s="2459"/>
      <c r="J126" s="2459"/>
      <c r="K126" s="2459"/>
      <c r="L126" s="2459"/>
      <c r="M126" s="2459"/>
      <c r="N126" s="2459"/>
      <c r="O126" s="2459"/>
    </row>
    <row r="127" spans="1:15" x14ac:dyDescent="0.25">
      <c r="A127" s="2459"/>
      <c r="B127" s="2459"/>
      <c r="C127" s="2459"/>
      <c r="D127" s="2459"/>
      <c r="E127" s="2459"/>
      <c r="F127" s="2459"/>
      <c r="G127" s="2459"/>
      <c r="H127" s="2459"/>
      <c r="I127" s="2459"/>
      <c r="J127" s="2459"/>
      <c r="K127" s="2459"/>
      <c r="L127" s="2459"/>
      <c r="M127" s="2459"/>
      <c r="N127" s="2459"/>
      <c r="O127" s="2459"/>
    </row>
    <row r="128" spans="1:15" ht="15.75" x14ac:dyDescent="0.25">
      <c r="A128" s="7"/>
      <c r="B128" s="8"/>
      <c r="C128" s="14"/>
      <c r="D128" s="14"/>
      <c r="E128" s="14"/>
      <c r="F128" s="14"/>
      <c r="G128" s="14"/>
      <c r="H128" s="14"/>
      <c r="I128" s="14"/>
      <c r="J128" s="14"/>
      <c r="K128" s="14"/>
      <c r="L128" s="14"/>
      <c r="M128" s="14"/>
      <c r="N128" s="14"/>
      <c r="O128" s="7"/>
    </row>
    <row r="129" spans="1:15" ht="15.75" x14ac:dyDescent="0.25">
      <c r="A129" s="36" t="s">
        <v>101</v>
      </c>
      <c r="B129" s="36" t="s">
        <v>49</v>
      </c>
      <c r="C129" s="37"/>
      <c r="D129" s="26" t="s">
        <v>78</v>
      </c>
      <c r="E129" s="26" t="s">
        <v>79</v>
      </c>
      <c r="F129" s="26" t="s">
        <v>80</v>
      </c>
      <c r="G129" s="26" t="s">
        <v>81</v>
      </c>
      <c r="H129" s="26" t="s">
        <v>82</v>
      </c>
      <c r="I129" s="26" t="s">
        <v>83</v>
      </c>
      <c r="J129" s="26" t="s">
        <v>84</v>
      </c>
      <c r="K129" s="26" t="s">
        <v>85</v>
      </c>
      <c r="L129" s="26" t="s">
        <v>86</v>
      </c>
      <c r="M129" s="26" t="s">
        <v>87</v>
      </c>
      <c r="N129" s="26" t="s">
        <v>88</v>
      </c>
      <c r="O129" s="26" t="s">
        <v>89</v>
      </c>
    </row>
    <row r="130" spans="1:15" ht="31.5" x14ac:dyDescent="0.25">
      <c r="A130" s="1125" t="s">
        <v>102</v>
      </c>
      <c r="B130" s="1848"/>
      <c r="C130" s="31" t="s">
        <v>90</v>
      </c>
      <c r="D130" s="31"/>
      <c r="E130" s="31">
        <v>10</v>
      </c>
      <c r="F130" s="31">
        <v>20</v>
      </c>
      <c r="G130" s="31">
        <v>50</v>
      </c>
      <c r="H130" s="31">
        <v>80</v>
      </c>
      <c r="I130" s="31"/>
      <c r="J130" s="31">
        <v>90</v>
      </c>
      <c r="K130" s="31"/>
      <c r="L130" s="31"/>
      <c r="M130" s="31">
        <v>100</v>
      </c>
      <c r="N130" s="31"/>
      <c r="O130" s="31"/>
    </row>
    <row r="131" spans="1:15" x14ac:dyDescent="0.25">
      <c r="A131" s="1126"/>
      <c r="B131" s="1849"/>
      <c r="C131" s="32" t="s">
        <v>91</v>
      </c>
      <c r="D131" s="32"/>
      <c r="E131" s="32"/>
      <c r="F131" s="32"/>
      <c r="G131" s="32">
        <v>50</v>
      </c>
      <c r="H131" s="32">
        <v>80</v>
      </c>
      <c r="I131" s="32"/>
      <c r="J131" s="32">
        <v>90</v>
      </c>
      <c r="K131" s="32"/>
      <c r="L131" s="32"/>
      <c r="M131" s="32"/>
      <c r="N131" s="32"/>
      <c r="O131" s="32"/>
    </row>
    <row r="132" spans="1:15" ht="31.5" x14ac:dyDescent="0.25">
      <c r="A132" s="1125" t="s">
        <v>103</v>
      </c>
      <c r="B132" s="1848"/>
      <c r="C132" s="31" t="s">
        <v>90</v>
      </c>
      <c r="D132" s="31"/>
      <c r="E132" s="31"/>
      <c r="F132" s="31">
        <v>20</v>
      </c>
      <c r="G132" s="31"/>
      <c r="H132" s="31"/>
      <c r="I132" s="31">
        <v>30</v>
      </c>
      <c r="J132" s="31"/>
      <c r="K132" s="31">
        <v>40</v>
      </c>
      <c r="L132" s="31"/>
      <c r="M132" s="31"/>
      <c r="N132" s="31"/>
      <c r="O132" s="31">
        <v>100</v>
      </c>
    </row>
    <row r="133" spans="1:15" x14ac:dyDescent="0.25">
      <c r="A133" s="1126"/>
      <c r="B133" s="1849"/>
      <c r="C133" s="32" t="s">
        <v>91</v>
      </c>
      <c r="D133" s="32"/>
      <c r="E133" s="32"/>
      <c r="F133" s="32">
        <v>20</v>
      </c>
      <c r="G133" s="32"/>
      <c r="H133" s="32"/>
      <c r="I133" s="32">
        <v>30</v>
      </c>
      <c r="J133" s="32"/>
      <c r="K133" s="32">
        <v>40</v>
      </c>
      <c r="L133" s="32"/>
      <c r="M133" s="32"/>
      <c r="N133" s="32"/>
      <c r="O133" s="32"/>
    </row>
    <row r="134" spans="1:15" ht="31.5" x14ac:dyDescent="0.25">
      <c r="A134" s="1125" t="s">
        <v>104</v>
      </c>
      <c r="B134" s="1848"/>
      <c r="C134" s="31" t="s">
        <v>90</v>
      </c>
      <c r="D134" s="31">
        <v>5</v>
      </c>
      <c r="E134" s="31"/>
      <c r="F134" s="31">
        <v>15</v>
      </c>
      <c r="G134" s="31"/>
      <c r="H134" s="31">
        <v>30</v>
      </c>
      <c r="I134" s="31"/>
      <c r="J134" s="31"/>
      <c r="K134" s="31"/>
      <c r="L134" s="31">
        <v>40</v>
      </c>
      <c r="M134" s="31"/>
      <c r="N134" s="31"/>
      <c r="O134" s="31">
        <v>100</v>
      </c>
    </row>
    <row r="135" spans="1:15" x14ac:dyDescent="0.25">
      <c r="A135" s="1126"/>
      <c r="B135" s="1849"/>
      <c r="C135" s="32" t="s">
        <v>91</v>
      </c>
      <c r="D135" s="32">
        <v>5</v>
      </c>
      <c r="E135" s="32"/>
      <c r="F135" s="32">
        <v>15</v>
      </c>
      <c r="G135" s="32"/>
      <c r="H135" s="32">
        <v>30</v>
      </c>
      <c r="I135" s="32"/>
      <c r="J135" s="32"/>
      <c r="K135" s="32"/>
      <c r="L135" s="39">
        <v>40</v>
      </c>
      <c r="M135" s="32"/>
      <c r="N135" s="32"/>
      <c r="O135" s="32"/>
    </row>
    <row r="136" spans="1:15" ht="31.5" x14ac:dyDescent="0.25">
      <c r="A136" s="1125" t="s">
        <v>105</v>
      </c>
      <c r="B136" s="1848">
        <v>5</v>
      </c>
      <c r="C136" s="31" t="s">
        <v>90</v>
      </c>
      <c r="D136" s="31">
        <v>5</v>
      </c>
      <c r="E136" s="31"/>
      <c r="F136" s="31">
        <v>10</v>
      </c>
      <c r="G136" s="31"/>
      <c r="H136" s="31">
        <v>20</v>
      </c>
      <c r="I136" s="31"/>
      <c r="J136" s="31">
        <v>30</v>
      </c>
      <c r="K136" s="31"/>
      <c r="L136" s="31"/>
      <c r="M136" s="31">
        <v>40</v>
      </c>
      <c r="N136" s="31"/>
      <c r="O136" s="31">
        <v>100</v>
      </c>
    </row>
    <row r="137" spans="1:15" ht="15.75" x14ac:dyDescent="0.25">
      <c r="A137" s="1126"/>
      <c r="B137" s="1849"/>
      <c r="C137" s="32" t="s">
        <v>91</v>
      </c>
      <c r="D137" s="32">
        <v>5</v>
      </c>
      <c r="E137" s="32"/>
      <c r="F137" s="32">
        <v>10</v>
      </c>
      <c r="G137" s="32"/>
      <c r="H137" s="32">
        <v>20</v>
      </c>
      <c r="I137" s="32"/>
      <c r="J137" s="60">
        <v>30</v>
      </c>
      <c r="K137" s="32"/>
      <c r="L137" s="32"/>
      <c r="M137" s="39"/>
      <c r="N137" s="39"/>
      <c r="O137" s="39"/>
    </row>
    <row r="138" spans="1:15" ht="31.5" x14ac:dyDescent="0.25">
      <c r="A138" s="1125" t="s">
        <v>106</v>
      </c>
      <c r="B138" s="1848">
        <v>5</v>
      </c>
      <c r="C138" s="31" t="s">
        <v>90</v>
      </c>
      <c r="D138" s="31"/>
      <c r="E138" s="31"/>
      <c r="F138" s="31">
        <v>15</v>
      </c>
      <c r="G138" s="31"/>
      <c r="H138" s="31">
        <v>30</v>
      </c>
      <c r="I138" s="31"/>
      <c r="J138" s="31"/>
      <c r="K138" s="31"/>
      <c r="L138" s="31">
        <v>40</v>
      </c>
      <c r="M138" s="31"/>
      <c r="N138" s="31"/>
      <c r="O138" s="31">
        <v>100</v>
      </c>
    </row>
    <row r="139" spans="1:15" ht="15.75" x14ac:dyDescent="0.25">
      <c r="A139" s="1126"/>
      <c r="B139" s="1849"/>
      <c r="C139" s="32" t="s">
        <v>91</v>
      </c>
      <c r="D139" s="32"/>
      <c r="E139" s="32"/>
      <c r="F139" s="32">
        <v>15</v>
      </c>
      <c r="G139" s="32"/>
      <c r="H139" s="32">
        <v>30</v>
      </c>
      <c r="I139" s="32"/>
      <c r="J139" s="32"/>
      <c r="K139" s="61"/>
      <c r="L139" s="39">
        <v>40</v>
      </c>
      <c r="M139" s="39"/>
      <c r="N139" s="39"/>
      <c r="O139" s="39"/>
    </row>
    <row r="140" spans="1:15" ht="31.5" x14ac:dyDescent="0.25">
      <c r="A140" s="1125" t="s">
        <v>107</v>
      </c>
      <c r="B140" s="1848"/>
      <c r="C140" s="31" t="s">
        <v>90</v>
      </c>
      <c r="D140" s="31"/>
      <c r="E140" s="31"/>
      <c r="F140" s="31"/>
      <c r="G140" s="31"/>
      <c r="H140" s="31"/>
      <c r="I140" s="31"/>
      <c r="J140" s="31"/>
      <c r="K140" s="31"/>
      <c r="L140" s="31"/>
      <c r="M140" s="31"/>
      <c r="N140" s="31"/>
      <c r="O140" s="31"/>
    </row>
    <row r="141" spans="1:15" x14ac:dyDescent="0.25">
      <c r="A141" s="1126"/>
      <c r="B141" s="1849"/>
      <c r="C141" s="32" t="s">
        <v>91</v>
      </c>
      <c r="D141" s="32"/>
      <c r="E141" s="32"/>
      <c r="F141" s="32"/>
      <c r="G141" s="32"/>
      <c r="H141" s="32"/>
      <c r="I141" s="32"/>
      <c r="J141" s="32"/>
      <c r="K141" s="32"/>
      <c r="L141" s="32"/>
      <c r="M141" s="32"/>
      <c r="N141" s="32"/>
      <c r="O141" s="32"/>
    </row>
    <row r="142" spans="1:15" ht="31.5" x14ac:dyDescent="0.25">
      <c r="A142" s="1125" t="s">
        <v>108</v>
      </c>
      <c r="B142" s="1128">
        <v>5</v>
      </c>
      <c r="C142" s="31" t="s">
        <v>90</v>
      </c>
      <c r="D142" s="31"/>
      <c r="E142" s="31"/>
      <c r="F142" s="31"/>
      <c r="G142" s="31"/>
      <c r="H142" s="31"/>
      <c r="I142" s="62"/>
      <c r="J142" s="62"/>
      <c r="K142" s="62"/>
      <c r="L142" s="62"/>
      <c r="M142" s="31"/>
      <c r="N142" s="31"/>
      <c r="O142" s="31">
        <v>100</v>
      </c>
    </row>
    <row r="143" spans="1:15" x14ac:dyDescent="0.25">
      <c r="A143" s="1126"/>
      <c r="B143" s="1129"/>
      <c r="C143" s="32" t="s">
        <v>91</v>
      </c>
      <c r="D143" s="32"/>
      <c r="E143" s="32"/>
      <c r="F143" s="32"/>
      <c r="G143" s="32"/>
      <c r="H143" s="32"/>
      <c r="I143" s="32"/>
      <c r="J143" s="32"/>
      <c r="K143" s="32"/>
      <c r="L143" s="32"/>
      <c r="M143" s="39"/>
      <c r="N143" s="39"/>
      <c r="O143" s="39"/>
    </row>
    <row r="144" spans="1:15" ht="31.5" x14ac:dyDescent="0.25">
      <c r="A144" s="1125" t="s">
        <v>109</v>
      </c>
      <c r="B144" s="1128">
        <v>80</v>
      </c>
      <c r="C144" s="31" t="s">
        <v>90</v>
      </c>
      <c r="D144" s="31"/>
      <c r="E144" s="31"/>
      <c r="F144" s="31"/>
      <c r="G144" s="31"/>
      <c r="H144" s="31"/>
      <c r="I144" s="62"/>
      <c r="J144" s="62"/>
      <c r="K144" s="62"/>
      <c r="L144" s="62"/>
      <c r="M144" s="31"/>
      <c r="N144" s="31"/>
      <c r="O144" s="31"/>
    </row>
    <row r="145" spans="1:15" x14ac:dyDescent="0.25">
      <c r="A145" s="1126"/>
      <c r="B145" s="1129"/>
      <c r="C145" s="32" t="s">
        <v>91</v>
      </c>
      <c r="D145" s="32"/>
      <c r="E145" s="32"/>
      <c r="F145" s="32"/>
      <c r="G145" s="32"/>
      <c r="H145" s="32"/>
      <c r="I145" s="32"/>
      <c r="J145" s="32"/>
      <c r="K145" s="32"/>
      <c r="L145" s="32"/>
      <c r="M145" s="39"/>
      <c r="N145" s="39"/>
      <c r="O145" s="39"/>
    </row>
    <row r="146" spans="1:15" ht="31.5" x14ac:dyDescent="0.25">
      <c r="A146" s="1125" t="s">
        <v>110</v>
      </c>
      <c r="B146" s="1128">
        <v>5</v>
      </c>
      <c r="C146" s="31" t="s">
        <v>90</v>
      </c>
      <c r="D146" s="31"/>
      <c r="E146" s="31"/>
      <c r="F146" s="31"/>
      <c r="G146" s="31"/>
      <c r="H146" s="31"/>
      <c r="I146" s="62"/>
      <c r="J146" s="62"/>
      <c r="K146" s="62"/>
      <c r="L146" s="62"/>
      <c r="M146" s="62"/>
      <c r="N146" s="62"/>
      <c r="O146" s="62"/>
    </row>
    <row r="147" spans="1:15" x14ac:dyDescent="0.25">
      <c r="A147" s="1126"/>
      <c r="B147" s="1129"/>
      <c r="C147" s="32" t="s">
        <v>91</v>
      </c>
      <c r="D147" s="32"/>
      <c r="E147" s="32"/>
      <c r="F147" s="32"/>
      <c r="G147" s="32"/>
      <c r="H147" s="32"/>
      <c r="I147" s="32"/>
      <c r="J147" s="32"/>
      <c r="K147" s="32"/>
      <c r="L147" s="32"/>
      <c r="M147" s="32"/>
      <c r="N147" s="32"/>
      <c r="O147" s="32"/>
    </row>
    <row r="148" spans="1:15" ht="31.5" x14ac:dyDescent="0.25">
      <c r="A148" s="1125" t="s">
        <v>111</v>
      </c>
      <c r="B148" s="1848"/>
      <c r="C148" s="31" t="s">
        <v>90</v>
      </c>
      <c r="D148" s="31"/>
      <c r="E148" s="31"/>
      <c r="F148" s="31"/>
      <c r="G148" s="31"/>
      <c r="H148" s="31"/>
      <c r="I148" s="31"/>
      <c r="J148" s="31"/>
      <c r="K148" s="31"/>
      <c r="L148" s="31">
        <v>30</v>
      </c>
      <c r="M148" s="31"/>
      <c r="N148" s="31"/>
      <c r="O148" s="31">
        <v>100</v>
      </c>
    </row>
    <row r="149" spans="1:15" x14ac:dyDescent="0.25">
      <c r="A149" s="1126"/>
      <c r="B149" s="1849"/>
      <c r="C149" s="32" t="s">
        <v>91</v>
      </c>
      <c r="D149" s="32"/>
      <c r="E149" s="32"/>
      <c r="F149" s="32"/>
      <c r="G149" s="32"/>
      <c r="H149" s="32"/>
      <c r="I149" s="32"/>
      <c r="J149" s="32"/>
      <c r="K149" s="32"/>
      <c r="L149" s="39">
        <v>30</v>
      </c>
      <c r="M149" s="32"/>
      <c r="N149" s="32"/>
      <c r="O149" s="32"/>
    </row>
    <row r="150" spans="1:15" x14ac:dyDescent="0.25">
      <c r="A150" s="42"/>
      <c r="B150" s="42"/>
      <c r="C150" s="43"/>
      <c r="D150" s="43"/>
      <c r="E150" s="43"/>
      <c r="F150" s="43"/>
      <c r="G150" s="43"/>
      <c r="H150" s="43"/>
      <c r="I150" s="43"/>
      <c r="J150" s="43"/>
      <c r="K150" s="43"/>
      <c r="L150" s="43"/>
      <c r="M150" s="43"/>
      <c r="N150" s="43"/>
      <c r="O150" s="43"/>
    </row>
    <row r="151" spans="1:15" ht="15.75" x14ac:dyDescent="0.25">
      <c r="A151" s="34"/>
      <c r="B151" s="35"/>
      <c r="C151" s="34"/>
      <c r="D151" s="34"/>
      <c r="E151" s="34"/>
      <c r="F151" s="34"/>
      <c r="G151" s="34"/>
      <c r="H151" s="34"/>
      <c r="I151" s="34"/>
      <c r="J151" s="34"/>
      <c r="K151" s="34"/>
      <c r="L151" s="34"/>
      <c r="M151" s="35"/>
      <c r="N151" s="35"/>
      <c r="O151" s="34"/>
    </row>
    <row r="152" spans="1:15" ht="31.5" x14ac:dyDescent="0.25">
      <c r="A152" s="6" t="s">
        <v>7</v>
      </c>
      <c r="B152" s="2465" t="s">
        <v>128</v>
      </c>
      <c r="C152" s="2466"/>
      <c r="D152" s="2466"/>
      <c r="E152" s="2466"/>
      <c r="F152" s="2466"/>
      <c r="G152" s="2466"/>
      <c r="H152" s="2466"/>
      <c r="I152" s="2466"/>
      <c r="J152" s="2466"/>
      <c r="K152" s="2466"/>
      <c r="L152" s="2466"/>
      <c r="M152" s="2466"/>
      <c r="N152" s="2466"/>
      <c r="O152" s="2467"/>
    </row>
    <row r="153" spans="1:15" ht="31.5" x14ac:dyDescent="0.25">
      <c r="A153" s="11" t="s">
        <v>129</v>
      </c>
      <c r="B153" s="1077" t="s">
        <v>130</v>
      </c>
      <c r="C153" s="1078"/>
      <c r="D153" s="1078"/>
      <c r="E153" s="1078"/>
      <c r="F153" s="1078"/>
      <c r="G153" s="1078"/>
      <c r="H153" s="1078"/>
      <c r="I153" s="1078"/>
      <c r="J153" s="1079"/>
      <c r="K153" s="1080" t="s">
        <v>11</v>
      </c>
      <c r="L153" s="1080"/>
      <c r="M153" s="1080"/>
      <c r="N153" s="1080"/>
      <c r="O153" s="12">
        <v>0.04</v>
      </c>
    </row>
    <row r="154" spans="1:15" ht="15.75" x14ac:dyDescent="0.25">
      <c r="A154" s="13"/>
      <c r="B154" s="14"/>
      <c r="C154" s="15"/>
      <c r="D154" s="15"/>
      <c r="E154" s="15"/>
      <c r="F154" s="15"/>
      <c r="G154" s="15"/>
      <c r="H154" s="15"/>
      <c r="I154" s="15"/>
      <c r="J154" s="15"/>
      <c r="K154" s="15"/>
      <c r="L154" s="15"/>
      <c r="M154" s="15"/>
      <c r="N154" s="15"/>
      <c r="O154" s="13"/>
    </row>
    <row r="155" spans="1:15" ht="31.5" x14ac:dyDescent="0.25">
      <c r="A155" s="11" t="s">
        <v>12</v>
      </c>
      <c r="B155" s="1077" t="s">
        <v>131</v>
      </c>
      <c r="C155" s="1078"/>
      <c r="D155" s="1078"/>
      <c r="E155" s="1078"/>
      <c r="F155" s="1078"/>
      <c r="G155" s="1078"/>
      <c r="H155" s="1078"/>
      <c r="I155" s="1078"/>
      <c r="J155" s="1078"/>
      <c r="K155" s="1078"/>
      <c r="L155" s="1078"/>
      <c r="M155" s="1078"/>
      <c r="N155" s="1078"/>
      <c r="O155" s="1079"/>
    </row>
    <row r="156" spans="1:15" ht="47.25" x14ac:dyDescent="0.25">
      <c r="A156" s="16"/>
      <c r="B156" s="17"/>
      <c r="C156" s="18"/>
      <c r="D156" s="18"/>
      <c r="E156" s="1579" t="s">
        <v>14</v>
      </c>
      <c r="F156" s="1579"/>
      <c r="G156" s="1579"/>
      <c r="H156" s="1579"/>
      <c r="I156" s="19" t="s">
        <v>15</v>
      </c>
      <c r="J156" s="20"/>
      <c r="K156" s="20"/>
      <c r="L156" s="1579" t="s">
        <v>16</v>
      </c>
      <c r="M156" s="1579"/>
      <c r="N156" s="1579"/>
      <c r="O156" s="19" t="s">
        <v>15</v>
      </c>
    </row>
    <row r="157" spans="1:15" x14ac:dyDescent="0.25">
      <c r="A157" s="1580" t="s">
        <v>17</v>
      </c>
      <c r="B157" s="1581"/>
      <c r="C157" s="1581"/>
      <c r="D157" s="1582"/>
      <c r="E157" s="1272" t="s">
        <v>132</v>
      </c>
      <c r="F157" s="1272"/>
      <c r="G157" s="1272"/>
      <c r="H157" s="1272"/>
      <c r="I157" s="72">
        <v>30</v>
      </c>
      <c r="J157" s="1580" t="s">
        <v>19</v>
      </c>
      <c r="K157" s="1582"/>
      <c r="L157" s="1272" t="s">
        <v>133</v>
      </c>
      <c r="M157" s="1272"/>
      <c r="N157" s="1272"/>
      <c r="O157" s="72">
        <v>100</v>
      </c>
    </row>
    <row r="158" spans="1:15" x14ac:dyDescent="0.25">
      <c r="A158" s="1583"/>
      <c r="B158" s="1584"/>
      <c r="C158" s="1584"/>
      <c r="D158" s="1585"/>
      <c r="E158" s="1272" t="s">
        <v>31</v>
      </c>
      <c r="F158" s="1272"/>
      <c r="G158" s="1272"/>
      <c r="H158" s="1272"/>
      <c r="I158" s="72">
        <v>30</v>
      </c>
      <c r="J158" s="1583"/>
      <c r="K158" s="1585"/>
      <c r="L158" s="1272" t="s">
        <v>134</v>
      </c>
      <c r="M158" s="1272"/>
      <c r="N158" s="1272"/>
      <c r="O158" s="72">
        <v>50</v>
      </c>
    </row>
    <row r="159" spans="1:15" x14ac:dyDescent="0.25">
      <c r="A159" s="1583"/>
      <c r="B159" s="1584"/>
      <c r="C159" s="1584"/>
      <c r="D159" s="1585"/>
      <c r="E159" s="1272" t="s">
        <v>135</v>
      </c>
      <c r="F159" s="1272"/>
      <c r="G159" s="1272"/>
      <c r="H159" s="1272"/>
      <c r="I159" s="72">
        <v>50</v>
      </c>
      <c r="J159" s="1583"/>
      <c r="K159" s="1585"/>
      <c r="L159" s="2445" t="s">
        <v>136</v>
      </c>
      <c r="M159" s="2445"/>
      <c r="N159" s="2445"/>
      <c r="O159" s="72">
        <v>25</v>
      </c>
    </row>
    <row r="160" spans="1:15" x14ac:dyDescent="0.25">
      <c r="A160" s="1583"/>
      <c r="B160" s="1584"/>
      <c r="C160" s="1584"/>
      <c r="D160" s="1585"/>
      <c r="E160" s="1272" t="s">
        <v>136</v>
      </c>
      <c r="F160" s="1272"/>
      <c r="G160" s="1272"/>
      <c r="H160" s="1272"/>
      <c r="I160" s="72">
        <v>75</v>
      </c>
      <c r="J160" s="1583"/>
      <c r="K160" s="1585"/>
      <c r="L160" s="1272"/>
      <c r="M160" s="1272"/>
      <c r="N160" s="1272"/>
      <c r="O160" s="21"/>
    </row>
    <row r="161" spans="1:15" x14ac:dyDescent="0.25">
      <c r="A161" s="1583"/>
      <c r="B161" s="1584"/>
      <c r="C161" s="1584"/>
      <c r="D161" s="1585"/>
      <c r="E161" s="1272"/>
      <c r="F161" s="1272"/>
      <c r="G161" s="1272"/>
      <c r="H161" s="1272"/>
      <c r="I161" s="21"/>
      <c r="J161" s="1583"/>
      <c r="K161" s="1585"/>
      <c r="L161" s="1272"/>
      <c r="M161" s="1272"/>
      <c r="N161" s="1272"/>
      <c r="O161" s="21"/>
    </row>
    <row r="162" spans="1:15" x14ac:dyDescent="0.25">
      <c r="A162" s="1583"/>
      <c r="B162" s="1584"/>
      <c r="C162" s="1584"/>
      <c r="D162" s="1585"/>
      <c r="E162" s="1272"/>
      <c r="F162" s="1272"/>
      <c r="G162" s="1272"/>
      <c r="H162" s="1272"/>
      <c r="I162" s="21"/>
      <c r="J162" s="1583"/>
      <c r="K162" s="1585"/>
      <c r="L162" s="1272"/>
      <c r="M162" s="1272"/>
      <c r="N162" s="1272"/>
      <c r="O162" s="21"/>
    </row>
    <row r="163" spans="1:15" x14ac:dyDescent="0.25">
      <c r="A163" s="1583"/>
      <c r="B163" s="1584"/>
      <c r="C163" s="1584"/>
      <c r="D163" s="1585"/>
      <c r="E163" s="1272"/>
      <c r="F163" s="1272"/>
      <c r="G163" s="1272"/>
      <c r="H163" s="1272"/>
      <c r="I163" s="21"/>
      <c r="J163" s="1583"/>
      <c r="K163" s="1585"/>
      <c r="L163" s="1272"/>
      <c r="M163" s="1272"/>
      <c r="N163" s="1272"/>
      <c r="O163" s="21"/>
    </row>
    <row r="164" spans="1:15" x14ac:dyDescent="0.25">
      <c r="A164" s="1586"/>
      <c r="B164" s="1587"/>
      <c r="C164" s="1587"/>
      <c r="D164" s="1588"/>
      <c r="E164" s="1272"/>
      <c r="F164" s="1272"/>
      <c r="G164" s="1272"/>
      <c r="H164" s="1272"/>
      <c r="I164" s="21"/>
      <c r="J164" s="1586"/>
      <c r="K164" s="1588"/>
      <c r="L164" s="1272"/>
      <c r="M164" s="1272"/>
      <c r="N164" s="1272"/>
      <c r="O164" s="21"/>
    </row>
    <row r="165" spans="1:15" ht="15.75" x14ac:dyDescent="0.25">
      <c r="A165" s="13"/>
      <c r="B165" s="14"/>
      <c r="C165" s="15"/>
      <c r="D165" s="15"/>
      <c r="E165" s="15"/>
      <c r="F165" s="15"/>
      <c r="G165" s="15"/>
      <c r="H165" s="15"/>
      <c r="I165" s="15"/>
      <c r="J165" s="15"/>
      <c r="K165" s="15"/>
      <c r="L165" s="15"/>
      <c r="M165" s="15"/>
      <c r="N165" s="15"/>
      <c r="O165" s="13"/>
    </row>
    <row r="166" spans="1:15" ht="47.25" x14ac:dyDescent="0.25">
      <c r="A166" s="25" t="s">
        <v>48</v>
      </c>
      <c r="B166" s="26" t="s">
        <v>49</v>
      </c>
      <c r="C166" s="71" t="s">
        <v>50</v>
      </c>
      <c r="D166" s="71" t="s">
        <v>51</v>
      </c>
      <c r="E166" s="25" t="s">
        <v>52</v>
      </c>
      <c r="F166" s="1092" t="s">
        <v>53</v>
      </c>
      <c r="G166" s="1092"/>
      <c r="H166" s="1092" t="s">
        <v>54</v>
      </c>
      <c r="I166" s="1092"/>
      <c r="J166" s="26" t="s">
        <v>55</v>
      </c>
      <c r="K166" s="1092" t="s">
        <v>56</v>
      </c>
      <c r="L166" s="1092"/>
      <c r="M166" s="1093" t="s">
        <v>57</v>
      </c>
      <c r="N166" s="1094"/>
      <c r="O166" s="1095"/>
    </row>
    <row r="167" spans="1:15" ht="47.25" x14ac:dyDescent="0.25">
      <c r="A167" s="109" t="s">
        <v>58</v>
      </c>
      <c r="B167" s="63">
        <v>50</v>
      </c>
      <c r="C167" s="2468" t="s">
        <v>137</v>
      </c>
      <c r="D167" s="2469"/>
      <c r="E167" s="2470"/>
      <c r="F167" s="1139" t="s">
        <v>62</v>
      </c>
      <c r="G167" s="1139"/>
      <c r="H167" s="2471" t="s">
        <v>138</v>
      </c>
      <c r="I167" s="2472"/>
      <c r="J167" s="64">
        <v>500</v>
      </c>
      <c r="K167" s="2473" t="s">
        <v>139</v>
      </c>
      <c r="L167" s="2474"/>
      <c r="M167" s="1109" t="s">
        <v>140</v>
      </c>
      <c r="N167" s="1109"/>
      <c r="O167" s="1109"/>
    </row>
    <row r="168" spans="1:15" ht="15.75" x14ac:dyDescent="0.25">
      <c r="A168" s="1110" t="s">
        <v>67</v>
      </c>
      <c r="B168" s="1111"/>
      <c r="C168" s="2468" t="s">
        <v>141</v>
      </c>
      <c r="D168" s="2469"/>
      <c r="E168" s="2469"/>
      <c r="F168" s="2469"/>
      <c r="G168" s="2470"/>
      <c r="H168" s="1113" t="s">
        <v>69</v>
      </c>
      <c r="I168" s="1114"/>
      <c r="J168" s="1115"/>
      <c r="K168" s="1135" t="s">
        <v>70</v>
      </c>
      <c r="L168" s="1116"/>
      <c r="M168" s="1116"/>
      <c r="N168" s="1116"/>
      <c r="O168" s="1117"/>
    </row>
    <row r="169" spans="1:15" ht="15.75" x14ac:dyDescent="0.25">
      <c r="A169" s="44"/>
      <c r="B169" s="48"/>
      <c r="C169" s="49"/>
      <c r="D169" s="49"/>
      <c r="E169" s="49"/>
      <c r="F169" s="49"/>
      <c r="G169" s="50"/>
      <c r="H169" s="51"/>
      <c r="I169" s="52"/>
      <c r="J169" s="53"/>
      <c r="K169" s="54"/>
      <c r="L169" s="54"/>
      <c r="M169" s="54"/>
      <c r="N169" s="54"/>
      <c r="O169" s="55"/>
    </row>
    <row r="170" spans="1:15" ht="15.75" x14ac:dyDescent="0.25">
      <c r="A170" s="1096" t="s">
        <v>71</v>
      </c>
      <c r="B170" s="1097"/>
      <c r="C170" s="1097"/>
      <c r="D170" s="1097"/>
      <c r="E170" s="1097"/>
      <c r="F170" s="1098"/>
      <c r="G170" s="1099" t="s">
        <v>72</v>
      </c>
      <c r="H170" s="1099"/>
      <c r="I170" s="1099"/>
      <c r="J170" s="1099"/>
      <c r="K170" s="1099"/>
      <c r="L170" s="1099"/>
      <c r="M170" s="1099"/>
      <c r="N170" s="1099"/>
      <c r="O170" s="1099"/>
    </row>
    <row r="171" spans="1:15" x14ac:dyDescent="0.25">
      <c r="A171" s="1100" t="s">
        <v>142</v>
      </c>
      <c r="B171" s="1101"/>
      <c r="C171" s="1101"/>
      <c r="D171" s="1101"/>
      <c r="E171" s="1101"/>
      <c r="F171" s="1101"/>
      <c r="G171" s="1104" t="s">
        <v>143</v>
      </c>
      <c r="H171" s="1104"/>
      <c r="I171" s="1104"/>
      <c r="J171" s="1104"/>
      <c r="K171" s="1104"/>
      <c r="L171" s="1104"/>
      <c r="M171" s="1104"/>
      <c r="N171" s="1104"/>
      <c r="O171" s="1104"/>
    </row>
    <row r="172" spans="1:15" x14ac:dyDescent="0.25">
      <c r="A172" s="1102"/>
      <c r="B172" s="1103"/>
      <c r="C172" s="1103"/>
      <c r="D172" s="1103"/>
      <c r="E172" s="1103"/>
      <c r="F172" s="1103"/>
      <c r="G172" s="1104"/>
      <c r="H172" s="1104"/>
      <c r="I172" s="1104"/>
      <c r="J172" s="1104"/>
      <c r="K172" s="1104"/>
      <c r="L172" s="1104"/>
      <c r="M172" s="1104"/>
      <c r="N172" s="1104"/>
      <c r="O172" s="1104"/>
    </row>
    <row r="173" spans="1:15" ht="15.75" x14ac:dyDescent="0.25">
      <c r="A173" s="1096" t="s">
        <v>75</v>
      </c>
      <c r="B173" s="1097"/>
      <c r="C173" s="1097"/>
      <c r="D173" s="1097"/>
      <c r="E173" s="1097"/>
      <c r="F173" s="1097"/>
      <c r="G173" s="1099" t="s">
        <v>76</v>
      </c>
      <c r="H173" s="1099"/>
      <c r="I173" s="1099"/>
      <c r="J173" s="1099"/>
      <c r="K173" s="1099"/>
      <c r="L173" s="1099"/>
      <c r="M173" s="1099"/>
      <c r="N173" s="1099"/>
      <c r="O173" s="1099"/>
    </row>
    <row r="174" spans="1:15" x14ac:dyDescent="0.25">
      <c r="A174" s="1123" t="s">
        <v>144</v>
      </c>
      <c r="B174" s="1123"/>
      <c r="C174" s="1123"/>
      <c r="D174" s="1123"/>
      <c r="E174" s="1123"/>
      <c r="F174" s="1123"/>
      <c r="G174" s="1123" t="s">
        <v>144</v>
      </c>
      <c r="H174" s="1123"/>
      <c r="I174" s="1123"/>
      <c r="J174" s="1123"/>
      <c r="K174" s="1123"/>
      <c r="L174" s="1123"/>
      <c r="M174" s="1123"/>
      <c r="N174" s="1123"/>
      <c r="O174" s="1123"/>
    </row>
    <row r="175" spans="1:15" x14ac:dyDescent="0.25">
      <c r="A175" s="1123"/>
      <c r="B175" s="1123"/>
      <c r="C175" s="1123"/>
      <c r="D175" s="1123"/>
      <c r="E175" s="1123"/>
      <c r="F175" s="1123"/>
      <c r="G175" s="1123"/>
      <c r="H175" s="1123"/>
      <c r="I175" s="1123"/>
      <c r="J175" s="1123"/>
      <c r="K175" s="1123"/>
      <c r="L175" s="1123"/>
      <c r="M175" s="1123"/>
      <c r="N175" s="1123"/>
      <c r="O175" s="1123"/>
    </row>
    <row r="176" spans="1:15" x14ac:dyDescent="0.25">
      <c r="A176" s="56"/>
      <c r="B176" s="56"/>
      <c r="C176" s="56"/>
      <c r="D176" s="57"/>
      <c r="E176" s="58"/>
      <c r="F176" s="58"/>
      <c r="G176" s="58"/>
      <c r="H176" s="58"/>
      <c r="I176" s="58"/>
      <c r="J176" s="58"/>
      <c r="K176" s="58"/>
      <c r="L176" s="58"/>
      <c r="M176" s="58"/>
      <c r="N176" s="58"/>
      <c r="O176" s="59"/>
    </row>
    <row r="177" spans="1:15" ht="15.75" x14ac:dyDescent="0.25">
      <c r="A177" s="14"/>
      <c r="B177" s="14"/>
      <c r="C177" s="7"/>
      <c r="D177" s="1093" t="s">
        <v>125</v>
      </c>
      <c r="E177" s="1124"/>
      <c r="F177" s="1124"/>
      <c r="G177" s="1124"/>
      <c r="H177" s="1124"/>
      <c r="I177" s="1124"/>
      <c r="J177" s="1124"/>
      <c r="K177" s="1124"/>
      <c r="L177" s="1124"/>
      <c r="M177" s="1124"/>
      <c r="N177" s="1124"/>
      <c r="O177" s="1111"/>
    </row>
    <row r="178" spans="1:15" ht="15.75" x14ac:dyDescent="0.25">
      <c r="A178" s="7"/>
      <c r="B178" s="8"/>
      <c r="C178" s="14"/>
      <c r="D178" s="26" t="s">
        <v>78</v>
      </c>
      <c r="E178" s="26" t="s">
        <v>79</v>
      </c>
      <c r="F178" s="26" t="s">
        <v>80</v>
      </c>
      <c r="G178" s="26" t="s">
        <v>81</v>
      </c>
      <c r="H178" s="26" t="s">
        <v>82</v>
      </c>
      <c r="I178" s="26" t="s">
        <v>83</v>
      </c>
      <c r="J178" s="26" t="s">
        <v>84</v>
      </c>
      <c r="K178" s="26" t="s">
        <v>85</v>
      </c>
      <c r="L178" s="26" t="s">
        <v>86</v>
      </c>
      <c r="M178" s="26" t="s">
        <v>87</v>
      </c>
      <c r="N178" s="26" t="s">
        <v>88</v>
      </c>
      <c r="O178" s="26" t="s">
        <v>89</v>
      </c>
    </row>
    <row r="179" spans="1:15" ht="15.75" x14ac:dyDescent="0.25">
      <c r="A179" s="1050" t="s">
        <v>90</v>
      </c>
      <c r="B179" s="1050"/>
      <c r="C179" s="1050"/>
      <c r="D179" s="31"/>
      <c r="E179" s="31"/>
      <c r="F179" s="31"/>
      <c r="G179" s="31"/>
      <c r="H179" s="31"/>
      <c r="I179" s="31"/>
      <c r="J179" s="31"/>
      <c r="K179" s="31"/>
      <c r="L179" s="31"/>
      <c r="M179" s="31"/>
      <c r="N179" s="31"/>
      <c r="O179" s="31">
        <v>100</v>
      </c>
    </row>
    <row r="180" spans="1:15" ht="15.75" x14ac:dyDescent="0.25">
      <c r="A180" s="1051" t="s">
        <v>91</v>
      </c>
      <c r="B180" s="1051"/>
      <c r="C180" s="1051"/>
      <c r="D180" s="32"/>
      <c r="E180" s="32"/>
      <c r="F180" s="32"/>
      <c r="G180" s="32"/>
      <c r="H180" s="32"/>
      <c r="I180" s="32"/>
      <c r="J180" s="60"/>
      <c r="K180" s="32"/>
      <c r="L180" s="32"/>
      <c r="M180" s="33"/>
      <c r="N180" s="32"/>
      <c r="O180" s="32"/>
    </row>
    <row r="181" spans="1:15" ht="15.75" x14ac:dyDescent="0.25">
      <c r="A181" s="7"/>
      <c r="B181" s="8"/>
      <c r="C181" s="9"/>
      <c r="D181" s="9"/>
      <c r="E181" s="9"/>
      <c r="F181" s="9"/>
      <c r="G181" s="9"/>
      <c r="H181" s="9"/>
      <c r="I181" s="9"/>
      <c r="J181" s="9"/>
      <c r="K181" s="9"/>
      <c r="L181" s="10"/>
      <c r="M181" s="10"/>
      <c r="N181" s="10"/>
      <c r="O181" s="7"/>
    </row>
    <row r="182" spans="1:15" ht="15.75" x14ac:dyDescent="0.25">
      <c r="A182" s="7"/>
      <c r="B182" s="8"/>
      <c r="C182" s="9"/>
      <c r="D182" s="9"/>
      <c r="E182" s="9"/>
      <c r="F182" s="9"/>
      <c r="G182" s="9"/>
      <c r="H182" s="9"/>
      <c r="I182" s="9"/>
      <c r="J182" s="9"/>
      <c r="K182" s="9"/>
      <c r="L182" s="10"/>
      <c r="M182" s="10"/>
      <c r="N182" s="10"/>
      <c r="O182" s="7"/>
    </row>
    <row r="183" spans="1:15" ht="15.75" x14ac:dyDescent="0.25">
      <c r="A183" s="34"/>
      <c r="B183" s="35"/>
      <c r="C183" s="34"/>
      <c r="D183" s="34"/>
      <c r="E183" s="34"/>
      <c r="F183" s="34"/>
      <c r="G183" s="34"/>
      <c r="H183" s="34"/>
      <c r="I183" s="34"/>
      <c r="J183" s="34"/>
      <c r="K183" s="34"/>
      <c r="L183" s="34"/>
      <c r="M183" s="35"/>
      <c r="N183" s="35"/>
      <c r="O183" s="34"/>
    </row>
    <row r="184" spans="1:15" ht="15.75" x14ac:dyDescent="0.25">
      <c r="A184" s="7"/>
      <c r="B184" s="8"/>
      <c r="C184" s="9"/>
      <c r="D184" s="9"/>
      <c r="E184" s="9"/>
      <c r="F184" s="9"/>
      <c r="G184" s="9"/>
      <c r="H184" s="9"/>
      <c r="I184" s="9"/>
      <c r="J184" s="9"/>
      <c r="K184" s="9"/>
      <c r="L184" s="10"/>
      <c r="M184" s="10"/>
      <c r="N184" s="10"/>
      <c r="O184" s="7"/>
    </row>
    <row r="185" spans="1:15" ht="47.25" x14ac:dyDescent="0.25">
      <c r="A185" s="25" t="s">
        <v>48</v>
      </c>
      <c r="B185" s="26" t="s">
        <v>49</v>
      </c>
      <c r="C185" s="1092" t="s">
        <v>50</v>
      </c>
      <c r="D185" s="1092"/>
      <c r="E185" s="1092"/>
      <c r="F185" s="1092" t="s">
        <v>53</v>
      </c>
      <c r="G185" s="1092"/>
      <c r="H185" s="1092" t="s">
        <v>54</v>
      </c>
      <c r="I185" s="1092"/>
      <c r="J185" s="26" t="s">
        <v>55</v>
      </c>
      <c r="K185" s="1092" t="s">
        <v>56</v>
      </c>
      <c r="L185" s="1092"/>
      <c r="M185" s="1093" t="s">
        <v>57</v>
      </c>
      <c r="N185" s="1094"/>
      <c r="O185" s="1095"/>
    </row>
    <row r="186" spans="1:15" ht="63" x14ac:dyDescent="0.25">
      <c r="A186" s="109" t="s">
        <v>92</v>
      </c>
      <c r="B186" s="63">
        <v>50</v>
      </c>
      <c r="C186" s="1112" t="s">
        <v>145</v>
      </c>
      <c r="D186" s="1072"/>
      <c r="E186" s="1073"/>
      <c r="F186" s="1112" t="s">
        <v>94</v>
      </c>
      <c r="G186" s="1073"/>
      <c r="H186" s="1133" t="s">
        <v>95</v>
      </c>
      <c r="I186" s="1117"/>
      <c r="J186" s="64">
        <v>100</v>
      </c>
      <c r="K186" s="1108" t="s">
        <v>96</v>
      </c>
      <c r="L186" s="1108"/>
      <c r="M186" s="1109" t="s">
        <v>144</v>
      </c>
      <c r="N186" s="1109"/>
      <c r="O186" s="1109"/>
    </row>
    <row r="187" spans="1:15" ht="15.75" x14ac:dyDescent="0.25">
      <c r="A187" s="1110" t="s">
        <v>67</v>
      </c>
      <c r="B187" s="1111"/>
      <c r="C187" s="1112" t="s">
        <v>146</v>
      </c>
      <c r="D187" s="1072"/>
      <c r="E187" s="1072"/>
      <c r="F187" s="1072"/>
      <c r="G187" s="1073"/>
      <c r="H187" s="1122" t="s">
        <v>98</v>
      </c>
      <c r="I187" s="1114"/>
      <c r="J187" s="1115"/>
      <c r="K187" s="1135" t="s">
        <v>99</v>
      </c>
      <c r="L187" s="1116"/>
      <c r="M187" s="1116"/>
      <c r="N187" s="1116"/>
      <c r="O187" s="1117"/>
    </row>
    <row r="188" spans="1:15" ht="15.75" x14ac:dyDescent="0.25">
      <c r="A188" s="1096" t="s">
        <v>71</v>
      </c>
      <c r="B188" s="1097"/>
      <c r="C188" s="1097"/>
      <c r="D188" s="1097"/>
      <c r="E188" s="1097"/>
      <c r="F188" s="1098"/>
      <c r="G188" s="1099" t="s">
        <v>72</v>
      </c>
      <c r="H188" s="1099"/>
      <c r="I188" s="1099"/>
      <c r="J188" s="1099"/>
      <c r="K188" s="1099"/>
      <c r="L188" s="1099"/>
      <c r="M188" s="1099"/>
      <c r="N188" s="1099"/>
      <c r="O188" s="1099"/>
    </row>
    <row r="189" spans="1:15" x14ac:dyDescent="0.25">
      <c r="A189" s="1100" t="s">
        <v>147</v>
      </c>
      <c r="B189" s="1101"/>
      <c r="C189" s="1101"/>
      <c r="D189" s="1101"/>
      <c r="E189" s="1101"/>
      <c r="F189" s="1101"/>
      <c r="G189" s="1104" t="s">
        <v>143</v>
      </c>
      <c r="H189" s="1104"/>
      <c r="I189" s="1104"/>
      <c r="J189" s="1104"/>
      <c r="K189" s="1104"/>
      <c r="L189" s="1104"/>
      <c r="M189" s="1104"/>
      <c r="N189" s="1104"/>
      <c r="O189" s="1104"/>
    </row>
    <row r="190" spans="1:15" x14ac:dyDescent="0.25">
      <c r="A190" s="1102"/>
      <c r="B190" s="1103"/>
      <c r="C190" s="1103"/>
      <c r="D190" s="1103"/>
      <c r="E190" s="1103"/>
      <c r="F190" s="1103"/>
      <c r="G190" s="1104"/>
      <c r="H190" s="1104"/>
      <c r="I190" s="1104"/>
      <c r="J190" s="1104"/>
      <c r="K190" s="1104"/>
      <c r="L190" s="1104"/>
      <c r="M190" s="1104"/>
      <c r="N190" s="1104"/>
      <c r="O190" s="1104"/>
    </row>
    <row r="191" spans="1:15" ht="15.75" x14ac:dyDescent="0.25">
      <c r="A191" s="1096" t="s">
        <v>75</v>
      </c>
      <c r="B191" s="1097"/>
      <c r="C191" s="1097"/>
      <c r="D191" s="1097"/>
      <c r="E191" s="1097"/>
      <c r="F191" s="1097"/>
      <c r="G191" s="1099" t="s">
        <v>76</v>
      </c>
      <c r="H191" s="1099"/>
      <c r="I191" s="1099"/>
      <c r="J191" s="1099"/>
      <c r="K191" s="1099"/>
      <c r="L191" s="1099"/>
      <c r="M191" s="1099"/>
      <c r="N191" s="1099"/>
      <c r="O191" s="1099"/>
    </row>
    <row r="192" spans="1:15" x14ac:dyDescent="0.25">
      <c r="A192" s="1123" t="s">
        <v>144</v>
      </c>
      <c r="B192" s="1123"/>
      <c r="C192" s="1123"/>
      <c r="D192" s="1123"/>
      <c r="E192" s="1123"/>
      <c r="F192" s="1123"/>
      <c r="G192" s="1123" t="s">
        <v>144</v>
      </c>
      <c r="H192" s="1123"/>
      <c r="I192" s="1123"/>
      <c r="J192" s="1123"/>
      <c r="K192" s="1123"/>
      <c r="L192" s="1123"/>
      <c r="M192" s="1123"/>
      <c r="N192" s="1123"/>
      <c r="O192" s="1123"/>
    </row>
    <row r="193" spans="1:15" x14ac:dyDescent="0.25">
      <c r="A193" s="1123"/>
      <c r="B193" s="1123"/>
      <c r="C193" s="1123"/>
      <c r="D193" s="1123"/>
      <c r="E193" s="1123"/>
      <c r="F193" s="1123"/>
      <c r="G193" s="1123"/>
      <c r="H193" s="1123"/>
      <c r="I193" s="1123"/>
      <c r="J193" s="1123"/>
      <c r="K193" s="1123"/>
      <c r="L193" s="1123"/>
      <c r="M193" s="1123"/>
      <c r="N193" s="1123"/>
      <c r="O193" s="1123"/>
    </row>
    <row r="194" spans="1:15" ht="15.75" x14ac:dyDescent="0.25">
      <c r="A194" s="7"/>
      <c r="B194" s="8"/>
      <c r="C194" s="14"/>
      <c r="D194" s="14"/>
      <c r="E194" s="14"/>
      <c r="F194" s="14"/>
      <c r="G194" s="14"/>
      <c r="H194" s="14"/>
      <c r="I194" s="14"/>
      <c r="J194" s="14"/>
      <c r="K194" s="14"/>
      <c r="L194" s="14"/>
      <c r="M194" s="14"/>
      <c r="N194" s="14"/>
      <c r="O194" s="7"/>
    </row>
    <row r="195" spans="1:15" ht="15.75" x14ac:dyDescent="0.25">
      <c r="A195" s="36" t="s">
        <v>101</v>
      </c>
      <c r="B195" s="36" t="s">
        <v>49</v>
      </c>
      <c r="C195" s="37"/>
      <c r="D195" s="26" t="s">
        <v>78</v>
      </c>
      <c r="E195" s="26" t="s">
        <v>79</v>
      </c>
      <c r="F195" s="26" t="s">
        <v>80</v>
      </c>
      <c r="G195" s="26" t="s">
        <v>81</v>
      </c>
      <c r="H195" s="26" t="s">
        <v>82</v>
      </c>
      <c r="I195" s="26" t="s">
        <v>83</v>
      </c>
      <c r="J195" s="26" t="s">
        <v>84</v>
      </c>
      <c r="K195" s="26" t="s">
        <v>85</v>
      </c>
      <c r="L195" s="26" t="s">
        <v>86</v>
      </c>
      <c r="M195" s="26" t="s">
        <v>87</v>
      </c>
      <c r="N195" s="26" t="s">
        <v>88</v>
      </c>
      <c r="O195" s="26" t="s">
        <v>89</v>
      </c>
    </row>
    <row r="196" spans="1:15" ht="31.5" x14ac:dyDescent="0.25">
      <c r="A196" s="1125" t="s">
        <v>148</v>
      </c>
      <c r="B196" s="1109">
        <v>5</v>
      </c>
      <c r="C196" s="31" t="s">
        <v>90</v>
      </c>
      <c r="D196" s="31">
        <v>20</v>
      </c>
      <c r="E196" s="31">
        <v>40</v>
      </c>
      <c r="F196" s="31">
        <v>60</v>
      </c>
      <c r="G196" s="31">
        <v>80</v>
      </c>
      <c r="H196" s="31">
        <v>100</v>
      </c>
      <c r="I196" s="31"/>
      <c r="J196" s="31"/>
      <c r="K196" s="31"/>
      <c r="L196" s="31"/>
      <c r="M196" s="31"/>
      <c r="N196" s="31"/>
      <c r="O196" s="31"/>
    </row>
    <row r="197" spans="1:15" x14ac:dyDescent="0.25">
      <c r="A197" s="1126"/>
      <c r="B197" s="1109"/>
      <c r="C197" s="32" t="s">
        <v>91</v>
      </c>
      <c r="D197" s="32">
        <v>20</v>
      </c>
      <c r="E197" s="32">
        <v>40</v>
      </c>
      <c r="F197" s="32">
        <v>60</v>
      </c>
      <c r="G197" s="32">
        <v>80</v>
      </c>
      <c r="H197" s="32">
        <v>100</v>
      </c>
      <c r="I197" s="32"/>
      <c r="J197" s="32"/>
      <c r="K197" s="32"/>
      <c r="L197" s="32"/>
      <c r="M197" s="32"/>
      <c r="N197" s="32"/>
      <c r="O197" s="32"/>
    </row>
    <row r="198" spans="1:15" ht="31.5" x14ac:dyDescent="0.25">
      <c r="A198" s="1125" t="s">
        <v>103</v>
      </c>
      <c r="B198" s="1109">
        <v>5</v>
      </c>
      <c r="C198" s="31" t="s">
        <v>90</v>
      </c>
      <c r="D198" s="31">
        <v>20</v>
      </c>
      <c r="E198" s="31">
        <v>40</v>
      </c>
      <c r="F198" s="31">
        <v>60</v>
      </c>
      <c r="G198" s="31">
        <v>80</v>
      </c>
      <c r="H198" s="31">
        <v>100</v>
      </c>
      <c r="I198" s="31"/>
      <c r="J198" s="31"/>
      <c r="K198" s="31"/>
      <c r="L198" s="31"/>
      <c r="M198" s="31"/>
      <c r="N198" s="31"/>
      <c r="O198" s="31"/>
    </row>
    <row r="199" spans="1:15" x14ac:dyDescent="0.25">
      <c r="A199" s="1126"/>
      <c r="B199" s="1109"/>
      <c r="C199" s="32" t="s">
        <v>91</v>
      </c>
      <c r="D199" s="32">
        <v>0</v>
      </c>
      <c r="E199" s="32">
        <v>40</v>
      </c>
      <c r="F199" s="32">
        <v>60</v>
      </c>
      <c r="G199" s="32">
        <v>80</v>
      </c>
      <c r="H199" s="32">
        <v>100</v>
      </c>
      <c r="I199" s="32"/>
      <c r="J199" s="32"/>
      <c r="K199" s="32"/>
      <c r="L199" s="32"/>
      <c r="M199" s="32"/>
      <c r="N199" s="32"/>
      <c r="O199" s="32"/>
    </row>
    <row r="200" spans="1:15" ht="31.5" x14ac:dyDescent="0.25">
      <c r="A200" s="1125" t="s">
        <v>104</v>
      </c>
      <c r="B200" s="1109">
        <v>5</v>
      </c>
      <c r="C200" s="31" t="s">
        <v>90</v>
      </c>
      <c r="D200" s="31"/>
      <c r="E200" s="31"/>
      <c r="F200" s="31">
        <v>20</v>
      </c>
      <c r="G200" s="31">
        <v>40</v>
      </c>
      <c r="H200" s="31">
        <v>60</v>
      </c>
      <c r="I200" s="31">
        <v>80</v>
      </c>
      <c r="J200" s="31">
        <v>100</v>
      </c>
      <c r="K200" s="31"/>
      <c r="L200" s="31"/>
      <c r="M200" s="31"/>
      <c r="N200" s="31"/>
      <c r="O200" s="31"/>
    </row>
    <row r="201" spans="1:15" x14ac:dyDescent="0.25">
      <c r="A201" s="1126"/>
      <c r="B201" s="1109"/>
      <c r="C201" s="32" t="s">
        <v>91</v>
      </c>
      <c r="D201" s="32"/>
      <c r="E201" s="32"/>
      <c r="F201" s="32">
        <v>20</v>
      </c>
      <c r="G201" s="32">
        <v>40</v>
      </c>
      <c r="H201" s="32">
        <v>60</v>
      </c>
      <c r="I201" s="32">
        <v>80</v>
      </c>
      <c r="J201" s="32">
        <v>100</v>
      </c>
      <c r="K201" s="32"/>
      <c r="L201" s="32"/>
      <c r="M201" s="32"/>
      <c r="N201" s="32"/>
      <c r="O201" s="32"/>
    </row>
    <row r="202" spans="1:15" ht="31.5" x14ac:dyDescent="0.25">
      <c r="A202" s="1125" t="s">
        <v>105</v>
      </c>
      <c r="B202" s="1109">
        <v>30</v>
      </c>
      <c r="C202" s="31" t="s">
        <v>90</v>
      </c>
      <c r="D202" s="31"/>
      <c r="E202" s="31"/>
      <c r="F202" s="31">
        <v>20</v>
      </c>
      <c r="G202" s="31"/>
      <c r="H202" s="31">
        <v>40</v>
      </c>
      <c r="I202" s="31"/>
      <c r="J202" s="31">
        <v>60</v>
      </c>
      <c r="K202" s="31"/>
      <c r="L202" s="31">
        <v>80</v>
      </c>
      <c r="M202" s="31"/>
      <c r="N202" s="31">
        <v>100</v>
      </c>
      <c r="O202" s="31"/>
    </row>
    <row r="203" spans="1:15" ht="15.75" x14ac:dyDescent="0.25">
      <c r="A203" s="1126"/>
      <c r="B203" s="1109"/>
      <c r="C203" s="32" t="s">
        <v>91</v>
      </c>
      <c r="D203" s="32"/>
      <c r="E203" s="32"/>
      <c r="F203" s="32">
        <v>20</v>
      </c>
      <c r="G203" s="32"/>
      <c r="H203" s="32">
        <v>40</v>
      </c>
      <c r="I203" s="32"/>
      <c r="J203" s="60">
        <v>60</v>
      </c>
      <c r="K203" s="32"/>
      <c r="L203" s="39">
        <v>80</v>
      </c>
      <c r="M203" s="39"/>
      <c r="N203" s="39"/>
      <c r="O203" s="39"/>
    </row>
    <row r="204" spans="1:15" ht="31.5" x14ac:dyDescent="0.25">
      <c r="A204" s="1125" t="s">
        <v>106</v>
      </c>
      <c r="B204" s="1109">
        <v>5</v>
      </c>
      <c r="C204" s="31" t="s">
        <v>90</v>
      </c>
      <c r="D204" s="31"/>
      <c r="E204" s="31"/>
      <c r="F204" s="31"/>
      <c r="G204" s="31">
        <v>20</v>
      </c>
      <c r="H204" s="31"/>
      <c r="I204" s="31">
        <v>40</v>
      </c>
      <c r="J204" s="31"/>
      <c r="K204" s="31">
        <v>60</v>
      </c>
      <c r="L204" s="31"/>
      <c r="M204" s="31">
        <v>80</v>
      </c>
      <c r="N204" s="31"/>
      <c r="O204" s="31">
        <v>100</v>
      </c>
    </row>
    <row r="205" spans="1:15" ht="15.75" x14ac:dyDescent="0.25">
      <c r="A205" s="1126"/>
      <c r="B205" s="1109"/>
      <c r="C205" s="32" t="s">
        <v>91</v>
      </c>
      <c r="D205" s="32"/>
      <c r="E205" s="32"/>
      <c r="F205" s="32"/>
      <c r="G205" s="32">
        <v>20</v>
      </c>
      <c r="H205" s="32"/>
      <c r="I205" s="32">
        <v>40</v>
      </c>
      <c r="J205" s="32"/>
      <c r="K205" s="61">
        <v>60</v>
      </c>
      <c r="L205" s="32"/>
      <c r="M205" s="39"/>
      <c r="N205" s="39"/>
      <c r="O205" s="39"/>
    </row>
    <row r="206" spans="1:15" ht="31.5" x14ac:dyDescent="0.25">
      <c r="A206" s="1125" t="s">
        <v>107</v>
      </c>
      <c r="B206" s="1109">
        <v>10</v>
      </c>
      <c r="C206" s="31" t="s">
        <v>90</v>
      </c>
      <c r="D206" s="31"/>
      <c r="E206" s="31"/>
      <c r="F206" s="31"/>
      <c r="G206" s="31"/>
      <c r="H206" s="31">
        <v>20</v>
      </c>
      <c r="I206" s="31"/>
      <c r="J206" s="31">
        <v>40</v>
      </c>
      <c r="K206" s="31"/>
      <c r="L206" s="31">
        <v>60</v>
      </c>
      <c r="M206" s="31">
        <v>80</v>
      </c>
      <c r="N206" s="31">
        <v>100</v>
      </c>
      <c r="O206" s="31"/>
    </row>
    <row r="207" spans="1:15" x14ac:dyDescent="0.25">
      <c r="A207" s="1126"/>
      <c r="B207" s="1109"/>
      <c r="C207" s="32" t="s">
        <v>91</v>
      </c>
      <c r="D207" s="32"/>
      <c r="E207" s="32"/>
      <c r="F207" s="32"/>
      <c r="G207" s="32"/>
      <c r="H207" s="32">
        <v>20</v>
      </c>
      <c r="I207" s="32"/>
      <c r="J207" s="32">
        <v>40</v>
      </c>
      <c r="K207" s="32"/>
      <c r="L207" s="39">
        <v>60</v>
      </c>
      <c r="M207" s="32"/>
      <c r="N207" s="32"/>
      <c r="O207" s="32"/>
    </row>
    <row r="208" spans="1:15" ht="31.5" x14ac:dyDescent="0.25">
      <c r="A208" s="1125" t="s">
        <v>108</v>
      </c>
      <c r="B208" s="1109">
        <v>15</v>
      </c>
      <c r="C208" s="31" t="s">
        <v>90</v>
      </c>
      <c r="D208" s="31"/>
      <c r="E208" s="31"/>
      <c r="F208" s="31"/>
      <c r="G208" s="31"/>
      <c r="H208" s="31"/>
      <c r="I208" s="62"/>
      <c r="J208" s="62"/>
      <c r="K208" s="62">
        <v>20</v>
      </c>
      <c r="L208" s="62">
        <v>40</v>
      </c>
      <c r="M208" s="31">
        <v>60</v>
      </c>
      <c r="N208" s="31">
        <v>80</v>
      </c>
      <c r="O208" s="31">
        <v>100</v>
      </c>
    </row>
    <row r="209" spans="1:15" x14ac:dyDescent="0.25">
      <c r="A209" s="1126"/>
      <c r="B209" s="1109"/>
      <c r="C209" s="32" t="s">
        <v>91</v>
      </c>
      <c r="D209" s="32"/>
      <c r="E209" s="32"/>
      <c r="F209" s="32"/>
      <c r="G209" s="32"/>
      <c r="H209" s="32"/>
      <c r="I209" s="32"/>
      <c r="J209" s="32"/>
      <c r="K209" s="32">
        <v>20</v>
      </c>
      <c r="L209" s="39">
        <v>40</v>
      </c>
      <c r="M209" s="39"/>
      <c r="N209" s="39"/>
      <c r="O209" s="39"/>
    </row>
    <row r="210" spans="1:15" ht="31.5" x14ac:dyDescent="0.25">
      <c r="A210" s="1125" t="s">
        <v>109</v>
      </c>
      <c r="B210" s="1109">
        <v>10</v>
      </c>
      <c r="C210" s="31" t="s">
        <v>90</v>
      </c>
      <c r="D210" s="31"/>
      <c r="E210" s="31"/>
      <c r="F210" s="31"/>
      <c r="G210" s="31"/>
      <c r="H210" s="31"/>
      <c r="I210" s="62"/>
      <c r="J210" s="62"/>
      <c r="K210" s="62"/>
      <c r="L210" s="62"/>
      <c r="M210" s="31">
        <v>50</v>
      </c>
      <c r="N210" s="31"/>
      <c r="O210" s="31">
        <v>100</v>
      </c>
    </row>
    <row r="211" spans="1:15" x14ac:dyDescent="0.25">
      <c r="A211" s="1126"/>
      <c r="B211" s="1109"/>
      <c r="C211" s="32" t="s">
        <v>91</v>
      </c>
      <c r="D211" s="32"/>
      <c r="E211" s="32"/>
      <c r="F211" s="32"/>
      <c r="G211" s="32"/>
      <c r="H211" s="32"/>
      <c r="I211" s="32"/>
      <c r="J211" s="32"/>
      <c r="K211" s="32"/>
      <c r="L211" s="32"/>
      <c r="M211" s="39"/>
      <c r="N211" s="39"/>
      <c r="O211" s="39"/>
    </row>
    <row r="212" spans="1:15" ht="31.5" x14ac:dyDescent="0.25">
      <c r="A212" s="1125" t="s">
        <v>110</v>
      </c>
      <c r="B212" s="2217">
        <v>10</v>
      </c>
      <c r="C212" s="31" t="s">
        <v>90</v>
      </c>
      <c r="D212" s="31"/>
      <c r="E212" s="31"/>
      <c r="F212" s="31"/>
      <c r="G212" s="31"/>
      <c r="H212" s="31"/>
      <c r="I212" s="62"/>
      <c r="J212" s="62"/>
      <c r="K212" s="62"/>
      <c r="L212" s="62"/>
      <c r="M212" s="62"/>
      <c r="N212" s="62"/>
      <c r="O212" s="62">
        <v>100</v>
      </c>
    </row>
    <row r="213" spans="1:15" x14ac:dyDescent="0.25">
      <c r="A213" s="1126"/>
      <c r="B213" s="2218"/>
      <c r="C213" s="32" t="s">
        <v>91</v>
      </c>
      <c r="D213" s="32"/>
      <c r="E213" s="32"/>
      <c r="F213" s="32"/>
      <c r="G213" s="32"/>
      <c r="H213" s="32"/>
      <c r="I213" s="32"/>
      <c r="J213" s="32"/>
      <c r="K213" s="32"/>
      <c r="L213" s="32"/>
      <c r="M213" s="32"/>
      <c r="N213" s="32"/>
      <c r="O213" s="32"/>
    </row>
    <row r="214" spans="1:15" ht="31.5" x14ac:dyDescent="0.25">
      <c r="A214" s="1125" t="s">
        <v>111</v>
      </c>
      <c r="B214" s="1109">
        <v>5</v>
      </c>
      <c r="C214" s="31" t="s">
        <v>90</v>
      </c>
      <c r="D214" s="31"/>
      <c r="E214" s="31"/>
      <c r="F214" s="31"/>
      <c r="G214" s="31"/>
      <c r="H214" s="31"/>
      <c r="I214" s="31"/>
      <c r="J214" s="31"/>
      <c r="K214" s="31"/>
      <c r="L214" s="31"/>
      <c r="M214" s="31"/>
      <c r="N214" s="31"/>
      <c r="O214" s="31">
        <v>100</v>
      </c>
    </row>
    <row r="215" spans="1:15" x14ac:dyDescent="0.25">
      <c r="A215" s="1126"/>
      <c r="B215" s="1109"/>
      <c r="C215" s="32" t="s">
        <v>91</v>
      </c>
      <c r="D215" s="32"/>
      <c r="E215" s="32"/>
      <c r="F215" s="32"/>
      <c r="G215" s="32"/>
      <c r="H215" s="32"/>
      <c r="I215" s="32"/>
      <c r="J215" s="32"/>
      <c r="K215" s="32"/>
      <c r="L215" s="32"/>
      <c r="M215" s="32"/>
      <c r="N215" s="32"/>
      <c r="O215" s="32"/>
    </row>
    <row r="216" spans="1:15" x14ac:dyDescent="0.25">
      <c r="A216" s="42"/>
      <c r="B216" s="42"/>
      <c r="C216" s="43"/>
      <c r="D216" s="43"/>
      <c r="E216" s="43"/>
      <c r="F216" s="43"/>
      <c r="G216" s="43"/>
      <c r="H216" s="43"/>
      <c r="I216" s="43"/>
      <c r="J216" s="43"/>
      <c r="K216" s="43"/>
      <c r="L216" s="43"/>
      <c r="M216" s="43"/>
      <c r="N216" s="43"/>
      <c r="O216" s="43"/>
    </row>
    <row r="217" spans="1:15" ht="15.75" x14ac:dyDescent="0.25">
      <c r="A217" s="34"/>
      <c r="B217" s="35"/>
      <c r="C217" s="34"/>
      <c r="D217" s="34"/>
      <c r="E217" s="34"/>
      <c r="F217" s="34"/>
      <c r="G217" s="34"/>
      <c r="H217" s="34"/>
      <c r="I217" s="34"/>
      <c r="J217" s="34"/>
      <c r="K217" s="34"/>
      <c r="L217" s="34"/>
      <c r="M217" s="35"/>
      <c r="N217" s="35"/>
      <c r="O217" s="34"/>
    </row>
    <row r="218" spans="1:15" ht="31.5" x14ac:dyDescent="0.25">
      <c r="A218" s="6" t="s">
        <v>7</v>
      </c>
      <c r="B218" s="2438" t="s">
        <v>128</v>
      </c>
      <c r="C218" s="2436"/>
      <c r="D218" s="2436"/>
      <c r="E218" s="2436"/>
      <c r="F218" s="2436"/>
      <c r="G218" s="2436"/>
      <c r="H218" s="2436"/>
      <c r="I218" s="2436"/>
      <c r="J218" s="2436"/>
      <c r="K218" s="2436"/>
      <c r="L218" s="2436"/>
      <c r="M218" s="2436"/>
      <c r="N218" s="2436"/>
      <c r="O218" s="2437"/>
    </row>
    <row r="219" spans="1:15" ht="31.5" x14ac:dyDescent="0.25">
      <c r="A219" s="11" t="s">
        <v>129</v>
      </c>
      <c r="B219" s="1077" t="s">
        <v>149</v>
      </c>
      <c r="C219" s="1078"/>
      <c r="D219" s="1078"/>
      <c r="E219" s="1078"/>
      <c r="F219" s="1078"/>
      <c r="G219" s="1078"/>
      <c r="H219" s="1078"/>
      <c r="I219" s="1078"/>
      <c r="J219" s="1079"/>
      <c r="K219" s="1080" t="s">
        <v>11</v>
      </c>
      <c r="L219" s="1080"/>
      <c r="M219" s="1080"/>
      <c r="N219" s="1080"/>
      <c r="O219" s="12">
        <v>0.04</v>
      </c>
    </row>
    <row r="220" spans="1:15" ht="15.75" x14ac:dyDescent="0.25">
      <c r="A220" s="13"/>
      <c r="B220" s="14"/>
      <c r="C220" s="15"/>
      <c r="D220" s="15"/>
      <c r="E220" s="15"/>
      <c r="F220" s="15"/>
      <c r="G220" s="15"/>
      <c r="H220" s="15"/>
      <c r="I220" s="15"/>
      <c r="J220" s="15"/>
      <c r="K220" s="15"/>
      <c r="L220" s="15"/>
      <c r="M220" s="15"/>
      <c r="N220" s="15"/>
      <c r="O220" s="13"/>
    </row>
    <row r="221" spans="1:15" ht="31.5" x14ac:dyDescent="0.25">
      <c r="A221" s="11" t="s">
        <v>112</v>
      </c>
      <c r="B221" s="1077" t="s">
        <v>149</v>
      </c>
      <c r="C221" s="1078"/>
      <c r="D221" s="1078"/>
      <c r="E221" s="1078"/>
      <c r="F221" s="1078"/>
      <c r="G221" s="1078"/>
      <c r="H221" s="1078"/>
      <c r="I221" s="1078"/>
      <c r="J221" s="1078"/>
      <c r="K221" s="1078"/>
      <c r="L221" s="1078"/>
      <c r="M221" s="1078"/>
      <c r="N221" s="1078"/>
      <c r="O221" s="1079"/>
    </row>
    <row r="222" spans="1:15" ht="47.25" x14ac:dyDescent="0.25">
      <c r="A222" s="16"/>
      <c r="B222" s="17"/>
      <c r="C222" s="18"/>
      <c r="D222" s="18"/>
      <c r="E222" s="1579" t="s">
        <v>14</v>
      </c>
      <c r="F222" s="1579"/>
      <c r="G222" s="1579"/>
      <c r="H222" s="1579"/>
      <c r="I222" s="19" t="s">
        <v>15</v>
      </c>
      <c r="J222" s="20"/>
      <c r="K222" s="20"/>
      <c r="L222" s="1579" t="s">
        <v>16</v>
      </c>
      <c r="M222" s="1579"/>
      <c r="N222" s="1579"/>
      <c r="O222" s="19" t="s">
        <v>15</v>
      </c>
    </row>
    <row r="223" spans="1:15" x14ac:dyDescent="0.25">
      <c r="A223" s="1580" t="s">
        <v>17</v>
      </c>
      <c r="B223" s="1581"/>
      <c r="C223" s="1581"/>
      <c r="D223" s="1582"/>
      <c r="E223" s="1272" t="s">
        <v>132</v>
      </c>
      <c r="F223" s="1272"/>
      <c r="G223" s="1272"/>
      <c r="H223" s="1272"/>
      <c r="I223" s="72">
        <v>30</v>
      </c>
      <c r="J223" s="1580" t="s">
        <v>19</v>
      </c>
      <c r="K223" s="1582"/>
      <c r="L223" s="2445" t="s">
        <v>150</v>
      </c>
      <c r="M223" s="2445"/>
      <c r="N223" s="2445"/>
      <c r="O223" s="72">
        <v>25</v>
      </c>
    </row>
    <row r="224" spans="1:15" x14ac:dyDescent="0.25">
      <c r="A224" s="1583"/>
      <c r="B224" s="1584"/>
      <c r="C224" s="1584"/>
      <c r="D224" s="1585"/>
      <c r="E224" s="1272" t="s">
        <v>151</v>
      </c>
      <c r="F224" s="1272"/>
      <c r="G224" s="1272"/>
      <c r="H224" s="1272"/>
      <c r="I224" s="72">
        <v>90</v>
      </c>
      <c r="J224" s="1583"/>
      <c r="K224" s="1585"/>
      <c r="L224" s="1272" t="s">
        <v>152</v>
      </c>
      <c r="M224" s="1272"/>
      <c r="N224" s="1272"/>
      <c r="O224" s="72">
        <v>100</v>
      </c>
    </row>
    <row r="225" spans="1:15" x14ac:dyDescent="0.25">
      <c r="A225" s="1583"/>
      <c r="B225" s="1584"/>
      <c r="C225" s="1584"/>
      <c r="D225" s="1585"/>
      <c r="E225" s="1272" t="s">
        <v>33</v>
      </c>
      <c r="F225" s="1272"/>
      <c r="G225" s="1272"/>
      <c r="H225" s="1272"/>
      <c r="I225" s="72">
        <v>5</v>
      </c>
      <c r="J225" s="1583"/>
      <c r="K225" s="1585"/>
      <c r="L225" s="1272" t="s">
        <v>134</v>
      </c>
      <c r="M225" s="1272"/>
      <c r="N225" s="1272"/>
      <c r="O225" s="72">
        <v>50</v>
      </c>
    </row>
    <row r="226" spans="1:15" x14ac:dyDescent="0.25">
      <c r="A226" s="1583"/>
      <c r="B226" s="1584"/>
      <c r="C226" s="1584"/>
      <c r="D226" s="1585"/>
      <c r="E226" s="2445" t="s">
        <v>153</v>
      </c>
      <c r="F226" s="2445"/>
      <c r="G226" s="2445"/>
      <c r="H226" s="2445"/>
      <c r="I226" s="72">
        <v>100</v>
      </c>
      <c r="J226" s="1583"/>
      <c r="K226" s="1585"/>
      <c r="L226" s="1272" t="s">
        <v>154</v>
      </c>
      <c r="M226" s="1272"/>
      <c r="N226" s="1272"/>
      <c r="O226" s="72">
        <v>100</v>
      </c>
    </row>
    <row r="227" spans="1:15" x14ac:dyDescent="0.25">
      <c r="A227" s="1583"/>
      <c r="B227" s="1584"/>
      <c r="C227" s="1584"/>
      <c r="D227" s="1585"/>
      <c r="E227" s="2445" t="s">
        <v>150</v>
      </c>
      <c r="F227" s="2445"/>
      <c r="G227" s="2445"/>
      <c r="H227" s="2445"/>
      <c r="I227" s="72">
        <v>75</v>
      </c>
      <c r="J227" s="1583"/>
      <c r="K227" s="1585"/>
      <c r="L227" s="1272"/>
      <c r="M227" s="1272"/>
      <c r="N227" s="1272"/>
      <c r="O227" s="21"/>
    </row>
    <row r="228" spans="1:15" x14ac:dyDescent="0.25">
      <c r="A228" s="1583"/>
      <c r="B228" s="1584"/>
      <c r="C228" s="1584"/>
      <c r="D228" s="1585"/>
      <c r="E228" s="1272"/>
      <c r="F228" s="1272"/>
      <c r="G228" s="1272"/>
      <c r="H228" s="1272"/>
      <c r="I228" s="21"/>
      <c r="J228" s="1583"/>
      <c r="K228" s="1585"/>
      <c r="L228" s="1272"/>
      <c r="M228" s="1272"/>
      <c r="N228" s="1272"/>
      <c r="O228" s="21"/>
    </row>
    <row r="229" spans="1:15" x14ac:dyDescent="0.25">
      <c r="A229" s="1583"/>
      <c r="B229" s="1584"/>
      <c r="C229" s="1584"/>
      <c r="D229" s="1585"/>
      <c r="E229" s="1272"/>
      <c r="F229" s="1272"/>
      <c r="G229" s="1272"/>
      <c r="H229" s="1272"/>
      <c r="I229" s="21"/>
      <c r="J229" s="1583"/>
      <c r="K229" s="1585"/>
      <c r="L229" s="1272"/>
      <c r="M229" s="1272"/>
      <c r="N229" s="1272"/>
      <c r="O229" s="21"/>
    </row>
    <row r="230" spans="1:15" x14ac:dyDescent="0.25">
      <c r="A230" s="1586"/>
      <c r="B230" s="1587"/>
      <c r="C230" s="1587"/>
      <c r="D230" s="1588"/>
      <c r="E230" s="1272"/>
      <c r="F230" s="1272"/>
      <c r="G230" s="1272"/>
      <c r="H230" s="1272"/>
      <c r="I230" s="21"/>
      <c r="J230" s="1586"/>
      <c r="K230" s="1588"/>
      <c r="L230" s="1272"/>
      <c r="M230" s="1272"/>
      <c r="N230" s="1272"/>
      <c r="O230" s="21"/>
    </row>
    <row r="231" spans="1:15" ht="15.75" x14ac:dyDescent="0.25">
      <c r="A231" s="13"/>
      <c r="B231" s="14"/>
      <c r="C231" s="15"/>
      <c r="D231" s="15"/>
      <c r="E231" s="15"/>
      <c r="F231" s="15"/>
      <c r="G231" s="15"/>
      <c r="H231" s="15"/>
      <c r="I231" s="15"/>
      <c r="J231" s="15"/>
      <c r="K231" s="15"/>
      <c r="L231" s="15"/>
      <c r="M231" s="15"/>
      <c r="N231" s="15"/>
      <c r="O231" s="13"/>
    </row>
    <row r="232" spans="1:15" ht="47.25" x14ac:dyDescent="0.25">
      <c r="A232" s="25" t="s">
        <v>48</v>
      </c>
      <c r="B232" s="26" t="s">
        <v>49</v>
      </c>
      <c r="C232" s="71" t="s">
        <v>50</v>
      </c>
      <c r="D232" s="25" t="s">
        <v>51</v>
      </c>
      <c r="E232" s="25" t="s">
        <v>52</v>
      </c>
      <c r="F232" s="1092" t="s">
        <v>53</v>
      </c>
      <c r="G232" s="1092"/>
      <c r="H232" s="1092" t="s">
        <v>54</v>
      </c>
      <c r="I232" s="1092"/>
      <c r="J232" s="26" t="s">
        <v>55</v>
      </c>
      <c r="K232" s="1092" t="s">
        <v>56</v>
      </c>
      <c r="L232" s="1092"/>
      <c r="M232" s="1093" t="s">
        <v>57</v>
      </c>
      <c r="N232" s="1094"/>
      <c r="O232" s="1095"/>
    </row>
    <row r="233" spans="1:15" ht="51" x14ac:dyDescent="0.25">
      <c r="A233" s="109" t="s">
        <v>58</v>
      </c>
      <c r="B233" s="63">
        <v>50</v>
      </c>
      <c r="C233" s="65" t="s">
        <v>155</v>
      </c>
      <c r="D233" s="66" t="s">
        <v>60</v>
      </c>
      <c r="E233" s="67" t="s">
        <v>61</v>
      </c>
      <c r="F233" s="1139" t="s">
        <v>62</v>
      </c>
      <c r="G233" s="1139"/>
      <c r="H233" s="2471" t="s">
        <v>138</v>
      </c>
      <c r="I233" s="2472"/>
      <c r="J233" s="64">
        <v>1000</v>
      </c>
      <c r="K233" s="1108" t="s">
        <v>139</v>
      </c>
      <c r="L233" s="1108"/>
      <c r="M233" s="1109" t="s">
        <v>156</v>
      </c>
      <c r="N233" s="1109"/>
      <c r="O233" s="1109"/>
    </row>
    <row r="234" spans="1:15" ht="15.75" x14ac:dyDescent="0.25">
      <c r="A234" s="1110" t="s">
        <v>67</v>
      </c>
      <c r="B234" s="1111"/>
      <c r="C234" s="2468" t="s">
        <v>157</v>
      </c>
      <c r="D234" s="2469"/>
      <c r="E234" s="2469"/>
      <c r="F234" s="2469"/>
      <c r="G234" s="2470"/>
      <c r="H234" s="1113" t="s">
        <v>69</v>
      </c>
      <c r="I234" s="1114"/>
      <c r="J234" s="1115"/>
      <c r="K234" s="1135" t="s">
        <v>70</v>
      </c>
      <c r="L234" s="1116"/>
      <c r="M234" s="1116"/>
      <c r="N234" s="1116"/>
      <c r="O234" s="1117"/>
    </row>
    <row r="235" spans="1:15" ht="15.75" x14ac:dyDescent="0.25">
      <c r="A235" s="44"/>
      <c r="B235" s="48"/>
      <c r="C235" s="49"/>
      <c r="D235" s="49"/>
      <c r="E235" s="49"/>
      <c r="F235" s="49"/>
      <c r="G235" s="50"/>
      <c r="H235" s="51"/>
      <c r="I235" s="52"/>
      <c r="J235" s="53"/>
      <c r="K235" s="54"/>
      <c r="L235" s="54"/>
      <c r="M235" s="54"/>
      <c r="N235" s="54"/>
      <c r="O235" s="55"/>
    </row>
    <row r="236" spans="1:15" ht="15.75" x14ac:dyDescent="0.25">
      <c r="A236" s="1096" t="s">
        <v>71</v>
      </c>
      <c r="B236" s="1097"/>
      <c r="C236" s="1097"/>
      <c r="D236" s="1097"/>
      <c r="E236" s="1097"/>
      <c r="F236" s="1098"/>
      <c r="G236" s="1099" t="s">
        <v>72</v>
      </c>
      <c r="H236" s="1099"/>
      <c r="I236" s="1099"/>
      <c r="J236" s="1099"/>
      <c r="K236" s="1099"/>
      <c r="L236" s="1099"/>
      <c r="M236" s="1099"/>
      <c r="N236" s="1099"/>
      <c r="O236" s="1099"/>
    </row>
    <row r="237" spans="1:15" x14ac:dyDescent="0.25">
      <c r="A237" s="1100" t="s">
        <v>158</v>
      </c>
      <c r="B237" s="1101"/>
      <c r="C237" s="1101"/>
      <c r="D237" s="1101"/>
      <c r="E237" s="1101"/>
      <c r="F237" s="1101"/>
      <c r="G237" s="1104" t="s">
        <v>159</v>
      </c>
      <c r="H237" s="1104"/>
      <c r="I237" s="1104"/>
      <c r="J237" s="1104"/>
      <c r="K237" s="1104"/>
      <c r="L237" s="1104"/>
      <c r="M237" s="1104"/>
      <c r="N237" s="1104"/>
      <c r="O237" s="1104"/>
    </row>
    <row r="238" spans="1:15" x14ac:dyDescent="0.25">
      <c r="A238" s="1102"/>
      <c r="B238" s="1103"/>
      <c r="C238" s="1103"/>
      <c r="D238" s="1103"/>
      <c r="E238" s="1103"/>
      <c r="F238" s="1103"/>
      <c r="G238" s="1104"/>
      <c r="H238" s="1104"/>
      <c r="I238" s="1104"/>
      <c r="J238" s="1104"/>
      <c r="K238" s="1104"/>
      <c r="L238" s="1104"/>
      <c r="M238" s="1104"/>
      <c r="N238" s="1104"/>
      <c r="O238" s="1104"/>
    </row>
    <row r="239" spans="1:15" ht="15.75" x14ac:dyDescent="0.25">
      <c r="A239" s="1096" t="s">
        <v>75</v>
      </c>
      <c r="B239" s="1097"/>
      <c r="C239" s="1097"/>
      <c r="D239" s="1097"/>
      <c r="E239" s="1097"/>
      <c r="F239" s="1097"/>
      <c r="G239" s="1099" t="s">
        <v>76</v>
      </c>
      <c r="H239" s="1099"/>
      <c r="I239" s="1099"/>
      <c r="J239" s="1099"/>
      <c r="K239" s="1099"/>
      <c r="L239" s="1099"/>
      <c r="M239" s="1099"/>
      <c r="N239" s="1099"/>
      <c r="O239" s="1099"/>
    </row>
    <row r="240" spans="1:15" x14ac:dyDescent="0.25">
      <c r="A240" s="1123" t="s">
        <v>144</v>
      </c>
      <c r="B240" s="1123"/>
      <c r="C240" s="1123"/>
      <c r="D240" s="1123"/>
      <c r="E240" s="1123"/>
      <c r="F240" s="1123"/>
      <c r="G240" s="1123" t="s">
        <v>144</v>
      </c>
      <c r="H240" s="1123"/>
      <c r="I240" s="1123"/>
      <c r="J240" s="1123"/>
      <c r="K240" s="1123"/>
      <c r="L240" s="1123"/>
      <c r="M240" s="1123"/>
      <c r="N240" s="1123"/>
      <c r="O240" s="1123"/>
    </row>
    <row r="241" spans="1:15" x14ac:dyDescent="0.25">
      <c r="A241" s="1123"/>
      <c r="B241" s="1123"/>
      <c r="C241" s="1123"/>
      <c r="D241" s="1123"/>
      <c r="E241" s="1123"/>
      <c r="F241" s="1123"/>
      <c r="G241" s="1123"/>
      <c r="H241" s="1123"/>
      <c r="I241" s="1123"/>
      <c r="J241" s="1123"/>
      <c r="K241" s="1123"/>
      <c r="L241" s="1123"/>
      <c r="M241" s="1123"/>
      <c r="N241" s="1123"/>
      <c r="O241" s="1123"/>
    </row>
    <row r="242" spans="1:15" x14ac:dyDescent="0.25">
      <c r="A242" s="56"/>
      <c r="B242" s="56"/>
      <c r="C242" s="56"/>
      <c r="D242" s="57"/>
      <c r="E242" s="58"/>
      <c r="F242" s="58"/>
      <c r="G242" s="58"/>
      <c r="H242" s="58"/>
      <c r="I242" s="58"/>
      <c r="J242" s="58"/>
      <c r="K242" s="58"/>
      <c r="L242" s="58"/>
      <c r="M242" s="58"/>
      <c r="N242" s="58"/>
      <c r="O242" s="59"/>
    </row>
    <row r="243" spans="1:15" ht="15.75" x14ac:dyDescent="0.25">
      <c r="A243" s="14"/>
      <c r="B243" s="14"/>
      <c r="C243" s="7"/>
      <c r="D243" s="1093" t="s">
        <v>125</v>
      </c>
      <c r="E243" s="1124"/>
      <c r="F243" s="1124"/>
      <c r="G243" s="1124"/>
      <c r="H243" s="1124"/>
      <c r="I243" s="1124"/>
      <c r="J243" s="1124"/>
      <c r="K243" s="1124"/>
      <c r="L243" s="1124"/>
      <c r="M243" s="1124"/>
      <c r="N243" s="1124"/>
      <c r="O243" s="1111"/>
    </row>
    <row r="244" spans="1:15" ht="15.75" x14ac:dyDescent="0.25">
      <c r="A244" s="7"/>
      <c r="B244" s="8"/>
      <c r="C244" s="14"/>
      <c r="D244" s="26" t="s">
        <v>78</v>
      </c>
      <c r="E244" s="26" t="s">
        <v>79</v>
      </c>
      <c r="F244" s="26" t="s">
        <v>80</v>
      </c>
      <c r="G244" s="26" t="s">
        <v>81</v>
      </c>
      <c r="H244" s="26" t="s">
        <v>82</v>
      </c>
      <c r="I244" s="26" t="s">
        <v>83</v>
      </c>
      <c r="J244" s="26" t="s">
        <v>84</v>
      </c>
      <c r="K244" s="26" t="s">
        <v>85</v>
      </c>
      <c r="L244" s="26" t="s">
        <v>86</v>
      </c>
      <c r="M244" s="26" t="s">
        <v>87</v>
      </c>
      <c r="N244" s="26" t="s">
        <v>88</v>
      </c>
      <c r="O244" s="26" t="s">
        <v>89</v>
      </c>
    </row>
    <row r="245" spans="1:15" ht="15.75" x14ac:dyDescent="0.25">
      <c r="A245" s="1050" t="s">
        <v>90</v>
      </c>
      <c r="B245" s="1050"/>
      <c r="C245" s="1050"/>
      <c r="D245" s="31"/>
      <c r="E245" s="31"/>
      <c r="F245" s="31"/>
      <c r="G245" s="31"/>
      <c r="H245" s="31"/>
      <c r="I245" s="31"/>
      <c r="J245" s="31"/>
      <c r="K245" s="31"/>
      <c r="L245" s="31"/>
      <c r="M245" s="31"/>
      <c r="N245" s="31"/>
      <c r="O245" s="31">
        <v>100</v>
      </c>
    </row>
    <row r="246" spans="1:15" ht="15.75" x14ac:dyDescent="0.25">
      <c r="A246" s="1051" t="s">
        <v>91</v>
      </c>
      <c r="B246" s="1051"/>
      <c r="C246" s="1051"/>
      <c r="D246" s="32"/>
      <c r="E246" s="32"/>
      <c r="F246" s="32"/>
      <c r="G246" s="32"/>
      <c r="H246" s="32"/>
      <c r="I246" s="32"/>
      <c r="J246" s="60"/>
      <c r="K246" s="32"/>
      <c r="L246" s="32"/>
      <c r="M246" s="33"/>
      <c r="N246" s="32"/>
      <c r="O246" s="32"/>
    </row>
    <row r="247" spans="1:15" ht="15.75" x14ac:dyDescent="0.25">
      <c r="A247" s="7"/>
      <c r="B247" s="8"/>
      <c r="C247" s="9"/>
      <c r="D247" s="9"/>
      <c r="E247" s="9"/>
      <c r="F247" s="9"/>
      <c r="G247" s="9"/>
      <c r="H247" s="9"/>
      <c r="I247" s="9"/>
      <c r="J247" s="9"/>
      <c r="K247" s="9"/>
      <c r="L247" s="10"/>
      <c r="M247" s="10"/>
      <c r="N247" s="10"/>
      <c r="O247" s="7"/>
    </row>
    <row r="248" spans="1:15" ht="15.75" x14ac:dyDescent="0.25">
      <c r="A248" s="7"/>
      <c r="B248" s="8"/>
      <c r="C248" s="9"/>
      <c r="D248" s="9"/>
      <c r="E248" s="9"/>
      <c r="F248" s="9"/>
      <c r="G248" s="9"/>
      <c r="H248" s="9"/>
      <c r="I248" s="9"/>
      <c r="J248" s="9"/>
      <c r="K248" s="9"/>
      <c r="L248" s="10"/>
      <c r="M248" s="10"/>
      <c r="N248" s="10"/>
      <c r="O248" s="7"/>
    </row>
    <row r="249" spans="1:15" ht="15.75" x14ac:dyDescent="0.25">
      <c r="A249" s="34"/>
      <c r="B249" s="35"/>
      <c r="C249" s="34"/>
      <c r="D249" s="34"/>
      <c r="E249" s="34"/>
      <c r="F249" s="34"/>
      <c r="G249" s="34"/>
      <c r="H249" s="34"/>
      <c r="I249" s="34"/>
      <c r="J249" s="34"/>
      <c r="K249" s="34"/>
      <c r="L249" s="34"/>
      <c r="M249" s="35"/>
      <c r="N249" s="35"/>
      <c r="O249" s="34"/>
    </row>
    <row r="250" spans="1:15" ht="15.75" x14ac:dyDescent="0.25">
      <c r="A250" s="7"/>
      <c r="B250" s="8"/>
      <c r="C250" s="9"/>
      <c r="D250" s="9"/>
      <c r="E250" s="9"/>
      <c r="F250" s="9"/>
      <c r="G250" s="9"/>
      <c r="H250" s="9"/>
      <c r="I250" s="9"/>
      <c r="J250" s="9"/>
      <c r="K250" s="9"/>
      <c r="L250" s="10"/>
      <c r="M250" s="10"/>
      <c r="N250" s="10"/>
      <c r="O250" s="7"/>
    </row>
    <row r="251" spans="1:15" ht="47.25" x14ac:dyDescent="0.25">
      <c r="A251" s="25" t="s">
        <v>48</v>
      </c>
      <c r="B251" s="26" t="s">
        <v>49</v>
      </c>
      <c r="C251" s="1092" t="s">
        <v>50</v>
      </c>
      <c r="D251" s="1092"/>
      <c r="E251" s="1092"/>
      <c r="F251" s="1092" t="s">
        <v>53</v>
      </c>
      <c r="G251" s="1092"/>
      <c r="H251" s="1092" t="s">
        <v>54</v>
      </c>
      <c r="I251" s="1092"/>
      <c r="J251" s="26" t="s">
        <v>55</v>
      </c>
      <c r="K251" s="1092" t="s">
        <v>56</v>
      </c>
      <c r="L251" s="1092"/>
      <c r="M251" s="1093" t="s">
        <v>57</v>
      </c>
      <c r="N251" s="1094"/>
      <c r="O251" s="1095"/>
    </row>
    <row r="252" spans="1:15" ht="63" x14ac:dyDescent="0.25">
      <c r="A252" s="109" t="s">
        <v>92</v>
      </c>
      <c r="B252" s="63">
        <v>50</v>
      </c>
      <c r="C252" s="2468" t="s">
        <v>160</v>
      </c>
      <c r="D252" s="2469"/>
      <c r="E252" s="2470"/>
      <c r="F252" s="2468" t="s">
        <v>161</v>
      </c>
      <c r="G252" s="2470"/>
      <c r="H252" s="2471" t="s">
        <v>162</v>
      </c>
      <c r="I252" s="2472"/>
      <c r="J252" s="64">
        <v>1</v>
      </c>
      <c r="K252" s="2473" t="s">
        <v>139</v>
      </c>
      <c r="L252" s="2474"/>
      <c r="M252" s="1109" t="s">
        <v>140</v>
      </c>
      <c r="N252" s="1109"/>
      <c r="O252" s="1109"/>
    </row>
    <row r="253" spans="1:15" ht="15.75" x14ac:dyDescent="0.25">
      <c r="A253" s="1110" t="s">
        <v>67</v>
      </c>
      <c r="B253" s="1111"/>
      <c r="C253" s="2468" t="s">
        <v>163</v>
      </c>
      <c r="D253" s="2469"/>
      <c r="E253" s="2469"/>
      <c r="F253" s="2469"/>
      <c r="G253" s="2470"/>
      <c r="H253" s="1122" t="s">
        <v>98</v>
      </c>
      <c r="I253" s="1114"/>
      <c r="J253" s="1115"/>
      <c r="K253" s="2468" t="s">
        <v>164</v>
      </c>
      <c r="L253" s="2469"/>
      <c r="M253" s="2469"/>
      <c r="N253" s="2469"/>
      <c r="O253" s="2470"/>
    </row>
    <row r="254" spans="1:15" ht="15.75" x14ac:dyDescent="0.25">
      <c r="A254" s="1096" t="s">
        <v>71</v>
      </c>
      <c r="B254" s="1097"/>
      <c r="C254" s="1097"/>
      <c r="D254" s="1097"/>
      <c r="E254" s="1097"/>
      <c r="F254" s="1098"/>
      <c r="G254" s="1099" t="s">
        <v>72</v>
      </c>
      <c r="H254" s="1099"/>
      <c r="I254" s="1099"/>
      <c r="J254" s="1099"/>
      <c r="K254" s="1099"/>
      <c r="L254" s="1099"/>
      <c r="M254" s="1099"/>
      <c r="N254" s="1099"/>
      <c r="O254" s="1099"/>
    </row>
    <row r="255" spans="1:15" x14ac:dyDescent="0.25">
      <c r="A255" s="1100" t="s">
        <v>165</v>
      </c>
      <c r="B255" s="1101"/>
      <c r="C255" s="1101"/>
      <c r="D255" s="1101"/>
      <c r="E255" s="1101"/>
      <c r="F255" s="1101"/>
      <c r="G255" s="1104" t="s">
        <v>166</v>
      </c>
      <c r="H255" s="1104"/>
      <c r="I255" s="1104"/>
      <c r="J255" s="1104"/>
      <c r="K255" s="1104"/>
      <c r="L255" s="1104"/>
      <c r="M255" s="1104"/>
      <c r="N255" s="1104"/>
      <c r="O255" s="1104"/>
    </row>
    <row r="256" spans="1:15" x14ac:dyDescent="0.25">
      <c r="A256" s="1102"/>
      <c r="B256" s="1103"/>
      <c r="C256" s="1103"/>
      <c r="D256" s="1103"/>
      <c r="E256" s="1103"/>
      <c r="F256" s="1103"/>
      <c r="G256" s="1104"/>
      <c r="H256" s="1104"/>
      <c r="I256" s="1104"/>
      <c r="J256" s="1104"/>
      <c r="K256" s="1104"/>
      <c r="L256" s="1104"/>
      <c r="M256" s="1104"/>
      <c r="N256" s="1104"/>
      <c r="O256" s="1104"/>
    </row>
    <row r="257" spans="1:15" ht="15.75" x14ac:dyDescent="0.25">
      <c r="A257" s="1096" t="s">
        <v>75</v>
      </c>
      <c r="B257" s="1097"/>
      <c r="C257" s="1097"/>
      <c r="D257" s="1097"/>
      <c r="E257" s="1097"/>
      <c r="F257" s="1097"/>
      <c r="G257" s="1099" t="s">
        <v>76</v>
      </c>
      <c r="H257" s="1099"/>
      <c r="I257" s="1099"/>
      <c r="J257" s="1099"/>
      <c r="K257" s="1099"/>
      <c r="L257" s="1099"/>
      <c r="M257" s="1099"/>
      <c r="N257" s="1099"/>
      <c r="O257" s="1099"/>
    </row>
    <row r="258" spans="1:15" x14ac:dyDescent="0.25">
      <c r="A258" s="1123" t="s">
        <v>144</v>
      </c>
      <c r="B258" s="1123"/>
      <c r="C258" s="1123"/>
      <c r="D258" s="1123"/>
      <c r="E258" s="1123"/>
      <c r="F258" s="1123"/>
      <c r="G258" s="1123" t="s">
        <v>144</v>
      </c>
      <c r="H258" s="1123"/>
      <c r="I258" s="1123"/>
      <c r="J258" s="1123"/>
      <c r="K258" s="1123"/>
      <c r="L258" s="1123"/>
      <c r="M258" s="1123"/>
      <c r="N258" s="1123"/>
      <c r="O258" s="1123"/>
    </row>
    <row r="259" spans="1:15" x14ac:dyDescent="0.25">
      <c r="A259" s="1123"/>
      <c r="B259" s="1123"/>
      <c r="C259" s="1123"/>
      <c r="D259" s="1123"/>
      <c r="E259" s="1123"/>
      <c r="F259" s="1123"/>
      <c r="G259" s="1123"/>
      <c r="H259" s="1123"/>
      <c r="I259" s="1123"/>
      <c r="J259" s="1123"/>
      <c r="K259" s="1123"/>
      <c r="L259" s="1123"/>
      <c r="M259" s="1123"/>
      <c r="N259" s="1123"/>
      <c r="O259" s="1123"/>
    </row>
    <row r="260" spans="1:15" ht="15.75" x14ac:dyDescent="0.25">
      <c r="A260" s="7"/>
      <c r="B260" s="8"/>
      <c r="C260" s="14"/>
      <c r="D260" s="14"/>
      <c r="E260" s="14"/>
      <c r="F260" s="14"/>
      <c r="G260" s="14"/>
      <c r="H260" s="14"/>
      <c r="I260" s="14"/>
      <c r="J260" s="14"/>
      <c r="K260" s="14"/>
      <c r="L260" s="14"/>
      <c r="M260" s="14"/>
      <c r="N260" s="14"/>
      <c r="O260" s="7"/>
    </row>
    <row r="261" spans="1:15" ht="15.75" x14ac:dyDescent="0.25">
      <c r="A261" s="36" t="s">
        <v>101</v>
      </c>
      <c r="B261" s="36" t="s">
        <v>49</v>
      </c>
      <c r="C261" s="37"/>
      <c r="D261" s="26" t="s">
        <v>78</v>
      </c>
      <c r="E261" s="26" t="s">
        <v>79</v>
      </c>
      <c r="F261" s="26" t="s">
        <v>80</v>
      </c>
      <c r="G261" s="26" t="s">
        <v>81</v>
      </c>
      <c r="H261" s="26" t="s">
        <v>82</v>
      </c>
      <c r="I261" s="26" t="s">
        <v>83</v>
      </c>
      <c r="J261" s="26" t="s">
        <v>84</v>
      </c>
      <c r="K261" s="26" t="s">
        <v>85</v>
      </c>
      <c r="L261" s="26" t="s">
        <v>86</v>
      </c>
      <c r="M261" s="26" t="s">
        <v>87</v>
      </c>
      <c r="N261" s="26" t="s">
        <v>88</v>
      </c>
      <c r="O261" s="26" t="s">
        <v>89</v>
      </c>
    </row>
    <row r="262" spans="1:15" ht="31.5" x14ac:dyDescent="0.25">
      <c r="A262" s="1125" t="s">
        <v>148</v>
      </c>
      <c r="B262" s="1109">
        <v>5</v>
      </c>
      <c r="C262" s="31" t="s">
        <v>90</v>
      </c>
      <c r="D262" s="31">
        <v>20</v>
      </c>
      <c r="E262" s="31">
        <v>40</v>
      </c>
      <c r="F262" s="31">
        <v>60</v>
      </c>
      <c r="G262" s="31">
        <v>80</v>
      </c>
      <c r="H262" s="31">
        <v>100</v>
      </c>
      <c r="I262" s="31"/>
      <c r="J262" s="31"/>
      <c r="K262" s="31"/>
      <c r="L262" s="31"/>
      <c r="M262" s="31"/>
      <c r="N262" s="31"/>
      <c r="O262" s="31"/>
    </row>
    <row r="263" spans="1:15" x14ac:dyDescent="0.25">
      <c r="A263" s="1126"/>
      <c r="B263" s="1109"/>
      <c r="C263" s="32" t="s">
        <v>91</v>
      </c>
      <c r="D263" s="32">
        <v>20</v>
      </c>
      <c r="E263" s="32">
        <v>40</v>
      </c>
      <c r="F263" s="32">
        <v>60</v>
      </c>
      <c r="G263" s="32">
        <v>80</v>
      </c>
      <c r="H263" s="32">
        <v>100</v>
      </c>
      <c r="I263" s="32"/>
      <c r="J263" s="32"/>
      <c r="K263" s="32"/>
      <c r="L263" s="32"/>
      <c r="M263" s="32"/>
      <c r="N263" s="32"/>
      <c r="O263" s="32"/>
    </row>
    <row r="264" spans="1:15" ht="31.5" x14ac:dyDescent="0.25">
      <c r="A264" s="1125" t="s">
        <v>103</v>
      </c>
      <c r="B264" s="1109">
        <v>5</v>
      </c>
      <c r="C264" s="31" t="s">
        <v>90</v>
      </c>
      <c r="D264" s="31">
        <v>20</v>
      </c>
      <c r="E264" s="31">
        <v>40</v>
      </c>
      <c r="F264" s="31">
        <v>60</v>
      </c>
      <c r="G264" s="31">
        <v>80</v>
      </c>
      <c r="H264" s="31">
        <v>100</v>
      </c>
      <c r="I264" s="31"/>
      <c r="J264" s="31"/>
      <c r="K264" s="31"/>
      <c r="L264" s="31"/>
      <c r="M264" s="31"/>
      <c r="N264" s="31"/>
      <c r="O264" s="31"/>
    </row>
    <row r="265" spans="1:15" x14ac:dyDescent="0.25">
      <c r="A265" s="1126"/>
      <c r="B265" s="1109"/>
      <c r="C265" s="32" t="s">
        <v>91</v>
      </c>
      <c r="D265" s="32">
        <v>0</v>
      </c>
      <c r="E265" s="32">
        <v>40</v>
      </c>
      <c r="F265" s="32">
        <v>60</v>
      </c>
      <c r="G265" s="32">
        <v>80</v>
      </c>
      <c r="H265" s="32">
        <v>100</v>
      </c>
      <c r="I265" s="32"/>
      <c r="J265" s="32"/>
      <c r="K265" s="32"/>
      <c r="L265" s="32"/>
      <c r="M265" s="32"/>
      <c r="N265" s="32"/>
      <c r="O265" s="32"/>
    </row>
    <row r="266" spans="1:15" ht="31.5" x14ac:dyDescent="0.25">
      <c r="A266" s="1125" t="s">
        <v>104</v>
      </c>
      <c r="B266" s="1109">
        <v>5</v>
      </c>
      <c r="C266" s="31" t="s">
        <v>90</v>
      </c>
      <c r="D266" s="31"/>
      <c r="E266" s="31"/>
      <c r="F266" s="31">
        <v>20</v>
      </c>
      <c r="G266" s="31">
        <v>40</v>
      </c>
      <c r="H266" s="31">
        <v>60</v>
      </c>
      <c r="I266" s="31">
        <v>80</v>
      </c>
      <c r="J266" s="31">
        <v>100</v>
      </c>
      <c r="K266" s="31"/>
      <c r="L266" s="31"/>
      <c r="M266" s="31"/>
      <c r="N266" s="31"/>
      <c r="O266" s="31"/>
    </row>
    <row r="267" spans="1:15" x14ac:dyDescent="0.25">
      <c r="A267" s="1126"/>
      <c r="B267" s="1109"/>
      <c r="C267" s="32" t="s">
        <v>91</v>
      </c>
      <c r="D267" s="32"/>
      <c r="E267" s="32"/>
      <c r="F267" s="32">
        <v>20</v>
      </c>
      <c r="G267" s="32">
        <v>40</v>
      </c>
      <c r="H267" s="32">
        <v>60</v>
      </c>
      <c r="I267" s="32">
        <v>80</v>
      </c>
      <c r="J267" s="32">
        <v>100</v>
      </c>
      <c r="K267" s="32"/>
      <c r="L267" s="32"/>
      <c r="M267" s="32"/>
      <c r="N267" s="32"/>
      <c r="O267" s="32"/>
    </row>
    <row r="268" spans="1:15" ht="31.5" x14ac:dyDescent="0.25">
      <c r="A268" s="1125" t="s">
        <v>105</v>
      </c>
      <c r="B268" s="1109">
        <v>30</v>
      </c>
      <c r="C268" s="31" t="s">
        <v>90</v>
      </c>
      <c r="D268" s="31"/>
      <c r="E268" s="31"/>
      <c r="F268" s="31">
        <v>20</v>
      </c>
      <c r="G268" s="31"/>
      <c r="H268" s="31">
        <v>40</v>
      </c>
      <c r="I268" s="31"/>
      <c r="J268" s="31">
        <v>60</v>
      </c>
      <c r="K268" s="31"/>
      <c r="L268" s="31">
        <v>80</v>
      </c>
      <c r="M268" s="31"/>
      <c r="N268" s="31">
        <v>100</v>
      </c>
      <c r="O268" s="31"/>
    </row>
    <row r="269" spans="1:15" ht="15.75" x14ac:dyDescent="0.25">
      <c r="A269" s="1126"/>
      <c r="B269" s="1109"/>
      <c r="C269" s="32" t="s">
        <v>91</v>
      </c>
      <c r="D269" s="32"/>
      <c r="E269" s="32"/>
      <c r="F269" s="32">
        <v>20</v>
      </c>
      <c r="G269" s="32"/>
      <c r="H269" s="32">
        <v>40</v>
      </c>
      <c r="I269" s="32"/>
      <c r="J269" s="60">
        <v>60</v>
      </c>
      <c r="K269" s="32"/>
      <c r="L269" s="39">
        <v>80</v>
      </c>
      <c r="M269" s="39"/>
      <c r="N269" s="39"/>
      <c r="O269" s="39"/>
    </row>
    <row r="270" spans="1:15" ht="31.5" x14ac:dyDescent="0.25">
      <c r="A270" s="1125" t="s">
        <v>106</v>
      </c>
      <c r="B270" s="1109">
        <v>5</v>
      </c>
      <c r="C270" s="31" t="s">
        <v>90</v>
      </c>
      <c r="D270" s="31"/>
      <c r="E270" s="31"/>
      <c r="F270" s="31"/>
      <c r="G270" s="31">
        <v>20</v>
      </c>
      <c r="H270" s="31"/>
      <c r="I270" s="31">
        <v>40</v>
      </c>
      <c r="J270" s="31"/>
      <c r="K270" s="31">
        <v>60</v>
      </c>
      <c r="L270" s="31"/>
      <c r="M270" s="31">
        <v>80</v>
      </c>
      <c r="N270" s="31"/>
      <c r="O270" s="31">
        <v>100</v>
      </c>
    </row>
    <row r="271" spans="1:15" ht="15.75" x14ac:dyDescent="0.25">
      <c r="A271" s="1126"/>
      <c r="B271" s="1109"/>
      <c r="C271" s="32" t="s">
        <v>91</v>
      </c>
      <c r="D271" s="32"/>
      <c r="E271" s="32"/>
      <c r="F271" s="32"/>
      <c r="G271" s="32">
        <v>20</v>
      </c>
      <c r="H271" s="32"/>
      <c r="I271" s="32">
        <v>40</v>
      </c>
      <c r="J271" s="32"/>
      <c r="K271" s="61">
        <v>60</v>
      </c>
      <c r="L271" s="32"/>
      <c r="M271" s="39"/>
      <c r="N271" s="39"/>
      <c r="O271" s="39"/>
    </row>
    <row r="272" spans="1:15" ht="31.5" x14ac:dyDescent="0.25">
      <c r="A272" s="1125" t="s">
        <v>107</v>
      </c>
      <c r="B272" s="1109">
        <v>10</v>
      </c>
      <c r="C272" s="31" t="s">
        <v>90</v>
      </c>
      <c r="D272" s="31"/>
      <c r="E272" s="31"/>
      <c r="F272" s="31"/>
      <c r="G272" s="31"/>
      <c r="H272" s="31">
        <v>20</v>
      </c>
      <c r="I272" s="31"/>
      <c r="J272" s="31">
        <v>40</v>
      </c>
      <c r="K272" s="31"/>
      <c r="L272" s="31">
        <v>60</v>
      </c>
      <c r="M272" s="31">
        <v>80</v>
      </c>
      <c r="N272" s="31">
        <v>100</v>
      </c>
      <c r="O272" s="31"/>
    </row>
    <row r="273" spans="1:15" x14ac:dyDescent="0.25">
      <c r="A273" s="1126"/>
      <c r="B273" s="1109"/>
      <c r="C273" s="32" t="s">
        <v>91</v>
      </c>
      <c r="D273" s="32"/>
      <c r="E273" s="32"/>
      <c r="F273" s="32"/>
      <c r="G273" s="32"/>
      <c r="H273" s="32">
        <v>20</v>
      </c>
      <c r="I273" s="32"/>
      <c r="J273" s="32">
        <v>40</v>
      </c>
      <c r="K273" s="32"/>
      <c r="L273" s="39">
        <v>60</v>
      </c>
      <c r="M273" s="39"/>
      <c r="N273" s="32"/>
      <c r="O273" s="32"/>
    </row>
    <row r="274" spans="1:15" ht="31.5" x14ac:dyDescent="0.25">
      <c r="A274" s="1125" t="s">
        <v>108</v>
      </c>
      <c r="B274" s="1109">
        <v>15</v>
      </c>
      <c r="C274" s="31" t="s">
        <v>90</v>
      </c>
      <c r="D274" s="31"/>
      <c r="E274" s="31"/>
      <c r="F274" s="31"/>
      <c r="G274" s="31"/>
      <c r="H274" s="31"/>
      <c r="I274" s="62"/>
      <c r="J274" s="62"/>
      <c r="K274" s="62">
        <v>20</v>
      </c>
      <c r="L274" s="62">
        <v>40</v>
      </c>
      <c r="M274" s="31">
        <v>60</v>
      </c>
      <c r="N274" s="31">
        <v>80</v>
      </c>
      <c r="O274" s="31">
        <v>100</v>
      </c>
    </row>
    <row r="275" spans="1:15" x14ac:dyDescent="0.25">
      <c r="A275" s="1126"/>
      <c r="B275" s="1109"/>
      <c r="C275" s="32" t="s">
        <v>91</v>
      </c>
      <c r="D275" s="32"/>
      <c r="E275" s="32"/>
      <c r="F275" s="32"/>
      <c r="G275" s="32"/>
      <c r="H275" s="32"/>
      <c r="I275" s="32"/>
      <c r="J275" s="32"/>
      <c r="K275" s="32">
        <v>20</v>
      </c>
      <c r="L275" s="39">
        <v>40</v>
      </c>
      <c r="M275" s="39"/>
      <c r="N275" s="39"/>
      <c r="O275" s="39"/>
    </row>
    <row r="276" spans="1:15" ht="31.5" x14ac:dyDescent="0.25">
      <c r="A276" s="1125" t="s">
        <v>109</v>
      </c>
      <c r="B276" s="1109">
        <v>10</v>
      </c>
      <c r="C276" s="31" t="s">
        <v>90</v>
      </c>
      <c r="D276" s="31"/>
      <c r="E276" s="31"/>
      <c r="F276" s="31"/>
      <c r="G276" s="31"/>
      <c r="H276" s="31"/>
      <c r="I276" s="62"/>
      <c r="J276" s="62"/>
      <c r="K276" s="62"/>
      <c r="L276" s="62"/>
      <c r="M276" s="31">
        <v>50</v>
      </c>
      <c r="N276" s="31"/>
      <c r="O276" s="31">
        <v>100</v>
      </c>
    </row>
    <row r="277" spans="1:15" x14ac:dyDescent="0.25">
      <c r="A277" s="1126"/>
      <c r="B277" s="1109"/>
      <c r="C277" s="32" t="s">
        <v>91</v>
      </c>
      <c r="D277" s="32"/>
      <c r="E277" s="32"/>
      <c r="F277" s="32"/>
      <c r="G277" s="32"/>
      <c r="H277" s="32"/>
      <c r="I277" s="32"/>
      <c r="J277" s="32"/>
      <c r="K277" s="32"/>
      <c r="L277" s="32"/>
      <c r="M277" s="39"/>
      <c r="N277" s="39"/>
      <c r="O277" s="39"/>
    </row>
    <row r="278" spans="1:15" ht="31.5" x14ac:dyDescent="0.25">
      <c r="A278" s="1125" t="s">
        <v>110</v>
      </c>
      <c r="B278" s="2217">
        <v>10</v>
      </c>
      <c r="C278" s="31" t="s">
        <v>90</v>
      </c>
      <c r="D278" s="31"/>
      <c r="E278" s="31"/>
      <c r="F278" s="31"/>
      <c r="G278" s="31"/>
      <c r="H278" s="31"/>
      <c r="I278" s="62"/>
      <c r="J278" s="62"/>
      <c r="K278" s="62"/>
      <c r="L278" s="62"/>
      <c r="M278" s="62"/>
      <c r="N278" s="62"/>
      <c r="O278" s="62">
        <v>100</v>
      </c>
    </row>
    <row r="279" spans="1:15" x14ac:dyDescent="0.25">
      <c r="A279" s="1126"/>
      <c r="B279" s="2218"/>
      <c r="C279" s="32" t="s">
        <v>91</v>
      </c>
      <c r="D279" s="32"/>
      <c r="E279" s="32"/>
      <c r="F279" s="32"/>
      <c r="G279" s="32"/>
      <c r="H279" s="32"/>
      <c r="I279" s="32"/>
      <c r="J279" s="32"/>
      <c r="K279" s="32"/>
      <c r="L279" s="32"/>
      <c r="M279" s="32"/>
      <c r="N279" s="32"/>
      <c r="O279" s="32"/>
    </row>
    <row r="280" spans="1:15" ht="31.5" x14ac:dyDescent="0.25">
      <c r="A280" s="1125" t="s">
        <v>111</v>
      </c>
      <c r="B280" s="1109">
        <v>5</v>
      </c>
      <c r="C280" s="31" t="s">
        <v>90</v>
      </c>
      <c r="D280" s="31"/>
      <c r="E280" s="31"/>
      <c r="F280" s="31"/>
      <c r="G280" s="31"/>
      <c r="H280" s="31"/>
      <c r="I280" s="31"/>
      <c r="J280" s="31"/>
      <c r="K280" s="31"/>
      <c r="L280" s="31"/>
      <c r="M280" s="31"/>
      <c r="N280" s="31"/>
      <c r="O280" s="31">
        <v>100</v>
      </c>
    </row>
    <row r="281" spans="1:15" x14ac:dyDescent="0.25">
      <c r="A281" s="1126"/>
      <c r="B281" s="1109"/>
      <c r="C281" s="32" t="s">
        <v>91</v>
      </c>
      <c r="D281" s="32"/>
      <c r="E281" s="32"/>
      <c r="F281" s="32"/>
      <c r="G281" s="32"/>
      <c r="H281" s="32"/>
      <c r="I281" s="32"/>
      <c r="J281" s="32"/>
      <c r="K281" s="32"/>
      <c r="L281" s="32"/>
      <c r="M281" s="32"/>
      <c r="N281" s="32"/>
      <c r="O281" s="32"/>
    </row>
    <row r="282" spans="1:15" x14ac:dyDescent="0.25">
      <c r="A282" s="42"/>
      <c r="B282" s="42"/>
      <c r="C282" s="43"/>
      <c r="D282" s="43"/>
      <c r="E282" s="43"/>
      <c r="F282" s="43"/>
      <c r="G282" s="43"/>
      <c r="H282" s="43"/>
      <c r="I282" s="43"/>
      <c r="J282" s="43"/>
      <c r="K282" s="43"/>
      <c r="L282" s="43"/>
      <c r="M282" s="43"/>
      <c r="N282" s="43"/>
      <c r="O282" s="43"/>
    </row>
    <row r="283" spans="1:15" ht="15.75" x14ac:dyDescent="0.25">
      <c r="A283" s="34"/>
      <c r="B283" s="35"/>
      <c r="C283" s="34"/>
      <c r="D283" s="34"/>
      <c r="E283" s="34"/>
      <c r="F283" s="34"/>
      <c r="G283" s="34"/>
      <c r="H283" s="34"/>
      <c r="I283" s="34"/>
      <c r="J283" s="34"/>
      <c r="K283" s="34"/>
      <c r="L283" s="34"/>
      <c r="M283" s="35"/>
      <c r="N283" s="35"/>
      <c r="O283" s="34"/>
    </row>
    <row r="284" spans="1:15" ht="31.5" x14ac:dyDescent="0.25">
      <c r="A284" s="6" t="s">
        <v>7</v>
      </c>
      <c r="B284" s="2438" t="s">
        <v>128</v>
      </c>
      <c r="C284" s="2436"/>
      <c r="D284" s="2436"/>
      <c r="E284" s="2436"/>
      <c r="F284" s="2436"/>
      <c r="G284" s="2436"/>
      <c r="H284" s="2436"/>
      <c r="I284" s="2436"/>
      <c r="J284" s="2436"/>
      <c r="K284" s="2436"/>
      <c r="L284" s="2436"/>
      <c r="M284" s="2436"/>
      <c r="N284" s="2436"/>
      <c r="O284" s="2437"/>
    </row>
    <row r="285" spans="1:15" ht="31.5" x14ac:dyDescent="0.25">
      <c r="A285" s="11" t="s">
        <v>129</v>
      </c>
      <c r="B285" s="1077" t="s">
        <v>167</v>
      </c>
      <c r="C285" s="1078"/>
      <c r="D285" s="1078"/>
      <c r="E285" s="1078"/>
      <c r="F285" s="1078"/>
      <c r="G285" s="1078"/>
      <c r="H285" s="1078"/>
      <c r="I285" s="1078"/>
      <c r="J285" s="1079"/>
      <c r="K285" s="1080" t="s">
        <v>11</v>
      </c>
      <c r="L285" s="1080"/>
      <c r="M285" s="1080"/>
      <c r="N285" s="1080"/>
      <c r="O285" s="12">
        <v>0.04</v>
      </c>
    </row>
    <row r="286" spans="1:15" ht="15.75" x14ac:dyDescent="0.25">
      <c r="A286" s="13"/>
      <c r="B286" s="14"/>
      <c r="C286" s="15"/>
      <c r="D286" s="15"/>
      <c r="E286" s="15"/>
      <c r="F286" s="15"/>
      <c r="G286" s="15"/>
      <c r="H286" s="15"/>
      <c r="I286" s="15"/>
      <c r="J286" s="15"/>
      <c r="K286" s="15"/>
      <c r="L286" s="15"/>
      <c r="M286" s="15"/>
      <c r="N286" s="15"/>
      <c r="O286" s="13"/>
    </row>
    <row r="287" spans="1:15" ht="31.5" x14ac:dyDescent="0.25">
      <c r="A287" s="11" t="s">
        <v>168</v>
      </c>
      <c r="B287" s="1077" t="s">
        <v>167</v>
      </c>
      <c r="C287" s="1078"/>
      <c r="D287" s="1078"/>
      <c r="E287" s="1078"/>
      <c r="F287" s="1078"/>
      <c r="G287" s="1078"/>
      <c r="H287" s="1078"/>
      <c r="I287" s="1078"/>
      <c r="J287" s="1078"/>
      <c r="K287" s="1078"/>
      <c r="L287" s="1078"/>
      <c r="M287" s="1078"/>
      <c r="N287" s="1078"/>
      <c r="O287" s="1079"/>
    </row>
    <row r="288" spans="1:15" ht="47.25" x14ac:dyDescent="0.25">
      <c r="A288" s="16"/>
      <c r="B288" s="17"/>
      <c r="C288" s="18"/>
      <c r="D288" s="18"/>
      <c r="E288" s="1579" t="s">
        <v>14</v>
      </c>
      <c r="F288" s="1579"/>
      <c r="G288" s="1579"/>
      <c r="H288" s="1579"/>
      <c r="I288" s="19" t="s">
        <v>15</v>
      </c>
      <c r="J288" s="20"/>
      <c r="K288" s="20"/>
      <c r="L288" s="1579" t="s">
        <v>16</v>
      </c>
      <c r="M288" s="1579"/>
      <c r="N288" s="1579"/>
      <c r="O288" s="19" t="s">
        <v>15</v>
      </c>
    </row>
    <row r="289" spans="1:15" x14ac:dyDescent="0.25">
      <c r="A289" s="1580" t="s">
        <v>17</v>
      </c>
      <c r="B289" s="1581"/>
      <c r="C289" s="1581"/>
      <c r="D289" s="1582"/>
      <c r="E289" s="1272" t="s">
        <v>169</v>
      </c>
      <c r="F289" s="1272"/>
      <c r="G289" s="1272"/>
      <c r="H289" s="1272"/>
      <c r="I289" s="72">
        <v>40</v>
      </c>
      <c r="J289" s="1580" t="s">
        <v>19</v>
      </c>
      <c r="K289" s="1582"/>
      <c r="L289" s="2445" t="s">
        <v>170</v>
      </c>
      <c r="M289" s="2445"/>
      <c r="N289" s="2445"/>
      <c r="O289" s="72">
        <v>25</v>
      </c>
    </row>
    <row r="290" spans="1:15" x14ac:dyDescent="0.25">
      <c r="A290" s="1583"/>
      <c r="B290" s="1584"/>
      <c r="C290" s="1584"/>
      <c r="D290" s="1585"/>
      <c r="E290" s="2445" t="s">
        <v>170</v>
      </c>
      <c r="F290" s="2445"/>
      <c r="G290" s="2445"/>
      <c r="H290" s="2445"/>
      <c r="I290" s="72">
        <v>75</v>
      </c>
      <c r="J290" s="1583"/>
      <c r="K290" s="1585"/>
      <c r="L290" s="1272" t="s">
        <v>171</v>
      </c>
      <c r="M290" s="1272"/>
      <c r="N290" s="1272"/>
      <c r="O290" s="72">
        <v>100</v>
      </c>
    </row>
    <row r="291" spans="1:15" x14ac:dyDescent="0.25">
      <c r="A291" s="1583"/>
      <c r="B291" s="1584"/>
      <c r="C291" s="1584"/>
      <c r="D291" s="1585"/>
      <c r="E291" s="1272"/>
      <c r="F291" s="1272"/>
      <c r="G291" s="1272"/>
      <c r="H291" s="1272"/>
      <c r="I291" s="21"/>
      <c r="J291" s="1583"/>
      <c r="K291" s="1585"/>
      <c r="L291" s="1272"/>
      <c r="M291" s="1272"/>
      <c r="N291" s="1272"/>
      <c r="O291" s="21"/>
    </row>
    <row r="292" spans="1:15" x14ac:dyDescent="0.25">
      <c r="A292" s="1583"/>
      <c r="B292" s="1584"/>
      <c r="C292" s="1584"/>
      <c r="D292" s="1585"/>
      <c r="E292" s="1272"/>
      <c r="F292" s="1272"/>
      <c r="G292" s="1272"/>
      <c r="H292" s="1272"/>
      <c r="I292" s="21"/>
      <c r="J292" s="1583"/>
      <c r="K292" s="1585"/>
      <c r="L292" s="1272"/>
      <c r="M292" s="1272"/>
      <c r="N292" s="1272"/>
      <c r="O292" s="21"/>
    </row>
    <row r="293" spans="1:15" x14ac:dyDescent="0.25">
      <c r="A293" s="1583"/>
      <c r="B293" s="1584"/>
      <c r="C293" s="1584"/>
      <c r="D293" s="1585"/>
      <c r="E293" s="1272"/>
      <c r="F293" s="1272"/>
      <c r="G293" s="1272"/>
      <c r="H293" s="1272"/>
      <c r="I293" s="21"/>
      <c r="J293" s="1583"/>
      <c r="K293" s="1585"/>
      <c r="L293" s="1272"/>
      <c r="M293" s="1272"/>
      <c r="N293" s="1272"/>
      <c r="O293" s="21"/>
    </row>
    <row r="294" spans="1:15" x14ac:dyDescent="0.25">
      <c r="A294" s="1583"/>
      <c r="B294" s="1584"/>
      <c r="C294" s="1584"/>
      <c r="D294" s="1585"/>
      <c r="E294" s="1272"/>
      <c r="F294" s="1272"/>
      <c r="G294" s="1272"/>
      <c r="H294" s="1272"/>
      <c r="I294" s="21"/>
      <c r="J294" s="1583"/>
      <c r="K294" s="1585"/>
      <c r="L294" s="1272"/>
      <c r="M294" s="1272"/>
      <c r="N294" s="1272"/>
      <c r="O294" s="21"/>
    </row>
    <row r="295" spans="1:15" x14ac:dyDescent="0.25">
      <c r="A295" s="1583"/>
      <c r="B295" s="1584"/>
      <c r="C295" s="1584"/>
      <c r="D295" s="1585"/>
      <c r="E295" s="1272"/>
      <c r="F295" s="1272"/>
      <c r="G295" s="1272"/>
      <c r="H295" s="1272"/>
      <c r="I295" s="21"/>
      <c r="J295" s="1583"/>
      <c r="K295" s="1585"/>
      <c r="L295" s="1272"/>
      <c r="M295" s="1272"/>
      <c r="N295" s="1272"/>
      <c r="O295" s="21"/>
    </row>
    <row r="296" spans="1:15" x14ac:dyDescent="0.25">
      <c r="A296" s="1586"/>
      <c r="B296" s="1587"/>
      <c r="C296" s="1587"/>
      <c r="D296" s="1588"/>
      <c r="E296" s="1272"/>
      <c r="F296" s="1272"/>
      <c r="G296" s="1272"/>
      <c r="H296" s="1272"/>
      <c r="I296" s="21"/>
      <c r="J296" s="1586"/>
      <c r="K296" s="1588"/>
      <c r="L296" s="1272"/>
      <c r="M296" s="1272"/>
      <c r="N296" s="1272"/>
      <c r="O296" s="21"/>
    </row>
    <row r="297" spans="1:15" ht="15.75" x14ac:dyDescent="0.25">
      <c r="A297" s="13"/>
      <c r="B297" s="14"/>
      <c r="C297" s="15"/>
      <c r="D297" s="15"/>
      <c r="E297" s="15"/>
      <c r="F297" s="15"/>
      <c r="G297" s="15"/>
      <c r="H297" s="15"/>
      <c r="I297" s="15"/>
      <c r="J297" s="15"/>
      <c r="K297" s="15"/>
      <c r="L297" s="15"/>
      <c r="M297" s="15"/>
      <c r="N297" s="15"/>
      <c r="O297" s="13"/>
    </row>
    <row r="298" spans="1:15" ht="47.25" x14ac:dyDescent="0.25">
      <c r="A298" s="25" t="s">
        <v>48</v>
      </c>
      <c r="B298" s="26" t="s">
        <v>49</v>
      </c>
      <c r="C298" s="71" t="s">
        <v>50</v>
      </c>
      <c r="D298" s="25" t="s">
        <v>51</v>
      </c>
      <c r="E298" s="25" t="s">
        <v>52</v>
      </c>
      <c r="F298" s="1092" t="s">
        <v>53</v>
      </c>
      <c r="G298" s="1092"/>
      <c r="H298" s="1092" t="s">
        <v>54</v>
      </c>
      <c r="I298" s="1092"/>
      <c r="J298" s="26" t="s">
        <v>55</v>
      </c>
      <c r="K298" s="1092" t="s">
        <v>56</v>
      </c>
      <c r="L298" s="1092"/>
      <c r="M298" s="1093" t="s">
        <v>57</v>
      </c>
      <c r="N298" s="1094"/>
      <c r="O298" s="1095"/>
    </row>
    <row r="299" spans="1:15" ht="76.5" x14ac:dyDescent="0.25">
      <c r="A299" s="109" t="s">
        <v>58</v>
      </c>
      <c r="B299" s="28">
        <v>50</v>
      </c>
      <c r="C299" s="111" t="s">
        <v>172</v>
      </c>
      <c r="D299" s="68" t="s">
        <v>60</v>
      </c>
      <c r="E299" s="68" t="s">
        <v>61</v>
      </c>
      <c r="F299" s="1139" t="s">
        <v>62</v>
      </c>
      <c r="G299" s="1139"/>
      <c r="H299" s="2471" t="s">
        <v>138</v>
      </c>
      <c r="I299" s="2472"/>
      <c r="J299" s="64">
        <v>200</v>
      </c>
      <c r="K299" s="1108" t="s">
        <v>139</v>
      </c>
      <c r="L299" s="1108"/>
      <c r="M299" s="1109" t="s">
        <v>156</v>
      </c>
      <c r="N299" s="1109"/>
      <c r="O299" s="1109"/>
    </row>
    <row r="300" spans="1:15" ht="15.75" x14ac:dyDescent="0.25">
      <c r="A300" s="1110" t="s">
        <v>67</v>
      </c>
      <c r="B300" s="1111"/>
      <c r="C300" s="2468" t="s">
        <v>173</v>
      </c>
      <c r="D300" s="2469"/>
      <c r="E300" s="2469"/>
      <c r="F300" s="2469"/>
      <c r="G300" s="2470"/>
      <c r="H300" s="1113" t="s">
        <v>69</v>
      </c>
      <c r="I300" s="1114"/>
      <c r="J300" s="1115"/>
      <c r="K300" s="1135" t="s">
        <v>70</v>
      </c>
      <c r="L300" s="1116"/>
      <c r="M300" s="1116"/>
      <c r="N300" s="1116"/>
      <c r="O300" s="1117"/>
    </row>
    <row r="301" spans="1:15" ht="15.75" x14ac:dyDescent="0.25">
      <c r="A301" s="44"/>
      <c r="B301" s="48"/>
      <c r="C301" s="49"/>
      <c r="D301" s="49"/>
      <c r="E301" s="49"/>
      <c r="F301" s="49"/>
      <c r="G301" s="50"/>
      <c r="H301" s="51"/>
      <c r="I301" s="52"/>
      <c r="J301" s="53"/>
      <c r="K301" s="54"/>
      <c r="L301" s="54"/>
      <c r="M301" s="54"/>
      <c r="N301" s="54"/>
      <c r="O301" s="55"/>
    </row>
    <row r="302" spans="1:15" ht="15.75" x14ac:dyDescent="0.25">
      <c r="A302" s="1096" t="s">
        <v>71</v>
      </c>
      <c r="B302" s="1097"/>
      <c r="C302" s="1097"/>
      <c r="D302" s="1097"/>
      <c r="E302" s="1097"/>
      <c r="F302" s="1098"/>
      <c r="G302" s="1099" t="s">
        <v>72</v>
      </c>
      <c r="H302" s="1099"/>
      <c r="I302" s="1099"/>
      <c r="J302" s="1099"/>
      <c r="K302" s="1099"/>
      <c r="L302" s="1099"/>
      <c r="M302" s="1099"/>
      <c r="N302" s="1099"/>
      <c r="O302" s="1099"/>
    </row>
    <row r="303" spans="1:15" x14ac:dyDescent="0.25">
      <c r="A303" s="1100" t="s">
        <v>174</v>
      </c>
      <c r="B303" s="1101"/>
      <c r="C303" s="1101"/>
      <c r="D303" s="1101"/>
      <c r="E303" s="1101"/>
      <c r="F303" s="1101"/>
      <c r="G303" s="1104" t="s">
        <v>166</v>
      </c>
      <c r="H303" s="1104"/>
      <c r="I303" s="1104"/>
      <c r="J303" s="1104"/>
      <c r="K303" s="1104"/>
      <c r="L303" s="1104"/>
      <c r="M303" s="1104"/>
      <c r="N303" s="1104"/>
      <c r="O303" s="1104"/>
    </row>
    <row r="304" spans="1:15" x14ac:dyDescent="0.25">
      <c r="A304" s="1102"/>
      <c r="B304" s="1103"/>
      <c r="C304" s="1103"/>
      <c r="D304" s="1103"/>
      <c r="E304" s="1103"/>
      <c r="F304" s="1103"/>
      <c r="G304" s="1104"/>
      <c r="H304" s="1104"/>
      <c r="I304" s="1104"/>
      <c r="J304" s="1104"/>
      <c r="K304" s="1104"/>
      <c r="L304" s="1104"/>
      <c r="M304" s="1104"/>
      <c r="N304" s="1104"/>
      <c r="O304" s="1104"/>
    </row>
    <row r="305" spans="1:15" ht="15.75" x14ac:dyDescent="0.25">
      <c r="A305" s="1096" t="s">
        <v>75</v>
      </c>
      <c r="B305" s="1097"/>
      <c r="C305" s="1097"/>
      <c r="D305" s="1097"/>
      <c r="E305" s="1097"/>
      <c r="F305" s="1097"/>
      <c r="G305" s="1099" t="s">
        <v>76</v>
      </c>
      <c r="H305" s="1099"/>
      <c r="I305" s="1099"/>
      <c r="J305" s="1099"/>
      <c r="K305" s="1099"/>
      <c r="L305" s="1099"/>
      <c r="M305" s="1099"/>
      <c r="N305" s="1099"/>
      <c r="O305" s="1099"/>
    </row>
    <row r="306" spans="1:15" x14ac:dyDescent="0.25">
      <c r="A306" s="1123" t="s">
        <v>144</v>
      </c>
      <c r="B306" s="1123"/>
      <c r="C306" s="1123"/>
      <c r="D306" s="1123"/>
      <c r="E306" s="1123"/>
      <c r="F306" s="1123"/>
      <c r="G306" s="1123" t="s">
        <v>144</v>
      </c>
      <c r="H306" s="1123"/>
      <c r="I306" s="1123"/>
      <c r="J306" s="1123"/>
      <c r="K306" s="1123"/>
      <c r="L306" s="1123"/>
      <c r="M306" s="1123"/>
      <c r="N306" s="1123"/>
      <c r="O306" s="1123"/>
    </row>
    <row r="307" spans="1:15" x14ac:dyDescent="0.25">
      <c r="A307" s="1123"/>
      <c r="B307" s="1123"/>
      <c r="C307" s="1123"/>
      <c r="D307" s="1123"/>
      <c r="E307" s="1123"/>
      <c r="F307" s="1123"/>
      <c r="G307" s="1123"/>
      <c r="H307" s="1123"/>
      <c r="I307" s="1123"/>
      <c r="J307" s="1123"/>
      <c r="K307" s="1123"/>
      <c r="L307" s="1123"/>
      <c r="M307" s="1123"/>
      <c r="N307" s="1123"/>
      <c r="O307" s="1123"/>
    </row>
    <row r="308" spans="1:15" x14ac:dyDescent="0.25">
      <c r="A308" s="56"/>
      <c r="B308" s="56"/>
      <c r="C308" s="56"/>
      <c r="D308" s="57"/>
      <c r="E308" s="58"/>
      <c r="F308" s="58"/>
      <c r="G308" s="58"/>
      <c r="H308" s="58"/>
      <c r="I308" s="58"/>
      <c r="J308" s="58"/>
      <c r="K308" s="58"/>
      <c r="L308" s="58"/>
      <c r="M308" s="58"/>
      <c r="N308" s="58"/>
      <c r="O308" s="59"/>
    </row>
    <row r="309" spans="1:15" ht="15.75" x14ac:dyDescent="0.25">
      <c r="A309" s="14"/>
      <c r="B309" s="14"/>
      <c r="C309" s="7"/>
      <c r="D309" s="1093" t="s">
        <v>125</v>
      </c>
      <c r="E309" s="1124"/>
      <c r="F309" s="1124"/>
      <c r="G309" s="1124"/>
      <c r="H309" s="1124"/>
      <c r="I309" s="1124"/>
      <c r="J309" s="1124"/>
      <c r="K309" s="1124"/>
      <c r="L309" s="1124"/>
      <c r="M309" s="1124"/>
      <c r="N309" s="1124"/>
      <c r="O309" s="1111"/>
    </row>
    <row r="310" spans="1:15" ht="15.75" x14ac:dyDescent="0.25">
      <c r="A310" s="7"/>
      <c r="B310" s="8"/>
      <c r="C310" s="14"/>
      <c r="D310" s="26" t="s">
        <v>78</v>
      </c>
      <c r="E310" s="26" t="s">
        <v>79</v>
      </c>
      <c r="F310" s="26" t="s">
        <v>80</v>
      </c>
      <c r="G310" s="26" t="s">
        <v>81</v>
      </c>
      <c r="H310" s="26" t="s">
        <v>82</v>
      </c>
      <c r="I310" s="26" t="s">
        <v>83</v>
      </c>
      <c r="J310" s="26" t="s">
        <v>84</v>
      </c>
      <c r="K310" s="26" t="s">
        <v>85</v>
      </c>
      <c r="L310" s="26" t="s">
        <v>86</v>
      </c>
      <c r="M310" s="26" t="s">
        <v>87</v>
      </c>
      <c r="N310" s="26" t="s">
        <v>88</v>
      </c>
      <c r="O310" s="26" t="s">
        <v>89</v>
      </c>
    </row>
    <row r="311" spans="1:15" ht="15.75" x14ac:dyDescent="0.25">
      <c r="A311" s="1050" t="s">
        <v>90</v>
      </c>
      <c r="B311" s="1050"/>
      <c r="C311" s="1050"/>
      <c r="D311" s="31"/>
      <c r="E311" s="31"/>
      <c r="F311" s="31"/>
      <c r="G311" s="31"/>
      <c r="H311" s="31"/>
      <c r="I311" s="31"/>
      <c r="J311" s="31"/>
      <c r="K311" s="31"/>
      <c r="L311" s="31"/>
      <c r="M311" s="31"/>
      <c r="N311" s="31"/>
      <c r="O311" s="31">
        <v>100</v>
      </c>
    </row>
    <row r="312" spans="1:15" ht="15.75" x14ac:dyDescent="0.25">
      <c r="A312" s="1051" t="s">
        <v>91</v>
      </c>
      <c r="B312" s="1051"/>
      <c r="C312" s="1051"/>
      <c r="D312" s="32"/>
      <c r="E312" s="32"/>
      <c r="F312" s="32"/>
      <c r="G312" s="32"/>
      <c r="H312" s="32"/>
      <c r="I312" s="32"/>
      <c r="J312" s="60"/>
      <c r="K312" s="32"/>
      <c r="L312" s="32"/>
      <c r="M312" s="33"/>
      <c r="N312" s="32"/>
      <c r="O312" s="32"/>
    </row>
    <row r="313" spans="1:15" ht="15.75" x14ac:dyDescent="0.25">
      <c r="A313" s="7"/>
      <c r="B313" s="8"/>
      <c r="C313" s="9"/>
      <c r="D313" s="9"/>
      <c r="E313" s="9"/>
      <c r="F313" s="9"/>
      <c r="G313" s="9"/>
      <c r="H313" s="9"/>
      <c r="I313" s="9"/>
      <c r="J313" s="9"/>
      <c r="K313" s="9"/>
      <c r="L313" s="10"/>
      <c r="M313" s="10"/>
      <c r="N313" s="10"/>
      <c r="O313" s="7"/>
    </row>
    <row r="314" spans="1:15" ht="15.75" x14ac:dyDescent="0.25">
      <c r="A314" s="7"/>
      <c r="B314" s="8"/>
      <c r="C314" s="9"/>
      <c r="D314" s="9"/>
      <c r="E314" s="9"/>
      <c r="F314" s="9"/>
      <c r="G314" s="9"/>
      <c r="H314" s="9"/>
      <c r="I314" s="9"/>
      <c r="J314" s="9"/>
      <c r="K314" s="9"/>
      <c r="L314" s="10"/>
      <c r="M314" s="10"/>
      <c r="N314" s="10"/>
      <c r="O314" s="7"/>
    </row>
    <row r="315" spans="1:15" ht="47.25" x14ac:dyDescent="0.25">
      <c r="A315" s="25" t="s">
        <v>48</v>
      </c>
      <c r="B315" s="26" t="s">
        <v>49</v>
      </c>
      <c r="C315" s="1092" t="s">
        <v>50</v>
      </c>
      <c r="D315" s="1092"/>
      <c r="E315" s="1092"/>
      <c r="F315" s="1092" t="s">
        <v>53</v>
      </c>
      <c r="G315" s="1092"/>
      <c r="H315" s="1092" t="s">
        <v>54</v>
      </c>
      <c r="I315" s="1092"/>
      <c r="J315" s="26" t="s">
        <v>55</v>
      </c>
      <c r="K315" s="1092" t="s">
        <v>56</v>
      </c>
      <c r="L315" s="1092"/>
      <c r="M315" s="1093" t="s">
        <v>57</v>
      </c>
      <c r="N315" s="1094"/>
      <c r="O315" s="1095"/>
    </row>
    <row r="316" spans="1:15" ht="63" x14ac:dyDescent="0.25">
      <c r="A316" s="109" t="s">
        <v>92</v>
      </c>
      <c r="B316" s="28">
        <v>50</v>
      </c>
      <c r="C316" s="2468" t="s">
        <v>175</v>
      </c>
      <c r="D316" s="2469"/>
      <c r="E316" s="2470"/>
      <c r="F316" s="2468" t="s">
        <v>161</v>
      </c>
      <c r="G316" s="2470"/>
      <c r="H316" s="2471" t="s">
        <v>162</v>
      </c>
      <c r="I316" s="2472"/>
      <c r="J316" s="69">
        <v>1</v>
      </c>
      <c r="K316" s="2473" t="s">
        <v>96</v>
      </c>
      <c r="L316" s="2474"/>
      <c r="M316" s="1109" t="s">
        <v>140</v>
      </c>
      <c r="N316" s="1109"/>
      <c r="O316" s="1109"/>
    </row>
    <row r="317" spans="1:15" ht="15.75" x14ac:dyDescent="0.25">
      <c r="A317" s="1110" t="s">
        <v>67</v>
      </c>
      <c r="B317" s="1111"/>
      <c r="C317" s="2468" t="s">
        <v>176</v>
      </c>
      <c r="D317" s="2469"/>
      <c r="E317" s="2469"/>
      <c r="F317" s="2469"/>
      <c r="G317" s="2470"/>
      <c r="H317" s="1122" t="s">
        <v>98</v>
      </c>
      <c r="I317" s="1114"/>
      <c r="J317" s="1115"/>
      <c r="K317" s="2468" t="s">
        <v>164</v>
      </c>
      <c r="L317" s="2469"/>
      <c r="M317" s="2469"/>
      <c r="N317" s="2469"/>
      <c r="O317" s="2470"/>
    </row>
    <row r="318" spans="1:15" ht="15.75" x14ac:dyDescent="0.25">
      <c r="A318" s="1096" t="s">
        <v>71</v>
      </c>
      <c r="B318" s="1097"/>
      <c r="C318" s="1097"/>
      <c r="D318" s="1097"/>
      <c r="E318" s="1097"/>
      <c r="F318" s="1098"/>
      <c r="G318" s="1099" t="s">
        <v>72</v>
      </c>
      <c r="H318" s="1099"/>
      <c r="I318" s="1099"/>
      <c r="J318" s="1099"/>
      <c r="K318" s="1099"/>
      <c r="L318" s="1099"/>
      <c r="M318" s="1099"/>
      <c r="N318" s="1099"/>
      <c r="O318" s="1099"/>
    </row>
    <row r="319" spans="1:15" x14ac:dyDescent="0.25">
      <c r="A319" s="1100" t="s">
        <v>165</v>
      </c>
      <c r="B319" s="1101"/>
      <c r="C319" s="1101"/>
      <c r="D319" s="1101"/>
      <c r="E319" s="1101"/>
      <c r="F319" s="1101"/>
      <c r="G319" s="1104" t="s">
        <v>159</v>
      </c>
      <c r="H319" s="1104"/>
      <c r="I319" s="1104"/>
      <c r="J319" s="1104"/>
      <c r="K319" s="1104"/>
      <c r="L319" s="1104"/>
      <c r="M319" s="1104"/>
      <c r="N319" s="1104"/>
      <c r="O319" s="1104"/>
    </row>
    <row r="320" spans="1:15" x14ac:dyDescent="0.25">
      <c r="A320" s="1102"/>
      <c r="B320" s="1103"/>
      <c r="C320" s="1103"/>
      <c r="D320" s="1103"/>
      <c r="E320" s="1103"/>
      <c r="F320" s="1103"/>
      <c r="G320" s="1104"/>
      <c r="H320" s="1104"/>
      <c r="I320" s="1104"/>
      <c r="J320" s="1104"/>
      <c r="K320" s="1104"/>
      <c r="L320" s="1104"/>
      <c r="M320" s="1104"/>
      <c r="N320" s="1104"/>
      <c r="O320" s="1104"/>
    </row>
    <row r="321" spans="1:15" ht="15.75" x14ac:dyDescent="0.25">
      <c r="A321" s="1096" t="s">
        <v>75</v>
      </c>
      <c r="B321" s="1097"/>
      <c r="C321" s="1097"/>
      <c r="D321" s="1097"/>
      <c r="E321" s="1097"/>
      <c r="F321" s="1097"/>
      <c r="G321" s="1099" t="s">
        <v>76</v>
      </c>
      <c r="H321" s="1099"/>
      <c r="I321" s="1099"/>
      <c r="J321" s="1099"/>
      <c r="K321" s="1099"/>
      <c r="L321" s="1099"/>
      <c r="M321" s="1099"/>
      <c r="N321" s="1099"/>
      <c r="O321" s="1099"/>
    </row>
    <row r="322" spans="1:15" x14ac:dyDescent="0.25">
      <c r="A322" s="1123" t="s">
        <v>144</v>
      </c>
      <c r="B322" s="1123"/>
      <c r="C322" s="1123"/>
      <c r="D322" s="1123"/>
      <c r="E322" s="1123"/>
      <c r="F322" s="1123"/>
      <c r="G322" s="1123" t="s">
        <v>144</v>
      </c>
      <c r="H322" s="1123"/>
      <c r="I322" s="1123"/>
      <c r="J322" s="1123"/>
      <c r="K322" s="1123"/>
      <c r="L322" s="1123"/>
      <c r="M322" s="1123"/>
      <c r="N322" s="1123"/>
      <c r="O322" s="1123"/>
    </row>
    <row r="323" spans="1:15" x14ac:dyDescent="0.25">
      <c r="A323" s="1123"/>
      <c r="B323" s="1123"/>
      <c r="C323" s="1123"/>
      <c r="D323" s="1123"/>
      <c r="E323" s="1123"/>
      <c r="F323" s="1123"/>
      <c r="G323" s="1123"/>
      <c r="H323" s="1123"/>
      <c r="I323" s="1123"/>
      <c r="J323" s="1123"/>
      <c r="K323" s="1123"/>
      <c r="L323" s="1123"/>
      <c r="M323" s="1123"/>
      <c r="N323" s="1123"/>
      <c r="O323" s="1123"/>
    </row>
    <row r="324" spans="1:15" ht="15.75" x14ac:dyDescent="0.25">
      <c r="A324" s="7"/>
      <c r="B324" s="8"/>
      <c r="C324" s="14"/>
      <c r="D324" s="14"/>
      <c r="E324" s="14"/>
      <c r="F324" s="14"/>
      <c r="G324" s="14"/>
      <c r="H324" s="14"/>
      <c r="I324" s="14"/>
      <c r="J324" s="14"/>
      <c r="K324" s="14"/>
      <c r="L324" s="14"/>
      <c r="M324" s="14"/>
      <c r="N324" s="14"/>
      <c r="O324" s="7"/>
    </row>
    <row r="325" spans="1:15" ht="15.75" x14ac:dyDescent="0.25">
      <c r="A325" s="36" t="s">
        <v>101</v>
      </c>
      <c r="B325" s="36" t="s">
        <v>49</v>
      </c>
      <c r="C325" s="37"/>
      <c r="D325" s="26" t="s">
        <v>78</v>
      </c>
      <c r="E325" s="26" t="s">
        <v>79</v>
      </c>
      <c r="F325" s="26" t="s">
        <v>80</v>
      </c>
      <c r="G325" s="26" t="s">
        <v>81</v>
      </c>
      <c r="H325" s="26" t="s">
        <v>82</v>
      </c>
      <c r="I325" s="26" t="s">
        <v>83</v>
      </c>
      <c r="J325" s="26" t="s">
        <v>84</v>
      </c>
      <c r="K325" s="26" t="s">
        <v>85</v>
      </c>
      <c r="L325" s="26" t="s">
        <v>86</v>
      </c>
      <c r="M325" s="26" t="s">
        <v>87</v>
      </c>
      <c r="N325" s="26" t="s">
        <v>88</v>
      </c>
      <c r="O325" s="26" t="s">
        <v>89</v>
      </c>
    </row>
    <row r="326" spans="1:15" ht="31.5" x14ac:dyDescent="0.25">
      <c r="A326" s="1125" t="s">
        <v>148</v>
      </c>
      <c r="B326" s="1109">
        <v>5</v>
      </c>
      <c r="C326" s="31" t="s">
        <v>90</v>
      </c>
      <c r="D326" s="31">
        <v>20</v>
      </c>
      <c r="E326" s="31">
        <v>40</v>
      </c>
      <c r="F326" s="31">
        <v>60</v>
      </c>
      <c r="G326" s="31">
        <v>80</v>
      </c>
      <c r="H326" s="31">
        <v>100</v>
      </c>
      <c r="I326" s="31"/>
      <c r="J326" s="31"/>
      <c r="K326" s="31"/>
      <c r="L326" s="31"/>
      <c r="M326" s="31"/>
      <c r="N326" s="31"/>
      <c r="O326" s="31"/>
    </row>
    <row r="327" spans="1:15" x14ac:dyDescent="0.25">
      <c r="A327" s="1126"/>
      <c r="B327" s="1109"/>
      <c r="C327" s="32" t="s">
        <v>91</v>
      </c>
      <c r="D327" s="32">
        <v>20</v>
      </c>
      <c r="E327" s="32">
        <v>40</v>
      </c>
      <c r="F327" s="32">
        <v>60</v>
      </c>
      <c r="G327" s="32">
        <v>80</v>
      </c>
      <c r="H327" s="32">
        <v>100</v>
      </c>
      <c r="I327" s="32"/>
      <c r="J327" s="32"/>
      <c r="K327" s="32"/>
      <c r="L327" s="32"/>
      <c r="M327" s="32"/>
      <c r="N327" s="32"/>
      <c r="O327" s="32"/>
    </row>
    <row r="328" spans="1:15" ht="31.5" x14ac:dyDescent="0.25">
      <c r="A328" s="1125" t="s">
        <v>103</v>
      </c>
      <c r="B328" s="1109">
        <v>5</v>
      </c>
      <c r="C328" s="31" t="s">
        <v>90</v>
      </c>
      <c r="D328" s="31">
        <v>20</v>
      </c>
      <c r="E328" s="31">
        <v>40</v>
      </c>
      <c r="F328" s="31">
        <v>60</v>
      </c>
      <c r="G328" s="31">
        <v>80</v>
      </c>
      <c r="H328" s="31">
        <v>100</v>
      </c>
      <c r="I328" s="31"/>
      <c r="J328" s="31"/>
      <c r="K328" s="31"/>
      <c r="L328" s="31"/>
      <c r="M328" s="31"/>
      <c r="N328" s="31"/>
      <c r="O328" s="31"/>
    </row>
    <row r="329" spans="1:15" x14ac:dyDescent="0.25">
      <c r="A329" s="1126"/>
      <c r="B329" s="1109"/>
      <c r="C329" s="32" t="s">
        <v>91</v>
      </c>
      <c r="D329" s="32">
        <v>0</v>
      </c>
      <c r="E329" s="32">
        <v>40</v>
      </c>
      <c r="F329" s="32">
        <v>60</v>
      </c>
      <c r="G329" s="32">
        <v>80</v>
      </c>
      <c r="H329" s="32">
        <v>100</v>
      </c>
      <c r="I329" s="32"/>
      <c r="J329" s="32"/>
      <c r="K329" s="32"/>
      <c r="L329" s="32"/>
      <c r="M329" s="32"/>
      <c r="N329" s="32"/>
      <c r="O329" s="32"/>
    </row>
    <row r="330" spans="1:15" ht="31.5" x14ac:dyDescent="0.25">
      <c r="A330" s="1125" t="s">
        <v>104</v>
      </c>
      <c r="B330" s="1109">
        <v>5</v>
      </c>
      <c r="C330" s="31" t="s">
        <v>90</v>
      </c>
      <c r="D330" s="31"/>
      <c r="E330" s="31"/>
      <c r="F330" s="31">
        <v>20</v>
      </c>
      <c r="G330" s="31">
        <v>40</v>
      </c>
      <c r="H330" s="31">
        <v>60</v>
      </c>
      <c r="I330" s="31">
        <v>80</v>
      </c>
      <c r="J330" s="31">
        <v>100</v>
      </c>
      <c r="K330" s="31"/>
      <c r="L330" s="31"/>
      <c r="M330" s="31"/>
      <c r="N330" s="31"/>
      <c r="O330" s="31"/>
    </row>
    <row r="331" spans="1:15" x14ac:dyDescent="0.25">
      <c r="A331" s="1126"/>
      <c r="B331" s="1109"/>
      <c r="C331" s="32" t="s">
        <v>91</v>
      </c>
      <c r="D331" s="32"/>
      <c r="E331" s="32"/>
      <c r="F331" s="32">
        <v>20</v>
      </c>
      <c r="G331" s="32">
        <v>40</v>
      </c>
      <c r="H331" s="32">
        <v>60</v>
      </c>
      <c r="I331" s="32">
        <v>80</v>
      </c>
      <c r="J331" s="32">
        <v>100</v>
      </c>
      <c r="K331" s="32"/>
      <c r="L331" s="32"/>
      <c r="M331" s="32"/>
      <c r="N331" s="32"/>
      <c r="O331" s="32"/>
    </row>
    <row r="332" spans="1:15" ht="31.5" x14ac:dyDescent="0.25">
      <c r="A332" s="1125" t="s">
        <v>105</v>
      </c>
      <c r="B332" s="1109">
        <v>30</v>
      </c>
      <c r="C332" s="31" t="s">
        <v>90</v>
      </c>
      <c r="D332" s="31"/>
      <c r="E332" s="31"/>
      <c r="F332" s="31">
        <v>20</v>
      </c>
      <c r="G332" s="31"/>
      <c r="H332" s="31">
        <v>40</v>
      </c>
      <c r="I332" s="31"/>
      <c r="J332" s="31">
        <v>60</v>
      </c>
      <c r="K332" s="31"/>
      <c r="L332" s="31">
        <v>80</v>
      </c>
      <c r="M332" s="31"/>
      <c r="N332" s="31">
        <v>100</v>
      </c>
      <c r="O332" s="31"/>
    </row>
    <row r="333" spans="1:15" ht="15.75" x14ac:dyDescent="0.25">
      <c r="A333" s="1126"/>
      <c r="B333" s="1109"/>
      <c r="C333" s="32" t="s">
        <v>91</v>
      </c>
      <c r="D333" s="32"/>
      <c r="E333" s="32"/>
      <c r="F333" s="32"/>
      <c r="G333" s="32"/>
      <c r="H333" s="32">
        <v>40</v>
      </c>
      <c r="I333" s="32"/>
      <c r="J333" s="60">
        <v>60</v>
      </c>
      <c r="K333" s="32"/>
      <c r="L333" s="39">
        <v>80</v>
      </c>
      <c r="M333" s="39"/>
      <c r="N333" s="39"/>
      <c r="O333" s="39"/>
    </row>
    <row r="334" spans="1:15" ht="31.5" x14ac:dyDescent="0.25">
      <c r="A334" s="1125" t="s">
        <v>106</v>
      </c>
      <c r="B334" s="1109">
        <v>5</v>
      </c>
      <c r="C334" s="31" t="s">
        <v>90</v>
      </c>
      <c r="D334" s="31"/>
      <c r="E334" s="31"/>
      <c r="F334" s="31"/>
      <c r="G334" s="31">
        <v>20</v>
      </c>
      <c r="H334" s="31"/>
      <c r="I334" s="31">
        <v>40</v>
      </c>
      <c r="J334" s="31"/>
      <c r="K334" s="31">
        <v>60</v>
      </c>
      <c r="L334" s="31"/>
      <c r="M334" s="31">
        <v>80</v>
      </c>
      <c r="N334" s="31"/>
      <c r="O334" s="31">
        <v>100</v>
      </c>
    </row>
    <row r="335" spans="1:15" ht="15.75" x14ac:dyDescent="0.25">
      <c r="A335" s="1126"/>
      <c r="B335" s="1109"/>
      <c r="C335" s="32" t="s">
        <v>91</v>
      </c>
      <c r="D335" s="32"/>
      <c r="E335" s="32"/>
      <c r="F335" s="32"/>
      <c r="G335" s="32">
        <v>20</v>
      </c>
      <c r="H335" s="32"/>
      <c r="I335" s="32">
        <v>40</v>
      </c>
      <c r="J335" s="32"/>
      <c r="K335" s="61">
        <v>60</v>
      </c>
      <c r="L335" s="32"/>
      <c r="M335" s="39"/>
      <c r="N335" s="39"/>
      <c r="O335" s="39"/>
    </row>
    <row r="336" spans="1:15" ht="31.5" x14ac:dyDescent="0.25">
      <c r="A336" s="1125" t="s">
        <v>107</v>
      </c>
      <c r="B336" s="1109">
        <v>10</v>
      </c>
      <c r="C336" s="31" t="s">
        <v>90</v>
      </c>
      <c r="D336" s="31"/>
      <c r="E336" s="31"/>
      <c r="F336" s="31"/>
      <c r="G336" s="31"/>
      <c r="H336" s="31">
        <v>20</v>
      </c>
      <c r="I336" s="31"/>
      <c r="J336" s="31">
        <v>40</v>
      </c>
      <c r="K336" s="31"/>
      <c r="L336" s="31">
        <v>60</v>
      </c>
      <c r="M336" s="31">
        <v>80</v>
      </c>
      <c r="N336" s="31">
        <v>100</v>
      </c>
      <c r="O336" s="31"/>
    </row>
    <row r="337" spans="1:15" x14ac:dyDescent="0.25">
      <c r="A337" s="1126"/>
      <c r="B337" s="1109"/>
      <c r="C337" s="32" t="s">
        <v>91</v>
      </c>
      <c r="D337" s="32"/>
      <c r="E337" s="32"/>
      <c r="F337" s="32"/>
      <c r="G337" s="32"/>
      <c r="H337" s="32">
        <v>20</v>
      </c>
      <c r="I337" s="32"/>
      <c r="J337" s="32">
        <v>40</v>
      </c>
      <c r="K337" s="32"/>
      <c r="L337" s="39">
        <v>60</v>
      </c>
      <c r="M337" s="32"/>
      <c r="N337" s="32"/>
      <c r="O337" s="32"/>
    </row>
    <row r="338" spans="1:15" ht="31.5" x14ac:dyDescent="0.25">
      <c r="A338" s="1125" t="s">
        <v>108</v>
      </c>
      <c r="B338" s="1109">
        <v>15</v>
      </c>
      <c r="C338" s="31" t="s">
        <v>90</v>
      </c>
      <c r="D338" s="31"/>
      <c r="E338" s="31"/>
      <c r="F338" s="31"/>
      <c r="G338" s="31"/>
      <c r="H338" s="31"/>
      <c r="I338" s="62"/>
      <c r="J338" s="62"/>
      <c r="K338" s="62">
        <v>20</v>
      </c>
      <c r="L338" s="62">
        <v>40</v>
      </c>
      <c r="M338" s="31">
        <v>60</v>
      </c>
      <c r="N338" s="31">
        <v>80</v>
      </c>
      <c r="O338" s="31">
        <v>100</v>
      </c>
    </row>
    <row r="339" spans="1:15" x14ac:dyDescent="0.25">
      <c r="A339" s="1126"/>
      <c r="B339" s="1109"/>
      <c r="C339" s="32" t="s">
        <v>91</v>
      </c>
      <c r="D339" s="32"/>
      <c r="E339" s="32"/>
      <c r="F339" s="32"/>
      <c r="G339" s="32"/>
      <c r="H339" s="32"/>
      <c r="I339" s="32"/>
      <c r="J339" s="32"/>
      <c r="K339" s="32">
        <v>20</v>
      </c>
      <c r="L339" s="39">
        <v>40</v>
      </c>
      <c r="M339" s="39"/>
      <c r="N339" s="39"/>
      <c r="O339" s="39"/>
    </row>
    <row r="340" spans="1:15" ht="31.5" x14ac:dyDescent="0.25">
      <c r="A340" s="1125" t="s">
        <v>109</v>
      </c>
      <c r="B340" s="1109">
        <v>10</v>
      </c>
      <c r="C340" s="31" t="s">
        <v>90</v>
      </c>
      <c r="D340" s="31"/>
      <c r="E340" s="31"/>
      <c r="F340" s="31"/>
      <c r="G340" s="31"/>
      <c r="H340" s="31"/>
      <c r="I340" s="62"/>
      <c r="J340" s="62"/>
      <c r="K340" s="62"/>
      <c r="L340" s="62"/>
      <c r="M340" s="31">
        <v>50</v>
      </c>
      <c r="N340" s="31"/>
      <c r="O340" s="31">
        <v>100</v>
      </c>
    </row>
    <row r="341" spans="1:15" x14ac:dyDescent="0.25">
      <c r="A341" s="1126"/>
      <c r="B341" s="1109"/>
      <c r="C341" s="32" t="s">
        <v>91</v>
      </c>
      <c r="D341" s="32"/>
      <c r="E341" s="32"/>
      <c r="F341" s="32"/>
      <c r="G341" s="32"/>
      <c r="H341" s="32"/>
      <c r="I341" s="32"/>
      <c r="J341" s="32"/>
      <c r="K341" s="32"/>
      <c r="L341" s="32"/>
      <c r="M341" s="39"/>
      <c r="N341" s="39"/>
      <c r="O341" s="39"/>
    </row>
    <row r="342" spans="1:15" ht="31.5" x14ac:dyDescent="0.25">
      <c r="A342" s="1125" t="s">
        <v>110</v>
      </c>
      <c r="B342" s="2217">
        <v>10</v>
      </c>
      <c r="C342" s="31" t="s">
        <v>90</v>
      </c>
      <c r="D342" s="31"/>
      <c r="E342" s="31"/>
      <c r="F342" s="31"/>
      <c r="G342" s="31"/>
      <c r="H342" s="31"/>
      <c r="I342" s="62"/>
      <c r="J342" s="62"/>
      <c r="K342" s="62"/>
      <c r="L342" s="62"/>
      <c r="M342" s="62"/>
      <c r="N342" s="62"/>
      <c r="O342" s="62">
        <v>100</v>
      </c>
    </row>
    <row r="343" spans="1:15" x14ac:dyDescent="0.25">
      <c r="A343" s="1126"/>
      <c r="B343" s="2218"/>
      <c r="C343" s="32" t="s">
        <v>91</v>
      </c>
      <c r="D343" s="32"/>
      <c r="E343" s="32"/>
      <c r="F343" s="32"/>
      <c r="G343" s="32"/>
      <c r="H343" s="32"/>
      <c r="I343" s="32"/>
      <c r="J343" s="32"/>
      <c r="K343" s="32"/>
      <c r="L343" s="32"/>
      <c r="M343" s="32"/>
      <c r="N343" s="32"/>
      <c r="O343" s="32"/>
    </row>
    <row r="344" spans="1:15" ht="31.5" x14ac:dyDescent="0.25">
      <c r="A344" s="1125" t="s">
        <v>111</v>
      </c>
      <c r="B344" s="1109">
        <v>5</v>
      </c>
      <c r="C344" s="31" t="s">
        <v>90</v>
      </c>
      <c r="D344" s="31"/>
      <c r="E344" s="31"/>
      <c r="F344" s="31"/>
      <c r="G344" s="31"/>
      <c r="H344" s="31"/>
      <c r="I344" s="31"/>
      <c r="J344" s="31"/>
      <c r="K344" s="31"/>
      <c r="L344" s="31"/>
      <c r="M344" s="31"/>
      <c r="N344" s="31"/>
      <c r="O344" s="31">
        <v>100</v>
      </c>
    </row>
    <row r="345" spans="1:15" x14ac:dyDescent="0.25">
      <c r="A345" s="1126"/>
      <c r="B345" s="1109"/>
      <c r="C345" s="32" t="s">
        <v>91</v>
      </c>
      <c r="D345" s="32"/>
      <c r="E345" s="32"/>
      <c r="F345" s="32"/>
      <c r="G345" s="32"/>
      <c r="H345" s="32"/>
      <c r="I345" s="32"/>
      <c r="J345" s="32"/>
      <c r="K345" s="32"/>
      <c r="L345" s="32"/>
      <c r="M345" s="32"/>
      <c r="N345" s="32"/>
      <c r="O345" s="32"/>
    </row>
    <row r="346" spans="1:15" x14ac:dyDescent="0.25">
      <c r="A346" s="42"/>
      <c r="B346" s="42"/>
      <c r="C346" s="43"/>
      <c r="D346" s="43"/>
      <c r="E346" s="43"/>
      <c r="F346" s="43"/>
      <c r="G346" s="43"/>
      <c r="H346" s="43"/>
      <c r="I346" s="43"/>
      <c r="J346" s="43"/>
      <c r="K346" s="43"/>
      <c r="L346" s="43"/>
      <c r="M346" s="43"/>
      <c r="N346" s="43"/>
      <c r="O346" s="43"/>
    </row>
    <row r="347" spans="1:15" ht="15.75" x14ac:dyDescent="0.25">
      <c r="A347" s="34"/>
      <c r="B347" s="35"/>
      <c r="C347" s="34"/>
      <c r="D347" s="34"/>
      <c r="E347" s="34"/>
      <c r="F347" s="34"/>
      <c r="G347" s="34"/>
      <c r="H347" s="34"/>
      <c r="I347" s="34"/>
      <c r="J347" s="34"/>
      <c r="K347" s="34"/>
      <c r="L347" s="34"/>
      <c r="M347" s="35"/>
      <c r="N347" s="35"/>
      <c r="O347" s="34"/>
    </row>
    <row r="348" spans="1:15" ht="31.5" x14ac:dyDescent="0.25">
      <c r="A348" s="6" t="s">
        <v>7</v>
      </c>
      <c r="B348" s="2438" t="s">
        <v>177</v>
      </c>
      <c r="C348" s="2436"/>
      <c r="D348" s="2436"/>
      <c r="E348" s="2436"/>
      <c r="F348" s="2436"/>
      <c r="G348" s="2436"/>
      <c r="H348" s="2436"/>
      <c r="I348" s="2436"/>
      <c r="J348" s="2436"/>
      <c r="K348" s="2436"/>
      <c r="L348" s="2436"/>
      <c r="M348" s="2436"/>
      <c r="N348" s="2436"/>
      <c r="O348" s="2437"/>
    </row>
    <row r="349" spans="1:15" ht="31.5" x14ac:dyDescent="0.25">
      <c r="A349" s="11" t="s">
        <v>178</v>
      </c>
      <c r="B349" s="1077" t="s">
        <v>179</v>
      </c>
      <c r="C349" s="1078"/>
      <c r="D349" s="1078"/>
      <c r="E349" s="1078"/>
      <c r="F349" s="1078"/>
      <c r="G349" s="1078"/>
      <c r="H349" s="1078"/>
      <c r="I349" s="1078"/>
      <c r="J349" s="1079"/>
      <c r="K349" s="1080" t="s">
        <v>11</v>
      </c>
      <c r="L349" s="1080"/>
      <c r="M349" s="1080"/>
      <c r="N349" s="1080"/>
      <c r="O349" s="12">
        <v>0.08</v>
      </c>
    </row>
    <row r="350" spans="1:15" ht="15.75" x14ac:dyDescent="0.25">
      <c r="A350" s="13"/>
      <c r="B350" s="14"/>
      <c r="C350" s="15"/>
      <c r="D350" s="15"/>
      <c r="E350" s="15"/>
      <c r="F350" s="15"/>
      <c r="G350" s="15"/>
      <c r="H350" s="15"/>
      <c r="I350" s="15"/>
      <c r="J350" s="15"/>
      <c r="K350" s="15"/>
      <c r="L350" s="15"/>
      <c r="M350" s="15"/>
      <c r="N350" s="15"/>
      <c r="O350" s="13"/>
    </row>
    <row r="351" spans="1:15" ht="31.5" x14ac:dyDescent="0.25">
      <c r="A351" s="11" t="s">
        <v>12</v>
      </c>
      <c r="B351" s="1077" t="s">
        <v>179</v>
      </c>
      <c r="C351" s="1078"/>
      <c r="D351" s="1078"/>
      <c r="E351" s="1078"/>
      <c r="F351" s="1078"/>
      <c r="G351" s="1078"/>
      <c r="H351" s="1078"/>
      <c r="I351" s="1078"/>
      <c r="J351" s="1078"/>
      <c r="K351" s="1078"/>
      <c r="L351" s="1078"/>
      <c r="M351" s="1078"/>
      <c r="N351" s="1078"/>
      <c r="O351" s="1079"/>
    </row>
    <row r="352" spans="1:15" ht="47.25" x14ac:dyDescent="0.25">
      <c r="A352" s="16"/>
      <c r="B352" s="17"/>
      <c r="C352" s="18"/>
      <c r="D352" s="18"/>
      <c r="E352" s="1579" t="s">
        <v>14</v>
      </c>
      <c r="F352" s="1579"/>
      <c r="G352" s="1579"/>
      <c r="H352" s="1579"/>
      <c r="I352" s="19" t="s">
        <v>15</v>
      </c>
      <c r="J352" s="20"/>
      <c r="K352" s="20"/>
      <c r="L352" s="1579" t="s">
        <v>16</v>
      </c>
      <c r="M352" s="1579"/>
      <c r="N352" s="1579"/>
      <c r="O352" s="19" t="s">
        <v>15</v>
      </c>
    </row>
    <row r="353" spans="1:15" x14ac:dyDescent="0.25">
      <c r="A353" s="1580" t="s">
        <v>17</v>
      </c>
      <c r="B353" s="1581"/>
      <c r="C353" s="1581"/>
      <c r="D353" s="1582"/>
      <c r="E353" s="1272" t="s">
        <v>180</v>
      </c>
      <c r="F353" s="1272"/>
      <c r="G353" s="1272"/>
      <c r="H353" s="1272"/>
      <c r="I353" s="72">
        <v>100</v>
      </c>
      <c r="J353" s="1580" t="s">
        <v>19</v>
      </c>
      <c r="K353" s="1582"/>
      <c r="L353" s="2445" t="s">
        <v>181</v>
      </c>
      <c r="M353" s="2445"/>
      <c r="N353" s="2445"/>
      <c r="O353" s="72">
        <v>25</v>
      </c>
    </row>
    <row r="354" spans="1:15" x14ac:dyDescent="0.25">
      <c r="A354" s="1583"/>
      <c r="B354" s="1584"/>
      <c r="C354" s="1584"/>
      <c r="D354" s="1585"/>
      <c r="E354" s="1272" t="s">
        <v>27</v>
      </c>
      <c r="F354" s="1272"/>
      <c r="G354" s="1272"/>
      <c r="H354" s="1272"/>
      <c r="I354" s="72">
        <v>50</v>
      </c>
      <c r="J354" s="1583"/>
      <c r="K354" s="1585"/>
      <c r="L354" s="1272" t="s">
        <v>182</v>
      </c>
      <c r="M354" s="1272"/>
      <c r="N354" s="1272"/>
      <c r="O354" s="72">
        <v>100</v>
      </c>
    </row>
    <row r="355" spans="1:15" x14ac:dyDescent="0.25">
      <c r="A355" s="1583"/>
      <c r="B355" s="1584"/>
      <c r="C355" s="1584"/>
      <c r="D355" s="1585"/>
      <c r="E355" s="1272" t="s">
        <v>183</v>
      </c>
      <c r="F355" s="1272"/>
      <c r="G355" s="1272"/>
      <c r="H355" s="1272"/>
      <c r="I355" s="72">
        <v>100</v>
      </c>
      <c r="J355" s="1583"/>
      <c r="K355" s="1585"/>
      <c r="L355" s="1272" t="s">
        <v>184</v>
      </c>
      <c r="M355" s="1272"/>
      <c r="N355" s="1272"/>
      <c r="O355" s="72">
        <v>100</v>
      </c>
    </row>
    <row r="356" spans="1:15" x14ac:dyDescent="0.25">
      <c r="A356" s="1583"/>
      <c r="B356" s="1584"/>
      <c r="C356" s="1584"/>
      <c r="D356" s="1585"/>
      <c r="E356" s="1272" t="s">
        <v>185</v>
      </c>
      <c r="F356" s="1272"/>
      <c r="G356" s="1272"/>
      <c r="H356" s="1272"/>
      <c r="I356" s="72">
        <v>100</v>
      </c>
      <c r="J356" s="1583"/>
      <c r="K356" s="1585"/>
      <c r="L356" s="1272" t="s">
        <v>186</v>
      </c>
      <c r="M356" s="1272"/>
      <c r="N356" s="1272"/>
      <c r="O356" s="72">
        <v>100</v>
      </c>
    </row>
    <row r="357" spans="1:15" x14ac:dyDescent="0.25">
      <c r="A357" s="1583"/>
      <c r="B357" s="1584"/>
      <c r="C357" s="1584"/>
      <c r="D357" s="1585"/>
      <c r="E357" s="1272" t="s">
        <v>187</v>
      </c>
      <c r="F357" s="1272"/>
      <c r="G357" s="1272"/>
      <c r="H357" s="1272"/>
      <c r="I357" s="72">
        <v>100</v>
      </c>
      <c r="J357" s="1583"/>
      <c r="K357" s="1585"/>
      <c r="L357" s="1272"/>
      <c r="M357" s="1272"/>
      <c r="N357" s="1272"/>
      <c r="O357" s="21"/>
    </row>
    <row r="358" spans="1:15" x14ac:dyDescent="0.25">
      <c r="A358" s="1583"/>
      <c r="B358" s="1584"/>
      <c r="C358" s="1584"/>
      <c r="D358" s="1585"/>
      <c r="E358" s="2445" t="s">
        <v>181</v>
      </c>
      <c r="F358" s="2445"/>
      <c r="G358" s="2445"/>
      <c r="H358" s="2445"/>
      <c r="I358" s="72">
        <v>75</v>
      </c>
      <c r="J358" s="1583"/>
      <c r="K358" s="1585"/>
      <c r="L358" s="1272"/>
      <c r="M358" s="1272"/>
      <c r="N358" s="1272"/>
      <c r="O358" s="21"/>
    </row>
    <row r="359" spans="1:15" x14ac:dyDescent="0.25">
      <c r="A359" s="1583"/>
      <c r="B359" s="1584"/>
      <c r="C359" s="1584"/>
      <c r="D359" s="1585"/>
      <c r="E359" s="1272"/>
      <c r="F359" s="1272"/>
      <c r="G359" s="1272"/>
      <c r="H359" s="1272"/>
      <c r="I359" s="21"/>
      <c r="J359" s="1583"/>
      <c r="K359" s="1585"/>
      <c r="L359" s="1272"/>
      <c r="M359" s="1272"/>
      <c r="N359" s="1272"/>
      <c r="O359" s="21"/>
    </row>
    <row r="360" spans="1:15" x14ac:dyDescent="0.25">
      <c r="A360" s="1586"/>
      <c r="B360" s="1587"/>
      <c r="C360" s="1587"/>
      <c r="D360" s="1588"/>
      <c r="E360" s="1272"/>
      <c r="F360" s="1272"/>
      <c r="G360" s="1272"/>
      <c r="H360" s="1272"/>
      <c r="I360" s="21"/>
      <c r="J360" s="1586"/>
      <c r="K360" s="1588"/>
      <c r="L360" s="1272"/>
      <c r="M360" s="1272"/>
      <c r="N360" s="1272"/>
      <c r="O360" s="21"/>
    </row>
    <row r="361" spans="1:15" ht="15.75" x14ac:dyDescent="0.25">
      <c r="A361" s="13"/>
      <c r="B361" s="14"/>
      <c r="C361" s="15"/>
      <c r="D361" s="15"/>
      <c r="E361" s="15"/>
      <c r="F361" s="15"/>
      <c r="G361" s="15"/>
      <c r="H361" s="15"/>
      <c r="I361" s="15"/>
      <c r="J361" s="15"/>
      <c r="K361" s="15"/>
      <c r="L361" s="15"/>
      <c r="M361" s="15"/>
      <c r="N361" s="15"/>
      <c r="O361" s="13"/>
    </row>
    <row r="362" spans="1:15" ht="47.25" x14ac:dyDescent="0.25">
      <c r="A362" s="25" t="s">
        <v>48</v>
      </c>
      <c r="B362" s="26" t="s">
        <v>49</v>
      </c>
      <c r="C362" s="25" t="s">
        <v>50</v>
      </c>
      <c r="D362" s="25" t="s">
        <v>51</v>
      </c>
      <c r="E362" s="25" t="s">
        <v>52</v>
      </c>
      <c r="F362" s="1092" t="s">
        <v>53</v>
      </c>
      <c r="G362" s="1092"/>
      <c r="H362" s="1092" t="s">
        <v>54</v>
      </c>
      <c r="I362" s="1092"/>
      <c r="J362" s="26" t="s">
        <v>55</v>
      </c>
      <c r="K362" s="1092" t="s">
        <v>56</v>
      </c>
      <c r="L362" s="1092"/>
      <c r="M362" s="2460" t="s">
        <v>57</v>
      </c>
      <c r="N362" s="2461"/>
      <c r="O362" s="2462"/>
    </row>
    <row r="363" spans="1:15" ht="60" x14ac:dyDescent="0.25">
      <c r="A363" s="27" t="s">
        <v>58</v>
      </c>
      <c r="B363" s="28">
        <v>50</v>
      </c>
      <c r="C363" s="29" t="s">
        <v>188</v>
      </c>
      <c r="D363" s="29" t="s">
        <v>60</v>
      </c>
      <c r="E363" s="46" t="s">
        <v>61</v>
      </c>
      <c r="F363" s="1139" t="s">
        <v>189</v>
      </c>
      <c r="G363" s="1139"/>
      <c r="H363" s="1133" t="s">
        <v>63</v>
      </c>
      <c r="I363" s="1117"/>
      <c r="J363" s="30">
        <v>300</v>
      </c>
      <c r="K363" s="1108" t="s">
        <v>139</v>
      </c>
      <c r="L363" s="1108"/>
      <c r="M363" s="1109" t="s">
        <v>190</v>
      </c>
      <c r="N363" s="1109"/>
      <c r="O363" s="1109"/>
    </row>
    <row r="364" spans="1:15" ht="15.75" x14ac:dyDescent="0.25">
      <c r="A364" s="1110" t="s">
        <v>67</v>
      </c>
      <c r="B364" s="1111"/>
      <c r="C364" s="1112" t="s">
        <v>191</v>
      </c>
      <c r="D364" s="1072"/>
      <c r="E364" s="1072"/>
      <c r="F364" s="1072"/>
      <c r="G364" s="1073"/>
      <c r="H364" s="1113" t="s">
        <v>69</v>
      </c>
      <c r="I364" s="1114"/>
      <c r="J364" s="1115"/>
      <c r="K364" s="1135" t="s">
        <v>192</v>
      </c>
      <c r="L364" s="1116"/>
      <c r="M364" s="1116"/>
      <c r="N364" s="1116"/>
      <c r="O364" s="1117"/>
    </row>
    <row r="365" spans="1:15" ht="15.75" x14ac:dyDescent="0.25">
      <c r="A365" s="44"/>
      <c r="B365" s="48"/>
      <c r="C365" s="49"/>
      <c r="D365" s="49"/>
      <c r="E365" s="49"/>
      <c r="F365" s="49"/>
      <c r="G365" s="50"/>
      <c r="H365" s="51"/>
      <c r="I365" s="52"/>
      <c r="J365" s="53"/>
      <c r="K365" s="54"/>
      <c r="L365" s="54"/>
      <c r="M365" s="54"/>
      <c r="N365" s="54"/>
      <c r="O365" s="55"/>
    </row>
    <row r="366" spans="1:15" ht="15.75" x14ac:dyDescent="0.25">
      <c r="A366" s="1096" t="s">
        <v>71</v>
      </c>
      <c r="B366" s="1097"/>
      <c r="C366" s="1097"/>
      <c r="D366" s="1097"/>
      <c r="E366" s="1097"/>
      <c r="F366" s="1098"/>
      <c r="G366" s="1099" t="s">
        <v>72</v>
      </c>
      <c r="H366" s="1099"/>
      <c r="I366" s="1099"/>
      <c r="J366" s="1099"/>
      <c r="K366" s="1099"/>
      <c r="L366" s="1099"/>
      <c r="M366" s="1099"/>
      <c r="N366" s="1099"/>
      <c r="O366" s="1099"/>
    </row>
    <row r="367" spans="1:15" x14ac:dyDescent="0.25">
      <c r="A367" s="1100" t="s">
        <v>193</v>
      </c>
      <c r="B367" s="1101"/>
      <c r="C367" s="1101"/>
      <c r="D367" s="1101"/>
      <c r="E367" s="1101"/>
      <c r="F367" s="1101"/>
      <c r="G367" s="1104" t="s">
        <v>194</v>
      </c>
      <c r="H367" s="1104"/>
      <c r="I367" s="1104"/>
      <c r="J367" s="1104"/>
      <c r="K367" s="1104"/>
      <c r="L367" s="1104"/>
      <c r="M367" s="1104"/>
      <c r="N367" s="1104"/>
      <c r="O367" s="1104"/>
    </row>
    <row r="368" spans="1:15" x14ac:dyDescent="0.25">
      <c r="A368" s="1102"/>
      <c r="B368" s="1103"/>
      <c r="C368" s="1103"/>
      <c r="D368" s="1103"/>
      <c r="E368" s="1103"/>
      <c r="F368" s="1103"/>
      <c r="G368" s="1104"/>
      <c r="H368" s="1104"/>
      <c r="I368" s="1104"/>
      <c r="J368" s="1104"/>
      <c r="K368" s="1104"/>
      <c r="L368" s="1104"/>
      <c r="M368" s="1104"/>
      <c r="N368" s="1104"/>
      <c r="O368" s="1104"/>
    </row>
    <row r="369" spans="1:15" ht="15.75" x14ac:dyDescent="0.25">
      <c r="A369" s="1096" t="s">
        <v>75</v>
      </c>
      <c r="B369" s="1097"/>
      <c r="C369" s="1097"/>
      <c r="D369" s="1097"/>
      <c r="E369" s="1097"/>
      <c r="F369" s="1097"/>
      <c r="G369" s="1099" t="s">
        <v>76</v>
      </c>
      <c r="H369" s="1099"/>
      <c r="I369" s="1099"/>
      <c r="J369" s="1099"/>
      <c r="K369" s="1099"/>
      <c r="L369" s="1099"/>
      <c r="M369" s="1099"/>
      <c r="N369" s="1099"/>
      <c r="O369" s="1099"/>
    </row>
    <row r="370" spans="1:15" x14ac:dyDescent="0.25">
      <c r="A370" s="1123" t="s">
        <v>190</v>
      </c>
      <c r="B370" s="1123"/>
      <c r="C370" s="1123"/>
      <c r="D370" s="1123"/>
      <c r="E370" s="1123"/>
      <c r="F370" s="1123"/>
      <c r="G370" s="1123" t="s">
        <v>190</v>
      </c>
      <c r="H370" s="1123"/>
      <c r="I370" s="1123"/>
      <c r="J370" s="1123"/>
      <c r="K370" s="1123"/>
      <c r="L370" s="1123"/>
      <c r="M370" s="1123"/>
      <c r="N370" s="1123"/>
      <c r="O370" s="1123"/>
    </row>
    <row r="371" spans="1:15" x14ac:dyDescent="0.25">
      <c r="A371" s="1123"/>
      <c r="B371" s="1123"/>
      <c r="C371" s="1123"/>
      <c r="D371" s="1123"/>
      <c r="E371" s="1123"/>
      <c r="F371" s="1123"/>
      <c r="G371" s="1123"/>
      <c r="H371" s="1123"/>
      <c r="I371" s="1123"/>
      <c r="J371" s="1123"/>
      <c r="K371" s="1123"/>
      <c r="L371" s="1123"/>
      <c r="M371" s="1123"/>
      <c r="N371" s="1123"/>
      <c r="O371" s="1123"/>
    </row>
    <row r="372" spans="1:15" x14ac:dyDescent="0.25">
      <c r="A372" s="56"/>
      <c r="B372" s="56"/>
      <c r="C372" s="56"/>
      <c r="D372" s="57"/>
      <c r="E372" s="58"/>
      <c r="F372" s="58"/>
      <c r="G372" s="58"/>
      <c r="H372" s="58"/>
      <c r="I372" s="58"/>
      <c r="J372" s="58"/>
      <c r="K372" s="58"/>
      <c r="L372" s="58"/>
      <c r="M372" s="58"/>
      <c r="N372" s="58"/>
      <c r="O372" s="59"/>
    </row>
    <row r="373" spans="1:15" ht="15.75" x14ac:dyDescent="0.25">
      <c r="A373" s="14"/>
      <c r="B373" s="14"/>
      <c r="C373" s="7"/>
      <c r="D373" s="1093" t="s">
        <v>125</v>
      </c>
      <c r="E373" s="1124"/>
      <c r="F373" s="1124"/>
      <c r="G373" s="1124"/>
      <c r="H373" s="1124"/>
      <c r="I373" s="1124"/>
      <c r="J373" s="1124"/>
      <c r="K373" s="1124"/>
      <c r="L373" s="1124"/>
      <c r="M373" s="1124"/>
      <c r="N373" s="1124"/>
      <c r="O373" s="1111"/>
    </row>
    <row r="374" spans="1:15" ht="15.75" x14ac:dyDescent="0.25">
      <c r="A374" s="7"/>
      <c r="B374" s="8"/>
      <c r="C374" s="14"/>
      <c r="D374" s="26" t="s">
        <v>78</v>
      </c>
      <c r="E374" s="26" t="s">
        <v>79</v>
      </c>
      <c r="F374" s="26" t="s">
        <v>80</v>
      </c>
      <c r="G374" s="26" t="s">
        <v>81</v>
      </c>
      <c r="H374" s="26" t="s">
        <v>82</v>
      </c>
      <c r="I374" s="26" t="s">
        <v>83</v>
      </c>
      <c r="J374" s="26" t="s">
        <v>84</v>
      </c>
      <c r="K374" s="26" t="s">
        <v>85</v>
      </c>
      <c r="L374" s="26" t="s">
        <v>86</v>
      </c>
      <c r="M374" s="26" t="s">
        <v>87</v>
      </c>
      <c r="N374" s="26" t="s">
        <v>88</v>
      </c>
      <c r="O374" s="26" t="s">
        <v>89</v>
      </c>
    </row>
    <row r="375" spans="1:15" ht="15.75" x14ac:dyDescent="0.25">
      <c r="A375" s="1050" t="s">
        <v>90</v>
      </c>
      <c r="B375" s="1050"/>
      <c r="C375" s="1050"/>
      <c r="D375" s="31"/>
      <c r="E375" s="31"/>
      <c r="F375" s="31"/>
      <c r="G375" s="31"/>
      <c r="H375" s="31"/>
      <c r="I375" s="31"/>
      <c r="J375" s="31"/>
      <c r="K375" s="31"/>
      <c r="L375" s="31"/>
      <c r="M375" s="31"/>
      <c r="N375" s="31"/>
      <c r="O375" s="31">
        <v>100</v>
      </c>
    </row>
    <row r="376" spans="1:15" ht="15.75" x14ac:dyDescent="0.25">
      <c r="A376" s="1051" t="s">
        <v>91</v>
      </c>
      <c r="B376" s="1051"/>
      <c r="C376" s="1051"/>
      <c r="D376" s="32"/>
      <c r="E376" s="32"/>
      <c r="F376" s="32"/>
      <c r="G376" s="32"/>
      <c r="H376" s="32"/>
      <c r="I376" s="32"/>
      <c r="J376" s="60"/>
      <c r="K376" s="32"/>
      <c r="L376" s="32"/>
      <c r="M376" s="33"/>
      <c r="N376" s="32"/>
      <c r="O376" s="32"/>
    </row>
    <row r="377" spans="1:15" ht="15.75" x14ac:dyDescent="0.25">
      <c r="A377" s="7"/>
      <c r="B377" s="8"/>
      <c r="C377" s="9"/>
      <c r="D377" s="9"/>
      <c r="E377" s="9"/>
      <c r="F377" s="9"/>
      <c r="G377" s="9"/>
      <c r="H377" s="9"/>
      <c r="I377" s="9"/>
      <c r="J377" s="9"/>
      <c r="K377" s="9"/>
      <c r="L377" s="10"/>
      <c r="M377" s="10"/>
      <c r="N377" s="10"/>
      <c r="O377" s="7"/>
    </row>
    <row r="378" spans="1:15" ht="15.75" x14ac:dyDescent="0.25">
      <c r="A378" s="7"/>
      <c r="B378" s="8"/>
      <c r="C378" s="9"/>
      <c r="D378" s="9"/>
      <c r="E378" s="9"/>
      <c r="F378" s="9"/>
      <c r="G378" s="9"/>
      <c r="H378" s="9"/>
      <c r="I378" s="9"/>
      <c r="J378" s="9"/>
      <c r="K378" s="9"/>
      <c r="L378" s="10"/>
      <c r="M378" s="10"/>
      <c r="N378" s="10"/>
      <c r="O378" s="7"/>
    </row>
    <row r="379" spans="1:15" ht="15.75" x14ac:dyDescent="0.25">
      <c r="A379" s="34"/>
      <c r="B379" s="35"/>
      <c r="C379" s="34"/>
      <c r="D379" s="34"/>
      <c r="E379" s="34"/>
      <c r="F379" s="34"/>
      <c r="G379" s="34"/>
      <c r="H379" s="34"/>
      <c r="I379" s="34"/>
      <c r="J379" s="34"/>
      <c r="K379" s="34"/>
      <c r="L379" s="34"/>
      <c r="M379" s="35"/>
      <c r="N379" s="35"/>
      <c r="O379" s="34"/>
    </row>
    <row r="380" spans="1:15" ht="15.75" x14ac:dyDescent="0.25">
      <c r="A380" s="7"/>
      <c r="B380" s="8"/>
      <c r="C380" s="9"/>
      <c r="D380" s="9"/>
      <c r="E380" s="9"/>
      <c r="F380" s="9"/>
      <c r="G380" s="9"/>
      <c r="H380" s="9"/>
      <c r="I380" s="9"/>
      <c r="J380" s="9"/>
      <c r="K380" s="9"/>
      <c r="L380" s="10"/>
      <c r="M380" s="10"/>
      <c r="N380" s="10"/>
      <c r="O380" s="7"/>
    </row>
    <row r="381" spans="1:15" ht="47.25" x14ac:dyDescent="0.25">
      <c r="A381" s="25" t="s">
        <v>48</v>
      </c>
      <c r="B381" s="26" t="s">
        <v>49</v>
      </c>
      <c r="C381" s="1092" t="s">
        <v>50</v>
      </c>
      <c r="D381" s="1092"/>
      <c r="E381" s="1092"/>
      <c r="F381" s="1092" t="s">
        <v>53</v>
      </c>
      <c r="G381" s="1092"/>
      <c r="H381" s="1092" t="s">
        <v>54</v>
      </c>
      <c r="I381" s="1092"/>
      <c r="J381" s="26" t="s">
        <v>55</v>
      </c>
      <c r="K381" s="1092" t="s">
        <v>56</v>
      </c>
      <c r="L381" s="1092"/>
      <c r="M381" s="2460" t="s">
        <v>57</v>
      </c>
      <c r="N381" s="2461"/>
      <c r="O381" s="2462"/>
    </row>
    <row r="382" spans="1:15" ht="63" x14ac:dyDescent="0.25">
      <c r="A382" s="27" t="s">
        <v>92</v>
      </c>
      <c r="B382" s="28">
        <v>50</v>
      </c>
      <c r="C382" s="2454" t="s">
        <v>195</v>
      </c>
      <c r="D382" s="2455"/>
      <c r="E382" s="2456"/>
      <c r="F382" s="2454" t="s">
        <v>94</v>
      </c>
      <c r="G382" s="2456"/>
      <c r="H382" s="1155" t="s">
        <v>95</v>
      </c>
      <c r="I382" s="1156"/>
      <c r="J382" s="30">
        <v>100</v>
      </c>
      <c r="K382" s="1157" t="s">
        <v>96</v>
      </c>
      <c r="L382" s="1157"/>
      <c r="M382" s="2476" t="s">
        <v>196</v>
      </c>
      <c r="N382" s="2457"/>
      <c r="O382" s="2477"/>
    </row>
    <row r="383" spans="1:15" ht="15.75" x14ac:dyDescent="0.25">
      <c r="A383" s="1110" t="s">
        <v>67</v>
      </c>
      <c r="B383" s="1111"/>
      <c r="C383" s="2454" t="s">
        <v>191</v>
      </c>
      <c r="D383" s="2455"/>
      <c r="E383" s="2455"/>
      <c r="F383" s="2455"/>
      <c r="G383" s="2456"/>
      <c r="H383" s="1122" t="s">
        <v>98</v>
      </c>
      <c r="I383" s="1114"/>
      <c r="J383" s="1115"/>
      <c r="K383" s="2457" t="s">
        <v>99</v>
      </c>
      <c r="L383" s="2458"/>
      <c r="M383" s="2458"/>
      <c r="N383" s="2458"/>
      <c r="O383" s="1156"/>
    </row>
    <row r="384" spans="1:15" ht="15.75" x14ac:dyDescent="0.25">
      <c r="A384" s="1096" t="s">
        <v>71</v>
      </c>
      <c r="B384" s="1097"/>
      <c r="C384" s="1097"/>
      <c r="D384" s="1097"/>
      <c r="E384" s="1097"/>
      <c r="F384" s="1098"/>
      <c r="G384" s="1099" t="s">
        <v>72</v>
      </c>
      <c r="H384" s="1099"/>
      <c r="I384" s="1099"/>
      <c r="J384" s="1099"/>
      <c r="K384" s="1099"/>
      <c r="L384" s="1099"/>
      <c r="M384" s="1099"/>
      <c r="N384" s="1099"/>
      <c r="O384" s="1099"/>
    </row>
    <row r="385" spans="1:15" x14ac:dyDescent="0.25">
      <c r="A385" s="2449" t="s">
        <v>197</v>
      </c>
      <c r="B385" s="2450"/>
      <c r="C385" s="2450"/>
      <c r="D385" s="2450"/>
      <c r="E385" s="2450"/>
      <c r="F385" s="2450"/>
      <c r="G385" s="2475" t="s">
        <v>198</v>
      </c>
      <c r="H385" s="2475"/>
      <c r="I385" s="2475"/>
      <c r="J385" s="2475"/>
      <c r="K385" s="2475"/>
      <c r="L385" s="2475"/>
      <c r="M385" s="2475"/>
      <c r="N385" s="2475"/>
      <c r="O385" s="2475"/>
    </row>
    <row r="386" spans="1:15" x14ac:dyDescent="0.25">
      <c r="A386" s="2451"/>
      <c r="B386" s="2452"/>
      <c r="C386" s="2452"/>
      <c r="D386" s="2452"/>
      <c r="E386" s="2452"/>
      <c r="F386" s="2452"/>
      <c r="G386" s="2475"/>
      <c r="H386" s="2475"/>
      <c r="I386" s="2475"/>
      <c r="J386" s="2475"/>
      <c r="K386" s="2475"/>
      <c r="L386" s="2475"/>
      <c r="M386" s="2475"/>
      <c r="N386" s="2475"/>
      <c r="O386" s="2475"/>
    </row>
    <row r="387" spans="1:15" ht="15.75" x14ac:dyDescent="0.25">
      <c r="A387" s="1096" t="s">
        <v>75</v>
      </c>
      <c r="B387" s="1097"/>
      <c r="C387" s="1097"/>
      <c r="D387" s="1097"/>
      <c r="E387" s="1097"/>
      <c r="F387" s="1097"/>
      <c r="G387" s="1099" t="s">
        <v>76</v>
      </c>
      <c r="H387" s="1099"/>
      <c r="I387" s="1099"/>
      <c r="J387" s="1099"/>
      <c r="K387" s="1099"/>
      <c r="L387" s="1099"/>
      <c r="M387" s="1099"/>
      <c r="N387" s="1099"/>
      <c r="O387" s="1099"/>
    </row>
    <row r="388" spans="1:15" x14ac:dyDescent="0.25">
      <c r="A388" s="1123" t="s">
        <v>190</v>
      </c>
      <c r="B388" s="1123"/>
      <c r="C388" s="1123"/>
      <c r="D388" s="1123"/>
      <c r="E388" s="1123"/>
      <c r="F388" s="1123"/>
      <c r="G388" s="1123" t="s">
        <v>190</v>
      </c>
      <c r="H388" s="1123"/>
      <c r="I388" s="1123"/>
      <c r="J388" s="1123"/>
      <c r="K388" s="1123"/>
      <c r="L388" s="1123"/>
      <c r="M388" s="1123"/>
      <c r="N388" s="1123"/>
      <c r="O388" s="1123"/>
    </row>
    <row r="389" spans="1:15" x14ac:dyDescent="0.25">
      <c r="A389" s="1123"/>
      <c r="B389" s="1123"/>
      <c r="C389" s="1123"/>
      <c r="D389" s="1123"/>
      <c r="E389" s="1123"/>
      <c r="F389" s="1123"/>
      <c r="G389" s="1123"/>
      <c r="H389" s="1123"/>
      <c r="I389" s="1123"/>
      <c r="J389" s="1123"/>
      <c r="K389" s="1123"/>
      <c r="L389" s="1123"/>
      <c r="M389" s="1123"/>
      <c r="N389" s="1123"/>
      <c r="O389" s="1123"/>
    </row>
    <row r="390" spans="1:15" ht="15.75" x14ac:dyDescent="0.25">
      <c r="A390" s="7"/>
      <c r="B390" s="8"/>
      <c r="C390" s="14"/>
      <c r="D390" s="14"/>
      <c r="E390" s="14"/>
      <c r="F390" s="14"/>
      <c r="G390" s="14"/>
      <c r="H390" s="14"/>
      <c r="I390" s="14"/>
      <c r="J390" s="14"/>
      <c r="K390" s="14"/>
      <c r="L390" s="14"/>
      <c r="M390" s="14"/>
      <c r="N390" s="14"/>
      <c r="O390" s="7"/>
    </row>
    <row r="391" spans="1:15" ht="15.75" x14ac:dyDescent="0.25">
      <c r="A391" s="36" t="s">
        <v>101</v>
      </c>
      <c r="B391" s="36" t="s">
        <v>49</v>
      </c>
      <c r="C391" s="37"/>
      <c r="D391" s="26" t="s">
        <v>78</v>
      </c>
      <c r="E391" s="26" t="s">
        <v>79</v>
      </c>
      <c r="F391" s="26" t="s">
        <v>80</v>
      </c>
      <c r="G391" s="26" t="s">
        <v>81</v>
      </c>
      <c r="H391" s="26" t="s">
        <v>82</v>
      </c>
      <c r="I391" s="26" t="s">
        <v>83</v>
      </c>
      <c r="J391" s="26" t="s">
        <v>84</v>
      </c>
      <c r="K391" s="26" t="s">
        <v>85</v>
      </c>
      <c r="L391" s="26" t="s">
        <v>86</v>
      </c>
      <c r="M391" s="26" t="s">
        <v>87</v>
      </c>
      <c r="N391" s="26" t="s">
        <v>88</v>
      </c>
      <c r="O391" s="26" t="s">
        <v>89</v>
      </c>
    </row>
    <row r="392" spans="1:15" ht="31.5" x14ac:dyDescent="0.25">
      <c r="A392" s="1125" t="s">
        <v>148</v>
      </c>
      <c r="B392" s="1109">
        <v>10</v>
      </c>
      <c r="C392" s="31" t="s">
        <v>90</v>
      </c>
      <c r="D392" s="31">
        <v>5</v>
      </c>
      <c r="E392" s="31">
        <v>15</v>
      </c>
      <c r="F392" s="31">
        <v>40</v>
      </c>
      <c r="G392" s="31">
        <v>70</v>
      </c>
      <c r="H392" s="31">
        <v>100</v>
      </c>
      <c r="I392" s="31"/>
      <c r="J392" s="31"/>
      <c r="K392" s="31"/>
      <c r="L392" s="31"/>
      <c r="M392" s="31"/>
      <c r="N392" s="31"/>
      <c r="O392" s="31"/>
    </row>
    <row r="393" spans="1:15" x14ac:dyDescent="0.25">
      <c r="A393" s="1126"/>
      <c r="B393" s="1109"/>
      <c r="C393" s="32" t="s">
        <v>91</v>
      </c>
      <c r="D393" s="32">
        <v>5</v>
      </c>
      <c r="E393" s="32">
        <v>15</v>
      </c>
      <c r="F393" s="32">
        <v>40</v>
      </c>
      <c r="G393" s="32">
        <v>70</v>
      </c>
      <c r="H393" s="32">
        <v>100</v>
      </c>
      <c r="I393" s="32"/>
      <c r="J393" s="32"/>
      <c r="K393" s="32"/>
      <c r="L393" s="32"/>
      <c r="M393" s="32"/>
      <c r="N393" s="32"/>
      <c r="O393" s="32"/>
    </row>
    <row r="394" spans="1:15" ht="31.5" x14ac:dyDescent="0.25">
      <c r="A394" s="1125" t="s">
        <v>103</v>
      </c>
      <c r="B394" s="1109">
        <v>10</v>
      </c>
      <c r="C394" s="31" t="s">
        <v>90</v>
      </c>
      <c r="D394" s="31"/>
      <c r="E394" s="31"/>
      <c r="F394" s="31">
        <v>20</v>
      </c>
      <c r="G394" s="31"/>
      <c r="H394" s="31">
        <v>40</v>
      </c>
      <c r="I394" s="31"/>
      <c r="J394" s="31">
        <v>60</v>
      </c>
      <c r="K394" s="31"/>
      <c r="L394" s="31">
        <v>100</v>
      </c>
      <c r="M394" s="31"/>
      <c r="N394" s="31"/>
      <c r="O394" s="31"/>
    </row>
    <row r="395" spans="1:15" x14ac:dyDescent="0.25">
      <c r="A395" s="1126"/>
      <c r="B395" s="1109"/>
      <c r="C395" s="32" t="s">
        <v>91</v>
      </c>
      <c r="D395" s="32"/>
      <c r="E395" s="32"/>
      <c r="F395" s="32"/>
      <c r="G395" s="32"/>
      <c r="H395" s="32"/>
      <c r="I395" s="32"/>
      <c r="J395" s="32">
        <v>60</v>
      </c>
      <c r="K395" s="32"/>
      <c r="L395" s="39">
        <v>100</v>
      </c>
      <c r="M395" s="32"/>
      <c r="N395" s="32"/>
      <c r="O395" s="32"/>
    </row>
    <row r="396" spans="1:15" ht="31.5" x14ac:dyDescent="0.25">
      <c r="A396" s="1125" t="s">
        <v>104</v>
      </c>
      <c r="B396" s="1109">
        <v>10</v>
      </c>
      <c r="C396" s="31" t="s">
        <v>90</v>
      </c>
      <c r="D396" s="31">
        <v>5</v>
      </c>
      <c r="E396" s="31">
        <v>15</v>
      </c>
      <c r="F396" s="31">
        <v>40</v>
      </c>
      <c r="G396" s="31">
        <v>70</v>
      </c>
      <c r="H396" s="31">
        <v>100</v>
      </c>
      <c r="I396" s="31"/>
      <c r="J396" s="31"/>
      <c r="K396" s="31"/>
      <c r="L396" s="31"/>
      <c r="M396" s="31"/>
      <c r="N396" s="31"/>
      <c r="O396" s="31"/>
    </row>
    <row r="397" spans="1:15" x14ac:dyDescent="0.25">
      <c r="A397" s="1126"/>
      <c r="B397" s="1109"/>
      <c r="C397" s="32" t="s">
        <v>91</v>
      </c>
      <c r="D397" s="32">
        <v>5</v>
      </c>
      <c r="E397" s="32">
        <v>15</v>
      </c>
      <c r="F397" s="32">
        <v>40</v>
      </c>
      <c r="G397" s="32">
        <v>70</v>
      </c>
      <c r="H397" s="32">
        <v>100</v>
      </c>
      <c r="I397" s="32"/>
      <c r="J397" s="32"/>
      <c r="K397" s="32"/>
      <c r="L397" s="32"/>
      <c r="M397" s="32"/>
      <c r="N397" s="32"/>
      <c r="O397" s="32"/>
    </row>
    <row r="398" spans="1:15" ht="31.5" x14ac:dyDescent="0.25">
      <c r="A398" s="1125" t="s">
        <v>105</v>
      </c>
      <c r="B398" s="1109">
        <v>25</v>
      </c>
      <c r="C398" s="31" t="s">
        <v>90</v>
      </c>
      <c r="D398" s="31"/>
      <c r="E398" s="31"/>
      <c r="F398" s="31">
        <v>20</v>
      </c>
      <c r="G398" s="31"/>
      <c r="H398" s="31">
        <v>40</v>
      </c>
      <c r="I398" s="31"/>
      <c r="J398" s="31">
        <v>60</v>
      </c>
      <c r="K398" s="31"/>
      <c r="L398" s="31">
        <v>100</v>
      </c>
      <c r="M398" s="31"/>
      <c r="N398" s="31"/>
      <c r="O398" s="31"/>
    </row>
    <row r="399" spans="1:15" ht="15.75" x14ac:dyDescent="0.25">
      <c r="A399" s="1126"/>
      <c r="B399" s="1109"/>
      <c r="C399" s="32" t="s">
        <v>91</v>
      </c>
      <c r="D399" s="32"/>
      <c r="E399" s="32"/>
      <c r="F399" s="32"/>
      <c r="G399" s="32"/>
      <c r="H399" s="32">
        <v>40</v>
      </c>
      <c r="I399" s="32"/>
      <c r="J399" s="60">
        <v>60</v>
      </c>
      <c r="K399" s="32"/>
      <c r="L399" s="39">
        <v>100</v>
      </c>
      <c r="M399" s="39"/>
      <c r="N399" s="39"/>
      <c r="O399" s="39"/>
    </row>
    <row r="400" spans="1:15" ht="31.5" x14ac:dyDescent="0.25">
      <c r="A400" s="1125" t="s">
        <v>106</v>
      </c>
      <c r="B400" s="1109">
        <v>10</v>
      </c>
      <c r="C400" s="31" t="s">
        <v>90</v>
      </c>
      <c r="D400" s="31"/>
      <c r="E400" s="31"/>
      <c r="F400" s="31"/>
      <c r="G400" s="31">
        <v>20</v>
      </c>
      <c r="H400" s="31"/>
      <c r="I400" s="31">
        <v>40</v>
      </c>
      <c r="J400" s="31"/>
      <c r="K400" s="31">
        <v>60</v>
      </c>
      <c r="L400" s="31"/>
      <c r="M400" s="31">
        <v>100</v>
      </c>
      <c r="N400" s="31"/>
      <c r="O400" s="31"/>
    </row>
    <row r="401" spans="1:15" ht="15.75" x14ac:dyDescent="0.25">
      <c r="A401" s="1126"/>
      <c r="B401" s="1109"/>
      <c r="C401" s="32" t="s">
        <v>91</v>
      </c>
      <c r="D401" s="32"/>
      <c r="E401" s="32"/>
      <c r="F401" s="32"/>
      <c r="G401" s="32">
        <v>20</v>
      </c>
      <c r="H401" s="32"/>
      <c r="I401" s="32">
        <v>40</v>
      </c>
      <c r="J401" s="32"/>
      <c r="K401" s="61">
        <v>60</v>
      </c>
      <c r="L401" s="32"/>
      <c r="M401" s="39"/>
      <c r="N401" s="39"/>
      <c r="O401" s="39"/>
    </row>
    <row r="402" spans="1:15" ht="31.5" x14ac:dyDescent="0.25">
      <c r="A402" s="1125" t="s">
        <v>107</v>
      </c>
      <c r="B402" s="1109">
        <v>10</v>
      </c>
      <c r="C402" s="31" t="s">
        <v>90</v>
      </c>
      <c r="D402" s="31"/>
      <c r="E402" s="31"/>
      <c r="F402" s="31"/>
      <c r="G402" s="31">
        <v>20</v>
      </c>
      <c r="H402" s="31"/>
      <c r="I402" s="31">
        <v>40</v>
      </c>
      <c r="J402" s="31"/>
      <c r="K402" s="31">
        <v>60</v>
      </c>
      <c r="L402" s="31"/>
      <c r="M402" s="31">
        <v>100</v>
      </c>
      <c r="N402" s="31"/>
      <c r="O402" s="31"/>
    </row>
    <row r="403" spans="1:15" x14ac:dyDescent="0.25">
      <c r="A403" s="1126"/>
      <c r="B403" s="1109"/>
      <c r="C403" s="32" t="s">
        <v>91</v>
      </c>
      <c r="D403" s="32"/>
      <c r="E403" s="32"/>
      <c r="F403" s="32"/>
      <c r="G403" s="32">
        <v>20</v>
      </c>
      <c r="H403" s="32"/>
      <c r="I403" s="32">
        <v>40</v>
      </c>
      <c r="J403" s="32"/>
      <c r="K403" s="32">
        <v>60</v>
      </c>
      <c r="L403" s="32"/>
      <c r="M403" s="32"/>
      <c r="N403" s="32"/>
      <c r="O403" s="32"/>
    </row>
    <row r="404" spans="1:15" ht="31.5" x14ac:dyDescent="0.25">
      <c r="A404" s="1125" t="s">
        <v>108</v>
      </c>
      <c r="B404" s="1109">
        <v>10</v>
      </c>
      <c r="C404" s="31" t="s">
        <v>90</v>
      </c>
      <c r="D404" s="31"/>
      <c r="E404" s="31"/>
      <c r="F404" s="31"/>
      <c r="G404" s="31">
        <v>20</v>
      </c>
      <c r="H404" s="31"/>
      <c r="I404" s="31">
        <v>40</v>
      </c>
      <c r="J404" s="31"/>
      <c r="K404" s="31">
        <v>60</v>
      </c>
      <c r="L404" s="31"/>
      <c r="M404" s="31">
        <v>100</v>
      </c>
      <c r="N404" s="31"/>
      <c r="O404" s="31"/>
    </row>
    <row r="405" spans="1:15" x14ac:dyDescent="0.25">
      <c r="A405" s="1126"/>
      <c r="B405" s="1109"/>
      <c r="C405" s="32" t="s">
        <v>91</v>
      </c>
      <c r="D405" s="32"/>
      <c r="E405" s="32"/>
      <c r="F405" s="32"/>
      <c r="G405" s="32">
        <v>20</v>
      </c>
      <c r="H405" s="32"/>
      <c r="I405" s="32">
        <v>40</v>
      </c>
      <c r="J405" s="32"/>
      <c r="K405" s="32">
        <v>60</v>
      </c>
      <c r="L405" s="32"/>
      <c r="M405" s="39"/>
      <c r="N405" s="39"/>
      <c r="O405" s="39"/>
    </row>
    <row r="406" spans="1:15" ht="31.5" x14ac:dyDescent="0.25">
      <c r="A406" s="1125" t="s">
        <v>109</v>
      </c>
      <c r="B406" s="1109">
        <v>5</v>
      </c>
      <c r="C406" s="31" t="s">
        <v>90</v>
      </c>
      <c r="D406" s="31"/>
      <c r="E406" s="31"/>
      <c r="F406" s="31"/>
      <c r="G406" s="31">
        <v>20</v>
      </c>
      <c r="H406" s="31"/>
      <c r="I406" s="31">
        <v>40</v>
      </c>
      <c r="J406" s="31"/>
      <c r="K406" s="31">
        <v>60</v>
      </c>
      <c r="L406" s="31"/>
      <c r="M406" s="31">
        <v>100</v>
      </c>
      <c r="N406" s="31"/>
      <c r="O406" s="31"/>
    </row>
    <row r="407" spans="1:15" x14ac:dyDescent="0.25">
      <c r="A407" s="1126"/>
      <c r="B407" s="1109"/>
      <c r="C407" s="32" t="s">
        <v>91</v>
      </c>
      <c r="D407" s="32"/>
      <c r="E407" s="32"/>
      <c r="F407" s="32"/>
      <c r="G407" s="32">
        <v>20</v>
      </c>
      <c r="H407" s="32"/>
      <c r="I407" s="32">
        <v>40</v>
      </c>
      <c r="J407" s="32"/>
      <c r="K407" s="32">
        <v>60</v>
      </c>
      <c r="L407" s="32"/>
      <c r="M407" s="39"/>
      <c r="N407" s="39"/>
      <c r="O407" s="39"/>
    </row>
    <row r="408" spans="1:15" ht="31.5" x14ac:dyDescent="0.25">
      <c r="A408" s="1125" t="s">
        <v>110</v>
      </c>
      <c r="B408" s="1109">
        <v>5</v>
      </c>
      <c r="C408" s="31" t="s">
        <v>90</v>
      </c>
      <c r="D408" s="31"/>
      <c r="E408" s="31"/>
      <c r="F408" s="31"/>
      <c r="G408" s="31"/>
      <c r="H408" s="31"/>
      <c r="I408" s="31"/>
      <c r="J408" s="31"/>
      <c r="K408" s="31"/>
      <c r="L408" s="31"/>
      <c r="M408" s="31">
        <v>80</v>
      </c>
      <c r="N408" s="31">
        <v>100</v>
      </c>
      <c r="O408" s="31"/>
    </row>
    <row r="409" spans="1:15" x14ac:dyDescent="0.25">
      <c r="A409" s="1126"/>
      <c r="B409" s="1109"/>
      <c r="C409" s="32" t="s">
        <v>91</v>
      </c>
      <c r="D409" s="32"/>
      <c r="E409" s="32"/>
      <c r="F409" s="32"/>
      <c r="G409" s="32"/>
      <c r="H409" s="32"/>
      <c r="I409" s="32"/>
      <c r="J409" s="32"/>
      <c r="K409" s="32"/>
      <c r="L409" s="32"/>
      <c r="M409" s="32"/>
      <c r="N409" s="32"/>
      <c r="O409" s="32"/>
    </row>
    <row r="410" spans="1:15" ht="31.5" x14ac:dyDescent="0.25">
      <c r="A410" s="1125" t="s">
        <v>111</v>
      </c>
      <c r="B410" s="1109">
        <v>5</v>
      </c>
      <c r="C410" s="31" t="s">
        <v>90</v>
      </c>
      <c r="D410" s="31"/>
      <c r="E410" s="31"/>
      <c r="F410" s="31"/>
      <c r="G410" s="31"/>
      <c r="H410" s="31"/>
      <c r="I410" s="31"/>
      <c r="J410" s="31"/>
      <c r="K410" s="31"/>
      <c r="L410" s="31"/>
      <c r="M410" s="31"/>
      <c r="N410" s="31"/>
      <c r="O410" s="31">
        <v>100</v>
      </c>
    </row>
    <row r="411" spans="1:15" x14ac:dyDescent="0.25">
      <c r="A411" s="1126"/>
      <c r="B411" s="1109"/>
      <c r="C411" s="32" t="s">
        <v>91</v>
      </c>
      <c r="D411" s="32"/>
      <c r="E411" s="32"/>
      <c r="F411" s="32"/>
      <c r="G411" s="32"/>
      <c r="H411" s="32"/>
      <c r="I411" s="32"/>
      <c r="J411" s="32"/>
      <c r="K411" s="32"/>
      <c r="L411" s="32"/>
      <c r="M411" s="32"/>
      <c r="N411" s="32"/>
      <c r="O411" s="32"/>
    </row>
  </sheetData>
  <sheetProtection password="E09B" sheet="1" objects="1" scenarios="1" selectLockedCells="1" selectUnlockedCells="1"/>
  <mergeCells count="559">
    <mergeCell ref="A408:A409"/>
    <mergeCell ref="B408:B409"/>
    <mergeCell ref="A410:A411"/>
    <mergeCell ref="B410:B411"/>
    <mergeCell ref="A402:A403"/>
    <mergeCell ref="B402:B403"/>
    <mergeCell ref="A404:A405"/>
    <mergeCell ref="B404:B405"/>
    <mergeCell ref="A406:A407"/>
    <mergeCell ref="B406:B407"/>
    <mergeCell ref="A396:A397"/>
    <mergeCell ref="B396:B397"/>
    <mergeCell ref="A398:A399"/>
    <mergeCell ref="B398:B399"/>
    <mergeCell ref="A400:A401"/>
    <mergeCell ref="B400:B401"/>
    <mergeCell ref="A388:F389"/>
    <mergeCell ref="G388:O389"/>
    <mergeCell ref="A392:A393"/>
    <mergeCell ref="B392:B393"/>
    <mergeCell ref="A394:A395"/>
    <mergeCell ref="B394:B395"/>
    <mergeCell ref="A384:F384"/>
    <mergeCell ref="G384:O384"/>
    <mergeCell ref="A385:F386"/>
    <mergeCell ref="G385:O386"/>
    <mergeCell ref="A387:F387"/>
    <mergeCell ref="G387:O387"/>
    <mergeCell ref="C382:E382"/>
    <mergeCell ref="F382:G382"/>
    <mergeCell ref="H382:I382"/>
    <mergeCell ref="K382:L382"/>
    <mergeCell ref="M382:O382"/>
    <mergeCell ref="A383:B383"/>
    <mergeCell ref="C383:G383"/>
    <mergeCell ref="H383:J383"/>
    <mergeCell ref="K383:O383"/>
    <mergeCell ref="A370:F371"/>
    <mergeCell ref="G370:O371"/>
    <mergeCell ref="D373:O373"/>
    <mergeCell ref="A375:C375"/>
    <mergeCell ref="A376:C376"/>
    <mergeCell ref="C381:E381"/>
    <mergeCell ref="F381:G381"/>
    <mergeCell ref="H381:I381"/>
    <mergeCell ref="K381:L381"/>
    <mergeCell ref="M381:O381"/>
    <mergeCell ref="A366:F366"/>
    <mergeCell ref="G366:O366"/>
    <mergeCell ref="A367:F368"/>
    <mergeCell ref="G367:O368"/>
    <mergeCell ref="A369:F369"/>
    <mergeCell ref="G369:O369"/>
    <mergeCell ref="F363:G363"/>
    <mergeCell ref="H363:I363"/>
    <mergeCell ref="K363:L363"/>
    <mergeCell ref="M363:O363"/>
    <mergeCell ref="A364:B364"/>
    <mergeCell ref="C364:G364"/>
    <mergeCell ref="H364:J364"/>
    <mergeCell ref="K364:O364"/>
    <mergeCell ref="F362:G362"/>
    <mergeCell ref="H362:I362"/>
    <mergeCell ref="K362:L362"/>
    <mergeCell ref="M362:O362"/>
    <mergeCell ref="L355:N355"/>
    <mergeCell ref="E356:H356"/>
    <mergeCell ref="L356:N356"/>
    <mergeCell ref="E357:H357"/>
    <mergeCell ref="L357:N357"/>
    <mergeCell ref="E358:H358"/>
    <mergeCell ref="L358:N358"/>
    <mergeCell ref="B351:O351"/>
    <mergeCell ref="E352:H352"/>
    <mergeCell ref="L352:N352"/>
    <mergeCell ref="A353:D360"/>
    <mergeCell ref="E353:H353"/>
    <mergeCell ref="J353:K360"/>
    <mergeCell ref="L353:N353"/>
    <mergeCell ref="E354:H354"/>
    <mergeCell ref="L354:N354"/>
    <mergeCell ref="E355:H355"/>
    <mergeCell ref="E359:H359"/>
    <mergeCell ref="L359:N359"/>
    <mergeCell ref="E360:H360"/>
    <mergeCell ref="L360:N360"/>
    <mergeCell ref="A342:A343"/>
    <mergeCell ref="B342:B343"/>
    <mergeCell ref="A344:A345"/>
    <mergeCell ref="B344:B345"/>
    <mergeCell ref="B348:O348"/>
    <mergeCell ref="B349:J349"/>
    <mergeCell ref="K349:N349"/>
    <mergeCell ref="A336:A337"/>
    <mergeCell ref="B336:B337"/>
    <mergeCell ref="A338:A339"/>
    <mergeCell ref="B338:B339"/>
    <mergeCell ref="A340:A341"/>
    <mergeCell ref="B340:B341"/>
    <mergeCell ref="A330:A331"/>
    <mergeCell ref="B330:B331"/>
    <mergeCell ref="A332:A333"/>
    <mergeCell ref="B332:B333"/>
    <mergeCell ref="A334:A335"/>
    <mergeCell ref="B334:B335"/>
    <mergeCell ref="A322:F323"/>
    <mergeCell ref="G322:O323"/>
    <mergeCell ref="A326:A327"/>
    <mergeCell ref="B326:B327"/>
    <mergeCell ref="A328:A329"/>
    <mergeCell ref="B328:B329"/>
    <mergeCell ref="A318:F318"/>
    <mergeCell ref="G318:O318"/>
    <mergeCell ref="A319:F320"/>
    <mergeCell ref="G319:O320"/>
    <mergeCell ref="A321:F321"/>
    <mergeCell ref="G321:O321"/>
    <mergeCell ref="C316:E316"/>
    <mergeCell ref="F316:G316"/>
    <mergeCell ref="H316:I316"/>
    <mergeCell ref="K316:L316"/>
    <mergeCell ref="M316:O316"/>
    <mergeCell ref="A317:B317"/>
    <mergeCell ref="C317:G317"/>
    <mergeCell ref="H317:J317"/>
    <mergeCell ref="K317:O317"/>
    <mergeCell ref="A306:F307"/>
    <mergeCell ref="G306:O307"/>
    <mergeCell ref="D309:O309"/>
    <mergeCell ref="A311:C311"/>
    <mergeCell ref="A312:C312"/>
    <mergeCell ref="C315:E315"/>
    <mergeCell ref="F315:G315"/>
    <mergeCell ref="H315:I315"/>
    <mergeCell ref="K315:L315"/>
    <mergeCell ref="M315:O315"/>
    <mergeCell ref="A302:F302"/>
    <mergeCell ref="G302:O302"/>
    <mergeCell ref="A303:F304"/>
    <mergeCell ref="G303:O304"/>
    <mergeCell ref="A305:F305"/>
    <mergeCell ref="G305:O305"/>
    <mergeCell ref="F299:G299"/>
    <mergeCell ref="H299:I299"/>
    <mergeCell ref="K299:L299"/>
    <mergeCell ref="M299:O299"/>
    <mergeCell ref="A300:B300"/>
    <mergeCell ref="C300:G300"/>
    <mergeCell ref="H300:J300"/>
    <mergeCell ref="K300:O300"/>
    <mergeCell ref="F298:G298"/>
    <mergeCell ref="H298:I298"/>
    <mergeCell ref="K298:L298"/>
    <mergeCell ref="M298:O298"/>
    <mergeCell ref="L291:N291"/>
    <mergeCell ref="E292:H292"/>
    <mergeCell ref="L292:N292"/>
    <mergeCell ref="E293:H293"/>
    <mergeCell ref="L293:N293"/>
    <mergeCell ref="E294:H294"/>
    <mergeCell ref="L294:N294"/>
    <mergeCell ref="B287:O287"/>
    <mergeCell ref="E288:H288"/>
    <mergeCell ref="L288:N288"/>
    <mergeCell ref="A289:D296"/>
    <mergeCell ref="E289:H289"/>
    <mergeCell ref="J289:K296"/>
    <mergeCell ref="L289:N289"/>
    <mergeCell ref="E290:H290"/>
    <mergeCell ref="L290:N290"/>
    <mergeCell ref="E291:H291"/>
    <mergeCell ref="E295:H295"/>
    <mergeCell ref="L295:N295"/>
    <mergeCell ref="E296:H296"/>
    <mergeCell ref="L296:N296"/>
    <mergeCell ref="A278:A279"/>
    <mergeCell ref="B278:B279"/>
    <mergeCell ref="A280:A281"/>
    <mergeCell ref="B280:B281"/>
    <mergeCell ref="B284:O284"/>
    <mergeCell ref="B285:J285"/>
    <mergeCell ref="K285:N285"/>
    <mergeCell ref="A272:A273"/>
    <mergeCell ref="B272:B273"/>
    <mergeCell ref="A274:A275"/>
    <mergeCell ref="B274:B275"/>
    <mergeCell ref="A276:A277"/>
    <mergeCell ref="B276:B277"/>
    <mergeCell ref="A266:A267"/>
    <mergeCell ref="B266:B267"/>
    <mergeCell ref="A268:A269"/>
    <mergeCell ref="B268:B269"/>
    <mergeCell ref="A270:A271"/>
    <mergeCell ref="B270:B271"/>
    <mergeCell ref="A258:F259"/>
    <mergeCell ref="G258:O259"/>
    <mergeCell ref="A262:A263"/>
    <mergeCell ref="B262:B263"/>
    <mergeCell ref="A264:A265"/>
    <mergeCell ref="B264:B265"/>
    <mergeCell ref="A254:F254"/>
    <mergeCell ref="G254:O254"/>
    <mergeCell ref="A255:F256"/>
    <mergeCell ref="G255:O256"/>
    <mergeCell ref="A257:F257"/>
    <mergeCell ref="G257:O257"/>
    <mergeCell ref="C252:E252"/>
    <mergeCell ref="F252:G252"/>
    <mergeCell ref="H252:I252"/>
    <mergeCell ref="K252:L252"/>
    <mergeCell ref="M252:O252"/>
    <mergeCell ref="A253:B253"/>
    <mergeCell ref="C253:G253"/>
    <mergeCell ref="H253:J253"/>
    <mergeCell ref="K253:O253"/>
    <mergeCell ref="A240:F241"/>
    <mergeCell ref="G240:O241"/>
    <mergeCell ref="D243:O243"/>
    <mergeCell ref="A245:C245"/>
    <mergeCell ref="A246:C246"/>
    <mergeCell ref="C251:E251"/>
    <mergeCell ref="F251:G251"/>
    <mergeCell ref="H251:I251"/>
    <mergeCell ref="K251:L251"/>
    <mergeCell ref="M251:O251"/>
    <mergeCell ref="A236:F236"/>
    <mergeCell ref="G236:O236"/>
    <mergeCell ref="A237:F238"/>
    <mergeCell ref="G237:O238"/>
    <mergeCell ref="A239:F239"/>
    <mergeCell ref="G239:O239"/>
    <mergeCell ref="F233:G233"/>
    <mergeCell ref="H233:I233"/>
    <mergeCell ref="K233:L233"/>
    <mergeCell ref="M233:O233"/>
    <mergeCell ref="A234:B234"/>
    <mergeCell ref="C234:G234"/>
    <mergeCell ref="H234:J234"/>
    <mergeCell ref="K234:O234"/>
    <mergeCell ref="F232:G232"/>
    <mergeCell ref="H232:I232"/>
    <mergeCell ref="K232:L232"/>
    <mergeCell ref="M232:O232"/>
    <mergeCell ref="L225:N225"/>
    <mergeCell ref="E226:H226"/>
    <mergeCell ref="L226:N226"/>
    <mergeCell ref="E227:H227"/>
    <mergeCell ref="L227:N227"/>
    <mergeCell ref="E228:H228"/>
    <mergeCell ref="L228:N228"/>
    <mergeCell ref="B221:O221"/>
    <mergeCell ref="E222:H222"/>
    <mergeCell ref="L222:N222"/>
    <mergeCell ref="A223:D230"/>
    <mergeCell ref="E223:H223"/>
    <mergeCell ref="J223:K230"/>
    <mergeCell ref="L223:N223"/>
    <mergeCell ref="E224:H224"/>
    <mergeCell ref="L224:N224"/>
    <mergeCell ref="E225:H225"/>
    <mergeCell ref="E229:H229"/>
    <mergeCell ref="L229:N229"/>
    <mergeCell ref="E230:H230"/>
    <mergeCell ref="L230:N230"/>
    <mergeCell ref="A212:A213"/>
    <mergeCell ref="B212:B213"/>
    <mergeCell ref="A214:A215"/>
    <mergeCell ref="B214:B215"/>
    <mergeCell ref="B218:O218"/>
    <mergeCell ref="B219:J219"/>
    <mergeCell ref="K219:N219"/>
    <mergeCell ref="A206:A207"/>
    <mergeCell ref="B206:B207"/>
    <mergeCell ref="A208:A209"/>
    <mergeCell ref="B208:B209"/>
    <mergeCell ref="A210:A211"/>
    <mergeCell ref="B210:B211"/>
    <mergeCell ref="A200:A201"/>
    <mergeCell ref="B200:B201"/>
    <mergeCell ref="A202:A203"/>
    <mergeCell ref="B202:B203"/>
    <mergeCell ref="A204:A205"/>
    <mergeCell ref="B204:B205"/>
    <mergeCell ref="A192:F193"/>
    <mergeCell ref="G192:O193"/>
    <mergeCell ref="A196:A197"/>
    <mergeCell ref="B196:B197"/>
    <mergeCell ref="A198:A199"/>
    <mergeCell ref="B198:B199"/>
    <mergeCell ref="A188:F188"/>
    <mergeCell ref="G188:O188"/>
    <mergeCell ref="A189:F190"/>
    <mergeCell ref="G189:O190"/>
    <mergeCell ref="A191:F191"/>
    <mergeCell ref="G191:O191"/>
    <mergeCell ref="C186:E186"/>
    <mergeCell ref="F186:G186"/>
    <mergeCell ref="H186:I186"/>
    <mergeCell ref="K186:L186"/>
    <mergeCell ref="M186:O186"/>
    <mergeCell ref="A187:B187"/>
    <mergeCell ref="C187:G187"/>
    <mergeCell ref="H187:J187"/>
    <mergeCell ref="K187:O187"/>
    <mergeCell ref="A174:F175"/>
    <mergeCell ref="G174:O175"/>
    <mergeCell ref="D177:O177"/>
    <mergeCell ref="A179:C179"/>
    <mergeCell ref="A180:C180"/>
    <mergeCell ref="C185:E185"/>
    <mergeCell ref="F185:G185"/>
    <mergeCell ref="H185:I185"/>
    <mergeCell ref="K185:L185"/>
    <mergeCell ref="M185:O185"/>
    <mergeCell ref="A170:F170"/>
    <mergeCell ref="G170:O170"/>
    <mergeCell ref="A171:F172"/>
    <mergeCell ref="G171:O172"/>
    <mergeCell ref="A173:F173"/>
    <mergeCell ref="G173:O173"/>
    <mergeCell ref="C167:E167"/>
    <mergeCell ref="F167:G167"/>
    <mergeCell ref="H167:I167"/>
    <mergeCell ref="K167:L167"/>
    <mergeCell ref="M167:O167"/>
    <mergeCell ref="A168:B168"/>
    <mergeCell ref="C168:G168"/>
    <mergeCell ref="H168:J168"/>
    <mergeCell ref="K168:O168"/>
    <mergeCell ref="F166:G166"/>
    <mergeCell ref="H166:I166"/>
    <mergeCell ref="K166:L166"/>
    <mergeCell ref="M166:O166"/>
    <mergeCell ref="L159:N159"/>
    <mergeCell ref="E160:H160"/>
    <mergeCell ref="L160:N160"/>
    <mergeCell ref="E161:H161"/>
    <mergeCell ref="L161:N161"/>
    <mergeCell ref="E162:H162"/>
    <mergeCell ref="L162:N162"/>
    <mergeCell ref="B155:O155"/>
    <mergeCell ref="E156:H156"/>
    <mergeCell ref="L156:N156"/>
    <mergeCell ref="A157:D164"/>
    <mergeCell ref="E157:H157"/>
    <mergeCell ref="J157:K164"/>
    <mergeCell ref="L157:N157"/>
    <mergeCell ref="E158:H158"/>
    <mergeCell ref="L158:N158"/>
    <mergeCell ref="E159:H159"/>
    <mergeCell ref="E163:H163"/>
    <mergeCell ref="L163:N163"/>
    <mergeCell ref="E164:H164"/>
    <mergeCell ref="L164:N164"/>
    <mergeCell ref="A146:A147"/>
    <mergeCell ref="B146:B147"/>
    <mergeCell ref="A148:A149"/>
    <mergeCell ref="B148:B149"/>
    <mergeCell ref="B152:O152"/>
    <mergeCell ref="B153:J153"/>
    <mergeCell ref="K153:N153"/>
    <mergeCell ref="A140:A141"/>
    <mergeCell ref="B140:B141"/>
    <mergeCell ref="A142:A143"/>
    <mergeCell ref="B142:B143"/>
    <mergeCell ref="A144:A145"/>
    <mergeCell ref="B144:B145"/>
    <mergeCell ref="A134:A135"/>
    <mergeCell ref="B134:B135"/>
    <mergeCell ref="A136:A137"/>
    <mergeCell ref="B136:B137"/>
    <mergeCell ref="A138:A139"/>
    <mergeCell ref="B138:B139"/>
    <mergeCell ref="A126:F127"/>
    <mergeCell ref="G126:O127"/>
    <mergeCell ref="A130:A131"/>
    <mergeCell ref="B130:B131"/>
    <mergeCell ref="A132:A133"/>
    <mergeCell ref="B132:B133"/>
    <mergeCell ref="A122:F122"/>
    <mergeCell ref="G122:O122"/>
    <mergeCell ref="A123:F124"/>
    <mergeCell ref="G123:O124"/>
    <mergeCell ref="A125:F125"/>
    <mergeCell ref="G125:O125"/>
    <mergeCell ref="C120:E120"/>
    <mergeCell ref="F120:G120"/>
    <mergeCell ref="H120:I120"/>
    <mergeCell ref="K120:L120"/>
    <mergeCell ref="M120:O120"/>
    <mergeCell ref="A121:B121"/>
    <mergeCell ref="C121:G121"/>
    <mergeCell ref="H121:J121"/>
    <mergeCell ref="K121:O121"/>
    <mergeCell ref="A108:F109"/>
    <mergeCell ref="G108:O109"/>
    <mergeCell ref="D111:O111"/>
    <mergeCell ref="A113:C113"/>
    <mergeCell ref="A114:C114"/>
    <mergeCell ref="C119:E119"/>
    <mergeCell ref="F119:G119"/>
    <mergeCell ref="H119:I119"/>
    <mergeCell ref="K119:L119"/>
    <mergeCell ref="M119:O119"/>
    <mergeCell ref="A104:F104"/>
    <mergeCell ref="G104:O104"/>
    <mergeCell ref="A105:F106"/>
    <mergeCell ref="G105:O106"/>
    <mergeCell ref="A107:F107"/>
    <mergeCell ref="G107:O107"/>
    <mergeCell ref="F101:G101"/>
    <mergeCell ref="H101:I101"/>
    <mergeCell ref="K101:L101"/>
    <mergeCell ref="M101:O101"/>
    <mergeCell ref="A102:B102"/>
    <mergeCell ref="C102:G102"/>
    <mergeCell ref="H102:J102"/>
    <mergeCell ref="K102:O102"/>
    <mergeCell ref="F100:G100"/>
    <mergeCell ref="H100:I100"/>
    <mergeCell ref="K100:L100"/>
    <mergeCell ref="M100:O100"/>
    <mergeCell ref="L93:N93"/>
    <mergeCell ref="E94:H94"/>
    <mergeCell ref="L94:N94"/>
    <mergeCell ref="E95:H95"/>
    <mergeCell ref="L95:N95"/>
    <mergeCell ref="E96:H96"/>
    <mergeCell ref="L96:N96"/>
    <mergeCell ref="B89:O89"/>
    <mergeCell ref="E90:H90"/>
    <mergeCell ref="L90:N90"/>
    <mergeCell ref="A91:D98"/>
    <mergeCell ref="E91:H91"/>
    <mergeCell ref="J91:K98"/>
    <mergeCell ref="L91:N91"/>
    <mergeCell ref="E92:H92"/>
    <mergeCell ref="L92:N92"/>
    <mergeCell ref="E93:H93"/>
    <mergeCell ref="E97:H97"/>
    <mergeCell ref="L97:N97"/>
    <mergeCell ref="E98:H98"/>
    <mergeCell ref="L98:N98"/>
    <mergeCell ref="A80:A81"/>
    <mergeCell ref="B80:B81"/>
    <mergeCell ref="A82:A83"/>
    <mergeCell ref="B82:B83"/>
    <mergeCell ref="B86:O86"/>
    <mergeCell ref="B87:J87"/>
    <mergeCell ref="K87:N87"/>
    <mergeCell ref="A74:A75"/>
    <mergeCell ref="B74:B75"/>
    <mergeCell ref="A76:A77"/>
    <mergeCell ref="B76:B77"/>
    <mergeCell ref="A78:A79"/>
    <mergeCell ref="B78:B79"/>
    <mergeCell ref="A68:A69"/>
    <mergeCell ref="B68:B69"/>
    <mergeCell ref="A70:A71"/>
    <mergeCell ref="B70:B71"/>
    <mergeCell ref="A72:A73"/>
    <mergeCell ref="B72:B73"/>
    <mergeCell ref="A60:F61"/>
    <mergeCell ref="G60:O61"/>
    <mergeCell ref="A64:A65"/>
    <mergeCell ref="B64:B65"/>
    <mergeCell ref="A66:A67"/>
    <mergeCell ref="B66:B67"/>
    <mergeCell ref="A56:F56"/>
    <mergeCell ref="G56:O56"/>
    <mergeCell ref="A57:F58"/>
    <mergeCell ref="G57:O58"/>
    <mergeCell ref="A59:F59"/>
    <mergeCell ref="G59:O59"/>
    <mergeCell ref="C54:E54"/>
    <mergeCell ref="F54:G54"/>
    <mergeCell ref="H54:I54"/>
    <mergeCell ref="K54:L54"/>
    <mergeCell ref="M54:O54"/>
    <mergeCell ref="A55:B55"/>
    <mergeCell ref="C55:G55"/>
    <mergeCell ref="H55:J55"/>
    <mergeCell ref="K55:O55"/>
    <mergeCell ref="D45:O45"/>
    <mergeCell ref="A47:C47"/>
    <mergeCell ref="A48:C48"/>
    <mergeCell ref="C53:E53"/>
    <mergeCell ref="F53:G53"/>
    <mergeCell ref="H53:I53"/>
    <mergeCell ref="K53:L53"/>
    <mergeCell ref="M53:O53"/>
    <mergeCell ref="A39:F40"/>
    <mergeCell ref="G39:O40"/>
    <mergeCell ref="A41:F41"/>
    <mergeCell ref="G41:O41"/>
    <mergeCell ref="A42:F43"/>
    <mergeCell ref="G42:O43"/>
    <mergeCell ref="A37:B37"/>
    <mergeCell ref="C37:G37"/>
    <mergeCell ref="H37:J37"/>
    <mergeCell ref="K37:O37"/>
    <mergeCell ref="A38:F38"/>
    <mergeCell ref="G38:O38"/>
    <mergeCell ref="F35:G35"/>
    <mergeCell ref="H35:I35"/>
    <mergeCell ref="K35:L35"/>
    <mergeCell ref="M35:O35"/>
    <mergeCell ref="F36:G36"/>
    <mergeCell ref="H36:I36"/>
    <mergeCell ref="K36:L36"/>
    <mergeCell ref="M36:O36"/>
    <mergeCell ref="E21:H21"/>
    <mergeCell ref="L21:N21"/>
    <mergeCell ref="L28:N28"/>
    <mergeCell ref="L29:N29"/>
    <mergeCell ref="L30:N30"/>
    <mergeCell ref="L31:N31"/>
    <mergeCell ref="E32:H32"/>
    <mergeCell ref="L32:N32"/>
    <mergeCell ref="E25:H25"/>
    <mergeCell ref="L25:N25"/>
    <mergeCell ref="E26:H26"/>
    <mergeCell ref="L26:N26"/>
    <mergeCell ref="E27:H27"/>
    <mergeCell ref="L27:N27"/>
    <mergeCell ref="E17:H17"/>
    <mergeCell ref="L17:N17"/>
    <mergeCell ref="E18:H18"/>
    <mergeCell ref="L18:N18"/>
    <mergeCell ref="B11:O11"/>
    <mergeCell ref="E12:H12"/>
    <mergeCell ref="L12:N12"/>
    <mergeCell ref="A13:D32"/>
    <mergeCell ref="E13:H13"/>
    <mergeCell ref="J13:K32"/>
    <mergeCell ref="L13:N13"/>
    <mergeCell ref="E14:H14"/>
    <mergeCell ref="L14:N14"/>
    <mergeCell ref="E15:H15"/>
    <mergeCell ref="E22:H22"/>
    <mergeCell ref="L22:N22"/>
    <mergeCell ref="E23:H23"/>
    <mergeCell ref="L23:N23"/>
    <mergeCell ref="E24:H24"/>
    <mergeCell ref="L24:N24"/>
    <mergeCell ref="E19:H19"/>
    <mergeCell ref="L19:N19"/>
    <mergeCell ref="E20:H20"/>
    <mergeCell ref="L20:N20"/>
    <mergeCell ref="B1:O1"/>
    <mergeCell ref="B2:O2"/>
    <mergeCell ref="B3:O3"/>
    <mergeCell ref="B4:O4"/>
    <mergeCell ref="B7:O7"/>
    <mergeCell ref="B9:J9"/>
    <mergeCell ref="K9:N9"/>
    <mergeCell ref="L15:N15"/>
    <mergeCell ref="E16:H16"/>
    <mergeCell ref="L16:N16"/>
  </mergeCells>
  <dataValidations count="1">
    <dataValidation errorStyle="warning" allowBlank="1" showInputMessage="1" showErrorMessage="1" errorTitle="Área" error="Solo puede seleccionar una de las opciones de la lista desplegable" sqref="B2:B7 B86 B152 B218 B284 B348"/>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7"/>
  <sheetViews>
    <sheetView workbookViewId="0">
      <selection activeCell="K10" sqref="K10"/>
    </sheetView>
  </sheetViews>
  <sheetFormatPr baseColWidth="10" defaultRowHeight="15" x14ac:dyDescent="0.25"/>
  <cols>
    <col min="9" max="9" width="14.5703125" customWidth="1"/>
    <col min="15" max="15" width="13.7109375" customWidth="1"/>
  </cols>
  <sheetData>
    <row r="1" spans="1:15" ht="15.75" x14ac:dyDescent="0.25">
      <c r="A1" s="2" t="s">
        <v>247</v>
      </c>
      <c r="B1" s="1071" t="s">
        <v>1016</v>
      </c>
      <c r="C1" s="1072"/>
      <c r="D1" s="1072"/>
      <c r="E1" s="1072"/>
      <c r="F1" s="1072"/>
      <c r="G1" s="1072"/>
      <c r="H1" s="1072"/>
      <c r="I1" s="1072"/>
      <c r="J1" s="1072"/>
      <c r="K1" s="1072"/>
      <c r="L1" s="1072"/>
      <c r="M1" s="1072"/>
      <c r="N1" s="1072"/>
      <c r="O1" s="1073"/>
    </row>
    <row r="2" spans="1:15" ht="15.75" x14ac:dyDescent="0.25">
      <c r="A2" s="2" t="s">
        <v>2</v>
      </c>
      <c r="B2" s="1074" t="s">
        <v>1017</v>
      </c>
      <c r="C2" s="1075"/>
      <c r="D2" s="1075"/>
      <c r="E2" s="1075"/>
      <c r="F2" s="1075"/>
      <c r="G2" s="1075"/>
      <c r="H2" s="1075"/>
      <c r="I2" s="1075"/>
      <c r="J2" s="1075"/>
      <c r="K2" s="1075"/>
      <c r="L2" s="1075"/>
      <c r="M2" s="1075"/>
      <c r="N2" s="1075"/>
      <c r="O2" s="1076"/>
    </row>
    <row r="3" spans="1:15" ht="15.75" x14ac:dyDescent="0.25">
      <c r="A3" s="2" t="s">
        <v>250</v>
      </c>
      <c r="B3" s="1074" t="e">
        <f>VLOOKUP(B1,$EL$335:$EU$406,4,FALSE)</f>
        <v>#N/A</v>
      </c>
      <c r="C3" s="1075"/>
      <c r="D3" s="1075"/>
      <c r="E3" s="1075"/>
      <c r="F3" s="1075"/>
      <c r="G3" s="1075"/>
      <c r="H3" s="1075"/>
      <c r="I3" s="1075"/>
      <c r="J3" s="1075"/>
      <c r="K3" s="1075"/>
      <c r="L3" s="1075"/>
      <c r="M3" s="1075"/>
      <c r="N3" s="1075"/>
      <c r="O3" s="1076"/>
    </row>
    <row r="4" spans="1:15" ht="31.5" x14ac:dyDescent="0.25">
      <c r="A4" s="3" t="s">
        <v>5</v>
      </c>
      <c r="B4" s="1074" t="e">
        <f>VLOOKUP(B1,$EL$335:$EU$406,5,FALSE)</f>
        <v>#N/A</v>
      </c>
      <c r="C4" s="1075"/>
      <c r="D4" s="1075"/>
      <c r="E4" s="1075"/>
      <c r="F4" s="1075"/>
      <c r="G4" s="1075"/>
      <c r="H4" s="1075"/>
      <c r="I4" s="1075"/>
      <c r="J4" s="1075"/>
      <c r="K4" s="1075"/>
      <c r="L4" s="1075"/>
      <c r="M4" s="1075"/>
      <c r="N4" s="1075"/>
      <c r="O4" s="1076"/>
    </row>
    <row r="5" spans="1:15" ht="31.5" x14ac:dyDescent="0.25">
      <c r="A5" s="3" t="s">
        <v>199</v>
      </c>
      <c r="B5" s="1074" t="s">
        <v>1018</v>
      </c>
      <c r="C5" s="1075"/>
      <c r="D5" s="1075"/>
      <c r="E5" s="1075"/>
      <c r="F5" s="1075"/>
      <c r="G5" s="1075"/>
      <c r="H5" s="1075"/>
      <c r="I5" s="1075"/>
      <c r="J5" s="1075"/>
      <c r="K5" s="1075"/>
      <c r="L5" s="1075"/>
      <c r="M5" s="1075"/>
      <c r="N5" s="1075"/>
      <c r="O5" s="1076"/>
    </row>
    <row r="6" spans="1:15" ht="15.75" x14ac:dyDescent="0.25">
      <c r="A6" s="7"/>
      <c r="B6" s="8"/>
      <c r="C6" s="9"/>
      <c r="D6" s="9"/>
      <c r="E6" s="9"/>
      <c r="F6" s="9"/>
      <c r="G6" s="9"/>
      <c r="H6" s="9"/>
      <c r="I6" s="9"/>
      <c r="J6" s="9"/>
      <c r="K6" s="9"/>
      <c r="L6" s="10"/>
      <c r="M6" s="10"/>
      <c r="N6" s="10"/>
      <c r="O6" s="7"/>
    </row>
    <row r="7" spans="1:15" ht="31.5" x14ac:dyDescent="0.25">
      <c r="A7" s="11" t="s">
        <v>9</v>
      </c>
      <c r="B7" s="1077" t="s">
        <v>1019</v>
      </c>
      <c r="C7" s="1078"/>
      <c r="D7" s="1078"/>
      <c r="E7" s="1078"/>
      <c r="F7" s="1078"/>
      <c r="G7" s="1078"/>
      <c r="H7" s="1078"/>
      <c r="I7" s="1078"/>
      <c r="J7" s="1079"/>
      <c r="K7" s="1080" t="s">
        <v>11</v>
      </c>
      <c r="L7" s="1080"/>
      <c r="M7" s="1080"/>
      <c r="N7" s="1080"/>
      <c r="O7" s="12">
        <v>0.4</v>
      </c>
    </row>
    <row r="8" spans="1:15" ht="15.75" x14ac:dyDescent="0.25">
      <c r="A8" s="13"/>
      <c r="B8" s="14"/>
      <c r="C8" s="15"/>
      <c r="D8" s="15"/>
      <c r="E8" s="15"/>
      <c r="F8" s="15"/>
      <c r="G8" s="15"/>
      <c r="H8" s="15"/>
      <c r="I8" s="15"/>
      <c r="J8" s="15"/>
      <c r="K8" s="15"/>
      <c r="L8" s="15"/>
      <c r="M8" s="15"/>
      <c r="N8" s="15"/>
      <c r="O8" s="13"/>
    </row>
    <row r="9" spans="1:15" ht="31.5" x14ac:dyDescent="0.25">
      <c r="A9" s="11" t="s">
        <v>202</v>
      </c>
      <c r="B9" s="1077"/>
      <c r="C9" s="1078"/>
      <c r="D9" s="1078"/>
      <c r="E9" s="1078"/>
      <c r="F9" s="1078"/>
      <c r="G9" s="1078"/>
      <c r="H9" s="1078"/>
      <c r="I9" s="1078"/>
      <c r="J9" s="1078"/>
      <c r="K9" s="1078"/>
      <c r="L9" s="1078"/>
      <c r="M9" s="1078"/>
      <c r="N9" s="1078"/>
      <c r="O9" s="1079"/>
    </row>
    <row r="10" spans="1:15" ht="31.5" x14ac:dyDescent="0.25">
      <c r="A10" s="460"/>
      <c r="B10" s="461"/>
      <c r="C10" s="462"/>
      <c r="D10" s="462"/>
      <c r="E10" s="1081" t="s">
        <v>14</v>
      </c>
      <c r="F10" s="1081"/>
      <c r="G10" s="1081"/>
      <c r="H10" s="1081"/>
      <c r="I10" s="463" t="s">
        <v>15</v>
      </c>
      <c r="J10" s="464"/>
      <c r="K10" s="464"/>
      <c r="L10" s="1081" t="s">
        <v>16</v>
      </c>
      <c r="M10" s="1081"/>
      <c r="N10" s="1081"/>
      <c r="O10" s="463" t="s">
        <v>15</v>
      </c>
    </row>
    <row r="11" spans="1:15" x14ac:dyDescent="0.25">
      <c r="A11" s="1082" t="s">
        <v>17</v>
      </c>
      <c r="B11" s="1083"/>
      <c r="C11" s="1083"/>
      <c r="D11" s="1084"/>
      <c r="E11" s="1091" t="s">
        <v>1020</v>
      </c>
      <c r="F11" s="1091"/>
      <c r="G11" s="1091"/>
      <c r="H11" s="1091"/>
      <c r="I11" s="465">
        <v>50</v>
      </c>
      <c r="J11" s="1082" t="s">
        <v>19</v>
      </c>
      <c r="K11" s="1084"/>
      <c r="L11" s="1091" t="s">
        <v>1021</v>
      </c>
      <c r="M11" s="1091"/>
      <c r="N11" s="1091"/>
      <c r="O11" s="465">
        <v>50</v>
      </c>
    </row>
    <row r="12" spans="1:15" x14ac:dyDescent="0.25">
      <c r="A12" s="1085"/>
      <c r="B12" s="1086"/>
      <c r="C12" s="1086"/>
      <c r="D12" s="1087"/>
      <c r="E12" s="1091" t="s">
        <v>1022</v>
      </c>
      <c r="F12" s="1091"/>
      <c r="G12" s="1091"/>
      <c r="H12" s="1091"/>
      <c r="I12" s="465">
        <v>50</v>
      </c>
      <c r="J12" s="1085"/>
      <c r="K12" s="1087"/>
      <c r="L12" s="1091" t="s">
        <v>1023</v>
      </c>
      <c r="M12" s="1091"/>
      <c r="N12" s="1091"/>
      <c r="O12" s="465">
        <v>50</v>
      </c>
    </row>
    <row r="13" spans="1:15" x14ac:dyDescent="0.25">
      <c r="A13" s="1085"/>
      <c r="B13" s="1086"/>
      <c r="C13" s="1086"/>
      <c r="D13" s="1087"/>
      <c r="E13" s="1091"/>
      <c r="F13" s="1091"/>
      <c r="G13" s="1091"/>
      <c r="H13" s="1091"/>
      <c r="I13" s="465"/>
      <c r="J13" s="1085"/>
      <c r="K13" s="1087"/>
      <c r="L13" s="1091"/>
      <c r="M13" s="1091"/>
      <c r="N13" s="1091"/>
      <c r="O13" s="465"/>
    </row>
    <row r="14" spans="1:15" x14ac:dyDescent="0.25">
      <c r="A14" s="1085"/>
      <c r="B14" s="1086"/>
      <c r="C14" s="1086"/>
      <c r="D14" s="1087"/>
      <c r="E14" s="1091"/>
      <c r="F14" s="1091"/>
      <c r="G14" s="1091"/>
      <c r="H14" s="1091"/>
      <c r="I14" s="465"/>
      <c r="J14" s="1085"/>
      <c r="K14" s="1087"/>
      <c r="L14" s="1091"/>
      <c r="M14" s="1091"/>
      <c r="N14" s="1091"/>
      <c r="O14" s="465"/>
    </row>
    <row r="15" spans="1:15" x14ac:dyDescent="0.25">
      <c r="A15" s="1085"/>
      <c r="B15" s="1086"/>
      <c r="C15" s="1086"/>
      <c r="D15" s="1087"/>
      <c r="E15" s="1091"/>
      <c r="F15" s="1091"/>
      <c r="G15" s="1091"/>
      <c r="H15" s="1091"/>
      <c r="I15" s="465"/>
      <c r="J15" s="1085"/>
      <c r="K15" s="1087"/>
      <c r="L15" s="1091"/>
      <c r="M15" s="1091"/>
      <c r="N15" s="1091"/>
      <c r="O15" s="465"/>
    </row>
    <row r="16" spans="1:15" x14ac:dyDescent="0.25">
      <c r="A16" s="1085"/>
      <c r="B16" s="1086"/>
      <c r="C16" s="1086"/>
      <c r="D16" s="1087"/>
      <c r="E16" s="1091"/>
      <c r="F16" s="1091"/>
      <c r="G16" s="1091"/>
      <c r="H16" s="1091"/>
      <c r="I16" s="465"/>
      <c r="J16" s="1085"/>
      <c r="K16" s="1087"/>
      <c r="L16" s="1091"/>
      <c r="M16" s="1091"/>
      <c r="N16" s="1091"/>
      <c r="O16" s="465"/>
    </row>
    <row r="17" spans="1:15" x14ac:dyDescent="0.25">
      <c r="A17" s="1085"/>
      <c r="B17" s="1086"/>
      <c r="C17" s="1086"/>
      <c r="D17" s="1087"/>
      <c r="E17" s="1091"/>
      <c r="F17" s="1091"/>
      <c r="G17" s="1091"/>
      <c r="H17" s="1091"/>
      <c r="I17" s="465"/>
      <c r="J17" s="1085"/>
      <c r="K17" s="1087"/>
      <c r="L17" s="1091"/>
      <c r="M17" s="1091"/>
      <c r="N17" s="1091"/>
      <c r="O17" s="465"/>
    </row>
    <row r="18" spans="1:15" x14ac:dyDescent="0.25">
      <c r="A18" s="1088"/>
      <c r="B18" s="1089"/>
      <c r="C18" s="1089"/>
      <c r="D18" s="1090"/>
      <c r="E18" s="1091"/>
      <c r="F18" s="1091"/>
      <c r="G18" s="1091"/>
      <c r="H18" s="1091"/>
      <c r="I18" s="465"/>
      <c r="J18" s="1088"/>
      <c r="K18" s="1090"/>
      <c r="L18" s="1091"/>
      <c r="M18" s="1091"/>
      <c r="N18" s="1091"/>
      <c r="O18" s="465"/>
    </row>
    <row r="19" spans="1:15" ht="63" x14ac:dyDescent="0.25">
      <c r="A19" s="25" t="s">
        <v>48</v>
      </c>
      <c r="B19" s="420" t="s">
        <v>49</v>
      </c>
      <c r="C19" s="479" t="s">
        <v>50</v>
      </c>
      <c r="D19" s="479" t="s">
        <v>51</v>
      </c>
      <c r="E19" s="479" t="s">
        <v>1024</v>
      </c>
      <c r="F19" s="1092" t="s">
        <v>53</v>
      </c>
      <c r="G19" s="1092"/>
      <c r="H19" s="1092" t="s">
        <v>54</v>
      </c>
      <c r="I19" s="1092"/>
      <c r="J19" s="420" t="s">
        <v>55</v>
      </c>
      <c r="K19" s="1092" t="s">
        <v>56</v>
      </c>
      <c r="L19" s="1092"/>
      <c r="M19" s="1093" t="s">
        <v>57</v>
      </c>
      <c r="N19" s="1094"/>
      <c r="O19" s="1095"/>
    </row>
    <row r="20" spans="1:15" ht="105" x14ac:dyDescent="0.25">
      <c r="A20" s="27" t="s">
        <v>58</v>
      </c>
      <c r="B20" s="63">
        <v>40</v>
      </c>
      <c r="C20" s="466" t="s">
        <v>1025</v>
      </c>
      <c r="D20" s="466" t="s">
        <v>262</v>
      </c>
      <c r="E20" s="466" t="s">
        <v>601</v>
      </c>
      <c r="F20" s="1105" t="s">
        <v>1026</v>
      </c>
      <c r="G20" s="1105"/>
      <c r="H20" s="1106" t="s">
        <v>213</v>
      </c>
      <c r="I20" s="1107"/>
      <c r="J20" s="467"/>
      <c r="K20" s="1108" t="s">
        <v>433</v>
      </c>
      <c r="L20" s="1108"/>
      <c r="M20" s="1109" t="s">
        <v>1027</v>
      </c>
      <c r="N20" s="1109"/>
      <c r="O20" s="1109"/>
    </row>
    <row r="21" spans="1:15" ht="15.75" x14ac:dyDescent="0.25">
      <c r="A21" s="1110" t="s">
        <v>67</v>
      </c>
      <c r="B21" s="1111"/>
      <c r="C21" s="1112" t="s">
        <v>1028</v>
      </c>
      <c r="D21" s="1072"/>
      <c r="E21" s="1072"/>
      <c r="F21" s="1072"/>
      <c r="G21" s="1073"/>
      <c r="H21" s="1113" t="s">
        <v>69</v>
      </c>
      <c r="I21" s="1114"/>
      <c r="J21" s="1115"/>
      <c r="K21" s="1116" t="s">
        <v>1029</v>
      </c>
      <c r="L21" s="1116"/>
      <c r="M21" s="1116"/>
      <c r="N21" s="1116"/>
      <c r="O21" s="1117"/>
    </row>
    <row r="22" spans="1:15" ht="15.75" x14ac:dyDescent="0.25">
      <c r="A22" s="1096" t="s">
        <v>71</v>
      </c>
      <c r="B22" s="1097"/>
      <c r="C22" s="1097"/>
      <c r="D22" s="1097"/>
      <c r="E22" s="1097"/>
      <c r="F22" s="1098"/>
      <c r="G22" s="1099" t="s">
        <v>72</v>
      </c>
      <c r="H22" s="1099"/>
      <c r="I22" s="1099"/>
      <c r="J22" s="1099"/>
      <c r="K22" s="1099"/>
      <c r="L22" s="1099"/>
      <c r="M22" s="1099"/>
      <c r="N22" s="1099"/>
      <c r="O22" s="1099"/>
    </row>
    <row r="23" spans="1:15" x14ac:dyDescent="0.25">
      <c r="A23" s="1100" t="s">
        <v>1030</v>
      </c>
      <c r="B23" s="1101"/>
      <c r="C23" s="1101"/>
      <c r="D23" s="1101"/>
      <c r="E23" s="1101"/>
      <c r="F23" s="1101"/>
      <c r="G23" s="1104" t="s">
        <v>1031</v>
      </c>
      <c r="H23" s="1104"/>
      <c r="I23" s="1104"/>
      <c r="J23" s="1104"/>
      <c r="K23" s="1104"/>
      <c r="L23" s="1104"/>
      <c r="M23" s="1104"/>
      <c r="N23" s="1104"/>
      <c r="O23" s="1104"/>
    </row>
    <row r="24" spans="1:15" x14ac:dyDescent="0.25">
      <c r="A24" s="1102"/>
      <c r="B24" s="1103"/>
      <c r="C24" s="1103"/>
      <c r="D24" s="1103"/>
      <c r="E24" s="1103"/>
      <c r="F24" s="1103"/>
      <c r="G24" s="1104"/>
      <c r="H24" s="1104"/>
      <c r="I24" s="1104"/>
      <c r="J24" s="1104"/>
      <c r="K24" s="1104"/>
      <c r="L24" s="1104"/>
      <c r="M24" s="1104"/>
      <c r="N24" s="1104"/>
      <c r="O24" s="1104"/>
    </row>
    <row r="25" spans="1:15" ht="15.75" x14ac:dyDescent="0.25">
      <c r="A25" s="1096" t="s">
        <v>75</v>
      </c>
      <c r="B25" s="1097"/>
      <c r="C25" s="1097"/>
      <c r="D25" s="1097"/>
      <c r="E25" s="1097"/>
      <c r="F25" s="1097"/>
      <c r="G25" s="1099" t="s">
        <v>76</v>
      </c>
      <c r="H25" s="1099"/>
      <c r="I25" s="1099"/>
      <c r="J25" s="1099"/>
      <c r="K25" s="1099"/>
      <c r="L25" s="1099"/>
      <c r="M25" s="1099"/>
      <c r="N25" s="1099"/>
      <c r="O25" s="1099"/>
    </row>
    <row r="26" spans="1:15" x14ac:dyDescent="0.25">
      <c r="A26" s="1123" t="s">
        <v>1032</v>
      </c>
      <c r="B26" s="1123"/>
      <c r="C26" s="1123"/>
      <c r="D26" s="1123"/>
      <c r="E26" s="1123"/>
      <c r="F26" s="1123"/>
      <c r="G26" s="1123" t="s">
        <v>1033</v>
      </c>
      <c r="H26" s="1123"/>
      <c r="I26" s="1123"/>
      <c r="J26" s="1123"/>
      <c r="K26" s="1123"/>
      <c r="L26" s="1123"/>
      <c r="M26" s="1123"/>
      <c r="N26" s="1123"/>
      <c r="O26" s="1123"/>
    </row>
    <row r="27" spans="1:15" x14ac:dyDescent="0.25">
      <c r="A27" s="1123"/>
      <c r="B27" s="1123"/>
      <c r="C27" s="1123"/>
      <c r="D27" s="1123"/>
      <c r="E27" s="1123"/>
      <c r="F27" s="1123"/>
      <c r="G27" s="1123"/>
      <c r="H27" s="1123"/>
      <c r="I27" s="1123"/>
      <c r="J27" s="1123"/>
      <c r="K27" s="1123"/>
      <c r="L27" s="1123"/>
      <c r="M27" s="1123"/>
      <c r="N27" s="1123"/>
      <c r="O27" s="1123"/>
    </row>
    <row r="28" spans="1:15" ht="15.75" x14ac:dyDescent="0.25">
      <c r="A28" s="7"/>
      <c r="B28" s="8"/>
      <c r="C28" s="14"/>
      <c r="D28" s="14"/>
      <c r="E28" s="14"/>
      <c r="F28" s="14"/>
      <c r="G28" s="14"/>
      <c r="H28" s="14"/>
      <c r="I28" s="14"/>
      <c r="J28" s="14"/>
      <c r="K28" s="14"/>
      <c r="L28" s="14"/>
      <c r="M28" s="14"/>
      <c r="N28" s="14"/>
      <c r="O28" s="7"/>
    </row>
    <row r="29" spans="1:15" ht="15.75" x14ac:dyDescent="0.25">
      <c r="A29" s="14"/>
      <c r="B29" s="14"/>
      <c r="C29" s="7"/>
      <c r="D29" s="1110" t="s">
        <v>77</v>
      </c>
      <c r="E29" s="1124"/>
      <c r="F29" s="1124"/>
      <c r="G29" s="1124"/>
      <c r="H29" s="1124"/>
      <c r="I29" s="1124"/>
      <c r="J29" s="1124"/>
      <c r="K29" s="1124"/>
      <c r="L29" s="1124"/>
      <c r="M29" s="1124"/>
      <c r="N29" s="1124"/>
      <c r="O29" s="1111"/>
    </row>
    <row r="30" spans="1:15" ht="15.75" x14ac:dyDescent="0.25">
      <c r="A30" s="7"/>
      <c r="B30" s="8"/>
      <c r="C30" s="14"/>
      <c r="D30" s="420" t="s">
        <v>78</v>
      </c>
      <c r="E30" s="420" t="s">
        <v>79</v>
      </c>
      <c r="F30" s="420" t="s">
        <v>80</v>
      </c>
      <c r="G30" s="420" t="s">
        <v>81</v>
      </c>
      <c r="H30" s="420" t="s">
        <v>82</v>
      </c>
      <c r="I30" s="420" t="s">
        <v>83</v>
      </c>
      <c r="J30" s="420" t="s">
        <v>84</v>
      </c>
      <c r="K30" s="420" t="s">
        <v>85</v>
      </c>
      <c r="L30" s="420" t="s">
        <v>86</v>
      </c>
      <c r="M30" s="420" t="s">
        <v>87</v>
      </c>
      <c r="N30" s="420" t="s">
        <v>88</v>
      </c>
      <c r="O30" s="420" t="s">
        <v>89</v>
      </c>
    </row>
    <row r="31" spans="1:15" ht="15.75" x14ac:dyDescent="0.25">
      <c r="A31" s="1050" t="s">
        <v>90</v>
      </c>
      <c r="B31" s="1050"/>
      <c r="C31" s="1050"/>
      <c r="D31" s="416"/>
      <c r="E31" s="416"/>
      <c r="F31" s="416"/>
      <c r="G31" s="416"/>
      <c r="H31" s="416"/>
      <c r="I31" s="416"/>
      <c r="J31" s="416"/>
      <c r="K31" s="416"/>
      <c r="L31" s="416"/>
      <c r="M31" s="416"/>
      <c r="N31" s="416"/>
      <c r="O31" s="468"/>
    </row>
    <row r="32" spans="1:15" ht="15.75" x14ac:dyDescent="0.25">
      <c r="A32" s="1051" t="s">
        <v>91</v>
      </c>
      <c r="B32" s="1051"/>
      <c r="C32" s="1051"/>
      <c r="D32" s="389"/>
      <c r="E32" s="389"/>
      <c r="F32" s="389"/>
      <c r="G32" s="389"/>
      <c r="H32" s="389"/>
      <c r="I32" s="389"/>
      <c r="J32" s="389"/>
      <c r="K32" s="389"/>
      <c r="L32" s="389"/>
      <c r="M32" s="389"/>
      <c r="N32" s="389"/>
      <c r="O32" s="389"/>
    </row>
    <row r="33" spans="1:15" ht="15.75" x14ac:dyDescent="0.25">
      <c r="A33" s="7"/>
      <c r="B33" s="8"/>
      <c r="C33" s="9"/>
      <c r="D33" s="9"/>
      <c r="E33" s="9"/>
      <c r="F33" s="9"/>
      <c r="G33" s="9"/>
      <c r="H33" s="9"/>
      <c r="I33" s="9"/>
      <c r="J33" s="9"/>
      <c r="K33" s="9"/>
      <c r="L33" s="10"/>
      <c r="M33" s="10"/>
      <c r="N33" s="10"/>
      <c r="O33" s="7"/>
    </row>
    <row r="34" spans="1:15" ht="15.75" x14ac:dyDescent="0.25">
      <c r="A34" s="7"/>
      <c r="B34" s="8"/>
      <c r="C34" s="9"/>
      <c r="D34" s="9"/>
      <c r="E34" s="9"/>
      <c r="F34" s="9"/>
      <c r="G34" s="9"/>
      <c r="H34" s="9"/>
      <c r="I34" s="9"/>
      <c r="J34" s="9"/>
      <c r="K34" s="9"/>
      <c r="L34" s="10"/>
      <c r="M34" s="10"/>
      <c r="N34" s="10"/>
      <c r="O34" s="7"/>
    </row>
    <row r="35" spans="1:15" ht="15.75" x14ac:dyDescent="0.25">
      <c r="A35" s="34"/>
      <c r="B35" s="35"/>
      <c r="C35" s="34"/>
      <c r="D35" s="34"/>
      <c r="E35" s="34"/>
      <c r="F35" s="34"/>
      <c r="G35" s="34"/>
      <c r="H35" s="34"/>
      <c r="I35" s="34"/>
      <c r="J35" s="34"/>
      <c r="K35" s="34"/>
      <c r="L35" s="34"/>
      <c r="M35" s="35"/>
      <c r="N35" s="35"/>
      <c r="O35" s="34"/>
    </row>
    <row r="36" spans="1:15" ht="15.75" x14ac:dyDescent="0.25">
      <c r="A36" s="7"/>
      <c r="B36" s="8"/>
      <c r="C36" s="9"/>
      <c r="D36" s="9"/>
      <c r="E36" s="9"/>
      <c r="F36" s="9"/>
      <c r="G36" s="9"/>
      <c r="H36" s="9"/>
      <c r="I36" s="9"/>
      <c r="J36" s="9"/>
      <c r="K36" s="9"/>
      <c r="L36" s="10"/>
      <c r="M36" s="10"/>
      <c r="N36" s="10"/>
      <c r="O36" s="7"/>
    </row>
    <row r="37" spans="1:15" ht="63" x14ac:dyDescent="0.25">
      <c r="A37" s="25" t="s">
        <v>48</v>
      </c>
      <c r="B37" s="420" t="s">
        <v>49</v>
      </c>
      <c r="C37" s="420" t="s">
        <v>50</v>
      </c>
      <c r="D37" s="420" t="s">
        <v>51</v>
      </c>
      <c r="E37" s="420" t="s">
        <v>1024</v>
      </c>
      <c r="F37" s="1092" t="s">
        <v>53</v>
      </c>
      <c r="G37" s="1092"/>
      <c r="H37" s="1092" t="s">
        <v>54</v>
      </c>
      <c r="I37" s="1092"/>
      <c r="J37" s="420" t="s">
        <v>55</v>
      </c>
      <c r="K37" s="1092" t="s">
        <v>56</v>
      </c>
      <c r="L37" s="1092"/>
      <c r="M37" s="1093" t="s">
        <v>57</v>
      </c>
      <c r="N37" s="1094"/>
      <c r="O37" s="1095"/>
    </row>
    <row r="38" spans="1:15" ht="105" x14ac:dyDescent="0.25">
      <c r="A38" s="27" t="s">
        <v>1034</v>
      </c>
      <c r="B38" s="63"/>
      <c r="C38" s="466" t="s">
        <v>1035</v>
      </c>
      <c r="D38" s="466" t="s">
        <v>60</v>
      </c>
      <c r="E38" s="466" t="s">
        <v>601</v>
      </c>
      <c r="F38" s="1118" t="s">
        <v>1036</v>
      </c>
      <c r="G38" s="1119"/>
      <c r="H38" s="1106" t="s">
        <v>1037</v>
      </c>
      <c r="I38" s="1107"/>
      <c r="J38" s="30"/>
      <c r="K38" s="1120" t="s">
        <v>433</v>
      </c>
      <c r="L38" s="1120"/>
      <c r="M38" s="1118" t="s">
        <v>1038</v>
      </c>
      <c r="N38" s="1121"/>
      <c r="O38" s="1119"/>
    </row>
    <row r="39" spans="1:15" ht="15.75" x14ac:dyDescent="0.25">
      <c r="A39" s="1110" t="s">
        <v>67</v>
      </c>
      <c r="B39" s="1111"/>
      <c r="C39" s="1112" t="s">
        <v>1039</v>
      </c>
      <c r="D39" s="1072"/>
      <c r="E39" s="1072"/>
      <c r="F39" s="1072"/>
      <c r="G39" s="1073"/>
      <c r="H39" s="1122" t="s">
        <v>98</v>
      </c>
      <c r="I39" s="1114"/>
      <c r="J39" s="1115"/>
      <c r="K39" s="1116"/>
      <c r="L39" s="1116"/>
      <c r="M39" s="1116"/>
      <c r="N39" s="1116"/>
      <c r="O39" s="1117"/>
    </row>
    <row r="40" spans="1:15" ht="15.75" x14ac:dyDescent="0.25">
      <c r="A40" s="1096" t="s">
        <v>71</v>
      </c>
      <c r="B40" s="1097"/>
      <c r="C40" s="1097"/>
      <c r="D40" s="1097"/>
      <c r="E40" s="1097"/>
      <c r="F40" s="1098"/>
      <c r="G40" s="1099" t="s">
        <v>72</v>
      </c>
      <c r="H40" s="1099"/>
      <c r="I40" s="1099"/>
      <c r="J40" s="1099"/>
      <c r="K40" s="1099"/>
      <c r="L40" s="1099"/>
      <c r="M40" s="1099"/>
      <c r="N40" s="1099"/>
      <c r="O40" s="1099"/>
    </row>
    <row r="41" spans="1:15" x14ac:dyDescent="0.25">
      <c r="A41" s="1100" t="s">
        <v>1040</v>
      </c>
      <c r="B41" s="1101"/>
      <c r="C41" s="1101"/>
      <c r="D41" s="1101"/>
      <c r="E41" s="1101"/>
      <c r="F41" s="1101"/>
      <c r="G41" s="1104" t="s">
        <v>1031</v>
      </c>
      <c r="H41" s="1104"/>
      <c r="I41" s="1104"/>
      <c r="J41" s="1104"/>
      <c r="K41" s="1104"/>
      <c r="L41" s="1104"/>
      <c r="M41" s="1104"/>
      <c r="N41" s="1104"/>
      <c r="O41" s="1104"/>
    </row>
    <row r="42" spans="1:15" x14ac:dyDescent="0.25">
      <c r="A42" s="1102"/>
      <c r="B42" s="1103"/>
      <c r="C42" s="1103"/>
      <c r="D42" s="1103"/>
      <c r="E42" s="1103"/>
      <c r="F42" s="1103"/>
      <c r="G42" s="1104"/>
      <c r="H42" s="1104"/>
      <c r="I42" s="1104"/>
      <c r="J42" s="1104"/>
      <c r="K42" s="1104"/>
      <c r="L42" s="1104"/>
      <c r="M42" s="1104"/>
      <c r="N42" s="1104"/>
      <c r="O42" s="1104"/>
    </row>
    <row r="43" spans="1:15" ht="15.75" x14ac:dyDescent="0.25">
      <c r="A43" s="1096" t="s">
        <v>75</v>
      </c>
      <c r="B43" s="1097"/>
      <c r="C43" s="1097"/>
      <c r="D43" s="1097"/>
      <c r="E43" s="1097"/>
      <c r="F43" s="1097"/>
      <c r="G43" s="1099" t="s">
        <v>76</v>
      </c>
      <c r="H43" s="1099"/>
      <c r="I43" s="1099"/>
      <c r="J43" s="1099"/>
      <c r="K43" s="1099"/>
      <c r="L43" s="1099"/>
      <c r="M43" s="1099"/>
      <c r="N43" s="1099"/>
      <c r="O43" s="1099"/>
    </row>
    <row r="44" spans="1:15" x14ac:dyDescent="0.25">
      <c r="A44" s="1123" t="s">
        <v>1032</v>
      </c>
      <c r="B44" s="1123"/>
      <c r="C44" s="1123"/>
      <c r="D44" s="1123"/>
      <c r="E44" s="1123"/>
      <c r="F44" s="1123"/>
      <c r="G44" s="1123" t="s">
        <v>1033</v>
      </c>
      <c r="H44" s="1123"/>
      <c r="I44" s="1123"/>
      <c r="J44" s="1123"/>
      <c r="K44" s="1123"/>
      <c r="L44" s="1123"/>
      <c r="M44" s="1123"/>
      <c r="N44" s="1123"/>
      <c r="O44" s="1123"/>
    </row>
    <row r="45" spans="1:15" x14ac:dyDescent="0.25">
      <c r="A45" s="1123"/>
      <c r="B45" s="1123"/>
      <c r="C45" s="1123"/>
      <c r="D45" s="1123"/>
      <c r="E45" s="1123"/>
      <c r="F45" s="1123"/>
      <c r="G45" s="1123"/>
      <c r="H45" s="1123"/>
      <c r="I45" s="1123"/>
      <c r="J45" s="1123"/>
      <c r="K45" s="1123"/>
      <c r="L45" s="1123"/>
      <c r="M45" s="1123"/>
      <c r="N45" s="1123"/>
      <c r="O45" s="1123"/>
    </row>
    <row r="46" spans="1:15" ht="15.75" x14ac:dyDescent="0.25">
      <c r="A46" s="7"/>
      <c r="B46" s="8"/>
      <c r="C46" s="14"/>
      <c r="D46" s="14"/>
      <c r="E46" s="14"/>
      <c r="F46" s="14"/>
      <c r="G46" s="14"/>
      <c r="H46" s="14"/>
      <c r="I46" s="14"/>
      <c r="J46" s="14"/>
      <c r="K46" s="14"/>
      <c r="L46" s="14"/>
      <c r="M46" s="14"/>
      <c r="N46" s="14"/>
      <c r="O46" s="7"/>
    </row>
    <row r="47" spans="1:15" ht="15.75" x14ac:dyDescent="0.25">
      <c r="A47" s="424" t="s">
        <v>101</v>
      </c>
      <c r="B47" s="424" t="s">
        <v>49</v>
      </c>
      <c r="C47" s="37"/>
      <c r="D47" s="420" t="s">
        <v>78</v>
      </c>
      <c r="E47" s="420" t="s">
        <v>79</v>
      </c>
      <c r="F47" s="420" t="s">
        <v>80</v>
      </c>
      <c r="G47" s="420" t="s">
        <v>81</v>
      </c>
      <c r="H47" s="420" t="s">
        <v>82</v>
      </c>
      <c r="I47" s="420" t="s">
        <v>83</v>
      </c>
      <c r="J47" s="420" t="s">
        <v>84</v>
      </c>
      <c r="K47" s="420" t="s">
        <v>85</v>
      </c>
      <c r="L47" s="420" t="s">
        <v>86</v>
      </c>
      <c r="M47" s="420" t="s">
        <v>87</v>
      </c>
      <c r="N47" s="420" t="s">
        <v>88</v>
      </c>
      <c r="O47" s="420" t="s">
        <v>89</v>
      </c>
    </row>
    <row r="48" spans="1:15" ht="31.5" x14ac:dyDescent="0.25">
      <c r="A48" s="1125" t="s">
        <v>148</v>
      </c>
      <c r="B48" s="1127"/>
      <c r="C48" s="416" t="s">
        <v>90</v>
      </c>
      <c r="D48" s="416"/>
      <c r="E48" s="416"/>
      <c r="F48" s="416"/>
      <c r="G48" s="416"/>
      <c r="H48" s="416"/>
      <c r="I48" s="416"/>
      <c r="J48" s="416"/>
      <c r="K48" s="416"/>
      <c r="L48" s="416"/>
      <c r="M48" s="416"/>
      <c r="N48" s="416"/>
      <c r="O48" s="416"/>
    </row>
    <row r="49" spans="1:15" x14ac:dyDescent="0.25">
      <c r="A49" s="1126"/>
      <c r="B49" s="1127"/>
      <c r="C49" s="389" t="s">
        <v>91</v>
      </c>
      <c r="D49" s="389"/>
      <c r="E49" s="389"/>
      <c r="F49" s="389"/>
      <c r="G49" s="389"/>
      <c r="H49" s="389"/>
      <c r="I49" s="389"/>
      <c r="J49" s="389"/>
      <c r="K49" s="389"/>
      <c r="L49" s="389"/>
      <c r="M49" s="389"/>
      <c r="N49" s="389"/>
      <c r="O49" s="389"/>
    </row>
    <row r="50" spans="1:15" ht="31.5" x14ac:dyDescent="0.25">
      <c r="A50" s="1125" t="s">
        <v>103</v>
      </c>
      <c r="B50" s="1127"/>
      <c r="C50" s="416" t="s">
        <v>90</v>
      </c>
      <c r="D50" s="416"/>
      <c r="E50" s="416"/>
      <c r="F50" s="416"/>
      <c r="G50" s="416"/>
      <c r="H50" s="416"/>
      <c r="I50" s="416"/>
      <c r="J50" s="416"/>
      <c r="K50" s="416"/>
      <c r="L50" s="416"/>
      <c r="M50" s="416"/>
      <c r="N50" s="416"/>
      <c r="O50" s="416"/>
    </row>
    <row r="51" spans="1:15" x14ac:dyDescent="0.25">
      <c r="A51" s="1126"/>
      <c r="B51" s="1127"/>
      <c r="C51" s="389" t="s">
        <v>91</v>
      </c>
      <c r="D51" s="389"/>
      <c r="E51" s="389"/>
      <c r="F51" s="389"/>
      <c r="G51" s="389"/>
      <c r="H51" s="389"/>
      <c r="I51" s="389"/>
      <c r="J51" s="389"/>
      <c r="K51" s="389"/>
      <c r="L51" s="389"/>
      <c r="M51" s="389"/>
      <c r="N51" s="389"/>
      <c r="O51" s="389"/>
    </row>
    <row r="52" spans="1:15" ht="31.5" x14ac:dyDescent="0.25">
      <c r="A52" s="1125" t="s">
        <v>104</v>
      </c>
      <c r="B52" s="1127"/>
      <c r="C52" s="416" t="s">
        <v>90</v>
      </c>
      <c r="D52" s="416"/>
      <c r="E52" s="416"/>
      <c r="F52" s="416"/>
      <c r="G52" s="416"/>
      <c r="H52" s="416"/>
      <c r="I52" s="416"/>
      <c r="J52" s="416"/>
      <c r="K52" s="416"/>
      <c r="L52" s="416"/>
      <c r="M52" s="416"/>
      <c r="N52" s="416"/>
      <c r="O52" s="416"/>
    </row>
    <row r="53" spans="1:15" x14ac:dyDescent="0.25">
      <c r="A53" s="1126"/>
      <c r="B53" s="1127"/>
      <c r="C53" s="389" t="s">
        <v>91</v>
      </c>
      <c r="D53" s="389"/>
      <c r="E53" s="389"/>
      <c r="F53" s="389"/>
      <c r="G53" s="389"/>
      <c r="H53" s="389"/>
      <c r="I53" s="389"/>
      <c r="J53" s="389"/>
      <c r="K53" s="389"/>
      <c r="L53" s="389"/>
      <c r="M53" s="389"/>
      <c r="N53" s="389"/>
      <c r="O53" s="389"/>
    </row>
    <row r="54" spans="1:15" ht="31.5" x14ac:dyDescent="0.25">
      <c r="A54" s="1125" t="s">
        <v>105</v>
      </c>
      <c r="B54" s="1127"/>
      <c r="C54" s="416" t="s">
        <v>90</v>
      </c>
      <c r="D54" s="416"/>
      <c r="E54" s="416"/>
      <c r="F54" s="416"/>
      <c r="G54" s="416"/>
      <c r="H54" s="416"/>
      <c r="I54" s="416"/>
      <c r="J54" s="416"/>
      <c r="K54" s="416"/>
      <c r="L54" s="416"/>
      <c r="M54" s="416"/>
      <c r="N54" s="416"/>
      <c r="O54" s="416"/>
    </row>
    <row r="55" spans="1:15" x14ac:dyDescent="0.25">
      <c r="A55" s="1126"/>
      <c r="B55" s="1127"/>
      <c r="C55" s="389" t="s">
        <v>91</v>
      </c>
      <c r="D55" s="389"/>
      <c r="E55" s="389"/>
      <c r="F55" s="389"/>
      <c r="G55" s="389"/>
      <c r="H55" s="389"/>
      <c r="I55" s="389"/>
      <c r="J55" s="389"/>
      <c r="K55" s="389"/>
      <c r="L55" s="389"/>
      <c r="M55" s="389"/>
      <c r="N55" s="389"/>
      <c r="O55" s="389"/>
    </row>
    <row r="56" spans="1:15" ht="31.5" x14ac:dyDescent="0.25">
      <c r="A56" s="1125" t="s">
        <v>106</v>
      </c>
      <c r="B56" s="1127"/>
      <c r="C56" s="416" t="s">
        <v>90</v>
      </c>
      <c r="D56" s="416"/>
      <c r="E56" s="416"/>
      <c r="F56" s="416"/>
      <c r="G56" s="416"/>
      <c r="H56" s="416"/>
      <c r="I56" s="416"/>
      <c r="J56" s="416"/>
      <c r="K56" s="416"/>
      <c r="L56" s="416"/>
      <c r="M56" s="416"/>
      <c r="N56" s="416"/>
      <c r="O56" s="416"/>
    </row>
    <row r="57" spans="1:15" x14ac:dyDescent="0.25">
      <c r="A57" s="1126"/>
      <c r="B57" s="1127"/>
      <c r="C57" s="389" t="s">
        <v>91</v>
      </c>
      <c r="D57" s="389"/>
      <c r="E57" s="389"/>
      <c r="F57" s="389"/>
      <c r="G57" s="389"/>
      <c r="H57" s="389"/>
      <c r="I57" s="389"/>
      <c r="J57" s="389"/>
      <c r="K57" s="389"/>
      <c r="L57" s="389"/>
      <c r="M57" s="389"/>
      <c r="N57" s="389"/>
      <c r="O57" s="389"/>
    </row>
    <row r="58" spans="1:15" ht="31.5" x14ac:dyDescent="0.25">
      <c r="A58" s="1125" t="s">
        <v>107</v>
      </c>
      <c r="B58" s="1127"/>
      <c r="C58" s="416" t="s">
        <v>90</v>
      </c>
      <c r="D58" s="416"/>
      <c r="E58" s="416"/>
      <c r="F58" s="416"/>
      <c r="G58" s="416"/>
      <c r="H58" s="416"/>
      <c r="I58" s="416"/>
      <c r="J58" s="416"/>
      <c r="K58" s="416"/>
      <c r="L58" s="416"/>
      <c r="M58" s="416"/>
      <c r="N58" s="416"/>
      <c r="O58" s="416"/>
    </row>
    <row r="59" spans="1:15" x14ac:dyDescent="0.25">
      <c r="A59" s="1126"/>
      <c r="B59" s="1127"/>
      <c r="C59" s="389" t="s">
        <v>91</v>
      </c>
      <c r="D59" s="389"/>
      <c r="E59" s="389"/>
      <c r="F59" s="389"/>
      <c r="G59" s="389"/>
      <c r="H59" s="389"/>
      <c r="I59" s="389"/>
      <c r="J59" s="389"/>
      <c r="K59" s="389"/>
      <c r="L59" s="389"/>
      <c r="M59" s="389"/>
      <c r="N59" s="389"/>
      <c r="O59" s="389"/>
    </row>
    <row r="60" spans="1:15" ht="31.5" x14ac:dyDescent="0.25">
      <c r="A60" s="1125" t="s">
        <v>108</v>
      </c>
      <c r="B60" s="1127"/>
      <c r="C60" s="416" t="s">
        <v>90</v>
      </c>
      <c r="D60" s="416"/>
      <c r="E60" s="416"/>
      <c r="F60" s="416"/>
      <c r="G60" s="416"/>
      <c r="H60" s="416"/>
      <c r="I60" s="416"/>
      <c r="J60" s="416"/>
      <c r="K60" s="416"/>
      <c r="L60" s="416"/>
      <c r="M60" s="416"/>
      <c r="N60" s="416"/>
      <c r="O60" s="416"/>
    </row>
    <row r="61" spans="1:15" x14ac:dyDescent="0.25">
      <c r="A61" s="1126"/>
      <c r="B61" s="1127"/>
      <c r="C61" s="389" t="s">
        <v>91</v>
      </c>
      <c r="D61" s="389"/>
      <c r="E61" s="389"/>
      <c r="F61" s="389"/>
      <c r="G61" s="389"/>
      <c r="H61" s="389"/>
      <c r="I61" s="389"/>
      <c r="J61" s="389"/>
      <c r="K61" s="389"/>
      <c r="L61" s="389"/>
      <c r="M61" s="389"/>
      <c r="N61" s="389"/>
      <c r="O61" s="389"/>
    </row>
    <row r="62" spans="1:15" ht="31.5" x14ac:dyDescent="0.25">
      <c r="A62" s="1125" t="s">
        <v>109</v>
      </c>
      <c r="B62" s="1127"/>
      <c r="C62" s="416" t="s">
        <v>90</v>
      </c>
      <c r="D62" s="416"/>
      <c r="E62" s="416"/>
      <c r="F62" s="416"/>
      <c r="G62" s="416"/>
      <c r="H62" s="416"/>
      <c r="I62" s="416"/>
      <c r="J62" s="416"/>
      <c r="K62" s="416"/>
      <c r="L62" s="416"/>
      <c r="M62" s="416"/>
      <c r="N62" s="416"/>
      <c r="O62" s="416"/>
    </row>
    <row r="63" spans="1:15" x14ac:dyDescent="0.25">
      <c r="A63" s="1126"/>
      <c r="B63" s="1127"/>
      <c r="C63" s="389" t="s">
        <v>91</v>
      </c>
      <c r="D63" s="389"/>
      <c r="E63" s="389"/>
      <c r="F63" s="389"/>
      <c r="G63" s="389"/>
      <c r="H63" s="389"/>
      <c r="I63" s="389"/>
      <c r="J63" s="389"/>
      <c r="K63" s="389"/>
      <c r="L63" s="389"/>
      <c r="M63" s="389"/>
      <c r="N63" s="389"/>
      <c r="O63" s="389"/>
    </row>
    <row r="64" spans="1:15" ht="31.5" x14ac:dyDescent="0.25">
      <c r="A64" s="1125" t="s">
        <v>110</v>
      </c>
      <c r="B64" s="1128"/>
      <c r="C64" s="416" t="s">
        <v>90</v>
      </c>
      <c r="D64" s="416"/>
      <c r="E64" s="416"/>
      <c r="F64" s="416"/>
      <c r="G64" s="416"/>
      <c r="H64" s="416"/>
      <c r="I64" s="416"/>
      <c r="J64" s="416"/>
      <c r="K64" s="416"/>
      <c r="L64" s="416"/>
      <c r="M64" s="416"/>
      <c r="N64" s="416"/>
      <c r="O64" s="416"/>
    </row>
    <row r="65" spans="1:15" x14ac:dyDescent="0.25">
      <c r="A65" s="1126"/>
      <c r="B65" s="1129"/>
      <c r="C65" s="389" t="s">
        <v>91</v>
      </c>
      <c r="D65" s="389"/>
      <c r="E65" s="389"/>
      <c r="F65" s="389"/>
      <c r="G65" s="389"/>
      <c r="H65" s="389"/>
      <c r="I65" s="389"/>
      <c r="J65" s="389"/>
      <c r="K65" s="389"/>
      <c r="L65" s="389"/>
      <c r="M65" s="389"/>
      <c r="N65" s="389"/>
      <c r="O65" s="389"/>
    </row>
    <row r="66" spans="1:15" ht="31.5" x14ac:dyDescent="0.25">
      <c r="A66" s="1125" t="s">
        <v>111</v>
      </c>
      <c r="B66" s="1127"/>
      <c r="C66" s="416" t="s">
        <v>90</v>
      </c>
      <c r="D66" s="416"/>
      <c r="E66" s="416"/>
      <c r="F66" s="416"/>
      <c r="G66" s="416"/>
      <c r="H66" s="416"/>
      <c r="I66" s="416"/>
      <c r="J66" s="416"/>
      <c r="K66" s="416"/>
      <c r="L66" s="416"/>
      <c r="M66" s="416"/>
      <c r="N66" s="416"/>
      <c r="O66" s="416"/>
    </row>
    <row r="67" spans="1:15" x14ac:dyDescent="0.25">
      <c r="A67" s="1126"/>
      <c r="B67" s="1127"/>
      <c r="C67" s="389" t="s">
        <v>91</v>
      </c>
      <c r="D67" s="389"/>
      <c r="E67" s="389"/>
      <c r="F67" s="389"/>
      <c r="G67" s="389"/>
      <c r="H67" s="389"/>
      <c r="I67" s="389"/>
      <c r="J67" s="389"/>
      <c r="K67" s="389"/>
      <c r="L67" s="389"/>
      <c r="M67" s="389"/>
      <c r="N67" s="389"/>
      <c r="O67" s="389"/>
    </row>
    <row r="68" spans="1:15" x14ac:dyDescent="0.25">
      <c r="A68" s="42"/>
      <c r="B68" s="42"/>
      <c r="C68" s="229"/>
      <c r="D68" s="229"/>
      <c r="E68" s="229"/>
      <c r="F68" s="229"/>
      <c r="G68" s="229"/>
      <c r="H68" s="229"/>
      <c r="I68" s="229"/>
      <c r="J68" s="229"/>
      <c r="K68" s="229"/>
      <c r="L68" s="229"/>
      <c r="M68" s="229"/>
      <c r="N68" s="229"/>
      <c r="O68" s="229"/>
    </row>
    <row r="69" spans="1:15" x14ac:dyDescent="0.25">
      <c r="A69" s="1130" t="s">
        <v>438</v>
      </c>
      <c r="B69" s="1131"/>
      <c r="C69" s="1131"/>
      <c r="D69" s="1131"/>
      <c r="E69" s="1131"/>
      <c r="F69" s="1131"/>
      <c r="G69" s="1131"/>
      <c r="H69" s="1131"/>
      <c r="I69" s="1131"/>
      <c r="J69" s="1131"/>
      <c r="K69" s="1131"/>
      <c r="L69" s="1131"/>
      <c r="M69" s="1131"/>
      <c r="N69" s="1131"/>
      <c r="O69" s="1132"/>
    </row>
    <row r="70" spans="1:15" x14ac:dyDescent="0.25">
      <c r="A70" s="42"/>
      <c r="B70" s="42"/>
      <c r="C70" s="229"/>
      <c r="D70" s="229"/>
      <c r="E70" s="229"/>
      <c r="F70" s="229"/>
      <c r="G70" s="229"/>
      <c r="H70" s="229"/>
      <c r="I70" s="229"/>
      <c r="J70" s="229"/>
      <c r="K70" s="229"/>
      <c r="L70" s="229"/>
      <c r="M70" s="229"/>
      <c r="N70" s="229"/>
      <c r="O70" s="229"/>
    </row>
    <row r="71" spans="1:15" ht="47.25" x14ac:dyDescent="0.25">
      <c r="A71" s="25" t="s">
        <v>48</v>
      </c>
      <c r="B71" s="420" t="s">
        <v>49</v>
      </c>
      <c r="C71" s="1110" t="s">
        <v>50</v>
      </c>
      <c r="D71" s="1124"/>
      <c r="E71" s="1111"/>
      <c r="F71" s="1110" t="s">
        <v>53</v>
      </c>
      <c r="G71" s="1111"/>
      <c r="H71" s="1110" t="s">
        <v>54</v>
      </c>
      <c r="I71" s="1111"/>
      <c r="J71" s="420" t="s">
        <v>55</v>
      </c>
      <c r="K71" s="1110" t="s">
        <v>56</v>
      </c>
      <c r="L71" s="1111"/>
      <c r="M71" s="1093" t="s">
        <v>57</v>
      </c>
      <c r="N71" s="1094"/>
      <c r="O71" s="1095"/>
    </row>
    <row r="72" spans="1:15" ht="15.75" x14ac:dyDescent="0.25">
      <c r="A72" s="27"/>
      <c r="B72" s="63"/>
      <c r="C72" s="1112"/>
      <c r="D72" s="1072"/>
      <c r="E72" s="1073"/>
      <c r="F72" s="1112"/>
      <c r="G72" s="1073"/>
      <c r="H72" s="1133"/>
      <c r="I72" s="1117"/>
      <c r="J72" s="418"/>
      <c r="K72" s="1133"/>
      <c r="L72" s="1117"/>
      <c r="M72" s="1134"/>
      <c r="N72" s="1135"/>
      <c r="O72" s="1136"/>
    </row>
    <row r="73" spans="1:15" ht="15.75" x14ac:dyDescent="0.25">
      <c r="A73" s="1110" t="s">
        <v>67</v>
      </c>
      <c r="B73" s="1111"/>
      <c r="C73" s="1112"/>
      <c r="D73" s="1072"/>
      <c r="E73" s="1072"/>
      <c r="F73" s="1072"/>
      <c r="G73" s="1073"/>
      <c r="H73" s="1113" t="s">
        <v>69</v>
      </c>
      <c r="I73" s="1137"/>
      <c r="J73" s="1138"/>
      <c r="K73" s="1133"/>
      <c r="L73" s="1116"/>
      <c r="M73" s="1116"/>
      <c r="N73" s="1116"/>
      <c r="O73" s="1117"/>
    </row>
    <row r="74" spans="1:15" ht="15.75" x14ac:dyDescent="0.25">
      <c r="A74" s="1096" t="s">
        <v>71</v>
      </c>
      <c r="B74" s="1097"/>
      <c r="C74" s="1097"/>
      <c r="D74" s="1097"/>
      <c r="E74" s="1097"/>
      <c r="F74" s="1098"/>
      <c r="G74" s="1099" t="s">
        <v>72</v>
      </c>
      <c r="H74" s="1099"/>
      <c r="I74" s="1099"/>
      <c r="J74" s="1099"/>
      <c r="K74" s="1099"/>
      <c r="L74" s="1099"/>
      <c r="M74" s="1099"/>
      <c r="N74" s="1099"/>
      <c r="O74" s="1099"/>
    </row>
    <row r="75" spans="1:15" x14ac:dyDescent="0.25">
      <c r="A75" s="1100"/>
      <c r="B75" s="1101"/>
      <c r="C75" s="1101"/>
      <c r="D75" s="1101"/>
      <c r="E75" s="1101"/>
      <c r="F75" s="1101"/>
      <c r="G75" s="1104"/>
      <c r="H75" s="1104"/>
      <c r="I75" s="1104"/>
      <c r="J75" s="1104"/>
      <c r="K75" s="1104"/>
      <c r="L75" s="1104"/>
      <c r="M75" s="1104"/>
      <c r="N75" s="1104"/>
      <c r="O75" s="1104"/>
    </row>
    <row r="76" spans="1:15" x14ac:dyDescent="0.25">
      <c r="A76" s="1102"/>
      <c r="B76" s="1103"/>
      <c r="C76" s="1103"/>
      <c r="D76" s="1103"/>
      <c r="E76" s="1103"/>
      <c r="F76" s="1103"/>
      <c r="G76" s="1104"/>
      <c r="H76" s="1104"/>
      <c r="I76" s="1104"/>
      <c r="J76" s="1104"/>
      <c r="K76" s="1104"/>
      <c r="L76" s="1104"/>
      <c r="M76" s="1104"/>
      <c r="N76" s="1104"/>
      <c r="O76" s="1104"/>
    </row>
    <row r="77" spans="1:15" ht="15.75" x14ac:dyDescent="0.25">
      <c r="A77" s="1096" t="s">
        <v>75</v>
      </c>
      <c r="B77" s="1097"/>
      <c r="C77" s="1097"/>
      <c r="D77" s="1097"/>
      <c r="E77" s="1097"/>
      <c r="F77" s="1097"/>
      <c r="G77" s="1099" t="s">
        <v>76</v>
      </c>
      <c r="H77" s="1099"/>
      <c r="I77" s="1099"/>
      <c r="J77" s="1099"/>
      <c r="K77" s="1099"/>
      <c r="L77" s="1099"/>
      <c r="M77" s="1099"/>
      <c r="N77" s="1099"/>
      <c r="O77" s="1099"/>
    </row>
    <row r="78" spans="1:15" x14ac:dyDescent="0.25">
      <c r="A78" s="1123"/>
      <c r="B78" s="1123"/>
      <c r="C78" s="1123"/>
      <c r="D78" s="1123"/>
      <c r="E78" s="1123"/>
      <c r="F78" s="1123"/>
      <c r="G78" s="1123"/>
      <c r="H78" s="1123"/>
      <c r="I78" s="1123"/>
      <c r="J78" s="1123"/>
      <c r="K78" s="1123"/>
      <c r="L78" s="1123"/>
      <c r="M78" s="1123"/>
      <c r="N78" s="1123"/>
      <c r="O78" s="1123"/>
    </row>
    <row r="79" spans="1:15" x14ac:dyDescent="0.25">
      <c r="A79" s="1123"/>
      <c r="B79" s="1123"/>
      <c r="C79" s="1123"/>
      <c r="D79" s="1123"/>
      <c r="E79" s="1123"/>
      <c r="F79" s="1123"/>
      <c r="G79" s="1123"/>
      <c r="H79" s="1123"/>
      <c r="I79" s="1123"/>
      <c r="J79" s="1123"/>
      <c r="K79" s="1123"/>
      <c r="L79" s="1123"/>
      <c r="M79" s="1123"/>
      <c r="N79" s="1123"/>
      <c r="O79" s="1123"/>
    </row>
    <row r="80" spans="1:15" x14ac:dyDescent="0.25">
      <c r="A80" s="56"/>
      <c r="B80" s="56"/>
      <c r="C80" s="56"/>
      <c r="D80" s="421"/>
      <c r="E80" s="422"/>
      <c r="F80" s="422"/>
      <c r="G80" s="422"/>
      <c r="H80" s="422"/>
      <c r="I80" s="422"/>
      <c r="J80" s="422"/>
      <c r="K80" s="422"/>
      <c r="L80" s="422"/>
      <c r="M80" s="422"/>
      <c r="N80" s="422"/>
      <c r="O80" s="423"/>
    </row>
    <row r="81" spans="1:15" ht="15.75" x14ac:dyDescent="0.25">
      <c r="A81" s="14"/>
      <c r="B81" s="14"/>
      <c r="C81" s="7"/>
      <c r="D81" s="1093" t="s">
        <v>125</v>
      </c>
      <c r="E81" s="1124"/>
      <c r="F81" s="1124"/>
      <c r="G81" s="1124"/>
      <c r="H81" s="1124"/>
      <c r="I81" s="1124"/>
      <c r="J81" s="1124"/>
      <c r="K81" s="1124"/>
      <c r="L81" s="1124"/>
      <c r="M81" s="1124"/>
      <c r="N81" s="1124"/>
      <c r="O81" s="1111"/>
    </row>
    <row r="82" spans="1:15" ht="15.75" x14ac:dyDescent="0.25">
      <c r="A82" s="7"/>
      <c r="B82" s="8"/>
      <c r="C82" s="14"/>
      <c r="D82" s="420" t="s">
        <v>78</v>
      </c>
      <c r="E82" s="420" t="s">
        <v>79</v>
      </c>
      <c r="F82" s="420" t="s">
        <v>80</v>
      </c>
      <c r="G82" s="420" t="s">
        <v>81</v>
      </c>
      <c r="H82" s="420" t="s">
        <v>82</v>
      </c>
      <c r="I82" s="420" t="s">
        <v>83</v>
      </c>
      <c r="J82" s="420" t="s">
        <v>84</v>
      </c>
      <c r="K82" s="420" t="s">
        <v>85</v>
      </c>
      <c r="L82" s="420" t="s">
        <v>86</v>
      </c>
      <c r="M82" s="420" t="s">
        <v>87</v>
      </c>
      <c r="N82" s="420" t="s">
        <v>88</v>
      </c>
      <c r="O82" s="420" t="s">
        <v>89</v>
      </c>
    </row>
    <row r="83" spans="1:15" ht="15.75" x14ac:dyDescent="0.25">
      <c r="A83" s="1050" t="s">
        <v>90</v>
      </c>
      <c r="B83" s="1050"/>
      <c r="C83" s="1050"/>
      <c r="D83" s="416"/>
      <c r="E83" s="416"/>
      <c r="F83" s="416"/>
      <c r="G83" s="416"/>
      <c r="H83" s="416"/>
      <c r="I83" s="416"/>
      <c r="J83" s="416"/>
      <c r="K83" s="416"/>
      <c r="L83" s="416"/>
      <c r="M83" s="416"/>
      <c r="N83" s="416"/>
      <c r="O83" s="416"/>
    </row>
    <row r="84" spans="1:15" ht="15.75" x14ac:dyDescent="0.25">
      <c r="A84" s="1051" t="s">
        <v>91</v>
      </c>
      <c r="B84" s="1051"/>
      <c r="C84" s="1051"/>
      <c r="D84" s="389"/>
      <c r="E84" s="389"/>
      <c r="F84" s="389"/>
      <c r="G84" s="389"/>
      <c r="H84" s="389"/>
      <c r="I84" s="389"/>
      <c r="J84" s="389"/>
      <c r="K84" s="389"/>
      <c r="L84" s="389"/>
      <c r="M84" s="389"/>
      <c r="N84" s="389"/>
      <c r="O84" s="389"/>
    </row>
    <row r="85" spans="1:15" ht="15.75" x14ac:dyDescent="0.25">
      <c r="A85" s="7"/>
      <c r="B85" s="8"/>
      <c r="C85" s="14"/>
      <c r="D85" s="14"/>
      <c r="E85" s="14"/>
      <c r="F85" s="14"/>
      <c r="G85" s="14"/>
      <c r="H85" s="14"/>
      <c r="I85" s="14"/>
      <c r="J85" s="14"/>
      <c r="K85" s="14"/>
      <c r="L85" s="14"/>
      <c r="M85" s="14"/>
      <c r="N85" s="14"/>
      <c r="O85" s="7"/>
    </row>
    <row r="86" spans="1:15" ht="31.5" x14ac:dyDescent="0.25">
      <c r="A86" s="11" t="s">
        <v>129</v>
      </c>
      <c r="B86" s="1077" t="s">
        <v>1041</v>
      </c>
      <c r="C86" s="1078"/>
      <c r="D86" s="1078"/>
      <c r="E86" s="1078"/>
      <c r="F86" s="1078"/>
      <c r="G86" s="1078"/>
      <c r="H86" s="1078"/>
      <c r="I86" s="1078"/>
      <c r="J86" s="1079"/>
      <c r="K86" s="1080" t="s">
        <v>11</v>
      </c>
      <c r="L86" s="1080"/>
      <c r="M86" s="1080"/>
      <c r="N86" s="1080"/>
      <c r="O86" s="12">
        <v>0.3</v>
      </c>
    </row>
    <row r="87" spans="1:15" ht="15.75" x14ac:dyDescent="0.25">
      <c r="A87" s="13"/>
      <c r="B87" s="14"/>
      <c r="C87" s="15"/>
      <c r="D87" s="15"/>
      <c r="E87" s="15"/>
      <c r="F87" s="15"/>
      <c r="G87" s="15"/>
      <c r="H87" s="15"/>
      <c r="I87" s="15"/>
      <c r="J87" s="15"/>
      <c r="K87" s="15"/>
      <c r="L87" s="15"/>
      <c r="M87" s="15"/>
      <c r="N87" s="15"/>
      <c r="O87" s="13"/>
    </row>
    <row r="88" spans="1:15" ht="31.5" x14ac:dyDescent="0.25">
      <c r="A88" s="11" t="s">
        <v>202</v>
      </c>
      <c r="B88" s="1077"/>
      <c r="C88" s="1078"/>
      <c r="D88" s="1078"/>
      <c r="E88" s="1078"/>
      <c r="F88" s="1078"/>
      <c r="G88" s="1078"/>
      <c r="H88" s="1078"/>
      <c r="I88" s="1078"/>
      <c r="J88" s="1078"/>
      <c r="K88" s="1078"/>
      <c r="L88" s="1078"/>
      <c r="M88" s="1078"/>
      <c r="N88" s="1078"/>
      <c r="O88" s="1079"/>
    </row>
    <row r="89" spans="1:15" ht="31.5" x14ac:dyDescent="0.25">
      <c r="A89" s="460"/>
      <c r="B89" s="461"/>
      <c r="C89" s="462"/>
      <c r="D89" s="462"/>
      <c r="E89" s="1081" t="s">
        <v>14</v>
      </c>
      <c r="F89" s="1081"/>
      <c r="G89" s="1081"/>
      <c r="H89" s="1081"/>
      <c r="I89" s="463" t="s">
        <v>15</v>
      </c>
      <c r="J89" s="464"/>
      <c r="K89" s="464"/>
      <c r="L89" s="1081" t="s">
        <v>16</v>
      </c>
      <c r="M89" s="1081"/>
      <c r="N89" s="1081"/>
      <c r="O89" s="463" t="s">
        <v>15</v>
      </c>
    </row>
    <row r="90" spans="1:15" x14ac:dyDescent="0.25">
      <c r="A90" s="1082" t="s">
        <v>17</v>
      </c>
      <c r="B90" s="1083"/>
      <c r="C90" s="1083"/>
      <c r="D90" s="1084"/>
      <c r="E90" s="1091" t="s">
        <v>1020</v>
      </c>
      <c r="F90" s="1091"/>
      <c r="G90" s="1091"/>
      <c r="H90" s="1091"/>
      <c r="I90" s="469">
        <v>20</v>
      </c>
      <c r="J90" s="1082" t="s">
        <v>19</v>
      </c>
      <c r="K90" s="1084"/>
      <c r="L90" s="1091" t="s">
        <v>1042</v>
      </c>
      <c r="M90" s="1091"/>
      <c r="N90" s="1091"/>
      <c r="O90" s="465">
        <v>20</v>
      </c>
    </row>
    <row r="91" spans="1:15" x14ac:dyDescent="0.25">
      <c r="A91" s="1085"/>
      <c r="B91" s="1086"/>
      <c r="C91" s="1086"/>
      <c r="D91" s="1087"/>
      <c r="E91" s="1091"/>
      <c r="F91" s="1091"/>
      <c r="G91" s="1091"/>
      <c r="H91" s="1091"/>
      <c r="I91" s="465"/>
      <c r="J91" s="1085"/>
      <c r="K91" s="1087"/>
      <c r="L91" s="1091" t="s">
        <v>1043</v>
      </c>
      <c r="M91" s="1091"/>
      <c r="N91" s="1091"/>
      <c r="O91" s="465">
        <v>20</v>
      </c>
    </row>
    <row r="92" spans="1:15" x14ac:dyDescent="0.25">
      <c r="A92" s="1085"/>
      <c r="B92" s="1086"/>
      <c r="C92" s="1086"/>
      <c r="D92" s="1087"/>
      <c r="E92" s="1091"/>
      <c r="F92" s="1091"/>
      <c r="G92" s="1091"/>
      <c r="H92" s="1091"/>
      <c r="I92" s="465"/>
      <c r="J92" s="1085"/>
      <c r="K92" s="1087"/>
      <c r="L92" s="1091"/>
      <c r="M92" s="1091"/>
      <c r="N92" s="1091"/>
      <c r="O92" s="465"/>
    </row>
    <row r="93" spans="1:15" x14ac:dyDescent="0.25">
      <c r="A93" s="1085"/>
      <c r="B93" s="1086"/>
      <c r="C93" s="1086"/>
      <c r="D93" s="1087"/>
      <c r="E93" s="1091"/>
      <c r="F93" s="1091"/>
      <c r="G93" s="1091"/>
      <c r="H93" s="1091"/>
      <c r="I93" s="465"/>
      <c r="J93" s="1085"/>
      <c r="K93" s="1087"/>
      <c r="L93" s="1091"/>
      <c r="M93" s="1091"/>
      <c r="N93" s="1091"/>
      <c r="O93" s="465"/>
    </row>
    <row r="94" spans="1:15" x14ac:dyDescent="0.25">
      <c r="A94" s="1085"/>
      <c r="B94" s="1086"/>
      <c r="C94" s="1086"/>
      <c r="D94" s="1087"/>
      <c r="E94" s="1091"/>
      <c r="F94" s="1091"/>
      <c r="G94" s="1091"/>
      <c r="H94" s="1091"/>
      <c r="I94" s="465"/>
      <c r="J94" s="1085"/>
      <c r="K94" s="1087"/>
      <c r="L94" s="1091"/>
      <c r="M94" s="1091"/>
      <c r="N94" s="1091"/>
      <c r="O94" s="465"/>
    </row>
    <row r="95" spans="1:15" x14ac:dyDescent="0.25">
      <c r="A95" s="1085"/>
      <c r="B95" s="1086"/>
      <c r="C95" s="1086"/>
      <c r="D95" s="1087"/>
      <c r="E95" s="1091"/>
      <c r="F95" s="1091"/>
      <c r="G95" s="1091"/>
      <c r="H95" s="1091"/>
      <c r="I95" s="465"/>
      <c r="J95" s="1085"/>
      <c r="K95" s="1087"/>
      <c r="L95" s="1091"/>
      <c r="M95" s="1091"/>
      <c r="N95" s="1091"/>
      <c r="O95" s="465"/>
    </row>
    <row r="96" spans="1:15" x14ac:dyDescent="0.25">
      <c r="A96" s="1085"/>
      <c r="B96" s="1086"/>
      <c r="C96" s="1086"/>
      <c r="D96" s="1087"/>
      <c r="E96" s="1091"/>
      <c r="F96" s="1091"/>
      <c r="G96" s="1091"/>
      <c r="H96" s="1091"/>
      <c r="I96" s="465"/>
      <c r="J96" s="1085"/>
      <c r="K96" s="1087"/>
      <c r="L96" s="1091"/>
      <c r="M96" s="1091"/>
      <c r="N96" s="1091"/>
      <c r="O96" s="465"/>
    </row>
    <row r="97" spans="1:15" x14ac:dyDescent="0.25">
      <c r="A97" s="1088"/>
      <c r="B97" s="1089"/>
      <c r="C97" s="1089"/>
      <c r="D97" s="1090"/>
      <c r="E97" s="1091"/>
      <c r="F97" s="1091"/>
      <c r="G97" s="1091"/>
      <c r="H97" s="1091"/>
      <c r="I97" s="465"/>
      <c r="J97" s="1088"/>
      <c r="K97" s="1090"/>
      <c r="L97" s="1091"/>
      <c r="M97" s="1091"/>
      <c r="N97" s="1091"/>
      <c r="O97" s="465"/>
    </row>
    <row r="98" spans="1:15" ht="63" x14ac:dyDescent="0.25">
      <c r="A98" s="25" t="s">
        <v>48</v>
      </c>
      <c r="B98" s="420" t="s">
        <v>49</v>
      </c>
      <c r="C98" s="420" t="s">
        <v>50</v>
      </c>
      <c r="D98" s="420" t="s">
        <v>51</v>
      </c>
      <c r="E98" s="420" t="s">
        <v>1024</v>
      </c>
      <c r="F98" s="1092" t="s">
        <v>53</v>
      </c>
      <c r="G98" s="1092"/>
      <c r="H98" s="1092" t="s">
        <v>54</v>
      </c>
      <c r="I98" s="1092"/>
      <c r="J98" s="420" t="s">
        <v>55</v>
      </c>
      <c r="K98" s="1092" t="s">
        <v>56</v>
      </c>
      <c r="L98" s="1092"/>
      <c r="M98" s="1093" t="s">
        <v>57</v>
      </c>
      <c r="N98" s="1094"/>
      <c r="O98" s="1095"/>
    </row>
    <row r="99" spans="1:15" ht="105" x14ac:dyDescent="0.25">
      <c r="A99" s="27" t="s">
        <v>1044</v>
      </c>
      <c r="B99" s="291">
        <v>0.3</v>
      </c>
      <c r="C99" s="419" t="s">
        <v>1045</v>
      </c>
      <c r="D99" s="419" t="s">
        <v>60</v>
      </c>
      <c r="E99" s="419" t="s">
        <v>1046</v>
      </c>
      <c r="F99" s="1139" t="s">
        <v>1047</v>
      </c>
      <c r="G99" s="1139"/>
      <c r="H99" s="1140" t="s">
        <v>290</v>
      </c>
      <c r="I99" s="1141"/>
      <c r="J99" s="470">
        <v>0.9</v>
      </c>
      <c r="K99" s="1108" t="s">
        <v>531</v>
      </c>
      <c r="L99" s="1108"/>
      <c r="M99" s="1109" t="s">
        <v>1048</v>
      </c>
      <c r="N99" s="1109"/>
      <c r="O99" s="1109"/>
    </row>
    <row r="100" spans="1:15" ht="15.75" x14ac:dyDescent="0.25">
      <c r="A100" s="1110" t="s">
        <v>67</v>
      </c>
      <c r="B100" s="1111"/>
      <c r="C100" s="1112" t="s">
        <v>1049</v>
      </c>
      <c r="D100" s="1072"/>
      <c r="E100" s="1072"/>
      <c r="F100" s="1072"/>
      <c r="G100" s="1073"/>
      <c r="H100" s="1113" t="s">
        <v>69</v>
      </c>
      <c r="I100" s="1114"/>
      <c r="J100" s="1115"/>
      <c r="K100" s="1116" t="s">
        <v>1029</v>
      </c>
      <c r="L100" s="1116"/>
      <c r="M100" s="1116"/>
      <c r="N100" s="1116"/>
      <c r="O100" s="1117"/>
    </row>
    <row r="101" spans="1:15" ht="15.75" x14ac:dyDescent="0.25">
      <c r="A101" s="1096" t="s">
        <v>71</v>
      </c>
      <c r="B101" s="1097"/>
      <c r="C101" s="1097"/>
      <c r="D101" s="1097"/>
      <c r="E101" s="1097"/>
      <c r="F101" s="1098"/>
      <c r="G101" s="1099" t="s">
        <v>72</v>
      </c>
      <c r="H101" s="1099"/>
      <c r="I101" s="1099"/>
      <c r="J101" s="1099"/>
      <c r="K101" s="1099"/>
      <c r="L101" s="1099"/>
      <c r="M101" s="1099"/>
      <c r="N101" s="1099"/>
      <c r="O101" s="1099"/>
    </row>
    <row r="102" spans="1:15" x14ac:dyDescent="0.25">
      <c r="A102" s="1100" t="s">
        <v>1050</v>
      </c>
      <c r="B102" s="1101"/>
      <c r="C102" s="1101"/>
      <c r="D102" s="1101"/>
      <c r="E102" s="1101"/>
      <c r="F102" s="1101"/>
      <c r="G102" s="1104" t="s">
        <v>1051</v>
      </c>
      <c r="H102" s="1104"/>
      <c r="I102" s="1104"/>
      <c r="J102" s="1104"/>
      <c r="K102" s="1104"/>
      <c r="L102" s="1104"/>
      <c r="M102" s="1104"/>
      <c r="N102" s="1104"/>
      <c r="O102" s="1104"/>
    </row>
    <row r="103" spans="1:15" x14ac:dyDescent="0.25">
      <c r="A103" s="1102"/>
      <c r="B103" s="1103"/>
      <c r="C103" s="1103"/>
      <c r="D103" s="1103"/>
      <c r="E103" s="1103"/>
      <c r="F103" s="1103"/>
      <c r="G103" s="1104"/>
      <c r="H103" s="1104"/>
      <c r="I103" s="1104"/>
      <c r="J103" s="1104"/>
      <c r="K103" s="1104"/>
      <c r="L103" s="1104"/>
      <c r="M103" s="1104"/>
      <c r="N103" s="1104"/>
      <c r="O103" s="1104"/>
    </row>
    <row r="104" spans="1:15" ht="15.75" x14ac:dyDescent="0.25">
      <c r="A104" s="1096" t="s">
        <v>75</v>
      </c>
      <c r="B104" s="1097"/>
      <c r="C104" s="1097"/>
      <c r="D104" s="1097"/>
      <c r="E104" s="1097"/>
      <c r="F104" s="1097"/>
      <c r="G104" s="1099" t="s">
        <v>76</v>
      </c>
      <c r="H104" s="1099"/>
      <c r="I104" s="1099"/>
      <c r="J104" s="1099"/>
      <c r="K104" s="1099"/>
      <c r="L104" s="1099"/>
      <c r="M104" s="1099"/>
      <c r="N104" s="1099"/>
      <c r="O104" s="1099"/>
    </row>
    <row r="105" spans="1:15" x14ac:dyDescent="0.25">
      <c r="A105" s="1123" t="s">
        <v>1052</v>
      </c>
      <c r="B105" s="1123"/>
      <c r="C105" s="1123"/>
      <c r="D105" s="1123"/>
      <c r="E105" s="1123"/>
      <c r="F105" s="1123"/>
      <c r="G105" s="1123" t="s">
        <v>1052</v>
      </c>
      <c r="H105" s="1123"/>
      <c r="I105" s="1123"/>
      <c r="J105" s="1123"/>
      <c r="K105" s="1123"/>
      <c r="L105" s="1123"/>
      <c r="M105" s="1123"/>
      <c r="N105" s="1123"/>
      <c r="O105" s="1123"/>
    </row>
    <row r="106" spans="1:15" x14ac:dyDescent="0.25">
      <c r="A106" s="1123"/>
      <c r="B106" s="1123"/>
      <c r="C106" s="1123"/>
      <c r="D106" s="1123"/>
      <c r="E106" s="1123"/>
      <c r="F106" s="1123"/>
      <c r="G106" s="1123"/>
      <c r="H106" s="1123"/>
      <c r="I106" s="1123"/>
      <c r="J106" s="1123"/>
      <c r="K106" s="1123"/>
      <c r="L106" s="1123"/>
      <c r="M106" s="1123"/>
      <c r="N106" s="1123"/>
      <c r="O106" s="1123"/>
    </row>
    <row r="107" spans="1:15" ht="15.75" x14ac:dyDescent="0.25">
      <c r="A107" s="7"/>
      <c r="B107" s="8"/>
      <c r="C107" s="14"/>
      <c r="D107" s="14"/>
      <c r="E107" s="14"/>
      <c r="F107" s="14"/>
      <c r="G107" s="14"/>
      <c r="H107" s="14"/>
      <c r="I107" s="14"/>
      <c r="J107" s="14"/>
      <c r="K107" s="14"/>
      <c r="L107" s="14"/>
      <c r="M107" s="14"/>
      <c r="N107" s="14"/>
      <c r="O107" s="7"/>
    </row>
    <row r="108" spans="1:15" ht="15.75" x14ac:dyDescent="0.25">
      <c r="A108" s="14"/>
      <c r="B108" s="14"/>
      <c r="C108" s="7"/>
      <c r="D108" s="1110" t="s">
        <v>77</v>
      </c>
      <c r="E108" s="1124"/>
      <c r="F108" s="1124"/>
      <c r="G108" s="1124"/>
      <c r="H108" s="1124"/>
      <c r="I108" s="1124"/>
      <c r="J108" s="1124"/>
      <c r="K108" s="1124"/>
      <c r="L108" s="1124"/>
      <c r="M108" s="1124"/>
      <c r="N108" s="1124"/>
      <c r="O108" s="1111"/>
    </row>
    <row r="109" spans="1:15" ht="15.75" x14ac:dyDescent="0.25">
      <c r="A109" s="7"/>
      <c r="B109" s="8"/>
      <c r="C109" s="14"/>
      <c r="D109" s="420" t="s">
        <v>78</v>
      </c>
      <c r="E109" s="420" t="s">
        <v>79</v>
      </c>
      <c r="F109" s="420" t="s">
        <v>80</v>
      </c>
      <c r="G109" s="420" t="s">
        <v>81</v>
      </c>
      <c r="H109" s="420" t="s">
        <v>82</v>
      </c>
      <c r="I109" s="420" t="s">
        <v>83</v>
      </c>
      <c r="J109" s="420" t="s">
        <v>84</v>
      </c>
      <c r="K109" s="420" t="s">
        <v>85</v>
      </c>
      <c r="L109" s="420" t="s">
        <v>86</v>
      </c>
      <c r="M109" s="420" t="s">
        <v>87</v>
      </c>
      <c r="N109" s="420" t="s">
        <v>88</v>
      </c>
      <c r="O109" s="420" t="s">
        <v>89</v>
      </c>
    </row>
    <row r="110" spans="1:15" ht="15.75" x14ac:dyDescent="0.25">
      <c r="A110" s="1050" t="s">
        <v>90</v>
      </c>
      <c r="B110" s="1050"/>
      <c r="C110" s="1050"/>
      <c r="D110" s="416"/>
      <c r="E110" s="416"/>
      <c r="F110" s="416"/>
      <c r="G110" s="416"/>
      <c r="H110" s="416"/>
      <c r="I110" s="416"/>
      <c r="J110" s="416"/>
      <c r="K110" s="416"/>
      <c r="L110" s="416"/>
      <c r="M110" s="416"/>
      <c r="N110" s="416"/>
      <c r="O110" s="416"/>
    </row>
    <row r="111" spans="1:15" ht="15.75" x14ac:dyDescent="0.25">
      <c r="A111" s="1051" t="s">
        <v>91</v>
      </c>
      <c r="B111" s="1051"/>
      <c r="C111" s="1051"/>
      <c r="D111" s="389"/>
      <c r="E111" s="389"/>
      <c r="F111" s="389"/>
      <c r="G111" s="389"/>
      <c r="H111" s="389"/>
      <c r="I111" s="389"/>
      <c r="J111" s="389"/>
      <c r="K111" s="389"/>
      <c r="L111" s="389"/>
      <c r="M111" s="389"/>
      <c r="N111" s="389"/>
      <c r="O111" s="389"/>
    </row>
    <row r="112" spans="1:15" ht="15.75" x14ac:dyDescent="0.25">
      <c r="A112" s="7"/>
      <c r="B112" s="8"/>
      <c r="C112" s="9"/>
      <c r="D112" s="9"/>
      <c r="E112" s="9"/>
      <c r="F112" s="9"/>
      <c r="G112" s="9"/>
      <c r="H112" s="9"/>
      <c r="I112" s="9"/>
      <c r="J112" s="9"/>
      <c r="K112" s="9"/>
      <c r="L112" s="10"/>
      <c r="M112" s="10"/>
      <c r="N112" s="10"/>
      <c r="O112" s="7"/>
    </row>
    <row r="113" spans="1:15" ht="15.75" x14ac:dyDescent="0.25">
      <c r="A113" s="7"/>
      <c r="B113" s="8"/>
      <c r="C113" s="9"/>
      <c r="D113" s="9"/>
      <c r="E113" s="9"/>
      <c r="F113" s="9"/>
      <c r="G113" s="9"/>
      <c r="H113" s="9"/>
      <c r="I113" s="9"/>
      <c r="J113" s="9"/>
      <c r="K113" s="9"/>
      <c r="L113" s="10"/>
      <c r="M113" s="10"/>
      <c r="N113" s="10"/>
      <c r="O113" s="7"/>
    </row>
    <row r="114" spans="1:15" ht="15.75" x14ac:dyDescent="0.25">
      <c r="A114" s="34"/>
      <c r="B114" s="35"/>
      <c r="C114" s="34"/>
      <c r="D114" s="34"/>
      <c r="E114" s="34"/>
      <c r="F114" s="34"/>
      <c r="G114" s="34"/>
      <c r="H114" s="34"/>
      <c r="I114" s="34"/>
      <c r="J114" s="34"/>
      <c r="K114" s="34"/>
      <c r="L114" s="34"/>
      <c r="M114" s="35"/>
      <c r="N114" s="35"/>
      <c r="O114" s="34"/>
    </row>
    <row r="115" spans="1:15" ht="15.75" x14ac:dyDescent="0.25">
      <c r="A115" s="7"/>
      <c r="B115" s="8"/>
      <c r="C115" s="9"/>
      <c r="D115" s="9"/>
      <c r="E115" s="9"/>
      <c r="F115" s="9"/>
      <c r="G115" s="9"/>
      <c r="H115" s="9"/>
      <c r="I115" s="9"/>
      <c r="J115" s="9"/>
      <c r="K115" s="9"/>
      <c r="L115" s="10"/>
      <c r="M115" s="10"/>
      <c r="N115" s="10"/>
      <c r="O115" s="7"/>
    </row>
    <row r="116" spans="1:15" ht="47.25" x14ac:dyDescent="0.25">
      <c r="A116" s="25" t="s">
        <v>48</v>
      </c>
      <c r="B116" s="420" t="s">
        <v>49</v>
      </c>
      <c r="C116" s="1092" t="s">
        <v>50</v>
      </c>
      <c r="D116" s="1092"/>
      <c r="E116" s="1092"/>
      <c r="F116" s="1092" t="s">
        <v>53</v>
      </c>
      <c r="G116" s="1092"/>
      <c r="H116" s="1092" t="s">
        <v>54</v>
      </c>
      <c r="I116" s="1092"/>
      <c r="J116" s="420" t="s">
        <v>55</v>
      </c>
      <c r="K116" s="1092" t="s">
        <v>56</v>
      </c>
      <c r="L116" s="1092"/>
      <c r="M116" s="1093" t="s">
        <v>57</v>
      </c>
      <c r="N116" s="1094"/>
      <c r="O116" s="1095"/>
    </row>
    <row r="117" spans="1:15" ht="63" x14ac:dyDescent="0.25">
      <c r="A117" s="27" t="s">
        <v>92</v>
      </c>
      <c r="B117" s="63"/>
      <c r="C117" s="1112"/>
      <c r="D117" s="1072"/>
      <c r="E117" s="1073"/>
      <c r="F117" s="1112"/>
      <c r="G117" s="1073"/>
      <c r="H117" s="1133"/>
      <c r="I117" s="1117"/>
      <c r="J117" s="418"/>
      <c r="K117" s="1108"/>
      <c r="L117" s="1108"/>
      <c r="M117" s="1109"/>
      <c r="N117" s="1109"/>
      <c r="O117" s="1109"/>
    </row>
    <row r="118" spans="1:15" ht="15.75" x14ac:dyDescent="0.25">
      <c r="A118" s="1110" t="s">
        <v>67</v>
      </c>
      <c r="B118" s="1111"/>
      <c r="C118" s="1112"/>
      <c r="D118" s="1072"/>
      <c r="E118" s="1072"/>
      <c r="F118" s="1072"/>
      <c r="G118" s="1073"/>
      <c r="H118" s="1122" t="s">
        <v>98</v>
      </c>
      <c r="I118" s="1114"/>
      <c r="J118" s="1115"/>
      <c r="K118" s="1116"/>
      <c r="L118" s="1116"/>
      <c r="M118" s="1116"/>
      <c r="N118" s="1116"/>
      <c r="O118" s="1117"/>
    </row>
    <row r="119" spans="1:15" ht="15.75" x14ac:dyDescent="0.25">
      <c r="A119" s="1096" t="s">
        <v>71</v>
      </c>
      <c r="B119" s="1097"/>
      <c r="C119" s="1097"/>
      <c r="D119" s="1097"/>
      <c r="E119" s="1097"/>
      <c r="F119" s="1098"/>
      <c r="G119" s="1099" t="s">
        <v>72</v>
      </c>
      <c r="H119" s="1099"/>
      <c r="I119" s="1099"/>
      <c r="J119" s="1099"/>
      <c r="K119" s="1099"/>
      <c r="L119" s="1099"/>
      <c r="M119" s="1099"/>
      <c r="N119" s="1099"/>
      <c r="O119" s="1099"/>
    </row>
    <row r="120" spans="1:15" x14ac:dyDescent="0.25">
      <c r="A120" s="1100"/>
      <c r="B120" s="1101"/>
      <c r="C120" s="1101"/>
      <c r="D120" s="1101"/>
      <c r="E120" s="1101"/>
      <c r="F120" s="1101"/>
      <c r="G120" s="1104"/>
      <c r="H120" s="1104"/>
      <c r="I120" s="1104"/>
      <c r="J120" s="1104"/>
      <c r="K120" s="1104"/>
      <c r="L120" s="1104"/>
      <c r="M120" s="1104"/>
      <c r="N120" s="1104"/>
      <c r="O120" s="1104"/>
    </row>
    <row r="121" spans="1:15" x14ac:dyDescent="0.25">
      <c r="A121" s="1102"/>
      <c r="B121" s="1103"/>
      <c r="C121" s="1103"/>
      <c r="D121" s="1103"/>
      <c r="E121" s="1103"/>
      <c r="F121" s="1103"/>
      <c r="G121" s="1104"/>
      <c r="H121" s="1104"/>
      <c r="I121" s="1104"/>
      <c r="J121" s="1104"/>
      <c r="K121" s="1104"/>
      <c r="L121" s="1104"/>
      <c r="M121" s="1104"/>
      <c r="N121" s="1104"/>
      <c r="O121" s="1104"/>
    </row>
    <row r="122" spans="1:15" ht="15.75" x14ac:dyDescent="0.25">
      <c r="A122" s="1096" t="s">
        <v>75</v>
      </c>
      <c r="B122" s="1097"/>
      <c r="C122" s="1097"/>
      <c r="D122" s="1097"/>
      <c r="E122" s="1097"/>
      <c r="F122" s="1097"/>
      <c r="G122" s="1099" t="s">
        <v>76</v>
      </c>
      <c r="H122" s="1099"/>
      <c r="I122" s="1099"/>
      <c r="J122" s="1099"/>
      <c r="K122" s="1099"/>
      <c r="L122" s="1099"/>
      <c r="M122" s="1099"/>
      <c r="N122" s="1099"/>
      <c r="O122" s="1099"/>
    </row>
    <row r="123" spans="1:15" x14ac:dyDescent="0.25">
      <c r="A123" s="1123"/>
      <c r="B123" s="1123"/>
      <c r="C123" s="1123"/>
      <c r="D123" s="1123"/>
      <c r="E123" s="1123"/>
      <c r="F123" s="1123"/>
      <c r="G123" s="1123"/>
      <c r="H123" s="1123"/>
      <c r="I123" s="1123"/>
      <c r="J123" s="1123"/>
      <c r="K123" s="1123"/>
      <c r="L123" s="1123"/>
      <c r="M123" s="1123"/>
      <c r="N123" s="1123"/>
      <c r="O123" s="1123"/>
    </row>
    <row r="124" spans="1:15" x14ac:dyDescent="0.25">
      <c r="A124" s="1123"/>
      <c r="B124" s="1123"/>
      <c r="C124" s="1123"/>
      <c r="D124" s="1123"/>
      <c r="E124" s="1123"/>
      <c r="F124" s="1123"/>
      <c r="G124" s="1123"/>
      <c r="H124" s="1123"/>
      <c r="I124" s="1123"/>
      <c r="J124" s="1123"/>
      <c r="K124" s="1123"/>
      <c r="L124" s="1123"/>
      <c r="M124" s="1123"/>
      <c r="N124" s="1123"/>
      <c r="O124" s="1123"/>
    </row>
    <row r="125" spans="1:15" ht="15.75" x14ac:dyDescent="0.25">
      <c r="A125" s="7"/>
      <c r="B125" s="8"/>
      <c r="C125" s="14"/>
      <c r="D125" s="14"/>
      <c r="E125" s="14"/>
      <c r="F125" s="14"/>
      <c r="G125" s="14"/>
      <c r="H125" s="14"/>
      <c r="I125" s="14"/>
      <c r="J125" s="14"/>
      <c r="K125" s="14"/>
      <c r="L125" s="14"/>
      <c r="M125" s="14"/>
      <c r="N125" s="14"/>
      <c r="O125" s="7"/>
    </row>
    <row r="126" spans="1:15" ht="15.75" x14ac:dyDescent="0.25">
      <c r="A126" s="424" t="s">
        <v>101</v>
      </c>
      <c r="B126" s="424" t="s">
        <v>49</v>
      </c>
      <c r="C126" s="37"/>
      <c r="D126" s="420" t="s">
        <v>78</v>
      </c>
      <c r="E126" s="420" t="s">
        <v>79</v>
      </c>
      <c r="F126" s="420" t="s">
        <v>80</v>
      </c>
      <c r="G126" s="420" t="s">
        <v>81</v>
      </c>
      <c r="H126" s="420" t="s">
        <v>82</v>
      </c>
      <c r="I126" s="420" t="s">
        <v>83</v>
      </c>
      <c r="J126" s="420" t="s">
        <v>84</v>
      </c>
      <c r="K126" s="420" t="s">
        <v>85</v>
      </c>
      <c r="L126" s="420" t="s">
        <v>86</v>
      </c>
      <c r="M126" s="420" t="s">
        <v>87</v>
      </c>
      <c r="N126" s="420" t="s">
        <v>88</v>
      </c>
      <c r="O126" s="420" t="s">
        <v>89</v>
      </c>
    </row>
    <row r="127" spans="1:15" ht="31.5" x14ac:dyDescent="0.25">
      <c r="A127" s="1125" t="s">
        <v>148</v>
      </c>
      <c r="B127" s="1127"/>
      <c r="C127" s="416" t="s">
        <v>90</v>
      </c>
      <c r="D127" s="416"/>
      <c r="E127" s="416"/>
      <c r="F127" s="416"/>
      <c r="G127" s="416"/>
      <c r="H127" s="416"/>
      <c r="I127" s="416"/>
      <c r="J127" s="416"/>
      <c r="K127" s="416"/>
      <c r="L127" s="416"/>
      <c r="M127" s="416"/>
      <c r="N127" s="416"/>
      <c r="O127" s="416"/>
    </row>
    <row r="128" spans="1:15" x14ac:dyDescent="0.25">
      <c r="A128" s="1126"/>
      <c r="B128" s="1127"/>
      <c r="C128" s="389" t="s">
        <v>91</v>
      </c>
      <c r="D128" s="389"/>
      <c r="E128" s="389"/>
      <c r="F128" s="389"/>
      <c r="G128" s="389"/>
      <c r="H128" s="389"/>
      <c r="I128" s="389"/>
      <c r="J128" s="389"/>
      <c r="K128" s="389"/>
      <c r="L128" s="389"/>
      <c r="M128" s="389"/>
      <c r="N128" s="389"/>
      <c r="O128" s="389"/>
    </row>
    <row r="129" spans="1:15" ht="31.5" x14ac:dyDescent="0.25">
      <c r="A129" s="1125" t="s">
        <v>103</v>
      </c>
      <c r="B129" s="1127"/>
      <c r="C129" s="416" t="s">
        <v>90</v>
      </c>
      <c r="D129" s="416"/>
      <c r="E129" s="416"/>
      <c r="F129" s="416"/>
      <c r="G129" s="416"/>
      <c r="H129" s="416"/>
      <c r="I129" s="416"/>
      <c r="J129" s="416"/>
      <c r="K129" s="416"/>
      <c r="L129" s="416"/>
      <c r="M129" s="416"/>
      <c r="N129" s="416"/>
      <c r="O129" s="416"/>
    </row>
    <row r="130" spans="1:15" x14ac:dyDescent="0.25">
      <c r="A130" s="1126"/>
      <c r="B130" s="1127"/>
      <c r="C130" s="389" t="s">
        <v>91</v>
      </c>
      <c r="D130" s="389"/>
      <c r="E130" s="389"/>
      <c r="F130" s="389"/>
      <c r="G130" s="389"/>
      <c r="H130" s="389"/>
      <c r="I130" s="389"/>
      <c r="J130" s="389"/>
      <c r="K130" s="389"/>
      <c r="L130" s="389"/>
      <c r="M130" s="389"/>
      <c r="N130" s="389"/>
      <c r="O130" s="389"/>
    </row>
    <row r="131" spans="1:15" ht="31.5" x14ac:dyDescent="0.25">
      <c r="A131" s="1125" t="s">
        <v>104</v>
      </c>
      <c r="B131" s="1127"/>
      <c r="C131" s="416" t="s">
        <v>90</v>
      </c>
      <c r="D131" s="416"/>
      <c r="E131" s="416"/>
      <c r="F131" s="416"/>
      <c r="G131" s="416"/>
      <c r="H131" s="416"/>
      <c r="I131" s="416"/>
      <c r="J131" s="416"/>
      <c r="K131" s="416"/>
      <c r="L131" s="416"/>
      <c r="M131" s="416"/>
      <c r="N131" s="416"/>
      <c r="O131" s="416"/>
    </row>
    <row r="132" spans="1:15" x14ac:dyDescent="0.25">
      <c r="A132" s="1126"/>
      <c r="B132" s="1127"/>
      <c r="C132" s="389" t="s">
        <v>91</v>
      </c>
      <c r="D132" s="389"/>
      <c r="E132" s="389"/>
      <c r="F132" s="389"/>
      <c r="G132" s="389"/>
      <c r="H132" s="389"/>
      <c r="I132" s="389"/>
      <c r="J132" s="389"/>
      <c r="K132" s="389"/>
      <c r="L132" s="389"/>
      <c r="M132" s="389"/>
      <c r="N132" s="389"/>
      <c r="O132" s="389"/>
    </row>
    <row r="133" spans="1:15" ht="31.5" x14ac:dyDescent="0.25">
      <c r="A133" s="1125" t="s">
        <v>105</v>
      </c>
      <c r="B133" s="1127"/>
      <c r="C133" s="416" t="s">
        <v>90</v>
      </c>
      <c r="D133" s="416"/>
      <c r="E133" s="416"/>
      <c r="F133" s="416"/>
      <c r="G133" s="416"/>
      <c r="H133" s="416"/>
      <c r="I133" s="416"/>
      <c r="J133" s="416"/>
      <c r="K133" s="416"/>
      <c r="L133" s="416"/>
      <c r="M133" s="416"/>
      <c r="N133" s="416"/>
      <c r="O133" s="416"/>
    </row>
    <row r="134" spans="1:15" x14ac:dyDescent="0.25">
      <c r="A134" s="1126"/>
      <c r="B134" s="1127"/>
      <c r="C134" s="389" t="s">
        <v>91</v>
      </c>
      <c r="D134" s="389"/>
      <c r="E134" s="389"/>
      <c r="F134" s="389"/>
      <c r="G134" s="389"/>
      <c r="H134" s="389"/>
      <c r="I134" s="389"/>
      <c r="J134" s="389"/>
      <c r="K134" s="389"/>
      <c r="L134" s="389"/>
      <c r="M134" s="389"/>
      <c r="N134" s="389"/>
      <c r="O134" s="389"/>
    </row>
    <row r="135" spans="1:15" ht="31.5" x14ac:dyDescent="0.25">
      <c r="A135" s="1125" t="s">
        <v>106</v>
      </c>
      <c r="B135" s="1127"/>
      <c r="C135" s="416" t="s">
        <v>90</v>
      </c>
      <c r="D135" s="416"/>
      <c r="E135" s="416"/>
      <c r="F135" s="416"/>
      <c r="G135" s="416"/>
      <c r="H135" s="416"/>
      <c r="I135" s="416"/>
      <c r="J135" s="416"/>
      <c r="K135" s="416"/>
      <c r="L135" s="416"/>
      <c r="M135" s="416"/>
      <c r="N135" s="416"/>
      <c r="O135" s="416"/>
    </row>
    <row r="136" spans="1:15" x14ac:dyDescent="0.25">
      <c r="A136" s="1126"/>
      <c r="B136" s="1127"/>
      <c r="C136" s="389" t="s">
        <v>91</v>
      </c>
      <c r="D136" s="389"/>
      <c r="E136" s="389"/>
      <c r="F136" s="389"/>
      <c r="G136" s="389"/>
      <c r="H136" s="389"/>
      <c r="I136" s="389"/>
      <c r="J136" s="389"/>
      <c r="K136" s="389"/>
      <c r="L136" s="389"/>
      <c r="M136" s="389"/>
      <c r="N136" s="389"/>
      <c r="O136" s="389"/>
    </row>
    <row r="137" spans="1:15" ht="31.5" x14ac:dyDescent="0.25">
      <c r="A137" s="1125" t="s">
        <v>107</v>
      </c>
      <c r="B137" s="1127"/>
      <c r="C137" s="416" t="s">
        <v>90</v>
      </c>
      <c r="D137" s="416"/>
      <c r="E137" s="416"/>
      <c r="F137" s="416"/>
      <c r="G137" s="416"/>
      <c r="H137" s="416"/>
      <c r="I137" s="416"/>
      <c r="J137" s="416"/>
      <c r="K137" s="416"/>
      <c r="L137" s="416"/>
      <c r="M137" s="416"/>
      <c r="N137" s="416"/>
      <c r="O137" s="416"/>
    </row>
    <row r="138" spans="1:15" x14ac:dyDescent="0.25">
      <c r="A138" s="1126"/>
      <c r="B138" s="1127"/>
      <c r="C138" s="389" t="s">
        <v>91</v>
      </c>
      <c r="D138" s="389"/>
      <c r="E138" s="389"/>
      <c r="F138" s="389"/>
      <c r="G138" s="389"/>
      <c r="H138" s="389"/>
      <c r="I138" s="389"/>
      <c r="J138" s="389"/>
      <c r="K138" s="389"/>
      <c r="L138" s="389"/>
      <c r="M138" s="389"/>
      <c r="N138" s="389"/>
      <c r="O138" s="389"/>
    </row>
    <row r="139" spans="1:15" ht="31.5" x14ac:dyDescent="0.25">
      <c r="A139" s="1125" t="s">
        <v>108</v>
      </c>
      <c r="B139" s="1127"/>
      <c r="C139" s="416" t="s">
        <v>90</v>
      </c>
      <c r="D139" s="416"/>
      <c r="E139" s="416"/>
      <c r="F139" s="416"/>
      <c r="G139" s="416"/>
      <c r="H139" s="416"/>
      <c r="I139" s="416"/>
      <c r="J139" s="416"/>
      <c r="K139" s="416"/>
      <c r="L139" s="416"/>
      <c r="M139" s="416"/>
      <c r="N139" s="416"/>
      <c r="O139" s="416"/>
    </row>
    <row r="140" spans="1:15" x14ac:dyDescent="0.25">
      <c r="A140" s="1126"/>
      <c r="B140" s="1127"/>
      <c r="C140" s="389" t="s">
        <v>91</v>
      </c>
      <c r="D140" s="389"/>
      <c r="E140" s="389"/>
      <c r="F140" s="389"/>
      <c r="G140" s="389"/>
      <c r="H140" s="389"/>
      <c r="I140" s="389"/>
      <c r="J140" s="389"/>
      <c r="K140" s="389"/>
      <c r="L140" s="389"/>
      <c r="M140" s="389"/>
      <c r="N140" s="389"/>
      <c r="O140" s="389"/>
    </row>
    <row r="141" spans="1:15" ht="31.5" x14ac:dyDescent="0.25">
      <c r="A141" s="1125" t="s">
        <v>109</v>
      </c>
      <c r="B141" s="1127"/>
      <c r="C141" s="416" t="s">
        <v>90</v>
      </c>
      <c r="D141" s="416"/>
      <c r="E141" s="416"/>
      <c r="F141" s="416"/>
      <c r="G141" s="416"/>
      <c r="H141" s="416"/>
      <c r="I141" s="416"/>
      <c r="J141" s="416"/>
      <c r="K141" s="416"/>
      <c r="L141" s="416"/>
      <c r="M141" s="416"/>
      <c r="N141" s="416"/>
      <c r="O141" s="416"/>
    </row>
    <row r="142" spans="1:15" x14ac:dyDescent="0.25">
      <c r="A142" s="1126"/>
      <c r="B142" s="1127"/>
      <c r="C142" s="389" t="s">
        <v>91</v>
      </c>
      <c r="D142" s="389"/>
      <c r="E142" s="389"/>
      <c r="F142" s="389"/>
      <c r="G142" s="389"/>
      <c r="H142" s="389"/>
      <c r="I142" s="389"/>
      <c r="J142" s="389"/>
      <c r="K142" s="389"/>
      <c r="L142" s="389"/>
      <c r="M142" s="389"/>
      <c r="N142" s="389"/>
      <c r="O142" s="389"/>
    </row>
    <row r="143" spans="1:15" ht="31.5" x14ac:dyDescent="0.25">
      <c r="A143" s="1125" t="s">
        <v>110</v>
      </c>
      <c r="B143" s="1128"/>
      <c r="C143" s="416" t="s">
        <v>90</v>
      </c>
      <c r="D143" s="416"/>
      <c r="E143" s="416"/>
      <c r="F143" s="416"/>
      <c r="G143" s="416"/>
      <c r="H143" s="416"/>
      <c r="I143" s="416"/>
      <c r="J143" s="416"/>
      <c r="K143" s="416"/>
      <c r="L143" s="416"/>
      <c r="M143" s="416"/>
      <c r="N143" s="416"/>
      <c r="O143" s="416"/>
    </row>
    <row r="144" spans="1:15" x14ac:dyDescent="0.25">
      <c r="A144" s="1126"/>
      <c r="B144" s="1129"/>
      <c r="C144" s="389" t="s">
        <v>91</v>
      </c>
      <c r="D144" s="389"/>
      <c r="E144" s="389"/>
      <c r="F144" s="389"/>
      <c r="G144" s="389"/>
      <c r="H144" s="389"/>
      <c r="I144" s="389"/>
      <c r="J144" s="389"/>
      <c r="K144" s="389"/>
      <c r="L144" s="389"/>
      <c r="M144" s="389"/>
      <c r="N144" s="389"/>
      <c r="O144" s="389"/>
    </row>
    <row r="145" spans="1:15" ht="31.5" x14ac:dyDescent="0.25">
      <c r="A145" s="1125" t="s">
        <v>111</v>
      </c>
      <c r="B145" s="1127"/>
      <c r="C145" s="416" t="s">
        <v>90</v>
      </c>
      <c r="D145" s="416"/>
      <c r="E145" s="416"/>
      <c r="F145" s="416"/>
      <c r="G145" s="416"/>
      <c r="H145" s="416"/>
      <c r="I145" s="416"/>
      <c r="J145" s="416"/>
      <c r="K145" s="416"/>
      <c r="L145" s="416"/>
      <c r="M145" s="416"/>
      <c r="N145" s="416"/>
      <c r="O145" s="416"/>
    </row>
    <row r="146" spans="1:15" x14ac:dyDescent="0.25">
      <c r="A146" s="1126"/>
      <c r="B146" s="1127"/>
      <c r="C146" s="389" t="s">
        <v>91</v>
      </c>
      <c r="D146" s="389"/>
      <c r="E146" s="389"/>
      <c r="F146" s="389"/>
      <c r="G146" s="389"/>
      <c r="H146" s="389"/>
      <c r="I146" s="389"/>
      <c r="J146" s="389"/>
      <c r="K146" s="389"/>
      <c r="L146" s="389"/>
      <c r="M146" s="389"/>
      <c r="N146" s="389"/>
      <c r="O146" s="389"/>
    </row>
    <row r="147" spans="1:15" x14ac:dyDescent="0.25">
      <c r="A147" s="42"/>
      <c r="B147" s="42"/>
      <c r="C147" s="229"/>
      <c r="D147" s="229"/>
      <c r="E147" s="229"/>
      <c r="F147" s="229"/>
      <c r="G147" s="229"/>
      <c r="H147" s="229"/>
      <c r="I147" s="229"/>
      <c r="J147" s="229"/>
      <c r="K147" s="229"/>
      <c r="L147" s="229"/>
      <c r="M147" s="229"/>
      <c r="N147" s="229"/>
      <c r="O147" s="229"/>
    </row>
    <row r="148" spans="1:15" x14ac:dyDescent="0.25">
      <c r="A148" s="1130" t="s">
        <v>438</v>
      </c>
      <c r="B148" s="1131"/>
      <c r="C148" s="1131"/>
      <c r="D148" s="1131"/>
      <c r="E148" s="1131"/>
      <c r="F148" s="1131"/>
      <c r="G148" s="1131"/>
      <c r="H148" s="1131"/>
      <c r="I148" s="1131"/>
      <c r="J148" s="1131"/>
      <c r="K148" s="1131"/>
      <c r="L148" s="1131"/>
      <c r="M148" s="1131"/>
      <c r="N148" s="1131"/>
      <c r="O148" s="1132"/>
    </row>
    <row r="149" spans="1:15" x14ac:dyDescent="0.25">
      <c r="A149" s="42"/>
      <c r="B149" s="42"/>
      <c r="C149" s="229"/>
      <c r="D149" s="229"/>
      <c r="E149" s="229"/>
      <c r="F149" s="229"/>
      <c r="G149" s="229"/>
      <c r="H149" s="229"/>
      <c r="I149" s="229"/>
      <c r="J149" s="229"/>
      <c r="K149" s="229"/>
      <c r="L149" s="229"/>
      <c r="M149" s="229"/>
      <c r="N149" s="229"/>
      <c r="O149" s="229"/>
    </row>
    <row r="150" spans="1:15" ht="47.25" x14ac:dyDescent="0.25">
      <c r="A150" s="25" t="s">
        <v>48</v>
      </c>
      <c r="B150" s="420" t="s">
        <v>49</v>
      </c>
      <c r="C150" s="1110" t="s">
        <v>50</v>
      </c>
      <c r="D150" s="1124"/>
      <c r="E150" s="1111"/>
      <c r="F150" s="1110" t="s">
        <v>53</v>
      </c>
      <c r="G150" s="1111"/>
      <c r="H150" s="1110" t="s">
        <v>54</v>
      </c>
      <c r="I150" s="1111"/>
      <c r="J150" s="420" t="s">
        <v>55</v>
      </c>
      <c r="K150" s="1110" t="s">
        <v>56</v>
      </c>
      <c r="L150" s="1111"/>
      <c r="M150" s="1093" t="s">
        <v>57</v>
      </c>
      <c r="N150" s="1094"/>
      <c r="O150" s="1095"/>
    </row>
    <row r="151" spans="1:15" ht="63" x14ac:dyDescent="0.25">
      <c r="A151" s="27" t="s">
        <v>439</v>
      </c>
      <c r="B151" s="63"/>
      <c r="C151" s="1112"/>
      <c r="D151" s="1072"/>
      <c r="E151" s="1073"/>
      <c r="F151" s="1112"/>
      <c r="G151" s="1073"/>
      <c r="H151" s="1133"/>
      <c r="I151" s="1117"/>
      <c r="J151" s="418"/>
      <c r="K151" s="1133"/>
      <c r="L151" s="1117"/>
      <c r="M151" s="1134"/>
      <c r="N151" s="1135"/>
      <c r="O151" s="1136"/>
    </row>
    <row r="152" spans="1:15" ht="15.75" x14ac:dyDescent="0.25">
      <c r="A152" s="1110" t="s">
        <v>67</v>
      </c>
      <c r="B152" s="1111"/>
      <c r="C152" s="1112"/>
      <c r="D152" s="1072"/>
      <c r="E152" s="1072"/>
      <c r="F152" s="1072"/>
      <c r="G152" s="1073"/>
      <c r="H152" s="1113" t="s">
        <v>69</v>
      </c>
      <c r="I152" s="1137"/>
      <c r="J152" s="1138"/>
      <c r="K152" s="1133"/>
      <c r="L152" s="1116"/>
      <c r="M152" s="1116"/>
      <c r="N152" s="1116"/>
      <c r="O152" s="1117"/>
    </row>
    <row r="153" spans="1:15" ht="15.75" x14ac:dyDescent="0.25">
      <c r="A153" s="1096" t="s">
        <v>71</v>
      </c>
      <c r="B153" s="1097"/>
      <c r="C153" s="1097"/>
      <c r="D153" s="1097"/>
      <c r="E153" s="1097"/>
      <c r="F153" s="1098"/>
      <c r="G153" s="1099" t="s">
        <v>72</v>
      </c>
      <c r="H153" s="1099"/>
      <c r="I153" s="1099"/>
      <c r="J153" s="1099"/>
      <c r="K153" s="1099"/>
      <c r="L153" s="1099"/>
      <c r="M153" s="1099"/>
      <c r="N153" s="1099"/>
      <c r="O153" s="1099"/>
    </row>
    <row r="154" spans="1:15" x14ac:dyDescent="0.25">
      <c r="A154" s="1100"/>
      <c r="B154" s="1101"/>
      <c r="C154" s="1101"/>
      <c r="D154" s="1101"/>
      <c r="E154" s="1101"/>
      <c r="F154" s="1101"/>
      <c r="G154" s="1104"/>
      <c r="H154" s="1104"/>
      <c r="I154" s="1104"/>
      <c r="J154" s="1104"/>
      <c r="K154" s="1104"/>
      <c r="L154" s="1104"/>
      <c r="M154" s="1104"/>
      <c r="N154" s="1104"/>
      <c r="O154" s="1104"/>
    </row>
    <row r="155" spans="1:15" x14ac:dyDescent="0.25">
      <c r="A155" s="1102"/>
      <c r="B155" s="1103"/>
      <c r="C155" s="1103"/>
      <c r="D155" s="1103"/>
      <c r="E155" s="1103"/>
      <c r="F155" s="1103"/>
      <c r="G155" s="1104"/>
      <c r="H155" s="1104"/>
      <c r="I155" s="1104"/>
      <c r="J155" s="1104"/>
      <c r="K155" s="1104"/>
      <c r="L155" s="1104"/>
      <c r="M155" s="1104"/>
      <c r="N155" s="1104"/>
      <c r="O155" s="1104"/>
    </row>
    <row r="156" spans="1:15" ht="15.75" x14ac:dyDescent="0.25">
      <c r="A156" s="1096" t="s">
        <v>75</v>
      </c>
      <c r="B156" s="1097"/>
      <c r="C156" s="1097"/>
      <c r="D156" s="1097"/>
      <c r="E156" s="1097"/>
      <c r="F156" s="1097"/>
      <c r="G156" s="1099" t="s">
        <v>76</v>
      </c>
      <c r="H156" s="1099"/>
      <c r="I156" s="1099"/>
      <c r="J156" s="1099"/>
      <c r="K156" s="1099"/>
      <c r="L156" s="1099"/>
      <c r="M156" s="1099"/>
      <c r="N156" s="1099"/>
      <c r="O156" s="1099"/>
    </row>
    <row r="157" spans="1:15" x14ac:dyDescent="0.25">
      <c r="A157" s="1123"/>
      <c r="B157" s="1123"/>
      <c r="C157" s="1123"/>
      <c r="D157" s="1123"/>
      <c r="E157" s="1123"/>
      <c r="F157" s="1123"/>
      <c r="G157" s="1123"/>
      <c r="H157" s="1123"/>
      <c r="I157" s="1123"/>
      <c r="J157" s="1123"/>
      <c r="K157" s="1123"/>
      <c r="L157" s="1123"/>
      <c r="M157" s="1123"/>
      <c r="N157" s="1123"/>
      <c r="O157" s="1123"/>
    </row>
    <row r="158" spans="1:15" x14ac:dyDescent="0.25">
      <c r="A158" s="1123"/>
      <c r="B158" s="1123"/>
      <c r="C158" s="1123"/>
      <c r="D158" s="1123"/>
      <c r="E158" s="1123"/>
      <c r="F158" s="1123"/>
      <c r="G158" s="1123"/>
      <c r="H158" s="1123"/>
      <c r="I158" s="1123"/>
      <c r="J158" s="1123"/>
      <c r="K158" s="1123"/>
      <c r="L158" s="1123"/>
      <c r="M158" s="1123"/>
      <c r="N158" s="1123"/>
      <c r="O158" s="1123"/>
    </row>
    <row r="159" spans="1:15" x14ac:dyDescent="0.25">
      <c r="A159" s="56"/>
      <c r="B159" s="56"/>
      <c r="C159" s="56"/>
      <c r="D159" s="421"/>
      <c r="E159" s="422"/>
      <c r="F159" s="422"/>
      <c r="G159" s="422"/>
      <c r="H159" s="422"/>
      <c r="I159" s="422"/>
      <c r="J159" s="422"/>
      <c r="K159" s="422"/>
      <c r="L159" s="422"/>
      <c r="M159" s="422"/>
      <c r="N159" s="422"/>
      <c r="O159" s="423"/>
    </row>
    <row r="160" spans="1:15" ht="15.75" x14ac:dyDescent="0.25">
      <c r="A160" s="14"/>
      <c r="B160" s="14"/>
      <c r="C160" s="7"/>
      <c r="D160" s="1093" t="s">
        <v>125</v>
      </c>
      <c r="E160" s="1124"/>
      <c r="F160" s="1124"/>
      <c r="G160" s="1124"/>
      <c r="H160" s="1124"/>
      <c r="I160" s="1124"/>
      <c r="J160" s="1124"/>
      <c r="K160" s="1124"/>
      <c r="L160" s="1124"/>
      <c r="M160" s="1124"/>
      <c r="N160" s="1124"/>
      <c r="O160" s="1111"/>
    </row>
    <row r="161" spans="1:15" ht="15.75" x14ac:dyDescent="0.25">
      <c r="A161" s="7"/>
      <c r="B161" s="8"/>
      <c r="C161" s="14"/>
      <c r="D161" s="420" t="s">
        <v>78</v>
      </c>
      <c r="E161" s="420" t="s">
        <v>79</v>
      </c>
      <c r="F161" s="420" t="s">
        <v>80</v>
      </c>
      <c r="G161" s="420" t="s">
        <v>81</v>
      </c>
      <c r="H161" s="420" t="s">
        <v>82</v>
      </c>
      <c r="I161" s="420" t="s">
        <v>83</v>
      </c>
      <c r="J161" s="420" t="s">
        <v>84</v>
      </c>
      <c r="K161" s="420" t="s">
        <v>85</v>
      </c>
      <c r="L161" s="420" t="s">
        <v>86</v>
      </c>
      <c r="M161" s="420" t="s">
        <v>87</v>
      </c>
      <c r="N161" s="420" t="s">
        <v>88</v>
      </c>
      <c r="O161" s="420" t="s">
        <v>89</v>
      </c>
    </row>
    <row r="162" spans="1:15" ht="15.75" x14ac:dyDescent="0.25">
      <c r="A162" s="1050" t="s">
        <v>90</v>
      </c>
      <c r="B162" s="1050"/>
      <c r="C162" s="1050"/>
      <c r="D162" s="416"/>
      <c r="E162" s="416"/>
      <c r="F162" s="416"/>
      <c r="G162" s="416"/>
      <c r="H162" s="416"/>
      <c r="I162" s="416"/>
      <c r="J162" s="416"/>
      <c r="K162" s="416"/>
      <c r="L162" s="416"/>
      <c r="M162" s="416"/>
      <c r="N162" s="416"/>
      <c r="O162" s="416"/>
    </row>
    <row r="163" spans="1:15" ht="15.75" x14ac:dyDescent="0.25">
      <c r="A163" s="1051" t="s">
        <v>91</v>
      </c>
      <c r="B163" s="1051"/>
      <c r="C163" s="1051"/>
      <c r="D163" s="389"/>
      <c r="E163" s="389"/>
      <c r="F163" s="389"/>
      <c r="G163" s="389"/>
      <c r="H163" s="389"/>
      <c r="I163" s="389"/>
      <c r="J163" s="389"/>
      <c r="K163" s="389"/>
      <c r="L163" s="389"/>
      <c r="M163" s="389"/>
      <c r="N163" s="389"/>
      <c r="O163" s="389"/>
    </row>
    <row r="164" spans="1:15" ht="15.75" x14ac:dyDescent="0.25">
      <c r="A164" s="34"/>
      <c r="B164" s="35"/>
      <c r="C164" s="34"/>
      <c r="D164" s="34"/>
      <c r="E164" s="34"/>
      <c r="F164" s="34"/>
      <c r="G164" s="34"/>
      <c r="H164" s="34"/>
      <c r="I164" s="34"/>
      <c r="J164" s="34"/>
      <c r="K164" s="34"/>
      <c r="L164" s="34"/>
      <c r="M164" s="35"/>
      <c r="N164" s="35"/>
      <c r="O164" s="34"/>
    </row>
    <row r="165" spans="1:15" ht="31.5" x14ac:dyDescent="0.25">
      <c r="A165" s="11" t="s">
        <v>178</v>
      </c>
      <c r="B165" s="1077" t="s">
        <v>1053</v>
      </c>
      <c r="C165" s="1078"/>
      <c r="D165" s="1078"/>
      <c r="E165" s="1078"/>
      <c r="F165" s="1078"/>
      <c r="G165" s="1078"/>
      <c r="H165" s="1078"/>
      <c r="I165" s="1078"/>
      <c r="J165" s="1079"/>
      <c r="K165" s="1080" t="s">
        <v>11</v>
      </c>
      <c r="L165" s="1080"/>
      <c r="M165" s="1080"/>
      <c r="N165" s="1080"/>
      <c r="O165" s="12">
        <v>0.3</v>
      </c>
    </row>
    <row r="166" spans="1:15" ht="15.75" x14ac:dyDescent="0.25">
      <c r="A166" s="13"/>
      <c r="B166" s="14"/>
      <c r="C166" s="15"/>
      <c r="D166" s="15"/>
      <c r="E166" s="15"/>
      <c r="F166" s="15"/>
      <c r="G166" s="15"/>
      <c r="H166" s="15"/>
      <c r="I166" s="15"/>
      <c r="J166" s="15"/>
      <c r="K166" s="15"/>
      <c r="L166" s="15"/>
      <c r="M166" s="15"/>
      <c r="N166" s="15"/>
      <c r="O166" s="13"/>
    </row>
    <row r="167" spans="1:15" ht="31.5" x14ac:dyDescent="0.25">
      <c r="A167" s="11" t="s">
        <v>202</v>
      </c>
      <c r="B167" s="1077"/>
      <c r="C167" s="1078"/>
      <c r="D167" s="1078"/>
      <c r="E167" s="1078"/>
      <c r="F167" s="1078"/>
      <c r="G167" s="1078"/>
      <c r="H167" s="1078"/>
      <c r="I167" s="1078"/>
      <c r="J167" s="1078"/>
      <c r="K167" s="1078"/>
      <c r="L167" s="1078"/>
      <c r="M167" s="1078"/>
      <c r="N167" s="1078"/>
      <c r="O167" s="1079"/>
    </row>
    <row r="168" spans="1:15" ht="31.5" x14ac:dyDescent="0.25">
      <c r="A168" s="460"/>
      <c r="B168" s="461"/>
      <c r="C168" s="462"/>
      <c r="D168" s="462"/>
      <c r="E168" s="1081" t="s">
        <v>14</v>
      </c>
      <c r="F168" s="1081"/>
      <c r="G168" s="1081"/>
      <c r="H168" s="1081"/>
      <c r="I168" s="463" t="s">
        <v>15</v>
      </c>
      <c r="J168" s="464"/>
      <c r="K168" s="464"/>
      <c r="L168" s="1081" t="s">
        <v>16</v>
      </c>
      <c r="M168" s="1081"/>
      <c r="N168" s="1081"/>
      <c r="O168" s="463" t="s">
        <v>15</v>
      </c>
    </row>
    <row r="169" spans="1:15" x14ac:dyDescent="0.25">
      <c r="A169" s="1082" t="s">
        <v>17</v>
      </c>
      <c r="B169" s="1083"/>
      <c r="C169" s="1083"/>
      <c r="D169" s="1084"/>
      <c r="E169" s="1091" t="s">
        <v>1020</v>
      </c>
      <c r="F169" s="1091"/>
      <c r="G169" s="1091"/>
      <c r="H169" s="1091"/>
      <c r="I169" s="469">
        <v>5</v>
      </c>
      <c r="J169" s="1082" t="s">
        <v>19</v>
      </c>
      <c r="K169" s="1084"/>
      <c r="L169" s="1091" t="s">
        <v>1054</v>
      </c>
      <c r="M169" s="1091"/>
      <c r="N169" s="1091"/>
      <c r="O169" s="469">
        <v>100</v>
      </c>
    </row>
    <row r="170" spans="1:15" x14ac:dyDescent="0.25">
      <c r="A170" s="1085"/>
      <c r="B170" s="1086"/>
      <c r="C170" s="1086"/>
      <c r="D170" s="1087"/>
      <c r="E170" s="1091" t="s">
        <v>1055</v>
      </c>
      <c r="F170" s="1091"/>
      <c r="G170" s="1091"/>
      <c r="H170" s="1091"/>
      <c r="I170" s="469">
        <v>100</v>
      </c>
      <c r="J170" s="1085"/>
      <c r="K170" s="1087"/>
      <c r="L170" s="1091" t="s">
        <v>1056</v>
      </c>
      <c r="M170" s="1091"/>
      <c r="N170" s="1091"/>
      <c r="O170" s="469">
        <v>60</v>
      </c>
    </row>
    <row r="171" spans="1:15" x14ac:dyDescent="0.25">
      <c r="A171" s="1085"/>
      <c r="B171" s="1086"/>
      <c r="C171" s="1086"/>
      <c r="D171" s="1087"/>
      <c r="E171" s="1091"/>
      <c r="F171" s="1091"/>
      <c r="G171" s="1091"/>
      <c r="H171" s="1091"/>
      <c r="I171" s="465"/>
      <c r="J171" s="1085"/>
      <c r="K171" s="1087"/>
      <c r="L171" s="1091"/>
      <c r="M171" s="1091"/>
      <c r="N171" s="1091"/>
      <c r="O171" s="465"/>
    </row>
    <row r="172" spans="1:15" x14ac:dyDescent="0.25">
      <c r="A172" s="1085"/>
      <c r="B172" s="1086"/>
      <c r="C172" s="1086"/>
      <c r="D172" s="1087"/>
      <c r="E172" s="1091"/>
      <c r="F172" s="1091"/>
      <c r="G172" s="1091"/>
      <c r="H172" s="1091"/>
      <c r="I172" s="465"/>
      <c r="J172" s="1085"/>
      <c r="K172" s="1087"/>
      <c r="L172" s="1091"/>
      <c r="M172" s="1091"/>
      <c r="N172" s="1091"/>
      <c r="O172" s="465"/>
    </row>
    <row r="173" spans="1:15" x14ac:dyDescent="0.25">
      <c r="A173" s="1085"/>
      <c r="B173" s="1086"/>
      <c r="C173" s="1086"/>
      <c r="D173" s="1087"/>
      <c r="E173" s="1091"/>
      <c r="F173" s="1091"/>
      <c r="G173" s="1091"/>
      <c r="H173" s="1091"/>
      <c r="I173" s="465"/>
      <c r="J173" s="1085"/>
      <c r="K173" s="1087"/>
      <c r="L173" s="1091"/>
      <c r="M173" s="1091"/>
      <c r="N173" s="1091"/>
      <c r="O173" s="465"/>
    </row>
    <row r="174" spans="1:15" x14ac:dyDescent="0.25">
      <c r="A174" s="1085"/>
      <c r="B174" s="1086"/>
      <c r="C174" s="1086"/>
      <c r="D174" s="1087"/>
      <c r="E174" s="1091"/>
      <c r="F174" s="1091"/>
      <c r="G174" s="1091"/>
      <c r="H174" s="1091"/>
      <c r="I174" s="465"/>
      <c r="J174" s="1085"/>
      <c r="K174" s="1087"/>
      <c r="L174" s="1091"/>
      <c r="M174" s="1091"/>
      <c r="N174" s="1091"/>
      <c r="O174" s="465"/>
    </row>
    <row r="175" spans="1:15" x14ac:dyDescent="0.25">
      <c r="A175" s="1085"/>
      <c r="B175" s="1086"/>
      <c r="C175" s="1086"/>
      <c r="D175" s="1087"/>
      <c r="E175" s="1091"/>
      <c r="F175" s="1091"/>
      <c r="G175" s="1091"/>
      <c r="H175" s="1091"/>
      <c r="I175" s="465"/>
      <c r="J175" s="1085"/>
      <c r="K175" s="1087"/>
      <c r="L175" s="1091"/>
      <c r="M175" s="1091"/>
      <c r="N175" s="1091"/>
      <c r="O175" s="465"/>
    </row>
    <row r="176" spans="1:15" x14ac:dyDescent="0.25">
      <c r="A176" s="1088"/>
      <c r="B176" s="1089"/>
      <c r="C176" s="1089"/>
      <c r="D176" s="1090"/>
      <c r="E176" s="1091"/>
      <c r="F176" s="1091"/>
      <c r="G176" s="1091"/>
      <c r="H176" s="1091"/>
      <c r="I176" s="465"/>
      <c r="J176" s="1088"/>
      <c r="K176" s="1090"/>
      <c r="L176" s="1091"/>
      <c r="M176" s="1091"/>
      <c r="N176" s="1091"/>
      <c r="O176" s="465"/>
    </row>
    <row r="177" spans="1:15" ht="75" x14ac:dyDescent="0.25">
      <c r="A177" s="27" t="s">
        <v>1057</v>
      </c>
      <c r="B177" s="291">
        <v>0.3</v>
      </c>
      <c r="C177" s="419" t="s">
        <v>1058</v>
      </c>
      <c r="D177" s="419" t="s">
        <v>262</v>
      </c>
      <c r="E177" s="419"/>
      <c r="F177" s="1145" t="s">
        <v>1059</v>
      </c>
      <c r="G177" s="1144"/>
      <c r="H177" s="1140" t="s">
        <v>290</v>
      </c>
      <c r="I177" s="1141"/>
      <c r="J177" s="470">
        <v>1</v>
      </c>
      <c r="K177" s="1108" t="s">
        <v>433</v>
      </c>
      <c r="L177" s="1108"/>
      <c r="M177" s="1109" t="s">
        <v>1060</v>
      </c>
      <c r="N177" s="1109"/>
      <c r="O177" s="1109"/>
    </row>
    <row r="178" spans="1:15" ht="15.75" x14ac:dyDescent="0.25">
      <c r="A178" s="1110" t="s">
        <v>67</v>
      </c>
      <c r="B178" s="1111"/>
      <c r="C178" s="1142" t="s">
        <v>1061</v>
      </c>
      <c r="D178" s="1143"/>
      <c r="E178" s="1143"/>
      <c r="F178" s="1143"/>
      <c r="G178" s="1144"/>
      <c r="H178" s="1113" t="s">
        <v>69</v>
      </c>
      <c r="I178" s="1114"/>
      <c r="J178" s="1115"/>
      <c r="K178" s="1116" t="s">
        <v>1029</v>
      </c>
      <c r="L178" s="1116"/>
      <c r="M178" s="1116"/>
      <c r="N178" s="1116"/>
      <c r="O178" s="1117"/>
    </row>
    <row r="179" spans="1:15" ht="15.75" x14ac:dyDescent="0.25">
      <c r="A179" s="1096" t="s">
        <v>71</v>
      </c>
      <c r="B179" s="1097"/>
      <c r="C179" s="1097"/>
      <c r="D179" s="1097"/>
      <c r="E179" s="1097"/>
      <c r="F179" s="1098"/>
      <c r="G179" s="1099" t="s">
        <v>72</v>
      </c>
      <c r="H179" s="1099"/>
      <c r="I179" s="1099"/>
      <c r="J179" s="1099"/>
      <c r="K179" s="1099"/>
      <c r="L179" s="1099"/>
      <c r="M179" s="1099"/>
      <c r="N179" s="1099"/>
      <c r="O179" s="1099"/>
    </row>
    <row r="180" spans="1:15" x14ac:dyDescent="0.25">
      <c r="A180" s="1100" t="s">
        <v>1062</v>
      </c>
      <c r="B180" s="1101"/>
      <c r="C180" s="1101"/>
      <c r="D180" s="1101"/>
      <c r="E180" s="1101"/>
      <c r="F180" s="1101"/>
      <c r="G180" s="1104" t="s">
        <v>1063</v>
      </c>
      <c r="H180" s="1104"/>
      <c r="I180" s="1104"/>
      <c r="J180" s="1104"/>
      <c r="K180" s="1104"/>
      <c r="L180" s="1104"/>
      <c r="M180" s="1104"/>
      <c r="N180" s="1104"/>
      <c r="O180" s="1104"/>
    </row>
    <row r="181" spans="1:15" x14ac:dyDescent="0.25">
      <c r="A181" s="1102"/>
      <c r="B181" s="1103"/>
      <c r="C181" s="1103"/>
      <c r="D181" s="1103"/>
      <c r="E181" s="1103"/>
      <c r="F181" s="1103"/>
      <c r="G181" s="1104"/>
      <c r="H181" s="1104"/>
      <c r="I181" s="1104"/>
      <c r="J181" s="1104"/>
      <c r="K181" s="1104"/>
      <c r="L181" s="1104"/>
      <c r="M181" s="1104"/>
      <c r="N181" s="1104"/>
      <c r="O181" s="1104"/>
    </row>
    <row r="182" spans="1:15" ht="15.75" x14ac:dyDescent="0.25">
      <c r="A182" s="1096" t="s">
        <v>75</v>
      </c>
      <c r="B182" s="1097"/>
      <c r="C182" s="1097"/>
      <c r="D182" s="1097"/>
      <c r="E182" s="1097"/>
      <c r="F182" s="1097"/>
      <c r="G182" s="1099" t="s">
        <v>76</v>
      </c>
      <c r="H182" s="1099"/>
      <c r="I182" s="1099"/>
      <c r="J182" s="1099"/>
      <c r="K182" s="1099"/>
      <c r="L182" s="1099"/>
      <c r="M182" s="1099"/>
      <c r="N182" s="1099"/>
      <c r="O182" s="1099"/>
    </row>
    <row r="183" spans="1:15" x14ac:dyDescent="0.25">
      <c r="A183" s="1123" t="s">
        <v>1064</v>
      </c>
      <c r="B183" s="1123"/>
      <c r="C183" s="1123"/>
      <c r="D183" s="1123"/>
      <c r="E183" s="1123"/>
      <c r="F183" s="1123"/>
      <c r="G183" s="1123" t="s">
        <v>1064</v>
      </c>
      <c r="H183" s="1123"/>
      <c r="I183" s="1123"/>
      <c r="J183" s="1123"/>
      <c r="K183" s="1123"/>
      <c r="L183" s="1123"/>
      <c r="M183" s="1123"/>
      <c r="N183" s="1123"/>
      <c r="O183" s="1123"/>
    </row>
    <row r="184" spans="1:15" x14ac:dyDescent="0.25">
      <c r="A184" s="1123"/>
      <c r="B184" s="1123"/>
      <c r="C184" s="1123"/>
      <c r="D184" s="1123"/>
      <c r="E184" s="1123"/>
      <c r="F184" s="1123"/>
      <c r="G184" s="1123"/>
      <c r="H184" s="1123"/>
      <c r="I184" s="1123"/>
      <c r="J184" s="1123"/>
      <c r="K184" s="1123"/>
      <c r="L184" s="1123"/>
      <c r="M184" s="1123"/>
      <c r="N184" s="1123"/>
      <c r="O184" s="1123"/>
    </row>
    <row r="185" spans="1:15" ht="15.75" x14ac:dyDescent="0.25">
      <c r="A185" s="7"/>
      <c r="B185" s="8"/>
      <c r="C185" s="14"/>
      <c r="D185" s="14"/>
      <c r="E185" s="14"/>
      <c r="F185" s="14"/>
      <c r="G185" s="14"/>
      <c r="H185" s="14"/>
      <c r="I185" s="14"/>
      <c r="J185" s="14"/>
      <c r="K185" s="14"/>
      <c r="L185" s="14"/>
      <c r="M185" s="14"/>
      <c r="N185" s="14"/>
      <c r="O185" s="7"/>
    </row>
    <row r="186" spans="1:15" ht="15.75" x14ac:dyDescent="0.25">
      <c r="A186" s="14"/>
      <c r="B186" s="14"/>
      <c r="C186" s="7"/>
      <c r="D186" s="1110" t="s">
        <v>77</v>
      </c>
      <c r="E186" s="1124"/>
      <c r="F186" s="1124"/>
      <c r="G186" s="1124"/>
      <c r="H186" s="1124"/>
      <c r="I186" s="1124"/>
      <c r="J186" s="1124"/>
      <c r="K186" s="1124"/>
      <c r="L186" s="1124"/>
      <c r="M186" s="1124"/>
      <c r="N186" s="1124"/>
      <c r="O186" s="1111"/>
    </row>
    <row r="187" spans="1:15" ht="15.75" x14ac:dyDescent="0.25">
      <c r="A187" s="7"/>
      <c r="B187" s="8"/>
      <c r="C187" s="14"/>
      <c r="D187" s="420" t="s">
        <v>78</v>
      </c>
      <c r="E187" s="420" t="s">
        <v>79</v>
      </c>
      <c r="F187" s="420" t="s">
        <v>80</v>
      </c>
      <c r="G187" s="420" t="s">
        <v>81</v>
      </c>
      <c r="H187" s="420" t="s">
        <v>82</v>
      </c>
      <c r="I187" s="420" t="s">
        <v>83</v>
      </c>
      <c r="J187" s="420" t="s">
        <v>84</v>
      </c>
      <c r="K187" s="420" t="s">
        <v>85</v>
      </c>
      <c r="L187" s="420" t="s">
        <v>86</v>
      </c>
      <c r="M187" s="420" t="s">
        <v>87</v>
      </c>
      <c r="N187" s="420" t="s">
        <v>88</v>
      </c>
      <c r="O187" s="420" t="s">
        <v>89</v>
      </c>
    </row>
    <row r="188" spans="1:15" ht="15.75" x14ac:dyDescent="0.25">
      <c r="A188" s="1050" t="s">
        <v>90</v>
      </c>
      <c r="B188" s="1050"/>
      <c r="C188" s="1050"/>
      <c r="D188" s="416">
        <v>241</v>
      </c>
      <c r="E188" s="416">
        <v>243</v>
      </c>
      <c r="F188" s="416">
        <v>420</v>
      </c>
      <c r="G188" s="416">
        <v>276</v>
      </c>
      <c r="H188" s="416">
        <v>284</v>
      </c>
      <c r="I188" s="416">
        <v>319</v>
      </c>
      <c r="J188" s="416">
        <v>268</v>
      </c>
      <c r="K188" s="416">
        <v>318</v>
      </c>
      <c r="L188" s="416">
        <v>354</v>
      </c>
      <c r="M188" s="62"/>
      <c r="N188" s="62"/>
      <c r="O188" s="62"/>
    </row>
    <row r="189" spans="1:15" ht="15.75" x14ac:dyDescent="0.25">
      <c r="A189" s="1051" t="s">
        <v>91</v>
      </c>
      <c r="B189" s="1051"/>
      <c r="C189" s="1051"/>
      <c r="D189" s="417">
        <v>21</v>
      </c>
      <c r="E189" s="417">
        <v>146</v>
      </c>
      <c r="F189" s="417">
        <v>159</v>
      </c>
      <c r="G189" s="417">
        <v>148</v>
      </c>
      <c r="H189" s="417">
        <v>169</v>
      </c>
      <c r="I189" s="417">
        <v>150</v>
      </c>
      <c r="J189" s="417">
        <v>405</v>
      </c>
      <c r="K189" s="417">
        <v>347</v>
      </c>
      <c r="L189" s="417">
        <v>275</v>
      </c>
      <c r="M189" s="389"/>
      <c r="N189" s="389"/>
      <c r="O189" s="389"/>
    </row>
    <row r="190" spans="1:15" ht="15.75" x14ac:dyDescent="0.25">
      <c r="A190" s="34"/>
      <c r="B190" s="35"/>
      <c r="C190" s="34"/>
      <c r="D190" s="34"/>
      <c r="E190" s="34"/>
      <c r="F190" s="34"/>
      <c r="G190" s="34"/>
      <c r="H190" s="34"/>
      <c r="I190" s="34"/>
      <c r="J190" s="34"/>
      <c r="K190" s="34"/>
      <c r="L190" s="34"/>
      <c r="M190" s="35"/>
      <c r="N190" s="35"/>
      <c r="O190" s="34"/>
    </row>
    <row r="191" spans="1:15" ht="20.25" x14ac:dyDescent="0.3">
      <c r="A191" s="471"/>
      <c r="B191" s="472"/>
      <c r="C191" s="473"/>
      <c r="D191" s="473"/>
      <c r="E191" s="473"/>
      <c r="F191" s="473"/>
      <c r="G191" s="473"/>
      <c r="H191" s="473"/>
      <c r="I191" s="473"/>
      <c r="J191" s="473"/>
      <c r="K191" s="473"/>
      <c r="L191" s="473"/>
      <c r="M191" s="472"/>
      <c r="N191" s="472"/>
      <c r="O191" s="473"/>
    </row>
    <row r="192" spans="1:15" ht="31.5" x14ac:dyDescent="0.25">
      <c r="A192" s="11" t="s">
        <v>484</v>
      </c>
      <c r="B192" s="1077" t="s">
        <v>1065</v>
      </c>
      <c r="C192" s="1078"/>
      <c r="D192" s="1078"/>
      <c r="E192" s="1078"/>
      <c r="F192" s="1078"/>
      <c r="G192" s="1078"/>
      <c r="H192" s="1078"/>
      <c r="I192" s="1078"/>
      <c r="J192" s="1079"/>
      <c r="K192" s="1080" t="s">
        <v>11</v>
      </c>
      <c r="L192" s="1080"/>
      <c r="M192" s="1080"/>
      <c r="N192" s="1080"/>
      <c r="O192" s="12"/>
    </row>
    <row r="193" spans="1:15" ht="15.75" x14ac:dyDescent="0.25">
      <c r="A193" s="13"/>
      <c r="B193" s="14"/>
      <c r="C193" s="15"/>
      <c r="D193" s="15"/>
      <c r="E193" s="15"/>
      <c r="F193" s="15"/>
      <c r="G193" s="15"/>
      <c r="H193" s="15"/>
      <c r="I193" s="15"/>
      <c r="J193" s="15"/>
      <c r="K193" s="15"/>
      <c r="L193" s="15"/>
      <c r="M193" s="15"/>
      <c r="N193" s="15"/>
      <c r="O193" s="13"/>
    </row>
    <row r="194" spans="1:15" ht="31.5" x14ac:dyDescent="0.25">
      <c r="A194" s="11" t="s">
        <v>202</v>
      </c>
      <c r="B194" s="1077"/>
      <c r="C194" s="1078"/>
      <c r="D194" s="1078"/>
      <c r="E194" s="1078"/>
      <c r="F194" s="1078"/>
      <c r="G194" s="1078"/>
      <c r="H194" s="1078"/>
      <c r="I194" s="1078"/>
      <c r="J194" s="1078"/>
      <c r="K194" s="1078"/>
      <c r="L194" s="1078"/>
      <c r="M194" s="1078"/>
      <c r="N194" s="1078"/>
      <c r="O194" s="1079"/>
    </row>
    <row r="195" spans="1:15" ht="31.5" x14ac:dyDescent="0.25">
      <c r="A195" s="460"/>
      <c r="B195" s="461"/>
      <c r="C195" s="462"/>
      <c r="D195" s="462"/>
      <c r="E195" s="1081" t="s">
        <v>14</v>
      </c>
      <c r="F195" s="1081"/>
      <c r="G195" s="1081"/>
      <c r="H195" s="1081"/>
      <c r="I195" s="463" t="s">
        <v>15</v>
      </c>
      <c r="J195" s="464"/>
      <c r="K195" s="464"/>
      <c r="L195" s="1081" t="s">
        <v>16</v>
      </c>
      <c r="M195" s="1081"/>
      <c r="N195" s="1081"/>
      <c r="O195" s="463" t="s">
        <v>15</v>
      </c>
    </row>
    <row r="196" spans="1:15" x14ac:dyDescent="0.25">
      <c r="A196" s="1082" t="s">
        <v>17</v>
      </c>
      <c r="B196" s="1083"/>
      <c r="C196" s="1083"/>
      <c r="D196" s="1084"/>
      <c r="E196" s="1091" t="s">
        <v>1020</v>
      </c>
      <c r="F196" s="1091"/>
      <c r="G196" s="1091"/>
      <c r="H196" s="1091"/>
      <c r="I196" s="469">
        <v>95</v>
      </c>
      <c r="J196" s="1082" t="s">
        <v>19</v>
      </c>
      <c r="K196" s="1084"/>
      <c r="L196" s="1091" t="s">
        <v>1066</v>
      </c>
      <c r="M196" s="1091"/>
      <c r="N196" s="1091"/>
      <c r="O196" s="469">
        <v>80</v>
      </c>
    </row>
    <row r="197" spans="1:15" x14ac:dyDescent="0.25">
      <c r="A197" s="1085"/>
      <c r="B197" s="1086"/>
      <c r="C197" s="1086"/>
      <c r="D197" s="1087"/>
      <c r="E197" s="1091"/>
      <c r="F197" s="1091"/>
      <c r="G197" s="1091"/>
      <c r="H197" s="1091"/>
      <c r="I197" s="465"/>
      <c r="J197" s="1085"/>
      <c r="K197" s="1087"/>
      <c r="L197" s="1091" t="s">
        <v>1067</v>
      </c>
      <c r="M197" s="1091"/>
      <c r="N197" s="1091"/>
      <c r="O197" s="469">
        <v>40</v>
      </c>
    </row>
    <row r="198" spans="1:15" x14ac:dyDescent="0.25">
      <c r="A198" s="1085"/>
      <c r="B198" s="1086"/>
      <c r="C198" s="1086"/>
      <c r="D198" s="1087"/>
      <c r="E198" s="1091"/>
      <c r="F198" s="1091"/>
      <c r="G198" s="1091"/>
      <c r="H198" s="1091"/>
      <c r="I198" s="465"/>
      <c r="J198" s="1085"/>
      <c r="K198" s="1087"/>
      <c r="L198" s="1091"/>
      <c r="M198" s="1091"/>
      <c r="N198" s="1091"/>
      <c r="O198" s="465"/>
    </row>
    <row r="199" spans="1:15" x14ac:dyDescent="0.25">
      <c r="A199" s="1085"/>
      <c r="B199" s="1086"/>
      <c r="C199" s="1086"/>
      <c r="D199" s="1087"/>
      <c r="E199" s="1091"/>
      <c r="F199" s="1091"/>
      <c r="G199" s="1091"/>
      <c r="H199" s="1091"/>
      <c r="I199" s="465"/>
      <c r="J199" s="1085"/>
      <c r="K199" s="1087"/>
      <c r="L199" s="1091"/>
      <c r="M199" s="1091"/>
      <c r="N199" s="1091"/>
      <c r="O199" s="465"/>
    </row>
    <row r="200" spans="1:15" x14ac:dyDescent="0.25">
      <c r="A200" s="1085"/>
      <c r="B200" s="1086"/>
      <c r="C200" s="1086"/>
      <c r="D200" s="1087"/>
      <c r="E200" s="1091"/>
      <c r="F200" s="1091"/>
      <c r="G200" s="1091"/>
      <c r="H200" s="1091"/>
      <c r="I200" s="465"/>
      <c r="J200" s="1085"/>
      <c r="K200" s="1087"/>
      <c r="L200" s="1091"/>
      <c r="M200" s="1091"/>
      <c r="N200" s="1091"/>
      <c r="O200" s="465"/>
    </row>
    <row r="201" spans="1:15" x14ac:dyDescent="0.25">
      <c r="A201" s="1085"/>
      <c r="B201" s="1086"/>
      <c r="C201" s="1086"/>
      <c r="D201" s="1087"/>
      <c r="E201" s="1091"/>
      <c r="F201" s="1091"/>
      <c r="G201" s="1091"/>
      <c r="H201" s="1091"/>
      <c r="I201" s="465"/>
      <c r="J201" s="1085"/>
      <c r="K201" s="1087"/>
      <c r="L201" s="1091"/>
      <c r="M201" s="1091"/>
      <c r="N201" s="1091"/>
      <c r="O201" s="465"/>
    </row>
    <row r="202" spans="1:15" x14ac:dyDescent="0.25">
      <c r="A202" s="1085"/>
      <c r="B202" s="1086"/>
      <c r="C202" s="1086"/>
      <c r="D202" s="1087"/>
      <c r="E202" s="1091"/>
      <c r="F202" s="1091"/>
      <c r="G202" s="1091"/>
      <c r="H202" s="1091"/>
      <c r="I202" s="465"/>
      <c r="J202" s="1085"/>
      <c r="K202" s="1087"/>
      <c r="L202" s="1091"/>
      <c r="M202" s="1091"/>
      <c r="N202" s="1091"/>
      <c r="O202" s="465"/>
    </row>
    <row r="203" spans="1:15" x14ac:dyDescent="0.25">
      <c r="A203" s="1088"/>
      <c r="B203" s="1089"/>
      <c r="C203" s="1089"/>
      <c r="D203" s="1090"/>
      <c r="E203" s="1091"/>
      <c r="F203" s="1091"/>
      <c r="G203" s="1091"/>
      <c r="H203" s="1091"/>
      <c r="I203" s="465"/>
      <c r="J203" s="1088"/>
      <c r="K203" s="1090"/>
      <c r="L203" s="1091"/>
      <c r="M203" s="1091"/>
      <c r="N203" s="1091"/>
      <c r="O203" s="465"/>
    </row>
    <row r="204" spans="1:15" ht="15.75" x14ac:dyDescent="0.25">
      <c r="A204" s="1110" t="s">
        <v>67</v>
      </c>
      <c r="B204" s="1111"/>
      <c r="C204" s="1142" t="s">
        <v>1068</v>
      </c>
      <c r="D204" s="1143"/>
      <c r="E204" s="1143"/>
      <c r="F204" s="1143"/>
      <c r="G204" s="1144"/>
      <c r="H204" s="1113" t="s">
        <v>69</v>
      </c>
      <c r="I204" s="1114"/>
      <c r="J204" s="1115"/>
      <c r="K204" s="1112" t="s">
        <v>1069</v>
      </c>
      <c r="L204" s="1146"/>
      <c r="M204" s="1146"/>
      <c r="N204" s="1146"/>
      <c r="O204" s="1147"/>
    </row>
    <row r="205" spans="1:15" ht="15.75" x14ac:dyDescent="0.25">
      <c r="A205" s="1096" t="s">
        <v>71</v>
      </c>
      <c r="B205" s="1097"/>
      <c r="C205" s="1097"/>
      <c r="D205" s="1097"/>
      <c r="E205" s="1097"/>
      <c r="F205" s="1098"/>
      <c r="G205" s="1099" t="s">
        <v>72</v>
      </c>
      <c r="H205" s="1099"/>
      <c r="I205" s="1099"/>
      <c r="J205" s="1099"/>
      <c r="K205" s="1099"/>
      <c r="L205" s="1099"/>
      <c r="M205" s="1099"/>
      <c r="N205" s="1099"/>
      <c r="O205" s="1099"/>
    </row>
    <row r="206" spans="1:15" x14ac:dyDescent="0.25">
      <c r="A206" s="1148" t="s">
        <v>1070</v>
      </c>
      <c r="B206" s="1149"/>
      <c r="C206" s="1149"/>
      <c r="D206" s="1149"/>
      <c r="E206" s="1149"/>
      <c r="F206" s="1149"/>
      <c r="G206" s="1152" t="s">
        <v>1071</v>
      </c>
      <c r="H206" s="1152"/>
      <c r="I206" s="1152"/>
      <c r="J206" s="1152"/>
      <c r="K206" s="1152"/>
      <c r="L206" s="1152"/>
      <c r="M206" s="1152"/>
      <c r="N206" s="1152"/>
      <c r="O206" s="1152"/>
    </row>
    <row r="207" spans="1:15" x14ac:dyDescent="0.25">
      <c r="A207" s="1150"/>
      <c r="B207" s="1151"/>
      <c r="C207" s="1151"/>
      <c r="D207" s="1151"/>
      <c r="E207" s="1151"/>
      <c r="F207" s="1151"/>
      <c r="G207" s="1152"/>
      <c r="H207" s="1152"/>
      <c r="I207" s="1152"/>
      <c r="J207" s="1152"/>
      <c r="K207" s="1152"/>
      <c r="L207" s="1152"/>
      <c r="M207" s="1152"/>
      <c r="N207" s="1152"/>
      <c r="O207" s="1152"/>
    </row>
    <row r="208" spans="1:15" ht="15.75" x14ac:dyDescent="0.25">
      <c r="A208" s="1096" t="s">
        <v>75</v>
      </c>
      <c r="B208" s="1097"/>
      <c r="C208" s="1097"/>
      <c r="D208" s="1097"/>
      <c r="E208" s="1097"/>
      <c r="F208" s="1097"/>
      <c r="G208" s="1099" t="s">
        <v>76</v>
      </c>
      <c r="H208" s="1099"/>
      <c r="I208" s="1099"/>
      <c r="J208" s="1099"/>
      <c r="K208" s="1099"/>
      <c r="L208" s="1099"/>
      <c r="M208" s="1099"/>
      <c r="N208" s="1099"/>
      <c r="O208" s="1099"/>
    </row>
    <row r="209" spans="1:15" x14ac:dyDescent="0.25">
      <c r="A209" s="1123" t="s">
        <v>1072</v>
      </c>
      <c r="B209" s="1123"/>
      <c r="C209" s="1123"/>
      <c r="D209" s="1123"/>
      <c r="E209" s="1123"/>
      <c r="F209" s="1123"/>
      <c r="G209" s="1123" t="s">
        <v>1073</v>
      </c>
      <c r="H209" s="1123"/>
      <c r="I209" s="1123"/>
      <c r="J209" s="1123"/>
      <c r="K209" s="1123"/>
      <c r="L209" s="1123"/>
      <c r="M209" s="1123"/>
      <c r="N209" s="1123"/>
      <c r="O209" s="1123"/>
    </row>
    <row r="210" spans="1:15" x14ac:dyDescent="0.25">
      <c r="A210" s="1123"/>
      <c r="B210" s="1123"/>
      <c r="C210" s="1123"/>
      <c r="D210" s="1123"/>
      <c r="E210" s="1123"/>
      <c r="F210" s="1123"/>
      <c r="G210" s="1123"/>
      <c r="H210" s="1123"/>
      <c r="I210" s="1123"/>
      <c r="J210" s="1123"/>
      <c r="K210" s="1123"/>
      <c r="L210" s="1123"/>
      <c r="M210" s="1123"/>
      <c r="N210" s="1123"/>
      <c r="O210" s="1123"/>
    </row>
    <row r="211" spans="1:15" ht="15.75" x14ac:dyDescent="0.25">
      <c r="A211" s="7"/>
      <c r="B211" s="8"/>
      <c r="C211" s="14"/>
      <c r="D211" s="14"/>
      <c r="E211" s="14"/>
      <c r="F211" s="14"/>
      <c r="G211" s="14"/>
      <c r="H211" s="14"/>
      <c r="I211" s="14"/>
      <c r="J211" s="14"/>
      <c r="K211" s="14"/>
      <c r="L211" s="14"/>
      <c r="M211" s="14"/>
      <c r="N211" s="14"/>
      <c r="O211" s="7"/>
    </row>
    <row r="212" spans="1:15" ht="15.75" x14ac:dyDescent="0.25">
      <c r="A212" s="14"/>
      <c r="B212" s="14"/>
      <c r="C212" s="7"/>
      <c r="D212" s="1110" t="s">
        <v>77</v>
      </c>
      <c r="E212" s="1124"/>
      <c r="F212" s="1124"/>
      <c r="G212" s="1124"/>
      <c r="H212" s="1124"/>
      <c r="I212" s="1124"/>
      <c r="J212" s="1124"/>
      <c r="K212" s="1124"/>
      <c r="L212" s="1124"/>
      <c r="M212" s="1124"/>
      <c r="N212" s="1124"/>
      <c r="O212" s="1111"/>
    </row>
    <row r="213" spans="1:15" ht="15.75" x14ac:dyDescent="0.25">
      <c r="A213" s="7"/>
      <c r="B213" s="8"/>
      <c r="C213" s="14"/>
      <c r="D213" s="420" t="s">
        <v>78</v>
      </c>
      <c r="E213" s="420" t="s">
        <v>79</v>
      </c>
      <c r="F213" s="420" t="s">
        <v>80</v>
      </c>
      <c r="G213" s="420" t="s">
        <v>81</v>
      </c>
      <c r="H213" s="420" t="s">
        <v>82</v>
      </c>
      <c r="I213" s="420" t="s">
        <v>83</v>
      </c>
      <c r="J213" s="420" t="s">
        <v>84</v>
      </c>
      <c r="K213" s="420" t="s">
        <v>85</v>
      </c>
      <c r="L213" s="420" t="s">
        <v>86</v>
      </c>
      <c r="M213" s="420" t="s">
        <v>87</v>
      </c>
      <c r="N213" s="420" t="s">
        <v>88</v>
      </c>
      <c r="O213" s="420" t="s">
        <v>89</v>
      </c>
    </row>
    <row r="214" spans="1:15" ht="15.75" x14ac:dyDescent="0.25">
      <c r="A214" s="1050" t="s">
        <v>90</v>
      </c>
      <c r="B214" s="1050"/>
      <c r="C214" s="1050"/>
      <c r="D214" s="416"/>
      <c r="E214" s="416"/>
      <c r="F214" s="390">
        <v>1</v>
      </c>
      <c r="G214" s="416"/>
      <c r="H214" s="416"/>
      <c r="I214" s="390">
        <v>1</v>
      </c>
      <c r="J214" s="416"/>
      <c r="K214" s="416"/>
      <c r="L214" s="390">
        <v>1</v>
      </c>
      <c r="M214" s="416"/>
      <c r="N214" s="416"/>
      <c r="O214" s="416"/>
    </row>
    <row r="215" spans="1:15" ht="15.75" x14ac:dyDescent="0.25">
      <c r="A215" s="1051" t="s">
        <v>91</v>
      </c>
      <c r="B215" s="1051"/>
      <c r="C215" s="1051"/>
      <c r="D215" s="389"/>
      <c r="E215" s="389"/>
      <c r="F215" s="394">
        <v>0.85</v>
      </c>
      <c r="G215" s="389"/>
      <c r="H215" s="389"/>
      <c r="I215" s="394">
        <v>0.95</v>
      </c>
      <c r="J215" s="389"/>
      <c r="K215" s="389"/>
      <c r="L215" s="394">
        <v>0.95</v>
      </c>
      <c r="M215" s="389"/>
      <c r="N215" s="389"/>
      <c r="O215" s="389"/>
    </row>
    <row r="216" spans="1:15" ht="15.75" x14ac:dyDescent="0.25">
      <c r="A216" s="474"/>
      <c r="B216" s="474"/>
      <c r="C216" s="474"/>
      <c r="D216" s="43"/>
      <c r="E216" s="43"/>
      <c r="F216" s="43"/>
      <c r="G216" s="43"/>
      <c r="H216" s="43"/>
      <c r="I216" s="43"/>
      <c r="J216" s="43"/>
      <c r="K216" s="43"/>
      <c r="L216" s="43"/>
      <c r="M216" s="43"/>
      <c r="N216" s="43"/>
      <c r="O216" s="43"/>
    </row>
    <row r="217" spans="1:15" ht="15.75" x14ac:dyDescent="0.25">
      <c r="A217" s="474"/>
      <c r="B217" s="474"/>
      <c r="C217" s="474"/>
      <c r="D217" s="43"/>
      <c r="E217" s="43"/>
      <c r="F217" s="43"/>
      <c r="G217" s="43"/>
      <c r="H217" s="43"/>
      <c r="I217" s="43"/>
      <c r="J217" s="43"/>
      <c r="K217" s="43"/>
      <c r="L217" s="43"/>
      <c r="M217" s="43"/>
      <c r="N217" s="43"/>
      <c r="O217" s="43"/>
    </row>
    <row r="218" spans="1:15" ht="15.75" x14ac:dyDescent="0.25">
      <c r="A218" s="34"/>
      <c r="B218" s="35"/>
      <c r="C218" s="34"/>
      <c r="D218" s="34"/>
      <c r="E218" s="34"/>
      <c r="F218" s="34"/>
      <c r="G218" s="34"/>
      <c r="H218" s="34"/>
      <c r="I218" s="34"/>
      <c r="J218" s="34"/>
      <c r="K218" s="34"/>
      <c r="L218" s="34"/>
      <c r="M218" s="35"/>
      <c r="N218" s="35"/>
      <c r="O218" s="34"/>
    </row>
    <row r="219" spans="1:15" ht="31.5" x14ac:dyDescent="0.25">
      <c r="A219" s="11" t="s">
        <v>582</v>
      </c>
      <c r="B219" s="1077" t="s">
        <v>1074</v>
      </c>
      <c r="C219" s="1078"/>
      <c r="D219" s="1078"/>
      <c r="E219" s="1078"/>
      <c r="F219" s="1078"/>
      <c r="G219" s="1078"/>
      <c r="H219" s="1078"/>
      <c r="I219" s="1078"/>
      <c r="J219" s="1079"/>
      <c r="K219" s="1080" t="s">
        <v>11</v>
      </c>
      <c r="L219" s="1080"/>
      <c r="M219" s="1080"/>
      <c r="N219" s="1080"/>
      <c r="O219" s="12"/>
    </row>
    <row r="220" spans="1:15" ht="15.75" x14ac:dyDescent="0.25">
      <c r="A220" s="13"/>
      <c r="B220" s="14"/>
      <c r="C220" s="15"/>
      <c r="D220" s="15"/>
      <c r="E220" s="15"/>
      <c r="F220" s="15"/>
      <c r="G220" s="15"/>
      <c r="H220" s="15"/>
      <c r="I220" s="15"/>
      <c r="J220" s="15"/>
      <c r="K220" s="15"/>
      <c r="L220" s="15"/>
      <c r="M220" s="15"/>
      <c r="N220" s="15"/>
      <c r="O220" s="13"/>
    </row>
    <row r="221" spans="1:15" ht="31.5" x14ac:dyDescent="0.25">
      <c r="A221" s="11" t="s">
        <v>202</v>
      </c>
      <c r="B221" s="1077"/>
      <c r="C221" s="1078"/>
      <c r="D221" s="1078"/>
      <c r="E221" s="1078"/>
      <c r="F221" s="1078"/>
      <c r="G221" s="1078"/>
      <c r="H221" s="1078"/>
      <c r="I221" s="1078"/>
      <c r="J221" s="1078"/>
      <c r="K221" s="1078"/>
      <c r="L221" s="1078"/>
      <c r="M221" s="1078"/>
      <c r="N221" s="1078"/>
      <c r="O221" s="1079"/>
    </row>
    <row r="222" spans="1:15" ht="31.5" x14ac:dyDescent="0.25">
      <c r="A222" s="460"/>
      <c r="B222" s="461"/>
      <c r="C222" s="462"/>
      <c r="D222" s="462"/>
      <c r="E222" s="1081" t="s">
        <v>14</v>
      </c>
      <c r="F222" s="1081"/>
      <c r="G222" s="1081"/>
      <c r="H222" s="1081"/>
      <c r="I222" s="463" t="s">
        <v>15</v>
      </c>
      <c r="J222" s="464"/>
      <c r="K222" s="464"/>
      <c r="L222" s="1081" t="s">
        <v>16</v>
      </c>
      <c r="M222" s="1081"/>
      <c r="N222" s="1081"/>
      <c r="O222" s="463" t="s">
        <v>15</v>
      </c>
    </row>
    <row r="223" spans="1:15" x14ac:dyDescent="0.25">
      <c r="A223" s="1082" t="s">
        <v>17</v>
      </c>
      <c r="B223" s="1083"/>
      <c r="C223" s="1083"/>
      <c r="D223" s="1084"/>
      <c r="E223" s="1091" t="s">
        <v>1020</v>
      </c>
      <c r="F223" s="1091"/>
      <c r="G223" s="1091"/>
      <c r="H223" s="1091"/>
      <c r="I223" s="469">
        <v>80</v>
      </c>
      <c r="J223" s="1082" t="s">
        <v>19</v>
      </c>
      <c r="K223" s="1084"/>
      <c r="L223" s="1091" t="s">
        <v>1042</v>
      </c>
      <c r="M223" s="1091"/>
      <c r="N223" s="1091"/>
      <c r="O223" s="469">
        <v>80</v>
      </c>
    </row>
    <row r="224" spans="1:15" x14ac:dyDescent="0.25">
      <c r="A224" s="1085"/>
      <c r="B224" s="1086"/>
      <c r="C224" s="1086"/>
      <c r="D224" s="1087"/>
      <c r="E224" s="1091"/>
      <c r="F224" s="1091"/>
      <c r="G224" s="1091"/>
      <c r="H224" s="1091"/>
      <c r="I224" s="465"/>
      <c r="J224" s="1085"/>
      <c r="K224" s="1087"/>
      <c r="L224" s="1091" t="s">
        <v>1075</v>
      </c>
      <c r="M224" s="1091"/>
      <c r="N224" s="1091"/>
      <c r="O224" s="469">
        <v>100</v>
      </c>
    </row>
    <row r="225" spans="1:15" x14ac:dyDescent="0.25">
      <c r="A225" s="1085"/>
      <c r="B225" s="1086"/>
      <c r="C225" s="1086"/>
      <c r="D225" s="1087"/>
      <c r="E225" s="1091"/>
      <c r="F225" s="1091"/>
      <c r="G225" s="1091"/>
      <c r="H225" s="1091"/>
      <c r="I225" s="465"/>
      <c r="J225" s="1085"/>
      <c r="K225" s="1087"/>
      <c r="L225" s="1091"/>
      <c r="M225" s="1091"/>
      <c r="N225" s="1091"/>
      <c r="O225" s="465"/>
    </row>
    <row r="226" spans="1:15" x14ac:dyDescent="0.25">
      <c r="A226" s="1085"/>
      <c r="B226" s="1086"/>
      <c r="C226" s="1086"/>
      <c r="D226" s="1087"/>
      <c r="E226" s="1091"/>
      <c r="F226" s="1091"/>
      <c r="G226" s="1091"/>
      <c r="H226" s="1091"/>
      <c r="I226" s="465"/>
      <c r="J226" s="1085"/>
      <c r="K226" s="1087"/>
      <c r="L226" s="1091"/>
      <c r="M226" s="1091"/>
      <c r="N226" s="1091"/>
      <c r="O226" s="465"/>
    </row>
    <row r="227" spans="1:15" x14ac:dyDescent="0.25">
      <c r="A227" s="1085"/>
      <c r="B227" s="1086"/>
      <c r="C227" s="1086"/>
      <c r="D227" s="1087"/>
      <c r="E227" s="1091"/>
      <c r="F227" s="1091"/>
      <c r="G227" s="1091"/>
      <c r="H227" s="1091"/>
      <c r="I227" s="465"/>
      <c r="J227" s="1085"/>
      <c r="K227" s="1087"/>
      <c r="L227" s="1091"/>
      <c r="M227" s="1091"/>
      <c r="N227" s="1091"/>
      <c r="O227" s="465"/>
    </row>
    <row r="228" spans="1:15" x14ac:dyDescent="0.25">
      <c r="A228" s="1085"/>
      <c r="B228" s="1086"/>
      <c r="C228" s="1086"/>
      <c r="D228" s="1087"/>
      <c r="E228" s="1091"/>
      <c r="F228" s="1091"/>
      <c r="G228" s="1091"/>
      <c r="H228" s="1091"/>
      <c r="I228" s="465"/>
      <c r="J228" s="1085"/>
      <c r="K228" s="1087"/>
      <c r="L228" s="1091"/>
      <c r="M228" s="1091"/>
      <c r="N228" s="1091"/>
      <c r="O228" s="465"/>
    </row>
    <row r="229" spans="1:15" x14ac:dyDescent="0.25">
      <c r="A229" s="1085"/>
      <c r="B229" s="1086"/>
      <c r="C229" s="1086"/>
      <c r="D229" s="1087"/>
      <c r="E229" s="1091"/>
      <c r="F229" s="1091"/>
      <c r="G229" s="1091"/>
      <c r="H229" s="1091"/>
      <c r="I229" s="465"/>
      <c r="J229" s="1085"/>
      <c r="K229" s="1087"/>
      <c r="L229" s="1091"/>
      <c r="M229" s="1091"/>
      <c r="N229" s="1091"/>
      <c r="O229" s="465"/>
    </row>
    <row r="230" spans="1:15" x14ac:dyDescent="0.25">
      <c r="A230" s="1088"/>
      <c r="B230" s="1089"/>
      <c r="C230" s="1089"/>
      <c r="D230" s="1090"/>
      <c r="E230" s="1091"/>
      <c r="F230" s="1091"/>
      <c r="G230" s="1091"/>
      <c r="H230" s="1091"/>
      <c r="I230" s="465"/>
      <c r="J230" s="1088"/>
      <c r="K230" s="1090"/>
      <c r="L230" s="1091"/>
      <c r="M230" s="1091"/>
      <c r="N230" s="1091"/>
      <c r="O230" s="465"/>
    </row>
    <row r="231" spans="1:15" ht="15.75" x14ac:dyDescent="0.25">
      <c r="A231" s="1110" t="s">
        <v>67</v>
      </c>
      <c r="B231" s="1111"/>
      <c r="C231" s="1142" t="s">
        <v>1076</v>
      </c>
      <c r="D231" s="1143"/>
      <c r="E231" s="1143"/>
      <c r="F231" s="1143"/>
      <c r="G231" s="1144"/>
      <c r="H231" s="1113" t="s">
        <v>69</v>
      </c>
      <c r="I231" s="1114"/>
      <c r="J231" s="1115"/>
      <c r="K231" s="1112" t="s">
        <v>1077</v>
      </c>
      <c r="L231" s="1146"/>
      <c r="M231" s="1146"/>
      <c r="N231" s="1146"/>
      <c r="O231" s="1147"/>
    </row>
    <row r="232" spans="1:15" ht="15.75" x14ac:dyDescent="0.25">
      <c r="A232" s="1096" t="s">
        <v>71</v>
      </c>
      <c r="B232" s="1097"/>
      <c r="C232" s="1097"/>
      <c r="D232" s="1097"/>
      <c r="E232" s="1097"/>
      <c r="F232" s="1098"/>
      <c r="G232" s="1099" t="s">
        <v>72</v>
      </c>
      <c r="H232" s="1099"/>
      <c r="I232" s="1099"/>
      <c r="J232" s="1099"/>
      <c r="K232" s="1099"/>
      <c r="L232" s="1099"/>
      <c r="M232" s="1099"/>
      <c r="N232" s="1099"/>
      <c r="O232" s="1099"/>
    </row>
    <row r="233" spans="1:15" x14ac:dyDescent="0.25">
      <c r="A233" s="1148" t="s">
        <v>1078</v>
      </c>
      <c r="B233" s="1149"/>
      <c r="C233" s="1149"/>
      <c r="D233" s="1149"/>
      <c r="E233" s="1149"/>
      <c r="F233" s="1149"/>
      <c r="G233" s="1104"/>
      <c r="H233" s="1104"/>
      <c r="I233" s="1104"/>
      <c r="J233" s="1104"/>
      <c r="K233" s="1104"/>
      <c r="L233" s="1104"/>
      <c r="M233" s="1104"/>
      <c r="N233" s="1104"/>
      <c r="O233" s="1104"/>
    </row>
    <row r="234" spans="1:15" x14ac:dyDescent="0.25">
      <c r="A234" s="1150"/>
      <c r="B234" s="1151"/>
      <c r="C234" s="1151"/>
      <c r="D234" s="1151"/>
      <c r="E234" s="1151"/>
      <c r="F234" s="1151"/>
      <c r="G234" s="1104"/>
      <c r="H234" s="1104"/>
      <c r="I234" s="1104"/>
      <c r="J234" s="1104"/>
      <c r="K234" s="1104"/>
      <c r="L234" s="1104"/>
      <c r="M234" s="1104"/>
      <c r="N234" s="1104"/>
      <c r="O234" s="1104"/>
    </row>
    <row r="235" spans="1:15" ht="15.75" x14ac:dyDescent="0.25">
      <c r="A235" s="1096" t="s">
        <v>75</v>
      </c>
      <c r="B235" s="1097"/>
      <c r="C235" s="1097"/>
      <c r="D235" s="1097"/>
      <c r="E235" s="1097"/>
      <c r="F235" s="1097"/>
      <c r="G235" s="1099" t="s">
        <v>76</v>
      </c>
      <c r="H235" s="1099"/>
      <c r="I235" s="1099"/>
      <c r="J235" s="1099"/>
      <c r="K235" s="1099"/>
      <c r="L235" s="1099"/>
      <c r="M235" s="1099"/>
      <c r="N235" s="1099"/>
      <c r="O235" s="1099"/>
    </row>
    <row r="236" spans="1:15" x14ac:dyDescent="0.25">
      <c r="A236" s="1123"/>
      <c r="B236" s="1123"/>
      <c r="C236" s="1123"/>
      <c r="D236" s="1123"/>
      <c r="E236" s="1123"/>
      <c r="F236" s="1123"/>
      <c r="G236" s="1123"/>
      <c r="H236" s="1123"/>
      <c r="I236" s="1123"/>
      <c r="J236" s="1123"/>
      <c r="K236" s="1123"/>
      <c r="L236" s="1123"/>
      <c r="M236" s="1123"/>
      <c r="N236" s="1123"/>
      <c r="O236" s="1123"/>
    </row>
    <row r="237" spans="1:15" x14ac:dyDescent="0.25">
      <c r="A237" s="1123"/>
      <c r="B237" s="1123"/>
      <c r="C237" s="1123"/>
      <c r="D237" s="1123"/>
      <c r="E237" s="1123"/>
      <c r="F237" s="1123"/>
      <c r="G237" s="1123"/>
      <c r="H237" s="1123"/>
      <c r="I237" s="1123"/>
      <c r="J237" s="1123"/>
      <c r="K237" s="1123"/>
      <c r="L237" s="1123"/>
      <c r="M237" s="1123"/>
      <c r="N237" s="1123"/>
      <c r="O237" s="1123"/>
    </row>
    <row r="238" spans="1:15" ht="15.75" x14ac:dyDescent="0.25">
      <c r="A238" s="7"/>
      <c r="B238" s="8"/>
      <c r="C238" s="14"/>
      <c r="D238" s="14"/>
      <c r="E238" s="14"/>
      <c r="F238" s="14"/>
      <c r="G238" s="14"/>
      <c r="H238" s="14"/>
      <c r="I238" s="14"/>
      <c r="J238" s="14"/>
      <c r="K238" s="14"/>
      <c r="L238" s="14"/>
      <c r="M238" s="14"/>
      <c r="N238" s="14"/>
      <c r="O238" s="7"/>
    </row>
    <row r="239" spans="1:15" ht="15.75" x14ac:dyDescent="0.25">
      <c r="A239" s="14"/>
      <c r="B239" s="14"/>
      <c r="C239" s="7"/>
      <c r="D239" s="1110" t="s">
        <v>77</v>
      </c>
      <c r="E239" s="1124"/>
      <c r="F239" s="1124"/>
      <c r="G239" s="1124"/>
      <c r="H239" s="1124"/>
      <c r="I239" s="1124"/>
      <c r="J239" s="1124"/>
      <c r="K239" s="1124"/>
      <c r="L239" s="1124"/>
      <c r="M239" s="1124"/>
      <c r="N239" s="1124"/>
      <c r="O239" s="1111"/>
    </row>
    <row r="240" spans="1:15" ht="15.75" x14ac:dyDescent="0.25">
      <c r="A240" s="7"/>
      <c r="B240" s="8"/>
      <c r="C240" s="14"/>
      <c r="D240" s="420" t="s">
        <v>78</v>
      </c>
      <c r="E240" s="420" t="s">
        <v>79</v>
      </c>
      <c r="F240" s="420" t="s">
        <v>80</v>
      </c>
      <c r="G240" s="420" t="s">
        <v>81</v>
      </c>
      <c r="H240" s="420" t="s">
        <v>82</v>
      </c>
      <c r="I240" s="420" t="s">
        <v>83</v>
      </c>
      <c r="J240" s="420" t="s">
        <v>84</v>
      </c>
      <c r="K240" s="420" t="s">
        <v>85</v>
      </c>
      <c r="L240" s="420" t="s">
        <v>86</v>
      </c>
      <c r="M240" s="420" t="s">
        <v>87</v>
      </c>
      <c r="N240" s="420" t="s">
        <v>88</v>
      </c>
      <c r="O240" s="420" t="s">
        <v>89</v>
      </c>
    </row>
    <row r="241" spans="1:15" ht="15.75" x14ac:dyDescent="0.25">
      <c r="A241" s="1050" t="s">
        <v>90</v>
      </c>
      <c r="B241" s="1050"/>
      <c r="C241" s="1050"/>
      <c r="D241" s="416"/>
      <c r="E241" s="416"/>
      <c r="F241" s="416"/>
      <c r="G241" s="416"/>
      <c r="H241" s="416"/>
      <c r="I241" s="416"/>
      <c r="J241" s="416"/>
      <c r="K241" s="416"/>
      <c r="L241" s="416"/>
      <c r="M241" s="416"/>
      <c r="N241" s="416"/>
      <c r="O241" s="416"/>
    </row>
    <row r="242" spans="1:15" ht="15.75" x14ac:dyDescent="0.25">
      <c r="A242" s="1051" t="s">
        <v>91</v>
      </c>
      <c r="B242" s="1051"/>
      <c r="C242" s="1051"/>
      <c r="D242" s="389"/>
      <c r="E242" s="389"/>
      <c r="F242" s="389"/>
      <c r="G242" s="389"/>
      <c r="H242" s="389"/>
      <c r="I242" s="389"/>
      <c r="J242" s="389"/>
      <c r="K242" s="389"/>
      <c r="L242" s="389"/>
      <c r="M242" s="389"/>
      <c r="N242" s="389"/>
      <c r="O242" s="389"/>
    </row>
    <row r="243" spans="1:15" ht="15.75" x14ac:dyDescent="0.25">
      <c r="A243" s="34"/>
      <c r="B243" s="35"/>
      <c r="C243" s="34"/>
      <c r="D243" s="34"/>
      <c r="E243" s="34"/>
      <c r="F243" s="34"/>
      <c r="G243" s="34"/>
      <c r="H243" s="34"/>
      <c r="I243" s="34"/>
      <c r="J243" s="34"/>
      <c r="K243" s="34"/>
      <c r="L243" s="34"/>
      <c r="M243" s="35"/>
      <c r="N243" s="35"/>
      <c r="O243" s="34"/>
    </row>
    <row r="244" spans="1:15" ht="15.75" x14ac:dyDescent="0.25">
      <c r="A244" s="34"/>
      <c r="B244" s="35"/>
      <c r="C244" s="34"/>
      <c r="D244" s="34"/>
      <c r="E244" s="34"/>
      <c r="F244" s="34"/>
      <c r="G244" s="34"/>
      <c r="H244" s="34"/>
      <c r="I244" s="34"/>
      <c r="J244" s="34"/>
      <c r="K244" s="34"/>
      <c r="L244" s="34"/>
      <c r="M244" s="35"/>
      <c r="N244" s="35"/>
      <c r="O244" s="34"/>
    </row>
    <row r="245" spans="1:15" ht="63" x14ac:dyDescent="0.25">
      <c r="A245" s="25" t="s">
        <v>48</v>
      </c>
      <c r="B245" s="420" t="s">
        <v>49</v>
      </c>
      <c r="C245" s="420" t="s">
        <v>50</v>
      </c>
      <c r="D245" s="420" t="s">
        <v>51</v>
      </c>
      <c r="E245" s="420" t="s">
        <v>1024</v>
      </c>
      <c r="F245" s="1092" t="s">
        <v>53</v>
      </c>
      <c r="G245" s="1092"/>
      <c r="H245" s="1092" t="s">
        <v>54</v>
      </c>
      <c r="I245" s="1092"/>
      <c r="J245" s="420" t="s">
        <v>55</v>
      </c>
      <c r="K245" s="1092" t="s">
        <v>56</v>
      </c>
      <c r="L245" s="1092"/>
      <c r="M245" s="1093" t="s">
        <v>57</v>
      </c>
      <c r="N245" s="1094"/>
      <c r="O245" s="1095"/>
    </row>
    <row r="246" spans="1:15" ht="120" x14ac:dyDescent="0.25">
      <c r="A246" s="475" t="s">
        <v>1079</v>
      </c>
      <c r="B246" s="476"/>
      <c r="C246" s="46" t="s">
        <v>1080</v>
      </c>
      <c r="D246" s="46" t="s">
        <v>60</v>
      </c>
      <c r="E246" s="46" t="s">
        <v>601</v>
      </c>
      <c r="F246" s="1153" t="s">
        <v>1081</v>
      </c>
      <c r="G246" s="1154"/>
      <c r="H246" s="1155" t="s">
        <v>290</v>
      </c>
      <c r="I246" s="1156"/>
      <c r="J246" s="477">
        <v>0.9</v>
      </c>
      <c r="K246" s="1157" t="s">
        <v>139</v>
      </c>
      <c r="L246" s="1157"/>
      <c r="M246" s="1158" t="s">
        <v>1082</v>
      </c>
      <c r="N246" s="1158"/>
      <c r="O246" s="1158"/>
    </row>
    <row r="247" spans="1:15" ht="15.75" x14ac:dyDescent="0.25">
      <c r="A247" s="1110" t="s">
        <v>67</v>
      </c>
      <c r="B247" s="1111"/>
      <c r="C247" s="1142" t="s">
        <v>1083</v>
      </c>
      <c r="D247" s="1143"/>
      <c r="E247" s="1143"/>
      <c r="F247" s="1143"/>
      <c r="G247" s="1144"/>
      <c r="H247" s="1113" t="s">
        <v>69</v>
      </c>
      <c r="I247" s="1114"/>
      <c r="J247" s="1115"/>
      <c r="K247" s="1112" t="s">
        <v>1084</v>
      </c>
      <c r="L247" s="1146"/>
      <c r="M247" s="1146"/>
      <c r="N247" s="1146"/>
      <c r="O247" s="1147"/>
    </row>
    <row r="248" spans="1:15" ht="15.75" x14ac:dyDescent="0.25">
      <c r="A248" s="1096" t="s">
        <v>71</v>
      </c>
      <c r="B248" s="1097"/>
      <c r="C248" s="1097"/>
      <c r="D248" s="1097"/>
      <c r="E248" s="1097"/>
      <c r="F248" s="1098"/>
      <c r="G248" s="1099" t="s">
        <v>72</v>
      </c>
      <c r="H248" s="1099"/>
      <c r="I248" s="1099"/>
      <c r="J248" s="1099"/>
      <c r="K248" s="1099"/>
      <c r="L248" s="1099"/>
      <c r="M248" s="1099"/>
      <c r="N248" s="1099"/>
      <c r="O248" s="1099"/>
    </row>
    <row r="249" spans="1:15" x14ac:dyDescent="0.25">
      <c r="A249" s="1148" t="s">
        <v>1085</v>
      </c>
      <c r="B249" s="1149"/>
      <c r="C249" s="1149"/>
      <c r="D249" s="1149"/>
      <c r="E249" s="1149"/>
      <c r="F249" s="1149"/>
      <c r="G249" s="1104"/>
      <c r="H249" s="1104"/>
      <c r="I249" s="1104"/>
      <c r="J249" s="1104"/>
      <c r="K249" s="1104"/>
      <c r="L249" s="1104"/>
      <c r="M249" s="1104"/>
      <c r="N249" s="1104"/>
      <c r="O249" s="1104"/>
    </row>
    <row r="250" spans="1:15" x14ac:dyDescent="0.25">
      <c r="A250" s="1150"/>
      <c r="B250" s="1151"/>
      <c r="C250" s="1151"/>
      <c r="D250" s="1151"/>
      <c r="E250" s="1151"/>
      <c r="F250" s="1151"/>
      <c r="G250" s="1104"/>
      <c r="H250" s="1104"/>
      <c r="I250" s="1104"/>
      <c r="J250" s="1104"/>
      <c r="K250" s="1104"/>
      <c r="L250" s="1104"/>
      <c r="M250" s="1104"/>
      <c r="N250" s="1104"/>
      <c r="O250" s="1104"/>
    </row>
    <row r="251" spans="1:15" ht="15.75" x14ac:dyDescent="0.25">
      <c r="A251" s="1096" t="s">
        <v>75</v>
      </c>
      <c r="B251" s="1097"/>
      <c r="C251" s="1097"/>
      <c r="D251" s="1097"/>
      <c r="E251" s="1097"/>
      <c r="F251" s="1097"/>
      <c r="G251" s="1099" t="s">
        <v>76</v>
      </c>
      <c r="H251" s="1099"/>
      <c r="I251" s="1099"/>
      <c r="J251" s="1099"/>
      <c r="K251" s="1099"/>
      <c r="L251" s="1099"/>
      <c r="M251" s="1099"/>
      <c r="N251" s="1099"/>
      <c r="O251" s="1099"/>
    </row>
    <row r="252" spans="1:15" x14ac:dyDescent="0.25">
      <c r="A252" s="1123"/>
      <c r="B252" s="1123"/>
      <c r="C252" s="1123"/>
      <c r="D252" s="1123"/>
      <c r="E252" s="1123"/>
      <c r="F252" s="1123"/>
      <c r="G252" s="1123"/>
      <c r="H252" s="1123"/>
      <c r="I252" s="1123"/>
      <c r="J252" s="1123"/>
      <c r="K252" s="1123"/>
      <c r="L252" s="1123"/>
      <c r="M252" s="1123"/>
      <c r="N252" s="1123"/>
      <c r="O252" s="1123"/>
    </row>
    <row r="253" spans="1:15" x14ac:dyDescent="0.25">
      <c r="A253" s="1123"/>
      <c r="B253" s="1123"/>
      <c r="C253" s="1123"/>
      <c r="D253" s="1123"/>
      <c r="E253" s="1123"/>
      <c r="F253" s="1123"/>
      <c r="G253" s="1123"/>
      <c r="H253" s="1123"/>
      <c r="I253" s="1123"/>
      <c r="J253" s="1123"/>
      <c r="K253" s="1123"/>
      <c r="L253" s="1123"/>
      <c r="M253" s="1123"/>
      <c r="N253" s="1123"/>
      <c r="O253" s="1123"/>
    </row>
    <row r="254" spans="1:15" ht="15.75" x14ac:dyDescent="0.25">
      <c r="A254" s="7"/>
      <c r="B254" s="8"/>
      <c r="C254" s="14"/>
      <c r="D254" s="14"/>
      <c r="E254" s="14"/>
      <c r="F254" s="14"/>
      <c r="G254" s="14"/>
      <c r="H254" s="14"/>
      <c r="I254" s="14"/>
      <c r="J254" s="14"/>
      <c r="K254" s="14"/>
      <c r="L254" s="14"/>
      <c r="M254" s="14"/>
      <c r="N254" s="14"/>
      <c r="O254" s="7"/>
    </row>
    <row r="255" spans="1:15" ht="15.75" x14ac:dyDescent="0.25">
      <c r="A255" s="14"/>
      <c r="B255" s="14"/>
      <c r="C255" s="7"/>
      <c r="D255" s="1110" t="s">
        <v>77</v>
      </c>
      <c r="E255" s="1124"/>
      <c r="F255" s="1124"/>
      <c r="G255" s="1124"/>
      <c r="H255" s="1124"/>
      <c r="I255" s="1124"/>
      <c r="J255" s="1124"/>
      <c r="K255" s="1124"/>
      <c r="L255" s="1124"/>
      <c r="M255" s="1124"/>
      <c r="N255" s="1124"/>
      <c r="O255" s="1111"/>
    </row>
    <row r="256" spans="1:15" ht="15.75" x14ac:dyDescent="0.25">
      <c r="A256" s="7"/>
      <c r="B256" s="8"/>
      <c r="C256" s="14"/>
      <c r="D256" s="420" t="s">
        <v>78</v>
      </c>
      <c r="E256" s="420" t="s">
        <v>79</v>
      </c>
      <c r="F256" s="420" t="s">
        <v>80</v>
      </c>
      <c r="G256" s="420" t="s">
        <v>81</v>
      </c>
      <c r="H256" s="420" t="s">
        <v>82</v>
      </c>
      <c r="I256" s="420" t="s">
        <v>83</v>
      </c>
      <c r="J256" s="420" t="s">
        <v>84</v>
      </c>
      <c r="K256" s="420" t="s">
        <v>85</v>
      </c>
      <c r="L256" s="420" t="s">
        <v>86</v>
      </c>
      <c r="M256" s="420" t="s">
        <v>87</v>
      </c>
      <c r="N256" s="420" t="s">
        <v>88</v>
      </c>
      <c r="O256" s="420" t="s">
        <v>89</v>
      </c>
    </row>
    <row r="257" spans="1:15" ht="15.75" x14ac:dyDescent="0.25">
      <c r="A257" s="1050" t="s">
        <v>90</v>
      </c>
      <c r="B257" s="1050"/>
      <c r="C257" s="1050"/>
      <c r="D257" s="416"/>
      <c r="E257" s="416"/>
      <c r="F257" s="416"/>
      <c r="G257" s="416"/>
      <c r="H257" s="416"/>
      <c r="I257" s="416"/>
      <c r="J257" s="416"/>
      <c r="K257" s="416"/>
      <c r="L257" s="416"/>
      <c r="M257" s="416"/>
      <c r="N257" s="416"/>
      <c r="O257" s="416"/>
    </row>
    <row r="258" spans="1:15" ht="15.75" x14ac:dyDescent="0.25">
      <c r="A258" s="1051" t="s">
        <v>91</v>
      </c>
      <c r="B258" s="1051"/>
      <c r="C258" s="1051"/>
      <c r="D258" s="389"/>
      <c r="E258" s="389"/>
      <c r="F258" s="389"/>
      <c r="G258" s="389"/>
      <c r="H258" s="389"/>
      <c r="I258" s="389"/>
      <c r="J258" s="389"/>
      <c r="K258" s="389"/>
      <c r="L258" s="389"/>
      <c r="M258" s="389"/>
      <c r="N258" s="389"/>
      <c r="O258" s="389"/>
    </row>
    <row r="259" spans="1:15" ht="15.75" x14ac:dyDescent="0.25">
      <c r="A259" s="34"/>
      <c r="B259" s="35"/>
      <c r="C259" s="34"/>
      <c r="D259" s="34"/>
      <c r="E259" s="34"/>
      <c r="F259" s="34"/>
      <c r="G259" s="34"/>
      <c r="H259" s="34"/>
      <c r="I259" s="34"/>
      <c r="J259" s="34"/>
      <c r="K259" s="34"/>
      <c r="L259" s="34"/>
      <c r="M259" s="35"/>
      <c r="N259" s="35"/>
      <c r="O259" s="34"/>
    </row>
    <row r="260" spans="1:15" ht="15.75" x14ac:dyDescent="0.25">
      <c r="A260" s="34"/>
      <c r="B260" s="35"/>
      <c r="C260" s="34"/>
      <c r="D260" s="34"/>
      <c r="E260" s="34"/>
      <c r="F260" s="34"/>
      <c r="G260" s="34"/>
      <c r="H260" s="34"/>
      <c r="I260" s="34"/>
      <c r="J260" s="34"/>
      <c r="K260" s="34"/>
      <c r="L260" s="34"/>
      <c r="M260" s="35"/>
      <c r="N260" s="35"/>
      <c r="O260" s="34"/>
    </row>
    <row r="261" spans="1:15" ht="15.75" x14ac:dyDescent="0.25">
      <c r="A261" s="34"/>
      <c r="B261" s="35"/>
      <c r="C261" s="34"/>
      <c r="D261" s="34"/>
      <c r="E261" s="34"/>
      <c r="F261" s="34"/>
      <c r="G261" s="34"/>
      <c r="H261" s="34"/>
      <c r="I261" s="34"/>
      <c r="J261" s="34"/>
      <c r="K261" s="34"/>
      <c r="L261" s="34"/>
      <c r="M261" s="35"/>
      <c r="N261" s="35"/>
      <c r="O261" s="34"/>
    </row>
    <row r="262" spans="1:15" ht="31.5" x14ac:dyDescent="0.25">
      <c r="A262" s="11" t="s">
        <v>1086</v>
      </c>
      <c r="B262" s="1077" t="s">
        <v>1087</v>
      </c>
      <c r="C262" s="1078"/>
      <c r="D262" s="1078"/>
      <c r="E262" s="1078"/>
      <c r="F262" s="1078"/>
      <c r="G262" s="1078"/>
      <c r="H262" s="1078"/>
      <c r="I262" s="1078"/>
      <c r="J262" s="1079"/>
      <c r="K262" s="1080" t="s">
        <v>11</v>
      </c>
      <c r="L262" s="1080"/>
      <c r="M262" s="1080"/>
      <c r="N262" s="1080"/>
      <c r="O262" s="12"/>
    </row>
    <row r="263" spans="1:15" ht="15.75" x14ac:dyDescent="0.25">
      <c r="A263" s="13"/>
      <c r="B263" s="14"/>
      <c r="C263" s="15"/>
      <c r="D263" s="15"/>
      <c r="E263" s="15"/>
      <c r="F263" s="15"/>
      <c r="G263" s="15"/>
      <c r="H263" s="15"/>
      <c r="I263" s="15"/>
      <c r="J263" s="15"/>
      <c r="K263" s="15"/>
      <c r="L263" s="15"/>
      <c r="M263" s="15"/>
      <c r="N263" s="15"/>
      <c r="O263" s="13"/>
    </row>
    <row r="264" spans="1:15" ht="31.5" x14ac:dyDescent="0.25">
      <c r="A264" s="11" t="s">
        <v>202</v>
      </c>
      <c r="B264" s="1077"/>
      <c r="C264" s="1078"/>
      <c r="D264" s="1078"/>
      <c r="E264" s="1078"/>
      <c r="F264" s="1078"/>
      <c r="G264" s="1078"/>
      <c r="H264" s="1078"/>
      <c r="I264" s="1078"/>
      <c r="J264" s="1078"/>
      <c r="K264" s="1078"/>
      <c r="L264" s="1078"/>
      <c r="M264" s="1078"/>
      <c r="N264" s="1078"/>
      <c r="O264" s="1079"/>
    </row>
    <row r="265" spans="1:15" ht="31.5" x14ac:dyDescent="0.25">
      <c r="A265" s="460"/>
      <c r="B265" s="461"/>
      <c r="C265" s="462"/>
      <c r="D265" s="462"/>
      <c r="E265" s="1081" t="s">
        <v>14</v>
      </c>
      <c r="F265" s="1081"/>
      <c r="G265" s="1081"/>
      <c r="H265" s="1081"/>
      <c r="I265" s="463" t="s">
        <v>15</v>
      </c>
      <c r="J265" s="464"/>
      <c r="K265" s="464"/>
      <c r="L265" s="1081" t="s">
        <v>16</v>
      </c>
      <c r="M265" s="1081"/>
      <c r="N265" s="1081"/>
      <c r="O265" s="463" t="s">
        <v>15</v>
      </c>
    </row>
    <row r="266" spans="1:15" x14ac:dyDescent="0.25">
      <c r="A266" s="1082" t="s">
        <v>17</v>
      </c>
      <c r="B266" s="1083"/>
      <c r="C266" s="1083"/>
      <c r="D266" s="1084"/>
      <c r="E266" s="1091" t="s">
        <v>1020</v>
      </c>
      <c r="F266" s="1091"/>
      <c r="G266" s="1091"/>
      <c r="H266" s="1091"/>
      <c r="I266" s="465">
        <v>50</v>
      </c>
      <c r="J266" s="1082" t="s">
        <v>19</v>
      </c>
      <c r="K266" s="1084"/>
      <c r="L266" s="1091" t="s">
        <v>1021</v>
      </c>
      <c r="M266" s="1091"/>
      <c r="N266" s="1091"/>
      <c r="O266" s="465">
        <v>50</v>
      </c>
    </row>
    <row r="267" spans="1:15" x14ac:dyDescent="0.25">
      <c r="A267" s="1085"/>
      <c r="B267" s="1086"/>
      <c r="C267" s="1086"/>
      <c r="D267" s="1087"/>
      <c r="E267" s="1091" t="s">
        <v>1022</v>
      </c>
      <c r="F267" s="1091"/>
      <c r="G267" s="1091"/>
      <c r="H267" s="1091"/>
      <c r="I267" s="465">
        <v>50</v>
      </c>
      <c r="J267" s="1085"/>
      <c r="K267" s="1087"/>
      <c r="L267" s="1091" t="s">
        <v>1023</v>
      </c>
      <c r="M267" s="1091"/>
      <c r="N267" s="1091"/>
      <c r="O267" s="465">
        <v>50</v>
      </c>
    </row>
    <row r="268" spans="1:15" x14ac:dyDescent="0.25">
      <c r="A268" s="1085"/>
      <c r="B268" s="1086"/>
      <c r="C268" s="1086"/>
      <c r="D268" s="1087"/>
      <c r="E268" s="1091"/>
      <c r="F268" s="1091"/>
      <c r="G268" s="1091"/>
      <c r="H268" s="1091"/>
      <c r="I268" s="465"/>
      <c r="J268" s="1085"/>
      <c r="K268" s="1087"/>
      <c r="L268" s="1091"/>
      <c r="M268" s="1091"/>
      <c r="N268" s="1091"/>
      <c r="O268" s="465"/>
    </row>
    <row r="269" spans="1:15" x14ac:dyDescent="0.25">
      <c r="A269" s="1085"/>
      <c r="B269" s="1086"/>
      <c r="C269" s="1086"/>
      <c r="D269" s="1087"/>
      <c r="E269" s="1091"/>
      <c r="F269" s="1091"/>
      <c r="G269" s="1091"/>
      <c r="H269" s="1091"/>
      <c r="I269" s="465"/>
      <c r="J269" s="1085"/>
      <c r="K269" s="1087"/>
      <c r="L269" s="1091"/>
      <c r="M269" s="1091"/>
      <c r="N269" s="1091"/>
      <c r="O269" s="465"/>
    </row>
    <row r="270" spans="1:15" x14ac:dyDescent="0.25">
      <c r="A270" s="1085"/>
      <c r="B270" s="1086"/>
      <c r="C270" s="1086"/>
      <c r="D270" s="1087"/>
      <c r="E270" s="1091"/>
      <c r="F270" s="1091"/>
      <c r="G270" s="1091"/>
      <c r="H270" s="1091"/>
      <c r="I270" s="465"/>
      <c r="J270" s="1085"/>
      <c r="K270" s="1087"/>
      <c r="L270" s="1091"/>
      <c r="M270" s="1091"/>
      <c r="N270" s="1091"/>
      <c r="O270" s="465"/>
    </row>
    <row r="271" spans="1:15" x14ac:dyDescent="0.25">
      <c r="A271" s="1085"/>
      <c r="B271" s="1086"/>
      <c r="C271" s="1086"/>
      <c r="D271" s="1087"/>
      <c r="E271" s="1091"/>
      <c r="F271" s="1091"/>
      <c r="G271" s="1091"/>
      <c r="H271" s="1091"/>
      <c r="I271" s="465"/>
      <c r="J271" s="1085"/>
      <c r="K271" s="1087"/>
      <c r="L271" s="1091"/>
      <c r="M271" s="1091"/>
      <c r="N271" s="1091"/>
      <c r="O271" s="465"/>
    </row>
    <row r="272" spans="1:15" x14ac:dyDescent="0.25">
      <c r="A272" s="1085"/>
      <c r="B272" s="1086"/>
      <c r="C272" s="1086"/>
      <c r="D272" s="1087"/>
      <c r="E272" s="1091"/>
      <c r="F272" s="1091"/>
      <c r="G272" s="1091"/>
      <c r="H272" s="1091"/>
      <c r="I272" s="465"/>
      <c r="J272" s="1085"/>
      <c r="K272" s="1087"/>
      <c r="L272" s="1091"/>
      <c r="M272" s="1091"/>
      <c r="N272" s="1091"/>
      <c r="O272" s="465"/>
    </row>
    <row r="273" spans="1:15" x14ac:dyDescent="0.25">
      <c r="A273" s="1088"/>
      <c r="B273" s="1089"/>
      <c r="C273" s="1089"/>
      <c r="D273" s="1090"/>
      <c r="E273" s="1091"/>
      <c r="F273" s="1091"/>
      <c r="G273" s="1091"/>
      <c r="H273" s="1091"/>
      <c r="I273" s="465"/>
      <c r="J273" s="1088"/>
      <c r="K273" s="1090"/>
      <c r="L273" s="1091"/>
      <c r="M273" s="1091"/>
      <c r="N273" s="1091"/>
      <c r="O273" s="465"/>
    </row>
    <row r="274" spans="1:15" ht="63" x14ac:dyDescent="0.25">
      <c r="A274" s="25" t="s">
        <v>48</v>
      </c>
      <c r="B274" s="420" t="s">
        <v>49</v>
      </c>
      <c r="C274" s="420" t="s">
        <v>50</v>
      </c>
      <c r="D274" s="420" t="s">
        <v>51</v>
      </c>
      <c r="E274" s="420" t="s">
        <v>1024</v>
      </c>
      <c r="F274" s="1092" t="s">
        <v>53</v>
      </c>
      <c r="G274" s="1092"/>
      <c r="H274" s="1092" t="s">
        <v>54</v>
      </c>
      <c r="I274" s="1092"/>
      <c r="J274" s="420" t="s">
        <v>55</v>
      </c>
      <c r="K274" s="1092" t="s">
        <v>56</v>
      </c>
      <c r="L274" s="1092"/>
      <c r="M274" s="1093" t="s">
        <v>57</v>
      </c>
      <c r="N274" s="1094"/>
      <c r="O274" s="1095"/>
    </row>
    <row r="275" spans="1:15" ht="60" x14ac:dyDescent="0.25">
      <c r="A275" s="27"/>
      <c r="B275" s="291"/>
      <c r="C275" s="466" t="s">
        <v>1088</v>
      </c>
      <c r="D275" s="466" t="s">
        <v>311</v>
      </c>
      <c r="E275" s="466" t="s">
        <v>601</v>
      </c>
      <c r="F275" s="1159"/>
      <c r="G275" s="1160"/>
      <c r="H275" s="1106"/>
      <c r="I275" s="1107"/>
      <c r="J275" s="478"/>
      <c r="K275" s="1120" t="s">
        <v>139</v>
      </c>
      <c r="L275" s="1120"/>
      <c r="M275" s="1161"/>
      <c r="N275" s="1161"/>
      <c r="O275" s="1161"/>
    </row>
    <row r="276" spans="1:15" ht="15.75" x14ac:dyDescent="0.25">
      <c r="A276" s="1110" t="s">
        <v>67</v>
      </c>
      <c r="B276" s="1111"/>
      <c r="C276" s="1142" t="s">
        <v>1089</v>
      </c>
      <c r="D276" s="1143"/>
      <c r="E276" s="1143"/>
      <c r="F276" s="1143"/>
      <c r="G276" s="1144"/>
      <c r="H276" s="1113" t="s">
        <v>69</v>
      </c>
      <c r="I276" s="1114"/>
      <c r="J276" s="1115"/>
      <c r="K276" s="1112"/>
      <c r="L276" s="1146"/>
      <c r="M276" s="1146"/>
      <c r="N276" s="1146"/>
      <c r="O276" s="1147"/>
    </row>
    <row r="277" spans="1:15" ht="15.75" x14ac:dyDescent="0.25">
      <c r="A277" s="1096" t="s">
        <v>71</v>
      </c>
      <c r="B277" s="1097"/>
      <c r="C277" s="1097"/>
      <c r="D277" s="1097"/>
      <c r="E277" s="1097"/>
      <c r="F277" s="1098"/>
      <c r="G277" s="1099" t="s">
        <v>72</v>
      </c>
      <c r="H277" s="1099"/>
      <c r="I277" s="1099"/>
      <c r="J277" s="1099"/>
      <c r="K277" s="1099"/>
      <c r="L277" s="1099"/>
      <c r="M277" s="1099"/>
      <c r="N277" s="1099"/>
      <c r="O277" s="1099"/>
    </row>
    <row r="278" spans="1:15" x14ac:dyDescent="0.25">
      <c r="A278" s="1148" t="s">
        <v>1090</v>
      </c>
      <c r="B278" s="1149"/>
      <c r="C278" s="1149"/>
      <c r="D278" s="1149"/>
      <c r="E278" s="1149"/>
      <c r="F278" s="1149"/>
      <c r="G278" s="1152" t="s">
        <v>1090</v>
      </c>
      <c r="H278" s="1152"/>
      <c r="I278" s="1152"/>
      <c r="J278" s="1152"/>
      <c r="K278" s="1152"/>
      <c r="L278" s="1152"/>
      <c r="M278" s="1152"/>
      <c r="N278" s="1152"/>
      <c r="O278" s="1152"/>
    </row>
    <row r="279" spans="1:15" x14ac:dyDescent="0.25">
      <c r="A279" s="1150"/>
      <c r="B279" s="1151"/>
      <c r="C279" s="1151"/>
      <c r="D279" s="1151"/>
      <c r="E279" s="1151"/>
      <c r="F279" s="1151"/>
      <c r="G279" s="1152"/>
      <c r="H279" s="1152"/>
      <c r="I279" s="1152"/>
      <c r="J279" s="1152"/>
      <c r="K279" s="1152"/>
      <c r="L279" s="1152"/>
      <c r="M279" s="1152"/>
      <c r="N279" s="1152"/>
      <c r="O279" s="1152"/>
    </row>
    <row r="280" spans="1:15" ht="15.75" x14ac:dyDescent="0.25">
      <c r="A280" s="1096" t="s">
        <v>75</v>
      </c>
      <c r="B280" s="1097"/>
      <c r="C280" s="1097"/>
      <c r="D280" s="1097"/>
      <c r="E280" s="1097"/>
      <c r="F280" s="1097"/>
      <c r="G280" s="1099" t="s">
        <v>76</v>
      </c>
      <c r="H280" s="1099"/>
      <c r="I280" s="1099"/>
      <c r="J280" s="1099"/>
      <c r="K280" s="1099"/>
      <c r="L280" s="1099"/>
      <c r="M280" s="1099"/>
      <c r="N280" s="1099"/>
      <c r="O280" s="1099"/>
    </row>
    <row r="281" spans="1:15" x14ac:dyDescent="0.25">
      <c r="A281" s="1123"/>
      <c r="B281" s="1123"/>
      <c r="C281" s="1123"/>
      <c r="D281" s="1123"/>
      <c r="E281" s="1123"/>
      <c r="F281" s="1123"/>
      <c r="G281" s="1123"/>
      <c r="H281" s="1123"/>
      <c r="I281" s="1123"/>
      <c r="J281" s="1123"/>
      <c r="K281" s="1123"/>
      <c r="L281" s="1123"/>
      <c r="M281" s="1123"/>
      <c r="N281" s="1123"/>
      <c r="O281" s="1123"/>
    </row>
    <row r="282" spans="1:15" x14ac:dyDescent="0.25">
      <c r="A282" s="1123"/>
      <c r="B282" s="1123"/>
      <c r="C282" s="1123"/>
      <c r="D282" s="1123"/>
      <c r="E282" s="1123"/>
      <c r="F282" s="1123"/>
      <c r="G282" s="1123"/>
      <c r="H282" s="1123"/>
      <c r="I282" s="1123"/>
      <c r="J282" s="1123"/>
      <c r="K282" s="1123"/>
      <c r="L282" s="1123"/>
      <c r="M282" s="1123"/>
      <c r="N282" s="1123"/>
      <c r="O282" s="1123"/>
    </row>
    <row r="283" spans="1:15" ht="15.75" x14ac:dyDescent="0.25">
      <c r="A283" s="7"/>
      <c r="B283" s="8"/>
      <c r="C283" s="14"/>
      <c r="D283" s="14"/>
      <c r="E283" s="14"/>
      <c r="F283" s="14"/>
      <c r="G283" s="14"/>
      <c r="H283" s="14"/>
      <c r="I283" s="14"/>
      <c r="J283" s="14"/>
      <c r="K283" s="14"/>
      <c r="L283" s="14"/>
      <c r="M283" s="14"/>
      <c r="N283" s="14"/>
      <c r="O283" s="7"/>
    </row>
    <row r="284" spans="1:15" ht="15.75" x14ac:dyDescent="0.25">
      <c r="A284" s="14"/>
      <c r="B284" s="14"/>
      <c r="C284" s="7"/>
      <c r="D284" s="1110" t="s">
        <v>77</v>
      </c>
      <c r="E284" s="1124"/>
      <c r="F284" s="1124"/>
      <c r="G284" s="1124"/>
      <c r="H284" s="1124"/>
      <c r="I284" s="1124"/>
      <c r="J284" s="1124"/>
      <c r="K284" s="1124"/>
      <c r="L284" s="1124"/>
      <c r="M284" s="1124"/>
      <c r="N284" s="1124"/>
      <c r="O284" s="1111"/>
    </row>
    <row r="285" spans="1:15" ht="15.75" x14ac:dyDescent="0.25">
      <c r="A285" s="7"/>
      <c r="B285" s="8"/>
      <c r="C285" s="14"/>
      <c r="D285" s="420" t="s">
        <v>78</v>
      </c>
      <c r="E285" s="420" t="s">
        <v>79</v>
      </c>
      <c r="F285" s="420" t="s">
        <v>80</v>
      </c>
      <c r="G285" s="420" t="s">
        <v>81</v>
      </c>
      <c r="H285" s="420" t="s">
        <v>82</v>
      </c>
      <c r="I285" s="420" t="s">
        <v>83</v>
      </c>
      <c r="J285" s="420" t="s">
        <v>84</v>
      </c>
      <c r="K285" s="420" t="s">
        <v>85</v>
      </c>
      <c r="L285" s="420" t="s">
        <v>86</v>
      </c>
      <c r="M285" s="420" t="s">
        <v>87</v>
      </c>
      <c r="N285" s="420" t="s">
        <v>88</v>
      </c>
      <c r="O285" s="420" t="s">
        <v>89</v>
      </c>
    </row>
    <row r="286" spans="1:15" ht="15.75" x14ac:dyDescent="0.25">
      <c r="A286" s="1050" t="s">
        <v>90</v>
      </c>
      <c r="B286" s="1050"/>
      <c r="C286" s="1050"/>
      <c r="D286" s="416"/>
      <c r="E286" s="416"/>
      <c r="F286" s="416"/>
      <c r="G286" s="416"/>
      <c r="H286" s="416"/>
      <c r="I286" s="416"/>
      <c r="J286" s="416"/>
      <c r="K286" s="416"/>
      <c r="L286" s="416"/>
      <c r="M286" s="416"/>
      <c r="N286" s="416"/>
      <c r="O286" s="416"/>
    </row>
    <row r="287" spans="1:15" ht="15.75" x14ac:dyDescent="0.25">
      <c r="A287" s="1051" t="s">
        <v>91</v>
      </c>
      <c r="B287" s="1051"/>
      <c r="C287" s="1051"/>
      <c r="D287" s="389"/>
      <c r="E287" s="389"/>
      <c r="F287" s="389"/>
      <c r="G287" s="389"/>
      <c r="H287" s="389"/>
      <c r="I287" s="389"/>
      <c r="J287" s="389"/>
      <c r="K287" s="389"/>
      <c r="L287" s="389"/>
      <c r="M287" s="389"/>
      <c r="N287" s="389"/>
      <c r="O287" s="389"/>
    </row>
  </sheetData>
  <sheetProtection password="E09B" sheet="1" objects="1" scenarios="1" selectLockedCells="1" selectUnlockedCells="1"/>
  <mergeCells count="418">
    <mergeCell ref="A281:F282"/>
    <mergeCell ref="G281:O282"/>
    <mergeCell ref="D284:O284"/>
    <mergeCell ref="A286:C286"/>
    <mergeCell ref="A287:C287"/>
    <mergeCell ref="A277:F277"/>
    <mergeCell ref="G277:O277"/>
    <mergeCell ref="A278:F279"/>
    <mergeCell ref="G278:O279"/>
    <mergeCell ref="A280:F280"/>
    <mergeCell ref="G280:O280"/>
    <mergeCell ref="F275:G275"/>
    <mergeCell ref="H275:I275"/>
    <mergeCell ref="K275:L275"/>
    <mergeCell ref="M275:O275"/>
    <mergeCell ref="A276:B276"/>
    <mergeCell ref="C276:G276"/>
    <mergeCell ref="H276:J276"/>
    <mergeCell ref="K276:O276"/>
    <mergeCell ref="E272:H272"/>
    <mergeCell ref="L272:N272"/>
    <mergeCell ref="E273:H273"/>
    <mergeCell ref="L273:N273"/>
    <mergeCell ref="F274:G274"/>
    <mergeCell ref="H274:I274"/>
    <mergeCell ref="K274:L274"/>
    <mergeCell ref="M274:O274"/>
    <mergeCell ref="L268:N268"/>
    <mergeCell ref="E269:H269"/>
    <mergeCell ref="L269:N269"/>
    <mergeCell ref="E270:H270"/>
    <mergeCell ref="L270:N270"/>
    <mergeCell ref="E271:H271"/>
    <mergeCell ref="L271:N271"/>
    <mergeCell ref="B264:O264"/>
    <mergeCell ref="E265:H265"/>
    <mergeCell ref="L265:N265"/>
    <mergeCell ref="A266:D273"/>
    <mergeCell ref="E266:H266"/>
    <mergeCell ref="J266:K273"/>
    <mergeCell ref="L266:N266"/>
    <mergeCell ref="E267:H267"/>
    <mergeCell ref="L267:N267"/>
    <mergeCell ref="E268:H268"/>
    <mergeCell ref="A252:F253"/>
    <mergeCell ref="G252:O253"/>
    <mergeCell ref="D255:O255"/>
    <mergeCell ref="A257:C257"/>
    <mergeCell ref="A258:C258"/>
    <mergeCell ref="B262:J262"/>
    <mergeCell ref="K262:N262"/>
    <mergeCell ref="A248:F248"/>
    <mergeCell ref="G248:O248"/>
    <mergeCell ref="A249:F250"/>
    <mergeCell ref="G249:O250"/>
    <mergeCell ref="A251:F251"/>
    <mergeCell ref="G251:O251"/>
    <mergeCell ref="F246:G246"/>
    <mergeCell ref="H246:I246"/>
    <mergeCell ref="K246:L246"/>
    <mergeCell ref="M246:O246"/>
    <mergeCell ref="A247:B247"/>
    <mergeCell ref="C247:G247"/>
    <mergeCell ref="H247:J247"/>
    <mergeCell ref="K247:O247"/>
    <mergeCell ref="A236:F237"/>
    <mergeCell ref="G236:O237"/>
    <mergeCell ref="D239:O239"/>
    <mergeCell ref="A241:C241"/>
    <mergeCell ref="A242:C242"/>
    <mergeCell ref="F245:G245"/>
    <mergeCell ref="H245:I245"/>
    <mergeCell ref="K245:L245"/>
    <mergeCell ref="M245:O245"/>
    <mergeCell ref="A232:F232"/>
    <mergeCell ref="G232:O232"/>
    <mergeCell ref="A233:F234"/>
    <mergeCell ref="G233:O234"/>
    <mergeCell ref="A235:F235"/>
    <mergeCell ref="G235:O235"/>
    <mergeCell ref="E229:H229"/>
    <mergeCell ref="L229:N229"/>
    <mergeCell ref="E230:H230"/>
    <mergeCell ref="L230:N230"/>
    <mergeCell ref="A231:B231"/>
    <mergeCell ref="C231:G231"/>
    <mergeCell ref="H231:J231"/>
    <mergeCell ref="K231:O231"/>
    <mergeCell ref="L225:N225"/>
    <mergeCell ref="E226:H226"/>
    <mergeCell ref="L226:N226"/>
    <mergeCell ref="E227:H227"/>
    <mergeCell ref="L227:N227"/>
    <mergeCell ref="E228:H228"/>
    <mergeCell ref="L228:N228"/>
    <mergeCell ref="B221:O221"/>
    <mergeCell ref="E222:H222"/>
    <mergeCell ref="L222:N222"/>
    <mergeCell ref="A223:D230"/>
    <mergeCell ref="E223:H223"/>
    <mergeCell ref="J223:K230"/>
    <mergeCell ref="L223:N223"/>
    <mergeCell ref="E224:H224"/>
    <mergeCell ref="L224:N224"/>
    <mergeCell ref="E225:H225"/>
    <mergeCell ref="A209:F210"/>
    <mergeCell ref="G209:O210"/>
    <mergeCell ref="D212:O212"/>
    <mergeCell ref="A214:C214"/>
    <mergeCell ref="A215:C215"/>
    <mergeCell ref="B219:J219"/>
    <mergeCell ref="K219:N219"/>
    <mergeCell ref="A205:F205"/>
    <mergeCell ref="G205:O205"/>
    <mergeCell ref="A206:F207"/>
    <mergeCell ref="G206:O207"/>
    <mergeCell ref="A208:F208"/>
    <mergeCell ref="G208:O208"/>
    <mergeCell ref="A204:B204"/>
    <mergeCell ref="C204:G204"/>
    <mergeCell ref="H204:J204"/>
    <mergeCell ref="K204:O204"/>
    <mergeCell ref="E199:H199"/>
    <mergeCell ref="L199:N199"/>
    <mergeCell ref="E200:H200"/>
    <mergeCell ref="L200:N200"/>
    <mergeCell ref="E201:H201"/>
    <mergeCell ref="L201:N201"/>
    <mergeCell ref="E195:H195"/>
    <mergeCell ref="L195:N195"/>
    <mergeCell ref="A196:D203"/>
    <mergeCell ref="E196:H196"/>
    <mergeCell ref="J196:K203"/>
    <mergeCell ref="L196:N196"/>
    <mergeCell ref="E197:H197"/>
    <mergeCell ref="L197:N197"/>
    <mergeCell ref="E198:H198"/>
    <mergeCell ref="L198:N198"/>
    <mergeCell ref="E202:H202"/>
    <mergeCell ref="L202:N202"/>
    <mergeCell ref="E203:H203"/>
    <mergeCell ref="L203:N203"/>
    <mergeCell ref="D186:O186"/>
    <mergeCell ref="A188:C188"/>
    <mergeCell ref="A189:C189"/>
    <mergeCell ref="B192:J192"/>
    <mergeCell ref="K192:N192"/>
    <mergeCell ref="B194:O194"/>
    <mergeCell ref="A180:F181"/>
    <mergeCell ref="G180:O181"/>
    <mergeCell ref="A182:F182"/>
    <mergeCell ref="G182:O182"/>
    <mergeCell ref="A183:F184"/>
    <mergeCell ref="G183:O184"/>
    <mergeCell ref="A178:B178"/>
    <mergeCell ref="C178:G178"/>
    <mergeCell ref="H178:J178"/>
    <mergeCell ref="K178:O178"/>
    <mergeCell ref="A179:F179"/>
    <mergeCell ref="G179:O179"/>
    <mergeCell ref="E175:H175"/>
    <mergeCell ref="L175:N175"/>
    <mergeCell ref="E176:H176"/>
    <mergeCell ref="L176:N176"/>
    <mergeCell ref="F177:G177"/>
    <mergeCell ref="H177:I177"/>
    <mergeCell ref="K177:L177"/>
    <mergeCell ref="M177:O177"/>
    <mergeCell ref="L171:N171"/>
    <mergeCell ref="E172:H172"/>
    <mergeCell ref="L172:N172"/>
    <mergeCell ref="E173:H173"/>
    <mergeCell ref="L173:N173"/>
    <mergeCell ref="E174:H174"/>
    <mergeCell ref="L174:N174"/>
    <mergeCell ref="B167:O167"/>
    <mergeCell ref="E168:H168"/>
    <mergeCell ref="L168:N168"/>
    <mergeCell ref="A169:D176"/>
    <mergeCell ref="E169:H169"/>
    <mergeCell ref="J169:K176"/>
    <mergeCell ref="L169:N169"/>
    <mergeCell ref="E170:H170"/>
    <mergeCell ref="L170:N170"/>
    <mergeCell ref="E171:H171"/>
    <mergeCell ref="A157:F158"/>
    <mergeCell ref="G157:O158"/>
    <mergeCell ref="D160:O160"/>
    <mergeCell ref="A162:C162"/>
    <mergeCell ref="A163:C163"/>
    <mergeCell ref="B165:J165"/>
    <mergeCell ref="K165:N165"/>
    <mergeCell ref="A153:F153"/>
    <mergeCell ref="G153:O153"/>
    <mergeCell ref="A154:F155"/>
    <mergeCell ref="G154:O155"/>
    <mergeCell ref="A156:F156"/>
    <mergeCell ref="G156:O156"/>
    <mergeCell ref="C151:E151"/>
    <mergeCell ref="F151:G151"/>
    <mergeCell ref="H151:I151"/>
    <mergeCell ref="K151:L151"/>
    <mergeCell ref="M151:O151"/>
    <mergeCell ref="A152:B152"/>
    <mergeCell ref="C152:G152"/>
    <mergeCell ref="H152:J152"/>
    <mergeCell ref="K152:O152"/>
    <mergeCell ref="A143:A144"/>
    <mergeCell ref="B143:B144"/>
    <mergeCell ref="A145:A146"/>
    <mergeCell ref="B145:B146"/>
    <mergeCell ref="A148:O148"/>
    <mergeCell ref="C150:E150"/>
    <mergeCell ref="F150:G150"/>
    <mergeCell ref="H150:I150"/>
    <mergeCell ref="K150:L150"/>
    <mergeCell ref="M150:O150"/>
    <mergeCell ref="A137:A138"/>
    <mergeCell ref="B137:B138"/>
    <mergeCell ref="A139:A140"/>
    <mergeCell ref="B139:B140"/>
    <mergeCell ref="A141:A142"/>
    <mergeCell ref="B141:B142"/>
    <mergeCell ref="A131:A132"/>
    <mergeCell ref="B131:B132"/>
    <mergeCell ref="A133:A134"/>
    <mergeCell ref="B133:B134"/>
    <mergeCell ref="A135:A136"/>
    <mergeCell ref="B135:B136"/>
    <mergeCell ref="A123:F124"/>
    <mergeCell ref="G123:O124"/>
    <mergeCell ref="A127:A128"/>
    <mergeCell ref="B127:B128"/>
    <mergeCell ref="A129:A130"/>
    <mergeCell ref="B129:B130"/>
    <mergeCell ref="A119:F119"/>
    <mergeCell ref="G119:O119"/>
    <mergeCell ref="A120:F121"/>
    <mergeCell ref="G120:O121"/>
    <mergeCell ref="A122:F122"/>
    <mergeCell ref="G122:O122"/>
    <mergeCell ref="C117:E117"/>
    <mergeCell ref="F117:G117"/>
    <mergeCell ref="H117:I117"/>
    <mergeCell ref="K117:L117"/>
    <mergeCell ref="M117:O117"/>
    <mergeCell ref="A118:B118"/>
    <mergeCell ref="C118:G118"/>
    <mergeCell ref="H118:J118"/>
    <mergeCell ref="K118:O118"/>
    <mergeCell ref="A105:F106"/>
    <mergeCell ref="G105:O106"/>
    <mergeCell ref="D108:O108"/>
    <mergeCell ref="A110:C110"/>
    <mergeCell ref="A111:C111"/>
    <mergeCell ref="C116:E116"/>
    <mergeCell ref="F116:G116"/>
    <mergeCell ref="H116:I116"/>
    <mergeCell ref="K116:L116"/>
    <mergeCell ref="M116:O116"/>
    <mergeCell ref="A101:F101"/>
    <mergeCell ref="G101:O101"/>
    <mergeCell ref="A102:F103"/>
    <mergeCell ref="G102:O103"/>
    <mergeCell ref="A104:F104"/>
    <mergeCell ref="G104:O104"/>
    <mergeCell ref="F99:G99"/>
    <mergeCell ref="H99:I99"/>
    <mergeCell ref="K99:L99"/>
    <mergeCell ref="M99:O99"/>
    <mergeCell ref="A100:B100"/>
    <mergeCell ref="C100:G100"/>
    <mergeCell ref="H100:J100"/>
    <mergeCell ref="K100:O100"/>
    <mergeCell ref="F98:G98"/>
    <mergeCell ref="H98:I98"/>
    <mergeCell ref="K98:L98"/>
    <mergeCell ref="M98:O98"/>
    <mergeCell ref="L92:N92"/>
    <mergeCell ref="E93:H93"/>
    <mergeCell ref="L93:N93"/>
    <mergeCell ref="E94:H94"/>
    <mergeCell ref="L94:N94"/>
    <mergeCell ref="E95:H95"/>
    <mergeCell ref="L95:N95"/>
    <mergeCell ref="B88:O88"/>
    <mergeCell ref="E89:H89"/>
    <mergeCell ref="L89:N89"/>
    <mergeCell ref="A90:D97"/>
    <mergeCell ref="E90:H90"/>
    <mergeCell ref="J90:K97"/>
    <mergeCell ref="L90:N90"/>
    <mergeCell ref="E91:H91"/>
    <mergeCell ref="L91:N91"/>
    <mergeCell ref="E92:H92"/>
    <mergeCell ref="E96:H96"/>
    <mergeCell ref="L96:N96"/>
    <mergeCell ref="E97:H97"/>
    <mergeCell ref="L97:N97"/>
    <mergeCell ref="A78:F79"/>
    <mergeCell ref="G78:O79"/>
    <mergeCell ref="D81:O81"/>
    <mergeCell ref="A83:C83"/>
    <mergeCell ref="A84:C84"/>
    <mergeCell ref="B86:J86"/>
    <mergeCell ref="K86:N86"/>
    <mergeCell ref="A74:F74"/>
    <mergeCell ref="G74:O74"/>
    <mergeCell ref="A75:F76"/>
    <mergeCell ref="G75:O76"/>
    <mergeCell ref="A77:F77"/>
    <mergeCell ref="G77:O77"/>
    <mergeCell ref="C72:E72"/>
    <mergeCell ref="F72:G72"/>
    <mergeCell ref="H72:I72"/>
    <mergeCell ref="K72:L72"/>
    <mergeCell ref="M72:O72"/>
    <mergeCell ref="A73:B73"/>
    <mergeCell ref="C73:G73"/>
    <mergeCell ref="H73:J73"/>
    <mergeCell ref="K73:O73"/>
    <mergeCell ref="A64:A65"/>
    <mergeCell ref="B64:B65"/>
    <mergeCell ref="A66:A67"/>
    <mergeCell ref="B66:B67"/>
    <mergeCell ref="A69:O69"/>
    <mergeCell ref="C71:E71"/>
    <mergeCell ref="F71:G71"/>
    <mergeCell ref="H71:I71"/>
    <mergeCell ref="K71:L71"/>
    <mergeCell ref="M71:O71"/>
    <mergeCell ref="A58:A59"/>
    <mergeCell ref="B58:B59"/>
    <mergeCell ref="A60:A61"/>
    <mergeCell ref="B60:B61"/>
    <mergeCell ref="A62:A63"/>
    <mergeCell ref="B62:B63"/>
    <mergeCell ref="A52:A53"/>
    <mergeCell ref="B52:B53"/>
    <mergeCell ref="A54:A55"/>
    <mergeCell ref="B54:B55"/>
    <mergeCell ref="A56:A57"/>
    <mergeCell ref="B56:B57"/>
    <mergeCell ref="A44:F45"/>
    <mergeCell ref="G44:O45"/>
    <mergeCell ref="A48:A49"/>
    <mergeCell ref="B48:B49"/>
    <mergeCell ref="A50:A51"/>
    <mergeCell ref="B50:B51"/>
    <mergeCell ref="A40:F40"/>
    <mergeCell ref="G40:O40"/>
    <mergeCell ref="A41:F42"/>
    <mergeCell ref="G41:O42"/>
    <mergeCell ref="A43:F43"/>
    <mergeCell ref="G43:O43"/>
    <mergeCell ref="F38:G38"/>
    <mergeCell ref="H38:I38"/>
    <mergeCell ref="K38:L38"/>
    <mergeCell ref="M38:O38"/>
    <mergeCell ref="A39:B39"/>
    <mergeCell ref="C39:G39"/>
    <mergeCell ref="H39:J39"/>
    <mergeCell ref="K39:O39"/>
    <mergeCell ref="A26:F27"/>
    <mergeCell ref="G26:O27"/>
    <mergeCell ref="D29:O29"/>
    <mergeCell ref="A31:C31"/>
    <mergeCell ref="A32:C32"/>
    <mergeCell ref="F37:G37"/>
    <mergeCell ref="H37:I37"/>
    <mergeCell ref="K37:L37"/>
    <mergeCell ref="M37:O37"/>
    <mergeCell ref="A22:F22"/>
    <mergeCell ref="G22:O22"/>
    <mergeCell ref="A23:F24"/>
    <mergeCell ref="G23:O24"/>
    <mergeCell ref="A25:F25"/>
    <mergeCell ref="G25:O25"/>
    <mergeCell ref="F20:G20"/>
    <mergeCell ref="H20:I20"/>
    <mergeCell ref="K20:L20"/>
    <mergeCell ref="M20:O20"/>
    <mergeCell ref="A21:B21"/>
    <mergeCell ref="C21:G21"/>
    <mergeCell ref="H21:J21"/>
    <mergeCell ref="K21:O21"/>
    <mergeCell ref="F19:G19"/>
    <mergeCell ref="H19:I19"/>
    <mergeCell ref="K19:L19"/>
    <mergeCell ref="M19:O19"/>
    <mergeCell ref="L13:N13"/>
    <mergeCell ref="E14:H14"/>
    <mergeCell ref="L14:N14"/>
    <mergeCell ref="E15:H15"/>
    <mergeCell ref="L15:N15"/>
    <mergeCell ref="E16:H16"/>
    <mergeCell ref="L16:N16"/>
    <mergeCell ref="A11:D18"/>
    <mergeCell ref="E11:H11"/>
    <mergeCell ref="J11:K18"/>
    <mergeCell ref="L11:N11"/>
    <mergeCell ref="E12:H12"/>
    <mergeCell ref="L12:N12"/>
    <mergeCell ref="E13:H13"/>
    <mergeCell ref="E17:H17"/>
    <mergeCell ref="L17:N17"/>
    <mergeCell ref="E18:H18"/>
    <mergeCell ref="L18:N18"/>
    <mergeCell ref="B1:O1"/>
    <mergeCell ref="B2:O2"/>
    <mergeCell ref="B3:O3"/>
    <mergeCell ref="B4:O4"/>
    <mergeCell ref="B5:O5"/>
    <mergeCell ref="B7:J7"/>
    <mergeCell ref="K7:N7"/>
    <mergeCell ref="B9:O9"/>
    <mergeCell ref="E10:H10"/>
    <mergeCell ref="L10:N10"/>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1:O1">
      <formula1>$EL$335:$EL$391</formula1>
    </dataValidation>
    <dataValidation errorStyle="warning" allowBlank="1" showInputMessage="1" showErrorMessage="1" errorTitle="Área" error="Solo puede seleccionar una de las opciones de la lista desplegable" sqref="B2:B4"/>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6"/>
  <sheetViews>
    <sheetView topLeftCell="A4" workbookViewId="0">
      <selection activeCell="J12" sqref="J12:K24"/>
    </sheetView>
  </sheetViews>
  <sheetFormatPr baseColWidth="10" defaultRowHeight="15" x14ac:dyDescent="0.25"/>
  <cols>
    <col min="1" max="1" width="13.7109375" customWidth="1"/>
    <col min="5" max="5" width="13.5703125" customWidth="1"/>
  </cols>
  <sheetData>
    <row r="1" spans="1:15" ht="15.75" x14ac:dyDescent="0.25">
      <c r="A1" s="74" t="s">
        <v>2</v>
      </c>
      <c r="B1" s="1510" t="s">
        <v>406</v>
      </c>
      <c r="C1" s="1511"/>
      <c r="D1" s="1511"/>
      <c r="E1" s="1511"/>
      <c r="F1" s="1511"/>
      <c r="G1" s="1511"/>
      <c r="H1" s="1511"/>
      <c r="I1" s="1511"/>
      <c r="J1" s="1511"/>
      <c r="K1" s="1511"/>
      <c r="L1" s="1511"/>
      <c r="M1" s="1511"/>
      <c r="N1" s="1511"/>
      <c r="O1" s="1512"/>
    </row>
    <row r="2" spans="1:15" ht="15.75" x14ac:dyDescent="0.25">
      <c r="A2" s="75" t="s">
        <v>199</v>
      </c>
      <c r="B2" s="1510" t="s">
        <v>407</v>
      </c>
      <c r="C2" s="1511"/>
      <c r="D2" s="1511"/>
      <c r="E2" s="1511"/>
      <c r="F2" s="1511"/>
      <c r="G2" s="1511"/>
      <c r="H2" s="1511"/>
      <c r="I2" s="1511"/>
      <c r="J2" s="1511"/>
      <c r="K2" s="1511"/>
      <c r="L2" s="1511"/>
      <c r="M2" s="1511"/>
      <c r="N2" s="1511"/>
      <c r="O2" s="1512"/>
    </row>
    <row r="3" spans="1:15" ht="31.5" x14ac:dyDescent="0.25">
      <c r="A3" s="75" t="s">
        <v>5</v>
      </c>
      <c r="B3" s="1510" t="s">
        <v>408</v>
      </c>
      <c r="C3" s="1511"/>
      <c r="D3" s="1511"/>
      <c r="E3" s="1511"/>
      <c r="F3" s="1511"/>
      <c r="G3" s="1511"/>
      <c r="H3" s="1511"/>
      <c r="I3" s="1511"/>
      <c r="J3" s="1511"/>
      <c r="K3" s="1511"/>
      <c r="L3" s="1511"/>
      <c r="M3" s="1511"/>
      <c r="N3" s="1511"/>
      <c r="O3" s="1512"/>
    </row>
    <row r="4" spans="1:15" ht="15.75" x14ac:dyDescent="0.25">
      <c r="A4" s="191"/>
      <c r="B4" s="2583"/>
      <c r="C4" s="2584"/>
      <c r="D4" s="2584"/>
      <c r="E4" s="2584"/>
      <c r="F4" s="2584"/>
      <c r="G4" s="2584"/>
      <c r="H4" s="2584"/>
      <c r="I4" s="2584"/>
      <c r="J4" s="2584"/>
      <c r="K4" s="2584"/>
      <c r="L4" s="2584"/>
      <c r="M4" s="2584"/>
      <c r="N4" s="2584"/>
      <c r="O4" s="2585"/>
    </row>
    <row r="5" spans="1:15" ht="15.75" x14ac:dyDescent="0.25">
      <c r="A5" s="192"/>
      <c r="B5" s="2583"/>
      <c r="C5" s="2584"/>
      <c r="D5" s="2584"/>
      <c r="E5" s="2584"/>
      <c r="F5" s="2584"/>
      <c r="G5" s="2584"/>
      <c r="H5" s="2584"/>
      <c r="I5" s="2584"/>
      <c r="J5" s="2584"/>
      <c r="K5" s="2584"/>
      <c r="L5" s="2584"/>
      <c r="M5" s="2584"/>
      <c r="N5" s="2584"/>
      <c r="O5" s="2585"/>
    </row>
    <row r="6" spans="1:15" ht="15.75" x14ac:dyDescent="0.25">
      <c r="A6" s="192"/>
      <c r="B6" s="2583"/>
      <c r="C6" s="2584"/>
      <c r="D6" s="2584"/>
      <c r="E6" s="2584"/>
      <c r="F6" s="2584"/>
      <c r="G6" s="2584"/>
      <c r="H6" s="2584"/>
      <c r="I6" s="2584"/>
      <c r="J6" s="2584"/>
      <c r="K6" s="2584"/>
      <c r="L6" s="2584"/>
      <c r="M6" s="2584"/>
      <c r="N6" s="2584"/>
      <c r="O6" s="2585"/>
    </row>
    <row r="7" spans="1:15" ht="15.75" x14ac:dyDescent="0.25">
      <c r="A7" s="193"/>
      <c r="B7" s="194"/>
      <c r="C7" s="195"/>
      <c r="D7" s="195"/>
      <c r="E7" s="195"/>
      <c r="F7" s="195"/>
      <c r="G7" s="195"/>
      <c r="H7" s="195"/>
      <c r="I7" s="195"/>
      <c r="J7" s="195"/>
      <c r="K7" s="195"/>
      <c r="L7" s="196"/>
      <c r="M7" s="196"/>
      <c r="N7" s="196"/>
      <c r="O7" s="193"/>
    </row>
    <row r="8" spans="1:15" ht="31.5" x14ac:dyDescent="0.25">
      <c r="A8" s="197" t="s">
        <v>9</v>
      </c>
      <c r="B8" s="2525" t="s">
        <v>409</v>
      </c>
      <c r="C8" s="2526"/>
      <c r="D8" s="2526"/>
      <c r="E8" s="2526"/>
      <c r="F8" s="2526"/>
      <c r="G8" s="2526"/>
      <c r="H8" s="2526"/>
      <c r="I8" s="2526"/>
      <c r="J8" s="2527"/>
      <c r="K8" s="2548" t="s">
        <v>11</v>
      </c>
      <c r="L8" s="2548"/>
      <c r="M8" s="2548"/>
      <c r="N8" s="2548"/>
      <c r="O8" s="154">
        <v>0.1</v>
      </c>
    </row>
    <row r="9" spans="1:15" ht="15.75" x14ac:dyDescent="0.25">
      <c r="A9" s="198"/>
      <c r="B9" s="199"/>
      <c r="C9" s="200"/>
      <c r="D9" s="200"/>
      <c r="E9" s="200"/>
      <c r="F9" s="200"/>
      <c r="G9" s="200"/>
      <c r="H9" s="200"/>
      <c r="I9" s="200"/>
      <c r="J9" s="200"/>
      <c r="K9" s="200"/>
      <c r="L9" s="200"/>
      <c r="M9" s="200"/>
      <c r="N9" s="200"/>
      <c r="O9" s="198"/>
    </row>
    <row r="10" spans="1:15" ht="31.5" x14ac:dyDescent="0.25">
      <c r="A10" s="197" t="s">
        <v>12</v>
      </c>
      <c r="B10" s="2525" t="s">
        <v>409</v>
      </c>
      <c r="C10" s="2526"/>
      <c r="D10" s="2526"/>
      <c r="E10" s="2526"/>
      <c r="F10" s="2526"/>
      <c r="G10" s="2526"/>
      <c r="H10" s="2526"/>
      <c r="I10" s="2526"/>
      <c r="J10" s="2526"/>
      <c r="K10" s="2526"/>
      <c r="L10" s="2526"/>
      <c r="M10" s="2526"/>
      <c r="N10" s="2526"/>
      <c r="O10" s="2527"/>
    </row>
    <row r="11" spans="1:15" ht="15.75" x14ac:dyDescent="0.25">
      <c r="A11" s="198"/>
      <c r="B11" s="199"/>
      <c r="C11" s="200"/>
      <c r="D11" s="200"/>
      <c r="E11" s="200"/>
      <c r="F11" s="200"/>
      <c r="G11" s="200"/>
      <c r="H11" s="200"/>
      <c r="I11" s="200"/>
      <c r="J11" s="200"/>
      <c r="K11" s="200"/>
      <c r="L11" s="200"/>
      <c r="M11" s="200"/>
      <c r="N11" s="200"/>
      <c r="O11" s="198"/>
    </row>
    <row r="12" spans="1:15" x14ac:dyDescent="0.25">
      <c r="A12" s="2528" t="s">
        <v>17</v>
      </c>
      <c r="B12" s="2529"/>
      <c r="C12" s="2529"/>
      <c r="D12" s="2530"/>
      <c r="E12" s="2514" t="s">
        <v>410</v>
      </c>
      <c r="F12" s="2515"/>
      <c r="G12" s="2515"/>
      <c r="H12" s="2516"/>
      <c r="I12" s="756">
        <v>0.25</v>
      </c>
      <c r="J12" s="2528" t="s">
        <v>19</v>
      </c>
      <c r="K12" s="2530"/>
      <c r="L12" s="1573" t="s">
        <v>411</v>
      </c>
      <c r="M12" s="2517"/>
      <c r="N12" s="2518"/>
      <c r="O12" s="756">
        <v>0.1</v>
      </c>
    </row>
    <row r="13" spans="1:15" x14ac:dyDescent="0.25">
      <c r="A13" s="2531"/>
      <c r="B13" s="2532"/>
      <c r="C13" s="2532"/>
      <c r="D13" s="2533"/>
      <c r="E13" s="2514" t="s">
        <v>412</v>
      </c>
      <c r="F13" s="2515"/>
      <c r="G13" s="2515"/>
      <c r="H13" s="2516"/>
      <c r="I13" s="756">
        <v>0.1</v>
      </c>
      <c r="J13" s="2531"/>
      <c r="K13" s="2533"/>
      <c r="L13" s="1573" t="s">
        <v>413</v>
      </c>
      <c r="M13" s="2517"/>
      <c r="N13" s="2518"/>
      <c r="O13" s="756">
        <v>0.25</v>
      </c>
    </row>
    <row r="14" spans="1:15" x14ac:dyDescent="0.25">
      <c r="A14" s="2531"/>
      <c r="B14" s="2532"/>
      <c r="C14" s="2532"/>
      <c r="D14" s="2533"/>
      <c r="E14" s="2514" t="s">
        <v>414</v>
      </c>
      <c r="F14" s="2515"/>
      <c r="G14" s="2515"/>
      <c r="H14" s="2516"/>
      <c r="I14" s="756">
        <v>0.2</v>
      </c>
      <c r="J14" s="2531"/>
      <c r="K14" s="2533"/>
      <c r="L14" s="1573" t="s">
        <v>415</v>
      </c>
      <c r="M14" s="2517"/>
      <c r="N14" s="2518"/>
      <c r="O14" s="756">
        <v>0.2</v>
      </c>
    </row>
    <row r="15" spans="1:15" x14ac:dyDescent="0.25">
      <c r="A15" s="2531"/>
      <c r="B15" s="2532"/>
      <c r="C15" s="2532"/>
      <c r="D15" s="2533"/>
      <c r="E15" s="2514" t="s">
        <v>416</v>
      </c>
      <c r="F15" s="2515"/>
      <c r="G15" s="2515"/>
      <c r="H15" s="2516"/>
      <c r="I15" s="756">
        <v>0.1</v>
      </c>
      <c r="J15" s="2531"/>
      <c r="K15" s="2533"/>
      <c r="L15" s="1573" t="s">
        <v>417</v>
      </c>
      <c r="M15" s="2517"/>
      <c r="N15" s="2518"/>
      <c r="O15" s="756">
        <v>0.1</v>
      </c>
    </row>
    <row r="16" spans="1:15" x14ac:dyDescent="0.25">
      <c r="A16" s="2531"/>
      <c r="B16" s="2532"/>
      <c r="C16" s="2532"/>
      <c r="D16" s="2533"/>
      <c r="E16" s="2514" t="s">
        <v>418</v>
      </c>
      <c r="F16" s="2515"/>
      <c r="G16" s="2515"/>
      <c r="H16" s="2516"/>
      <c r="I16" s="756">
        <v>0.4</v>
      </c>
      <c r="J16" s="2531"/>
      <c r="K16" s="2533"/>
      <c r="L16" s="1573" t="s">
        <v>419</v>
      </c>
      <c r="M16" s="2517"/>
      <c r="N16" s="2518"/>
      <c r="O16" s="756">
        <v>0.5</v>
      </c>
    </row>
    <row r="17" spans="1:15" x14ac:dyDescent="0.25">
      <c r="A17" s="2531"/>
      <c r="B17" s="2532"/>
      <c r="C17" s="2532"/>
      <c r="D17" s="2533"/>
      <c r="E17" s="2514" t="s">
        <v>420</v>
      </c>
      <c r="F17" s="2515"/>
      <c r="G17" s="2515"/>
      <c r="H17" s="2516"/>
      <c r="I17" s="756">
        <v>0.1</v>
      </c>
      <c r="J17" s="2531"/>
      <c r="K17" s="2533"/>
      <c r="L17" s="1573" t="s">
        <v>421</v>
      </c>
      <c r="M17" s="2517"/>
      <c r="N17" s="2518"/>
      <c r="O17" s="756">
        <v>1</v>
      </c>
    </row>
    <row r="18" spans="1:15" x14ac:dyDescent="0.25">
      <c r="A18" s="2531"/>
      <c r="B18" s="2532"/>
      <c r="C18" s="2532"/>
      <c r="D18" s="2533"/>
      <c r="E18" s="2514" t="s">
        <v>422</v>
      </c>
      <c r="F18" s="2515"/>
      <c r="G18" s="2515"/>
      <c r="H18" s="2516"/>
      <c r="I18" s="756">
        <v>1</v>
      </c>
      <c r="J18" s="2531"/>
      <c r="K18" s="2533"/>
      <c r="L18" s="1573" t="s">
        <v>423</v>
      </c>
      <c r="M18" s="2517"/>
      <c r="N18" s="2518"/>
      <c r="O18" s="756">
        <v>0.2</v>
      </c>
    </row>
    <row r="19" spans="1:15" x14ac:dyDescent="0.25">
      <c r="A19" s="2531"/>
      <c r="B19" s="2532"/>
      <c r="C19" s="2532"/>
      <c r="D19" s="2533"/>
      <c r="E19" s="2514"/>
      <c r="F19" s="2515"/>
      <c r="G19" s="2515"/>
      <c r="H19" s="2516"/>
      <c r="I19" s="202"/>
      <c r="J19" s="2531"/>
      <c r="K19" s="2533"/>
      <c r="L19" s="1573" t="s">
        <v>424</v>
      </c>
      <c r="M19" s="2517"/>
      <c r="N19" s="2518"/>
      <c r="O19" s="756">
        <v>0.1</v>
      </c>
    </row>
    <row r="20" spans="1:15" x14ac:dyDescent="0.25">
      <c r="A20" s="2531"/>
      <c r="B20" s="2532"/>
      <c r="C20" s="2532"/>
      <c r="D20" s="2533"/>
      <c r="E20" s="2514"/>
      <c r="F20" s="2515"/>
      <c r="G20" s="2515"/>
      <c r="H20" s="2516"/>
      <c r="I20" s="202"/>
      <c r="J20" s="2531"/>
      <c r="K20" s="2533"/>
      <c r="L20" s="1573" t="s">
        <v>425</v>
      </c>
      <c r="M20" s="2517"/>
      <c r="N20" s="2518"/>
      <c r="O20" s="756">
        <v>0.1</v>
      </c>
    </row>
    <row r="21" spans="1:15" x14ac:dyDescent="0.25">
      <c r="A21" s="2531"/>
      <c r="B21" s="2532"/>
      <c r="C21" s="2532"/>
      <c r="D21" s="2533"/>
      <c r="E21" s="203"/>
      <c r="F21" s="204"/>
      <c r="G21" s="204"/>
      <c r="H21" s="204"/>
      <c r="I21" s="202"/>
      <c r="J21" s="2531"/>
      <c r="K21" s="2533"/>
      <c r="L21" s="2514" t="s">
        <v>426</v>
      </c>
      <c r="M21" s="2515"/>
      <c r="N21" s="2516"/>
      <c r="O21" s="757">
        <v>0.1</v>
      </c>
    </row>
    <row r="22" spans="1:15" x14ac:dyDescent="0.25">
      <c r="A22" s="2531"/>
      <c r="B22" s="2532"/>
      <c r="C22" s="2532"/>
      <c r="D22" s="2533"/>
      <c r="E22" s="203"/>
      <c r="F22" s="204"/>
      <c r="G22" s="204"/>
      <c r="H22" s="204"/>
      <c r="I22" s="202"/>
      <c r="J22" s="2531"/>
      <c r="K22" s="2533"/>
      <c r="L22" s="203"/>
      <c r="M22" s="204"/>
      <c r="N22" s="204"/>
      <c r="O22" s="202"/>
    </row>
    <row r="23" spans="1:15" x14ac:dyDescent="0.25">
      <c r="A23" s="2531"/>
      <c r="B23" s="2532"/>
      <c r="C23" s="2532"/>
      <c r="D23" s="2533"/>
      <c r="E23" s="203"/>
      <c r="F23" s="204"/>
      <c r="G23" s="204"/>
      <c r="H23" s="204"/>
      <c r="I23" s="202"/>
      <c r="J23" s="2531"/>
      <c r="K23" s="2533"/>
      <c r="L23" s="203"/>
      <c r="M23" s="204"/>
      <c r="N23" s="204"/>
      <c r="O23" s="202"/>
    </row>
    <row r="24" spans="1:15" x14ac:dyDescent="0.25">
      <c r="A24" s="2534"/>
      <c r="B24" s="2535"/>
      <c r="C24" s="2535"/>
      <c r="D24" s="2536"/>
      <c r="E24" s="203"/>
      <c r="F24" s="204"/>
      <c r="G24" s="204"/>
      <c r="H24" s="204"/>
      <c r="I24" s="202"/>
      <c r="J24" s="2534"/>
      <c r="K24" s="2536"/>
      <c r="L24" s="203"/>
      <c r="M24" s="204"/>
      <c r="N24" s="204"/>
      <c r="O24" s="202"/>
    </row>
    <row r="25" spans="1:15" ht="15.75" x14ac:dyDescent="0.25">
      <c r="A25" s="198"/>
      <c r="B25" s="199"/>
      <c r="C25" s="200"/>
      <c r="D25" s="200"/>
      <c r="E25" s="200"/>
      <c r="F25" s="200"/>
      <c r="G25" s="200"/>
      <c r="H25" s="200"/>
      <c r="I25" s="200"/>
      <c r="J25" s="200"/>
      <c r="K25" s="200"/>
      <c r="L25" s="200"/>
      <c r="M25" s="200"/>
      <c r="N25" s="200"/>
      <c r="O25" s="198"/>
    </row>
    <row r="26" spans="1:15" ht="15.75" x14ac:dyDescent="0.25">
      <c r="A26" s="198"/>
      <c r="B26" s="199"/>
      <c r="C26" s="200"/>
      <c r="D26" s="200"/>
      <c r="E26" s="200"/>
      <c r="F26" s="200"/>
      <c r="G26" s="200"/>
      <c r="H26" s="200"/>
      <c r="I26" s="200"/>
      <c r="J26" s="200"/>
      <c r="K26" s="200"/>
      <c r="L26" s="200"/>
      <c r="M26" s="200"/>
      <c r="N26" s="200"/>
      <c r="O26" s="198"/>
    </row>
    <row r="27" spans="1:15" ht="63" x14ac:dyDescent="0.25">
      <c r="A27" s="205" t="s">
        <v>48</v>
      </c>
      <c r="B27" s="206" t="s">
        <v>49</v>
      </c>
      <c r="C27" s="487" t="s">
        <v>50</v>
      </c>
      <c r="D27" s="487" t="s">
        <v>51</v>
      </c>
      <c r="E27" s="487" t="s">
        <v>52</v>
      </c>
      <c r="F27" s="2513" t="s">
        <v>53</v>
      </c>
      <c r="G27" s="2513"/>
      <c r="H27" s="2513" t="s">
        <v>54</v>
      </c>
      <c r="I27" s="2513"/>
      <c r="J27" s="206" t="s">
        <v>55</v>
      </c>
      <c r="K27" s="2513" t="s">
        <v>56</v>
      </c>
      <c r="L27" s="2513"/>
      <c r="M27" s="2479" t="s">
        <v>57</v>
      </c>
      <c r="N27" s="2480"/>
      <c r="O27" s="2481"/>
    </row>
    <row r="28" spans="1:15" ht="75" x14ac:dyDescent="0.25">
      <c r="A28" s="758" t="s">
        <v>58</v>
      </c>
      <c r="B28" s="208">
        <v>35</v>
      </c>
      <c r="C28" s="209" t="s">
        <v>427</v>
      </c>
      <c r="D28" s="209"/>
      <c r="E28" s="209"/>
      <c r="F28" s="2502"/>
      <c r="G28" s="2502"/>
      <c r="H28" s="2489" t="s">
        <v>428</v>
      </c>
      <c r="I28" s="2490"/>
      <c r="J28" s="210">
        <v>20</v>
      </c>
      <c r="K28" s="2544" t="s">
        <v>429</v>
      </c>
      <c r="L28" s="2544"/>
      <c r="M28" s="2509" t="s">
        <v>430</v>
      </c>
      <c r="N28" s="2509"/>
      <c r="O28" s="2509"/>
    </row>
    <row r="29" spans="1:15" ht="15.75" x14ac:dyDescent="0.25">
      <c r="A29" s="211"/>
      <c r="B29" s="212"/>
      <c r="C29" s="213"/>
      <c r="D29" s="209"/>
      <c r="E29" s="209"/>
      <c r="F29" s="214"/>
      <c r="G29" s="215"/>
      <c r="H29" s="216"/>
      <c r="I29" s="217"/>
      <c r="J29" s="210"/>
      <c r="K29" s="216"/>
      <c r="L29" s="218"/>
      <c r="M29" s="219"/>
      <c r="N29" s="219"/>
      <c r="O29" s="220"/>
    </row>
    <row r="30" spans="1:15" ht="15.75" x14ac:dyDescent="0.25">
      <c r="A30" s="2494" t="s">
        <v>67</v>
      </c>
      <c r="B30" s="2495"/>
      <c r="C30" s="2486"/>
      <c r="D30" s="2487"/>
      <c r="E30" s="2487"/>
      <c r="F30" s="2487"/>
      <c r="G30" s="2488"/>
      <c r="H30" s="2496" t="s">
        <v>69</v>
      </c>
      <c r="I30" s="2511"/>
      <c r="J30" s="2512"/>
      <c r="K30" s="221"/>
      <c r="L30" s="222"/>
      <c r="M30" s="223"/>
      <c r="N30" s="223"/>
      <c r="O30" s="222"/>
    </row>
    <row r="31" spans="1:15" ht="15.75" x14ac:dyDescent="0.25">
      <c r="A31" s="1096" t="s">
        <v>71</v>
      </c>
      <c r="B31" s="1097"/>
      <c r="C31" s="1097"/>
      <c r="D31" s="1097"/>
      <c r="E31" s="1097"/>
      <c r="F31" s="1098"/>
      <c r="G31" s="1099" t="s">
        <v>72</v>
      </c>
      <c r="H31" s="1099"/>
      <c r="I31" s="1099"/>
      <c r="J31" s="1099"/>
      <c r="K31" s="1099"/>
      <c r="L31" s="1099"/>
      <c r="M31" s="1099"/>
      <c r="N31" s="1099"/>
      <c r="O31" s="1099"/>
    </row>
    <row r="32" spans="1:15" x14ac:dyDescent="0.25">
      <c r="A32" s="1100"/>
      <c r="B32" s="1101"/>
      <c r="C32" s="1101"/>
      <c r="D32" s="1101"/>
      <c r="E32" s="1101"/>
      <c r="F32" s="1101"/>
      <c r="G32" s="1104"/>
      <c r="H32" s="1104"/>
      <c r="I32" s="1104"/>
      <c r="J32" s="1104"/>
      <c r="K32" s="1104"/>
      <c r="L32" s="1104"/>
      <c r="M32" s="1104"/>
      <c r="N32" s="1104"/>
      <c r="O32" s="1104"/>
    </row>
    <row r="33" spans="1:15" x14ac:dyDescent="0.25">
      <c r="A33" s="1102"/>
      <c r="B33" s="1103"/>
      <c r="C33" s="1103"/>
      <c r="D33" s="1103"/>
      <c r="E33" s="1103"/>
      <c r="F33" s="1103"/>
      <c r="G33" s="1104"/>
      <c r="H33" s="1104"/>
      <c r="I33" s="1104"/>
      <c r="J33" s="1104"/>
      <c r="K33" s="1104"/>
      <c r="L33" s="1104"/>
      <c r="M33" s="1104"/>
      <c r="N33" s="1104"/>
      <c r="O33" s="1104"/>
    </row>
    <row r="34" spans="1:15" ht="15.75" x14ac:dyDescent="0.25">
      <c r="A34" s="1096" t="s">
        <v>75</v>
      </c>
      <c r="B34" s="1097"/>
      <c r="C34" s="1097"/>
      <c r="D34" s="1097"/>
      <c r="E34" s="1097"/>
      <c r="F34" s="1097"/>
      <c r="G34" s="1099" t="s">
        <v>76</v>
      </c>
      <c r="H34" s="1099"/>
      <c r="I34" s="1099"/>
      <c r="J34" s="1099"/>
      <c r="K34" s="1099"/>
      <c r="L34" s="1099"/>
      <c r="M34" s="1099"/>
      <c r="N34" s="1099"/>
      <c r="O34" s="1099"/>
    </row>
    <row r="35" spans="1:15" x14ac:dyDescent="0.25">
      <c r="A35" s="1123"/>
      <c r="B35" s="1123"/>
      <c r="C35" s="1123"/>
      <c r="D35" s="1123"/>
      <c r="E35" s="1123"/>
      <c r="F35" s="1123"/>
      <c r="G35" s="1123"/>
      <c r="H35" s="1123"/>
      <c r="I35" s="1123"/>
      <c r="J35" s="1123"/>
      <c r="K35" s="1123"/>
      <c r="L35" s="1123"/>
      <c r="M35" s="1123"/>
      <c r="N35" s="1123"/>
      <c r="O35" s="1123"/>
    </row>
    <row r="36" spans="1:15" x14ac:dyDescent="0.25">
      <c r="A36" s="1123"/>
      <c r="B36" s="1123"/>
      <c r="C36" s="1123"/>
      <c r="D36" s="1123"/>
      <c r="E36" s="1123"/>
      <c r="F36" s="1123"/>
      <c r="G36" s="1123"/>
      <c r="H36" s="1123"/>
      <c r="I36" s="1123"/>
      <c r="J36" s="1123"/>
      <c r="K36" s="1123"/>
      <c r="L36" s="1123"/>
      <c r="M36" s="1123"/>
      <c r="N36" s="1123"/>
      <c r="O36" s="1123"/>
    </row>
    <row r="37" spans="1:15" ht="15.75" x14ac:dyDescent="0.25">
      <c r="A37" s="193"/>
      <c r="B37" s="194"/>
      <c r="C37" s="199"/>
      <c r="D37" s="199"/>
      <c r="E37" s="199"/>
      <c r="F37" s="199"/>
      <c r="G37" s="199"/>
      <c r="H37" s="199"/>
      <c r="I37" s="199"/>
      <c r="J37" s="199"/>
      <c r="K37" s="199"/>
      <c r="L37" s="199"/>
      <c r="M37" s="199"/>
      <c r="N37" s="199"/>
      <c r="O37" s="193"/>
    </row>
    <row r="38" spans="1:15" ht="15.75" x14ac:dyDescent="0.25">
      <c r="A38" s="199"/>
      <c r="B38" s="199"/>
      <c r="C38" s="193"/>
      <c r="D38" s="2494" t="s">
        <v>77</v>
      </c>
      <c r="E38" s="2506"/>
      <c r="F38" s="2506"/>
      <c r="G38" s="2506"/>
      <c r="H38" s="2506"/>
      <c r="I38" s="2506"/>
      <c r="J38" s="2506"/>
      <c r="K38" s="2506"/>
      <c r="L38" s="2506"/>
      <c r="M38" s="2506"/>
      <c r="N38" s="2506"/>
      <c r="O38" s="2495"/>
    </row>
    <row r="39" spans="1:15" ht="15.75" x14ac:dyDescent="0.25">
      <c r="A39" s="193"/>
      <c r="B39" s="194"/>
      <c r="C39" s="199"/>
      <c r="D39" s="206" t="s">
        <v>78</v>
      </c>
      <c r="E39" s="206" t="s">
        <v>79</v>
      </c>
      <c r="F39" s="206" t="s">
        <v>80</v>
      </c>
      <c r="G39" s="206" t="s">
        <v>81</v>
      </c>
      <c r="H39" s="206" t="s">
        <v>82</v>
      </c>
      <c r="I39" s="206" t="s">
        <v>83</v>
      </c>
      <c r="J39" s="206" t="s">
        <v>84</v>
      </c>
      <c r="K39" s="206" t="s">
        <v>85</v>
      </c>
      <c r="L39" s="206" t="s">
        <v>86</v>
      </c>
      <c r="M39" s="206" t="s">
        <v>87</v>
      </c>
      <c r="N39" s="206" t="s">
        <v>88</v>
      </c>
      <c r="O39" s="206" t="s">
        <v>89</v>
      </c>
    </row>
    <row r="40" spans="1:15" ht="15.75" x14ac:dyDescent="0.25">
      <c r="A40" s="1050" t="s">
        <v>90</v>
      </c>
      <c r="B40" s="1050"/>
      <c r="C40" s="1050"/>
      <c r="D40" s="147"/>
      <c r="E40" s="147"/>
      <c r="F40" s="147">
        <v>5</v>
      </c>
      <c r="G40" s="147"/>
      <c r="H40" s="147"/>
      <c r="I40" s="147">
        <v>5</v>
      </c>
      <c r="J40" s="147"/>
      <c r="K40" s="147"/>
      <c r="L40" s="147">
        <v>5</v>
      </c>
      <c r="M40" s="147"/>
      <c r="N40" s="147"/>
      <c r="O40" s="147">
        <v>5</v>
      </c>
    </row>
    <row r="41" spans="1:15" ht="15.75" x14ac:dyDescent="0.25">
      <c r="A41" s="1051" t="s">
        <v>91</v>
      </c>
      <c r="B41" s="1051"/>
      <c r="C41" s="1051"/>
      <c r="D41" s="32"/>
      <c r="E41" s="32"/>
      <c r="F41" s="32">
        <v>10</v>
      </c>
      <c r="G41" s="32">
        <v>5</v>
      </c>
      <c r="H41" s="32">
        <v>6</v>
      </c>
      <c r="I41" s="32">
        <v>6</v>
      </c>
      <c r="J41" s="32">
        <v>8</v>
      </c>
      <c r="K41" s="32">
        <v>6</v>
      </c>
      <c r="L41" s="32"/>
      <c r="M41" s="32"/>
      <c r="N41" s="32"/>
      <c r="O41" s="32"/>
    </row>
    <row r="42" spans="1:15" ht="15.75" x14ac:dyDescent="0.25">
      <c r="A42" s="193"/>
      <c r="B42" s="194"/>
      <c r="C42" s="195"/>
      <c r="D42" s="195"/>
      <c r="E42" s="195"/>
      <c r="F42" s="195"/>
      <c r="G42" s="195"/>
      <c r="H42" s="195"/>
      <c r="I42" s="195"/>
      <c r="J42" s="195"/>
      <c r="K42" s="195"/>
      <c r="L42" s="196"/>
      <c r="M42" s="196"/>
      <c r="N42" s="196"/>
      <c r="O42" s="193"/>
    </row>
    <row r="43" spans="1:15" ht="15.75" x14ac:dyDescent="0.25">
      <c r="A43" s="193"/>
      <c r="B43" s="194"/>
      <c r="C43" s="195"/>
      <c r="D43" s="195"/>
      <c r="E43" s="195"/>
      <c r="F43" s="195"/>
      <c r="G43" s="195"/>
      <c r="H43" s="195"/>
      <c r="I43" s="195"/>
      <c r="J43" s="195"/>
      <c r="K43" s="195"/>
      <c r="L43" s="196"/>
      <c r="M43" s="196"/>
      <c r="N43" s="196"/>
      <c r="O43" s="193"/>
    </row>
    <row r="44" spans="1:15" ht="15.75" x14ac:dyDescent="0.25">
      <c r="A44" s="224"/>
      <c r="B44" s="225"/>
      <c r="C44" s="224"/>
      <c r="D44" s="224"/>
      <c r="E44" s="224"/>
      <c r="F44" s="224"/>
      <c r="G44" s="224"/>
      <c r="H44" s="224"/>
      <c r="I44" s="224"/>
      <c r="J44" s="224"/>
      <c r="K44" s="224"/>
      <c r="L44" s="224"/>
      <c r="M44" s="225"/>
      <c r="N44" s="225"/>
      <c r="O44" s="224"/>
    </row>
    <row r="45" spans="1:15" ht="15.75" x14ac:dyDescent="0.25">
      <c r="A45" s="193"/>
      <c r="B45" s="194"/>
      <c r="C45" s="195"/>
      <c r="D45" s="195"/>
      <c r="E45" s="195"/>
      <c r="F45" s="195"/>
      <c r="G45" s="195"/>
      <c r="H45" s="195"/>
      <c r="I45" s="195"/>
      <c r="J45" s="195"/>
      <c r="K45" s="195"/>
      <c r="L45" s="196"/>
      <c r="M45" s="196"/>
      <c r="N45" s="196"/>
      <c r="O45" s="193"/>
    </row>
    <row r="46" spans="1:15" ht="31.5" x14ac:dyDescent="0.25">
      <c r="A46" s="205" t="s">
        <v>48</v>
      </c>
      <c r="B46" s="206" t="s">
        <v>49</v>
      </c>
      <c r="C46" s="2513" t="s">
        <v>50</v>
      </c>
      <c r="D46" s="2513"/>
      <c r="E46" s="2513"/>
      <c r="F46" s="2513" t="s">
        <v>53</v>
      </c>
      <c r="G46" s="2513"/>
      <c r="H46" s="2513" t="s">
        <v>54</v>
      </c>
      <c r="I46" s="2513"/>
      <c r="J46" s="206" t="s">
        <v>55</v>
      </c>
      <c r="K46" s="2513" t="s">
        <v>56</v>
      </c>
      <c r="L46" s="2513"/>
      <c r="M46" s="2479" t="s">
        <v>57</v>
      </c>
      <c r="N46" s="2480"/>
      <c r="O46" s="2481"/>
    </row>
    <row r="47" spans="1:15" ht="31.5" x14ac:dyDescent="0.25">
      <c r="A47" s="758" t="s">
        <v>92</v>
      </c>
      <c r="B47" s="208">
        <v>65</v>
      </c>
      <c r="C47" s="2491" t="s">
        <v>431</v>
      </c>
      <c r="D47" s="2492"/>
      <c r="E47" s="2493"/>
      <c r="F47" s="2491" t="s">
        <v>432</v>
      </c>
      <c r="G47" s="2493"/>
      <c r="H47" s="2489" t="s">
        <v>95</v>
      </c>
      <c r="I47" s="2490"/>
      <c r="J47" s="210">
        <v>100</v>
      </c>
      <c r="K47" s="2544" t="s">
        <v>433</v>
      </c>
      <c r="L47" s="2544"/>
      <c r="M47" s="2509" t="s">
        <v>430</v>
      </c>
      <c r="N47" s="2509"/>
      <c r="O47" s="2509"/>
    </row>
    <row r="48" spans="1:15" ht="15.75" x14ac:dyDescent="0.25">
      <c r="A48" s="2494" t="s">
        <v>67</v>
      </c>
      <c r="B48" s="2495"/>
      <c r="C48" s="2486"/>
      <c r="D48" s="2487"/>
      <c r="E48" s="2487"/>
      <c r="F48" s="2487"/>
      <c r="G48" s="2488"/>
      <c r="H48" s="2510" t="s">
        <v>98</v>
      </c>
      <c r="I48" s="2511"/>
      <c r="J48" s="2512"/>
      <c r="K48" s="2499"/>
      <c r="L48" s="2499"/>
      <c r="M48" s="2499"/>
      <c r="N48" s="2499"/>
      <c r="O48" s="2490"/>
    </row>
    <row r="49" spans="1:15" ht="15.75" x14ac:dyDescent="0.25">
      <c r="A49" s="1096" t="s">
        <v>71</v>
      </c>
      <c r="B49" s="1097"/>
      <c r="C49" s="1097"/>
      <c r="D49" s="1097"/>
      <c r="E49" s="1097"/>
      <c r="F49" s="1098"/>
      <c r="G49" s="1099" t="s">
        <v>72</v>
      </c>
      <c r="H49" s="1099"/>
      <c r="I49" s="1099"/>
      <c r="J49" s="1099"/>
      <c r="K49" s="1099"/>
      <c r="L49" s="1099"/>
      <c r="M49" s="1099"/>
      <c r="N49" s="1099"/>
      <c r="O49" s="1099"/>
    </row>
    <row r="50" spans="1:15" x14ac:dyDescent="0.25">
      <c r="A50" s="1100"/>
      <c r="B50" s="1101"/>
      <c r="C50" s="1101"/>
      <c r="D50" s="1101"/>
      <c r="E50" s="1101"/>
      <c r="F50" s="1101"/>
      <c r="G50" s="1104"/>
      <c r="H50" s="1104"/>
      <c r="I50" s="1104"/>
      <c r="J50" s="1104"/>
      <c r="K50" s="1104"/>
      <c r="L50" s="1104"/>
      <c r="M50" s="1104"/>
      <c r="N50" s="1104"/>
      <c r="O50" s="1104"/>
    </row>
    <row r="51" spans="1:15" x14ac:dyDescent="0.25">
      <c r="A51" s="1102"/>
      <c r="B51" s="1103"/>
      <c r="C51" s="1103"/>
      <c r="D51" s="1103"/>
      <c r="E51" s="1103"/>
      <c r="F51" s="1103"/>
      <c r="G51" s="1104"/>
      <c r="H51" s="1104"/>
      <c r="I51" s="1104"/>
      <c r="J51" s="1104"/>
      <c r="K51" s="1104"/>
      <c r="L51" s="1104"/>
      <c r="M51" s="1104"/>
      <c r="N51" s="1104"/>
      <c r="O51" s="1104"/>
    </row>
    <row r="52" spans="1:15" ht="15.75" x14ac:dyDescent="0.25">
      <c r="A52" s="1096" t="s">
        <v>75</v>
      </c>
      <c r="B52" s="1097"/>
      <c r="C52" s="1097"/>
      <c r="D52" s="1097"/>
      <c r="E52" s="1097"/>
      <c r="F52" s="1097"/>
      <c r="G52" s="1099" t="s">
        <v>76</v>
      </c>
      <c r="H52" s="1099"/>
      <c r="I52" s="1099"/>
      <c r="J52" s="1099"/>
      <c r="K52" s="1099"/>
      <c r="L52" s="1099"/>
      <c r="M52" s="1099"/>
      <c r="N52" s="1099"/>
      <c r="O52" s="1099"/>
    </row>
    <row r="53" spans="1:15" x14ac:dyDescent="0.25">
      <c r="A53" s="1123"/>
      <c r="B53" s="1123"/>
      <c r="C53" s="1123"/>
      <c r="D53" s="1123"/>
      <c r="E53" s="1123"/>
      <c r="F53" s="1123"/>
      <c r="G53" s="1123"/>
      <c r="H53" s="1123"/>
      <c r="I53" s="1123"/>
      <c r="J53" s="1123"/>
      <c r="K53" s="1123"/>
      <c r="L53" s="1123"/>
      <c r="M53" s="1123"/>
      <c r="N53" s="1123"/>
      <c r="O53" s="1123"/>
    </row>
    <row r="54" spans="1:15" x14ac:dyDescent="0.25">
      <c r="A54" s="1123"/>
      <c r="B54" s="1123"/>
      <c r="C54" s="1123"/>
      <c r="D54" s="1123"/>
      <c r="E54" s="1123"/>
      <c r="F54" s="1123"/>
      <c r="G54" s="1123"/>
      <c r="H54" s="1123"/>
      <c r="I54" s="1123"/>
      <c r="J54" s="1123"/>
      <c r="K54" s="1123"/>
      <c r="L54" s="1123"/>
      <c r="M54" s="1123"/>
      <c r="N54" s="1123"/>
      <c r="O54" s="1123"/>
    </row>
    <row r="55" spans="1:15" ht="15.75" x14ac:dyDescent="0.25">
      <c r="A55" s="193"/>
      <c r="B55" s="194"/>
      <c r="C55" s="199"/>
      <c r="D55" s="199"/>
      <c r="E55" s="199"/>
      <c r="F55" s="199"/>
      <c r="G55" s="199"/>
      <c r="H55" s="199"/>
      <c r="I55" s="199"/>
      <c r="J55" s="199"/>
      <c r="K55" s="199"/>
      <c r="L55" s="199"/>
      <c r="M55" s="199"/>
      <c r="N55" s="199"/>
      <c r="O55" s="193"/>
    </row>
    <row r="56" spans="1:15" ht="15.75" x14ac:dyDescent="0.25">
      <c r="A56" s="226" t="s">
        <v>101</v>
      </c>
      <c r="B56" s="226" t="s">
        <v>49</v>
      </c>
      <c r="C56" s="227"/>
      <c r="D56" s="206" t="s">
        <v>78</v>
      </c>
      <c r="E56" s="206" t="s">
        <v>79</v>
      </c>
      <c r="F56" s="206" t="s">
        <v>80</v>
      </c>
      <c r="G56" s="206" t="s">
        <v>81</v>
      </c>
      <c r="H56" s="206" t="s">
        <v>82</v>
      </c>
      <c r="I56" s="206" t="s">
        <v>83</v>
      </c>
      <c r="J56" s="206" t="s">
        <v>84</v>
      </c>
      <c r="K56" s="206" t="s">
        <v>85</v>
      </c>
      <c r="L56" s="206" t="s">
        <v>86</v>
      </c>
      <c r="M56" s="206" t="s">
        <v>87</v>
      </c>
      <c r="N56" s="206" t="s">
        <v>88</v>
      </c>
      <c r="O56" s="206" t="s">
        <v>89</v>
      </c>
    </row>
    <row r="57" spans="1:15" ht="31.5" x14ac:dyDescent="0.25">
      <c r="A57" s="2500" t="s">
        <v>434</v>
      </c>
      <c r="B57" s="2509">
        <v>20</v>
      </c>
      <c r="C57" s="147" t="s">
        <v>90</v>
      </c>
      <c r="D57" s="147">
        <v>10</v>
      </c>
      <c r="E57" s="147">
        <v>20</v>
      </c>
      <c r="F57" s="147">
        <v>30</v>
      </c>
      <c r="G57" s="147">
        <v>40</v>
      </c>
      <c r="H57" s="147">
        <v>50</v>
      </c>
      <c r="I57" s="147">
        <v>60</v>
      </c>
      <c r="J57" s="147">
        <v>70</v>
      </c>
      <c r="K57" s="147">
        <v>80</v>
      </c>
      <c r="L57" s="147">
        <v>90</v>
      </c>
      <c r="M57" s="147">
        <v>100</v>
      </c>
      <c r="N57" s="147"/>
      <c r="O57" s="147"/>
    </row>
    <row r="58" spans="1:15" x14ac:dyDescent="0.25">
      <c r="A58" s="2501"/>
      <c r="B58" s="2509"/>
      <c r="C58" s="32" t="s">
        <v>91</v>
      </c>
      <c r="D58" s="32">
        <v>10</v>
      </c>
      <c r="E58" s="32">
        <v>20</v>
      </c>
      <c r="F58" s="32">
        <v>30</v>
      </c>
      <c r="G58" s="32">
        <v>40</v>
      </c>
      <c r="H58" s="32">
        <v>50</v>
      </c>
      <c r="I58" s="32">
        <v>60</v>
      </c>
      <c r="J58" s="32">
        <v>70</v>
      </c>
      <c r="K58" s="32">
        <v>80</v>
      </c>
      <c r="L58" s="32">
        <v>85</v>
      </c>
      <c r="M58" s="32"/>
      <c r="N58" s="32"/>
      <c r="O58" s="32"/>
    </row>
    <row r="59" spans="1:15" ht="31.5" x14ac:dyDescent="0.25">
      <c r="A59" s="2500" t="s">
        <v>435</v>
      </c>
      <c r="B59" s="2509">
        <v>30</v>
      </c>
      <c r="C59" s="147" t="s">
        <v>90</v>
      </c>
      <c r="D59" s="147">
        <v>10</v>
      </c>
      <c r="E59" s="147">
        <v>15</v>
      </c>
      <c r="F59" s="147">
        <v>20</v>
      </c>
      <c r="G59" s="147">
        <v>25</v>
      </c>
      <c r="H59" s="147">
        <v>30</v>
      </c>
      <c r="I59" s="147">
        <v>40</v>
      </c>
      <c r="J59" s="147">
        <v>50</v>
      </c>
      <c r="K59" s="147">
        <v>60</v>
      </c>
      <c r="L59" s="147">
        <v>80</v>
      </c>
      <c r="M59" s="147">
        <v>85</v>
      </c>
      <c r="N59" s="147">
        <v>90</v>
      </c>
      <c r="O59" s="147">
        <v>100</v>
      </c>
    </row>
    <row r="60" spans="1:15" x14ac:dyDescent="0.25">
      <c r="A60" s="2501"/>
      <c r="B60" s="2509"/>
      <c r="C60" s="32" t="s">
        <v>91</v>
      </c>
      <c r="D60" s="32">
        <v>10</v>
      </c>
      <c r="E60" s="32">
        <v>15</v>
      </c>
      <c r="F60" s="32">
        <v>20</v>
      </c>
      <c r="G60" s="32">
        <v>25</v>
      </c>
      <c r="H60" s="32">
        <v>30</v>
      </c>
      <c r="I60" s="32">
        <v>40</v>
      </c>
      <c r="J60" s="32">
        <v>50</v>
      </c>
      <c r="K60" s="32">
        <v>60</v>
      </c>
      <c r="L60" s="32">
        <v>80</v>
      </c>
      <c r="M60" s="32"/>
      <c r="N60" s="32"/>
      <c r="O60" s="32"/>
    </row>
    <row r="61" spans="1:15" ht="31.5" x14ac:dyDescent="0.25">
      <c r="A61" s="2500" t="s">
        <v>436</v>
      </c>
      <c r="B61" s="2507">
        <v>30</v>
      </c>
      <c r="C61" s="147" t="s">
        <v>90</v>
      </c>
      <c r="D61" s="147">
        <v>10</v>
      </c>
      <c r="E61" s="147">
        <v>15</v>
      </c>
      <c r="F61" s="147">
        <v>20</v>
      </c>
      <c r="G61" s="147">
        <v>25</v>
      </c>
      <c r="H61" s="147">
        <v>30</v>
      </c>
      <c r="I61" s="147">
        <v>40</v>
      </c>
      <c r="J61" s="147">
        <v>50</v>
      </c>
      <c r="K61" s="147">
        <v>60</v>
      </c>
      <c r="L61" s="147">
        <v>80</v>
      </c>
      <c r="M61" s="147">
        <v>85</v>
      </c>
      <c r="N61" s="147">
        <v>90</v>
      </c>
      <c r="O61" s="147">
        <v>100</v>
      </c>
    </row>
    <row r="62" spans="1:15" x14ac:dyDescent="0.25">
      <c r="A62" s="2501"/>
      <c r="B62" s="2508"/>
      <c r="C62" s="32" t="s">
        <v>91</v>
      </c>
      <c r="D62" s="32">
        <v>10</v>
      </c>
      <c r="E62" s="32">
        <v>15</v>
      </c>
      <c r="F62" s="32">
        <v>20</v>
      </c>
      <c r="G62" s="32">
        <v>25</v>
      </c>
      <c r="H62" s="32">
        <v>30</v>
      </c>
      <c r="I62" s="32">
        <v>40</v>
      </c>
      <c r="J62" s="32">
        <v>50</v>
      </c>
      <c r="K62" s="32">
        <v>60</v>
      </c>
      <c r="L62" s="32">
        <v>80</v>
      </c>
      <c r="M62" s="32"/>
      <c r="N62" s="32"/>
      <c r="O62" s="32"/>
    </row>
    <row r="63" spans="1:15" ht="31.5" x14ac:dyDescent="0.25">
      <c r="A63" s="2500" t="s">
        <v>437</v>
      </c>
      <c r="B63" s="2507">
        <v>20</v>
      </c>
      <c r="C63" s="147" t="s">
        <v>90</v>
      </c>
      <c r="D63" s="147">
        <v>10</v>
      </c>
      <c r="E63" s="147">
        <v>15</v>
      </c>
      <c r="F63" s="147">
        <v>20</v>
      </c>
      <c r="G63" s="147">
        <v>25</v>
      </c>
      <c r="H63" s="147">
        <v>30</v>
      </c>
      <c r="I63" s="147">
        <v>40</v>
      </c>
      <c r="J63" s="147">
        <v>50</v>
      </c>
      <c r="K63" s="147">
        <v>60</v>
      </c>
      <c r="L63" s="147">
        <v>80</v>
      </c>
      <c r="M63" s="147">
        <v>85</v>
      </c>
      <c r="N63" s="147">
        <v>90</v>
      </c>
      <c r="O63" s="147">
        <v>100</v>
      </c>
    </row>
    <row r="64" spans="1:15" x14ac:dyDescent="0.25">
      <c r="A64" s="2501"/>
      <c r="B64" s="2508"/>
      <c r="C64" s="32" t="s">
        <v>91</v>
      </c>
      <c r="D64" s="32">
        <v>10</v>
      </c>
      <c r="E64" s="32">
        <v>15</v>
      </c>
      <c r="F64" s="32">
        <v>20</v>
      </c>
      <c r="G64" s="32">
        <v>25</v>
      </c>
      <c r="H64" s="32">
        <v>30</v>
      </c>
      <c r="I64" s="32">
        <v>40</v>
      </c>
      <c r="J64" s="32">
        <v>50</v>
      </c>
      <c r="K64" s="32">
        <v>60</v>
      </c>
      <c r="L64" s="32">
        <v>80</v>
      </c>
      <c r="M64" s="32"/>
      <c r="N64" s="32"/>
      <c r="O64" s="32"/>
    </row>
    <row r="65" spans="1:15" ht="31.5" x14ac:dyDescent="0.25">
      <c r="A65" s="2500"/>
      <c r="B65" s="2502"/>
      <c r="C65" s="147" t="s">
        <v>90</v>
      </c>
      <c r="D65" s="147"/>
      <c r="E65" s="147"/>
      <c r="F65" s="147"/>
      <c r="G65" s="147"/>
      <c r="H65" s="147"/>
      <c r="I65" s="147"/>
      <c r="J65" s="147"/>
      <c r="K65" s="147"/>
      <c r="L65" s="147"/>
      <c r="M65" s="147"/>
      <c r="N65" s="147"/>
      <c r="O65" s="147"/>
    </row>
    <row r="66" spans="1:15" x14ac:dyDescent="0.25">
      <c r="A66" s="2501"/>
      <c r="B66" s="2502"/>
      <c r="C66" s="32" t="s">
        <v>91</v>
      </c>
      <c r="D66" s="32"/>
      <c r="E66" s="32"/>
      <c r="F66" s="32"/>
      <c r="G66" s="32"/>
      <c r="H66" s="32"/>
      <c r="I66" s="32"/>
      <c r="J66" s="32"/>
      <c r="K66" s="32"/>
      <c r="L66" s="32"/>
      <c r="M66" s="32"/>
      <c r="N66" s="32"/>
      <c r="O66" s="32"/>
    </row>
    <row r="67" spans="1:15" ht="31.5" x14ac:dyDescent="0.25">
      <c r="A67" s="2500"/>
      <c r="B67" s="2555"/>
      <c r="C67" s="147" t="s">
        <v>90</v>
      </c>
      <c r="D67" s="147"/>
      <c r="E67" s="147"/>
      <c r="F67" s="147"/>
      <c r="G67" s="147"/>
      <c r="H67" s="147"/>
      <c r="I67" s="147"/>
      <c r="J67" s="147"/>
      <c r="K67" s="147"/>
      <c r="L67" s="147"/>
      <c r="M67" s="147"/>
      <c r="N67" s="147"/>
      <c r="O67" s="147"/>
    </row>
    <row r="68" spans="1:15" x14ac:dyDescent="0.25">
      <c r="A68" s="2501"/>
      <c r="B68" s="2556"/>
      <c r="C68" s="32" t="s">
        <v>91</v>
      </c>
      <c r="D68" s="32"/>
      <c r="E68" s="32"/>
      <c r="F68" s="32"/>
      <c r="G68" s="32"/>
      <c r="H68" s="32"/>
      <c r="I68" s="32"/>
      <c r="J68" s="32"/>
      <c r="K68" s="32"/>
      <c r="L68" s="32"/>
      <c r="M68" s="32"/>
      <c r="N68" s="32"/>
      <c r="O68" s="32"/>
    </row>
    <row r="69" spans="1:15" ht="31.5" x14ac:dyDescent="0.25">
      <c r="A69" s="2500"/>
      <c r="B69" s="2502"/>
      <c r="C69" s="147" t="s">
        <v>90</v>
      </c>
      <c r="D69" s="147"/>
      <c r="E69" s="147"/>
      <c r="F69" s="147"/>
      <c r="G69" s="147"/>
      <c r="H69" s="147"/>
      <c r="I69" s="147"/>
      <c r="J69" s="147"/>
      <c r="K69" s="147"/>
      <c r="L69" s="147"/>
      <c r="M69" s="147"/>
      <c r="N69" s="147"/>
      <c r="O69" s="147"/>
    </row>
    <row r="70" spans="1:15" x14ac:dyDescent="0.25">
      <c r="A70" s="2501"/>
      <c r="B70" s="2502"/>
      <c r="C70" s="32" t="s">
        <v>91</v>
      </c>
      <c r="D70" s="32"/>
      <c r="E70" s="32"/>
      <c r="F70" s="32"/>
      <c r="G70" s="32"/>
      <c r="H70" s="32"/>
      <c r="I70" s="32"/>
      <c r="J70" s="32"/>
      <c r="K70" s="32"/>
      <c r="L70" s="32"/>
      <c r="M70" s="32"/>
      <c r="N70" s="32"/>
      <c r="O70" s="32"/>
    </row>
    <row r="71" spans="1:15" x14ac:dyDescent="0.25">
      <c r="A71" s="228"/>
      <c r="B71" s="228"/>
      <c r="C71" s="229"/>
      <c r="D71" s="229"/>
      <c r="E71" s="229"/>
      <c r="F71" s="229"/>
      <c r="G71" s="229"/>
      <c r="H71" s="229"/>
      <c r="I71" s="229"/>
      <c r="J71" s="229"/>
      <c r="K71" s="229"/>
      <c r="L71" s="229"/>
      <c r="M71" s="229"/>
      <c r="N71" s="229"/>
      <c r="O71" s="229"/>
    </row>
    <row r="72" spans="1:15" x14ac:dyDescent="0.25">
      <c r="A72" s="2503" t="s">
        <v>438</v>
      </c>
      <c r="B72" s="2542"/>
      <c r="C72" s="2542"/>
      <c r="D72" s="2542"/>
      <c r="E72" s="2542"/>
      <c r="F72" s="2542"/>
      <c r="G72" s="2542"/>
      <c r="H72" s="2542"/>
      <c r="I72" s="2542"/>
      <c r="J72" s="2542"/>
      <c r="K72" s="2542"/>
      <c r="L72" s="2542"/>
      <c r="M72" s="2542"/>
      <c r="N72" s="2542"/>
      <c r="O72" s="2543"/>
    </row>
    <row r="73" spans="1:15" x14ac:dyDescent="0.25">
      <c r="A73" s="228"/>
      <c r="B73" s="228"/>
      <c r="C73" s="229"/>
      <c r="D73" s="229"/>
      <c r="E73" s="229"/>
      <c r="F73" s="229"/>
      <c r="G73" s="229"/>
      <c r="H73" s="229"/>
      <c r="I73" s="229"/>
      <c r="J73" s="229"/>
      <c r="K73" s="229"/>
      <c r="L73" s="229"/>
      <c r="M73" s="229"/>
      <c r="N73" s="229"/>
      <c r="O73" s="229"/>
    </row>
    <row r="74" spans="1:15" ht="31.5" x14ac:dyDescent="0.25">
      <c r="A74" s="205" t="s">
        <v>48</v>
      </c>
      <c r="B74" s="206" t="s">
        <v>49</v>
      </c>
      <c r="C74" s="2494" t="s">
        <v>50</v>
      </c>
      <c r="D74" s="2506"/>
      <c r="E74" s="2495"/>
      <c r="F74" s="2494" t="s">
        <v>53</v>
      </c>
      <c r="G74" s="2495"/>
      <c r="H74" s="2494" t="s">
        <v>54</v>
      </c>
      <c r="I74" s="2495"/>
      <c r="J74" s="206" t="s">
        <v>55</v>
      </c>
      <c r="K74" s="2494" t="s">
        <v>56</v>
      </c>
      <c r="L74" s="2495"/>
      <c r="M74" s="2479" t="s">
        <v>57</v>
      </c>
      <c r="N74" s="2480"/>
      <c r="O74" s="2481"/>
    </row>
    <row r="75" spans="1:15" ht="31.5" x14ac:dyDescent="0.25">
      <c r="A75" s="758" t="s">
        <v>439</v>
      </c>
      <c r="B75" s="208"/>
      <c r="C75" s="2486"/>
      <c r="D75" s="2487"/>
      <c r="E75" s="2488"/>
      <c r="F75" s="2486"/>
      <c r="G75" s="2488"/>
      <c r="H75" s="2489"/>
      <c r="I75" s="2490"/>
      <c r="J75" s="210"/>
      <c r="K75" s="2489"/>
      <c r="L75" s="2490"/>
      <c r="M75" s="2491"/>
      <c r="N75" s="2492"/>
      <c r="O75" s="2493"/>
    </row>
    <row r="76" spans="1:15" ht="15.75" x14ac:dyDescent="0.25">
      <c r="A76" s="2494" t="s">
        <v>67</v>
      </c>
      <c r="B76" s="2495"/>
      <c r="C76" s="2486"/>
      <c r="D76" s="2487"/>
      <c r="E76" s="2487"/>
      <c r="F76" s="2487"/>
      <c r="G76" s="2488"/>
      <c r="H76" s="2496" t="s">
        <v>69</v>
      </c>
      <c r="I76" s="2497"/>
      <c r="J76" s="2498"/>
      <c r="K76" s="2489"/>
      <c r="L76" s="2499"/>
      <c r="M76" s="2499"/>
      <c r="N76" s="2499"/>
      <c r="O76" s="2490"/>
    </row>
    <row r="77" spans="1:15" ht="15.75" x14ac:dyDescent="0.25">
      <c r="A77" s="1096" t="s">
        <v>71</v>
      </c>
      <c r="B77" s="1097"/>
      <c r="C77" s="1097"/>
      <c r="D77" s="1097"/>
      <c r="E77" s="1097"/>
      <c r="F77" s="1098"/>
      <c r="G77" s="1099" t="s">
        <v>72</v>
      </c>
      <c r="H77" s="1099"/>
      <c r="I77" s="1099"/>
      <c r="J77" s="1099"/>
      <c r="K77" s="1099"/>
      <c r="L77" s="1099"/>
      <c r="M77" s="1099"/>
      <c r="N77" s="1099"/>
      <c r="O77" s="1099"/>
    </row>
    <row r="78" spans="1:15" x14ac:dyDescent="0.25">
      <c r="A78" s="1100"/>
      <c r="B78" s="1101"/>
      <c r="C78" s="1101"/>
      <c r="D78" s="1101"/>
      <c r="E78" s="1101"/>
      <c r="F78" s="1101"/>
      <c r="G78" s="1104"/>
      <c r="H78" s="1104"/>
      <c r="I78" s="1104"/>
      <c r="J78" s="1104"/>
      <c r="K78" s="1104"/>
      <c r="L78" s="1104"/>
      <c r="M78" s="1104"/>
      <c r="N78" s="1104"/>
      <c r="O78" s="1104"/>
    </row>
    <row r="79" spans="1:15" x14ac:dyDescent="0.25">
      <c r="A79" s="1102"/>
      <c r="B79" s="1103"/>
      <c r="C79" s="1103"/>
      <c r="D79" s="1103"/>
      <c r="E79" s="1103"/>
      <c r="F79" s="1103"/>
      <c r="G79" s="1104"/>
      <c r="H79" s="1104"/>
      <c r="I79" s="1104"/>
      <c r="J79" s="1104"/>
      <c r="K79" s="1104"/>
      <c r="L79" s="1104"/>
      <c r="M79" s="1104"/>
      <c r="N79" s="1104"/>
      <c r="O79" s="1104"/>
    </row>
    <row r="80" spans="1:15" ht="15.75" x14ac:dyDescent="0.25">
      <c r="A80" s="1096" t="s">
        <v>75</v>
      </c>
      <c r="B80" s="1097"/>
      <c r="C80" s="1097"/>
      <c r="D80" s="1097"/>
      <c r="E80" s="1097"/>
      <c r="F80" s="1097"/>
      <c r="G80" s="1099" t="s">
        <v>76</v>
      </c>
      <c r="H80" s="1099"/>
      <c r="I80" s="1099"/>
      <c r="J80" s="1099"/>
      <c r="K80" s="1099"/>
      <c r="L80" s="1099"/>
      <c r="M80" s="1099"/>
      <c r="N80" s="1099"/>
      <c r="O80" s="1099"/>
    </row>
    <row r="81" spans="1:15" x14ac:dyDescent="0.25">
      <c r="A81" s="1123"/>
      <c r="B81" s="1123"/>
      <c r="C81" s="1123"/>
      <c r="D81" s="1123"/>
      <c r="E81" s="1123"/>
      <c r="F81" s="1123"/>
      <c r="G81" s="1123"/>
      <c r="H81" s="1123"/>
      <c r="I81" s="1123"/>
      <c r="J81" s="1123"/>
      <c r="K81" s="1123"/>
      <c r="L81" s="1123"/>
      <c r="M81" s="1123"/>
      <c r="N81" s="1123"/>
      <c r="O81" s="1123"/>
    </row>
    <row r="82" spans="1:15" x14ac:dyDescent="0.25">
      <c r="A82" s="1123"/>
      <c r="B82" s="1123"/>
      <c r="C82" s="1123"/>
      <c r="D82" s="1123"/>
      <c r="E82" s="1123"/>
      <c r="F82" s="1123"/>
      <c r="G82" s="1123"/>
      <c r="H82" s="1123"/>
      <c r="I82" s="1123"/>
      <c r="J82" s="1123"/>
      <c r="K82" s="1123"/>
      <c r="L82" s="1123"/>
      <c r="M82" s="1123"/>
      <c r="N82" s="1123"/>
      <c r="O82" s="1123"/>
    </row>
    <row r="83" spans="1:15" x14ac:dyDescent="0.25">
      <c r="A83" s="56"/>
      <c r="B83" s="56"/>
      <c r="C83" s="56"/>
      <c r="D83" s="151"/>
      <c r="E83" s="152"/>
      <c r="F83" s="152"/>
      <c r="G83" s="152"/>
      <c r="H83" s="152"/>
      <c r="I83" s="152"/>
      <c r="J83" s="152"/>
      <c r="K83" s="152"/>
      <c r="L83" s="152"/>
      <c r="M83" s="152"/>
      <c r="N83" s="152"/>
      <c r="O83" s="153"/>
    </row>
    <row r="84" spans="1:15" ht="15.75" x14ac:dyDescent="0.25">
      <c r="A84" s="199"/>
      <c r="B84" s="199"/>
      <c r="C84" s="193"/>
      <c r="D84" s="2479" t="s">
        <v>125</v>
      </c>
      <c r="E84" s="2506"/>
      <c r="F84" s="2506"/>
      <c r="G84" s="2506"/>
      <c r="H84" s="2506"/>
      <c r="I84" s="2506"/>
      <c r="J84" s="2506"/>
      <c r="K84" s="2506"/>
      <c r="L84" s="2506"/>
      <c r="M84" s="2506"/>
      <c r="N84" s="2506"/>
      <c r="O84" s="2495"/>
    </row>
    <row r="85" spans="1:15" ht="15.75" x14ac:dyDescent="0.25">
      <c r="A85" s="193"/>
      <c r="B85" s="194"/>
      <c r="C85" s="199"/>
      <c r="D85" s="206" t="s">
        <v>78</v>
      </c>
      <c r="E85" s="206" t="s">
        <v>79</v>
      </c>
      <c r="F85" s="206" t="s">
        <v>80</v>
      </c>
      <c r="G85" s="206" t="s">
        <v>81</v>
      </c>
      <c r="H85" s="206" t="s">
        <v>82</v>
      </c>
      <c r="I85" s="206" t="s">
        <v>83</v>
      </c>
      <c r="J85" s="206" t="s">
        <v>84</v>
      </c>
      <c r="K85" s="206" t="s">
        <v>85</v>
      </c>
      <c r="L85" s="206" t="s">
        <v>86</v>
      </c>
      <c r="M85" s="206" t="s">
        <v>87</v>
      </c>
      <c r="N85" s="206" t="s">
        <v>88</v>
      </c>
      <c r="O85" s="206" t="s">
        <v>89</v>
      </c>
    </row>
    <row r="86" spans="1:15" ht="15.75" x14ac:dyDescent="0.25">
      <c r="A86" s="1050" t="s">
        <v>90</v>
      </c>
      <c r="B86" s="1050"/>
      <c r="C86" s="1050"/>
      <c r="D86" s="147"/>
      <c r="E86" s="147"/>
      <c r="F86" s="147"/>
      <c r="G86" s="147"/>
      <c r="H86" s="147"/>
      <c r="I86" s="147"/>
      <c r="J86" s="147"/>
      <c r="K86" s="147"/>
      <c r="L86" s="147"/>
      <c r="M86" s="147"/>
      <c r="N86" s="147"/>
      <c r="O86" s="147"/>
    </row>
    <row r="87" spans="1:15" ht="15.75" x14ac:dyDescent="0.25">
      <c r="A87" s="1051" t="s">
        <v>91</v>
      </c>
      <c r="B87" s="1051"/>
      <c r="C87" s="1051"/>
      <c r="D87" s="32"/>
      <c r="E87" s="32"/>
      <c r="F87" s="32"/>
      <c r="G87" s="32"/>
      <c r="H87" s="32"/>
      <c r="I87" s="32"/>
      <c r="J87" s="32"/>
      <c r="K87" s="32"/>
      <c r="L87" s="32"/>
      <c r="M87" s="32"/>
      <c r="N87" s="32"/>
      <c r="O87" s="32"/>
    </row>
    <row r="88" spans="1:15" x14ac:dyDescent="0.25">
      <c r="A88" s="2561" t="s">
        <v>440</v>
      </c>
      <c r="B88" s="2550"/>
      <c r="C88" s="2550"/>
      <c r="D88" s="2550"/>
      <c r="E88" s="2550"/>
      <c r="F88" s="2550"/>
      <c r="G88" s="2550"/>
      <c r="H88" s="2550"/>
      <c r="I88" s="2550"/>
      <c r="J88" s="2550"/>
      <c r="K88" s="2550"/>
      <c r="L88" s="2550"/>
      <c r="M88" s="2550"/>
      <c r="N88" s="2550"/>
      <c r="O88" s="2551"/>
    </row>
    <row r="89" spans="1:15" x14ac:dyDescent="0.25">
      <c r="A89" s="2582"/>
      <c r="B89" s="2553"/>
      <c r="C89" s="2553"/>
      <c r="D89" s="2553"/>
      <c r="E89" s="2553"/>
      <c r="F89" s="2553"/>
      <c r="G89" s="2553"/>
      <c r="H89" s="2553"/>
      <c r="I89" s="2553"/>
      <c r="J89" s="2553"/>
      <c r="K89" s="2553"/>
      <c r="L89" s="2553"/>
      <c r="M89" s="2553"/>
      <c r="N89" s="2553"/>
      <c r="O89" s="2554"/>
    </row>
    <row r="90" spans="1:15" x14ac:dyDescent="0.25">
      <c r="A90" s="2553"/>
      <c r="B90" s="2553"/>
      <c r="C90" s="2553"/>
      <c r="D90" s="2553"/>
      <c r="E90" s="2553"/>
      <c r="F90" s="2553"/>
      <c r="G90" s="2553"/>
      <c r="H90" s="2553"/>
      <c r="I90" s="2553"/>
      <c r="J90" s="2553"/>
      <c r="K90" s="2553"/>
      <c r="L90" s="2553"/>
      <c r="M90" s="2553"/>
      <c r="N90" s="2553"/>
      <c r="O90" s="2554"/>
    </row>
    <row r="91" spans="1:15" x14ac:dyDescent="0.25">
      <c r="A91" s="2581" t="s">
        <v>441</v>
      </c>
      <c r="B91" s="2571"/>
      <c r="C91" s="2571"/>
      <c r="D91" s="2571"/>
      <c r="E91" s="2571"/>
      <c r="F91" s="2571"/>
      <c r="G91" s="2571"/>
      <c r="H91" s="2571"/>
      <c r="I91" s="2571"/>
      <c r="J91" s="2571"/>
      <c r="K91" s="2571"/>
      <c r="L91" s="2571"/>
      <c r="M91" s="2571"/>
      <c r="N91" s="2571"/>
      <c r="O91" s="2571"/>
    </row>
    <row r="92" spans="1:15" x14ac:dyDescent="0.25">
      <c r="A92" s="2581" t="s">
        <v>442</v>
      </c>
      <c r="B92" s="2571"/>
      <c r="C92" s="2571"/>
      <c r="D92" s="2571"/>
      <c r="E92" s="2571"/>
      <c r="F92" s="2571"/>
      <c r="G92" s="2571"/>
      <c r="H92" s="2571"/>
      <c r="I92" s="2571"/>
      <c r="J92" s="2571"/>
      <c r="K92" s="2571"/>
      <c r="L92" s="2571"/>
      <c r="M92" s="2571"/>
      <c r="N92" s="2571"/>
      <c r="O92" s="2571"/>
    </row>
    <row r="93" spans="1:15" ht="31.5" x14ac:dyDescent="0.25">
      <c r="A93" s="197" t="s">
        <v>129</v>
      </c>
      <c r="B93" s="2525" t="s">
        <v>443</v>
      </c>
      <c r="C93" s="2526"/>
      <c r="D93" s="2526"/>
      <c r="E93" s="2526"/>
      <c r="F93" s="2526"/>
      <c r="G93" s="2526"/>
      <c r="H93" s="2526"/>
      <c r="I93" s="2526"/>
      <c r="J93" s="2527"/>
      <c r="K93" s="2548" t="s">
        <v>11</v>
      </c>
      <c r="L93" s="2548"/>
      <c r="M93" s="2548"/>
      <c r="N93" s="2548"/>
      <c r="O93" s="154">
        <v>0.6</v>
      </c>
    </row>
    <row r="94" spans="1:15" ht="15.75" x14ac:dyDescent="0.25">
      <c r="A94" s="198"/>
      <c r="B94" s="199"/>
      <c r="C94" s="200"/>
      <c r="D94" s="200"/>
      <c r="E94" s="200"/>
      <c r="F94" s="200"/>
      <c r="G94" s="200"/>
      <c r="H94" s="200"/>
      <c r="I94" s="200"/>
      <c r="J94" s="200"/>
      <c r="K94" s="200"/>
      <c r="L94" s="200"/>
      <c r="M94" s="200"/>
      <c r="N94" s="200"/>
      <c r="O94" s="198"/>
    </row>
    <row r="95" spans="1:15" ht="31.5" x14ac:dyDescent="0.25">
      <c r="A95" s="197" t="s">
        <v>12</v>
      </c>
      <c r="B95" s="2525" t="s">
        <v>444</v>
      </c>
      <c r="C95" s="2526"/>
      <c r="D95" s="2526"/>
      <c r="E95" s="2526"/>
      <c r="F95" s="2526"/>
      <c r="G95" s="2526"/>
      <c r="H95" s="2526"/>
      <c r="I95" s="2526"/>
      <c r="J95" s="2526"/>
      <c r="K95" s="2526"/>
      <c r="L95" s="2526"/>
      <c r="M95" s="2526"/>
      <c r="N95" s="2526"/>
      <c r="O95" s="2527"/>
    </row>
    <row r="96" spans="1:15" ht="15.75" x14ac:dyDescent="0.25">
      <c r="A96" s="198"/>
      <c r="B96" s="199"/>
      <c r="C96" s="200"/>
      <c r="D96" s="200"/>
      <c r="E96" s="200"/>
      <c r="F96" s="200"/>
      <c r="G96" s="200"/>
      <c r="H96" s="200"/>
      <c r="I96" s="200"/>
      <c r="J96" s="200"/>
      <c r="K96" s="200"/>
      <c r="L96" s="200"/>
      <c r="M96" s="200"/>
      <c r="N96" s="200"/>
      <c r="O96" s="198"/>
    </row>
    <row r="97" spans="1:15" x14ac:dyDescent="0.25">
      <c r="A97" s="2528" t="s">
        <v>17</v>
      </c>
      <c r="B97" s="2529"/>
      <c r="C97" s="2529"/>
      <c r="D97" s="2530"/>
      <c r="E97" s="2514" t="s">
        <v>410</v>
      </c>
      <c r="F97" s="2515"/>
      <c r="G97" s="2515"/>
      <c r="H97" s="2516"/>
      <c r="I97" s="759">
        <v>0.1</v>
      </c>
      <c r="J97" s="2528" t="s">
        <v>19</v>
      </c>
      <c r="K97" s="2530"/>
      <c r="L97" s="1573" t="s">
        <v>445</v>
      </c>
      <c r="M97" s="2517"/>
      <c r="N97" s="2518"/>
      <c r="O97" s="756">
        <v>0.6</v>
      </c>
    </row>
    <row r="98" spans="1:15" x14ac:dyDescent="0.25">
      <c r="A98" s="2531"/>
      <c r="B98" s="2532"/>
      <c r="C98" s="2532"/>
      <c r="D98" s="2533"/>
      <c r="E98" s="2514" t="s">
        <v>446</v>
      </c>
      <c r="F98" s="2515"/>
      <c r="G98" s="2515"/>
      <c r="H98" s="2516"/>
      <c r="I98" s="753">
        <v>0.5</v>
      </c>
      <c r="J98" s="2531"/>
      <c r="K98" s="2533"/>
      <c r="L98" s="1573" t="s">
        <v>411</v>
      </c>
      <c r="M98" s="2517"/>
      <c r="N98" s="2518"/>
      <c r="O98" s="756">
        <v>0.1</v>
      </c>
    </row>
    <row r="99" spans="1:15" x14ac:dyDescent="0.25">
      <c r="A99" s="2531"/>
      <c r="B99" s="2532"/>
      <c r="C99" s="2532"/>
      <c r="D99" s="2533"/>
      <c r="E99" s="2514" t="s">
        <v>416</v>
      </c>
      <c r="F99" s="2515"/>
      <c r="G99" s="2515"/>
      <c r="H99" s="2516"/>
      <c r="I99" s="753">
        <v>0.05</v>
      </c>
      <c r="J99" s="2531"/>
      <c r="K99" s="2533"/>
      <c r="L99" s="1573" t="s">
        <v>447</v>
      </c>
      <c r="M99" s="2517"/>
      <c r="N99" s="2518"/>
      <c r="O99" s="756">
        <v>0.5</v>
      </c>
    </row>
    <row r="100" spans="1:15" x14ac:dyDescent="0.25">
      <c r="A100" s="2531"/>
      <c r="B100" s="2532"/>
      <c r="C100" s="2532"/>
      <c r="D100" s="2533"/>
      <c r="E100" s="2514" t="s">
        <v>448</v>
      </c>
      <c r="F100" s="2515"/>
      <c r="G100" s="2515"/>
      <c r="H100" s="2516"/>
      <c r="I100" s="753">
        <v>0.6</v>
      </c>
      <c r="J100" s="2531"/>
      <c r="K100" s="2533"/>
      <c r="L100" s="1573" t="s">
        <v>449</v>
      </c>
      <c r="M100" s="2517"/>
      <c r="N100" s="2518"/>
      <c r="O100" s="756">
        <v>0.5</v>
      </c>
    </row>
    <row r="101" spans="1:15" x14ac:dyDescent="0.25">
      <c r="A101" s="2531"/>
      <c r="B101" s="2532"/>
      <c r="C101" s="2532"/>
      <c r="D101" s="2533"/>
      <c r="E101" s="2514" t="s">
        <v>450</v>
      </c>
      <c r="F101" s="2515"/>
      <c r="G101" s="2515"/>
      <c r="H101" s="2516"/>
      <c r="I101" s="753">
        <v>0.6</v>
      </c>
      <c r="J101" s="2531"/>
      <c r="K101" s="2533"/>
      <c r="L101" s="1573" t="s">
        <v>413</v>
      </c>
      <c r="M101" s="2519"/>
      <c r="N101" s="2520"/>
      <c r="O101" s="756">
        <v>0.1</v>
      </c>
    </row>
    <row r="102" spans="1:15" x14ac:dyDescent="0.25">
      <c r="A102" s="2531"/>
      <c r="B102" s="2532"/>
      <c r="C102" s="2532"/>
      <c r="D102" s="2533"/>
      <c r="E102" s="2514" t="s">
        <v>418</v>
      </c>
      <c r="F102" s="2515"/>
      <c r="G102" s="2515"/>
      <c r="H102" s="2516"/>
      <c r="I102" s="753">
        <v>0.05</v>
      </c>
      <c r="J102" s="2531"/>
      <c r="K102" s="2533"/>
      <c r="L102" s="1573" t="s">
        <v>451</v>
      </c>
      <c r="M102" s="2517"/>
      <c r="N102" s="2518"/>
      <c r="O102" s="756">
        <v>0.6</v>
      </c>
    </row>
    <row r="103" spans="1:15" x14ac:dyDescent="0.25">
      <c r="A103" s="2531"/>
      <c r="B103" s="2532"/>
      <c r="C103" s="2532"/>
      <c r="D103" s="2533"/>
      <c r="E103" s="2514" t="s">
        <v>452</v>
      </c>
      <c r="F103" s="2515"/>
      <c r="G103" s="2515"/>
      <c r="H103" s="2516"/>
      <c r="I103" s="753">
        <v>0.25</v>
      </c>
      <c r="J103" s="2531"/>
      <c r="K103" s="2533"/>
      <c r="L103" s="1573" t="s">
        <v>424</v>
      </c>
      <c r="M103" s="2519"/>
      <c r="N103" s="2520"/>
      <c r="O103" s="756">
        <v>0.25</v>
      </c>
    </row>
    <row r="104" spans="1:15" x14ac:dyDescent="0.25">
      <c r="A104" s="2531"/>
      <c r="B104" s="2532"/>
      <c r="C104" s="2532"/>
      <c r="D104" s="2533"/>
      <c r="E104" s="2514" t="s">
        <v>452</v>
      </c>
      <c r="F104" s="2515"/>
      <c r="G104" s="2515"/>
      <c r="H104" s="2516"/>
      <c r="I104" s="753">
        <v>0.25</v>
      </c>
      <c r="J104" s="2531"/>
      <c r="K104" s="2533"/>
      <c r="L104" s="1573" t="s">
        <v>453</v>
      </c>
      <c r="M104" s="2519"/>
      <c r="N104" s="2520"/>
      <c r="O104" s="756">
        <v>0.5</v>
      </c>
    </row>
    <row r="105" spans="1:15" x14ac:dyDescent="0.25">
      <c r="A105" s="2531"/>
      <c r="B105" s="2532"/>
      <c r="C105" s="2532"/>
      <c r="D105" s="2533"/>
      <c r="E105" s="2514"/>
      <c r="F105" s="2515"/>
      <c r="G105" s="2515"/>
      <c r="H105" s="2516"/>
      <c r="I105" s="202"/>
      <c r="J105" s="2531"/>
      <c r="K105" s="2533"/>
      <c r="L105" s="1573" t="s">
        <v>415</v>
      </c>
      <c r="M105" s="2519"/>
      <c r="N105" s="2520"/>
      <c r="O105" s="756">
        <v>0.1</v>
      </c>
    </row>
    <row r="106" spans="1:15" x14ac:dyDescent="0.25">
      <c r="A106" s="2531"/>
      <c r="B106" s="2532"/>
      <c r="C106" s="2532"/>
      <c r="D106" s="2533"/>
      <c r="E106" s="2514"/>
      <c r="F106" s="2515"/>
      <c r="G106" s="2515"/>
      <c r="H106" s="2516"/>
      <c r="I106" s="202"/>
      <c r="J106" s="2531"/>
      <c r="K106" s="2533"/>
      <c r="L106" s="1573" t="s">
        <v>454</v>
      </c>
      <c r="M106" s="2519"/>
      <c r="N106" s="2520"/>
      <c r="O106" s="756">
        <v>0.5</v>
      </c>
    </row>
    <row r="107" spans="1:15" x14ac:dyDescent="0.25">
      <c r="A107" s="2531"/>
      <c r="B107" s="2532"/>
      <c r="C107" s="2532"/>
      <c r="D107" s="2533"/>
      <c r="E107" s="2514"/>
      <c r="F107" s="2515"/>
      <c r="G107" s="2515"/>
      <c r="H107" s="2516"/>
      <c r="I107" s="202"/>
      <c r="J107" s="2531"/>
      <c r="K107" s="2533"/>
      <c r="L107" s="1573" t="s">
        <v>455</v>
      </c>
      <c r="M107" s="2519"/>
      <c r="N107" s="2520"/>
      <c r="O107" s="756">
        <v>0.5</v>
      </c>
    </row>
    <row r="108" spans="1:15" x14ac:dyDescent="0.25">
      <c r="A108" s="2531"/>
      <c r="B108" s="2532"/>
      <c r="C108" s="2532"/>
      <c r="D108" s="2533"/>
      <c r="E108" s="2514"/>
      <c r="F108" s="2515"/>
      <c r="G108" s="2515"/>
      <c r="H108" s="2516"/>
      <c r="I108" s="202"/>
      <c r="J108" s="2531"/>
      <c r="K108" s="2533"/>
      <c r="L108" s="1573" t="s">
        <v>417</v>
      </c>
      <c r="M108" s="2519"/>
      <c r="N108" s="2520"/>
      <c r="O108" s="756">
        <v>0.1</v>
      </c>
    </row>
    <row r="109" spans="1:15" x14ac:dyDescent="0.25">
      <c r="A109" s="2531"/>
      <c r="B109" s="2532"/>
      <c r="C109" s="2532"/>
      <c r="D109" s="2533"/>
      <c r="E109" s="2514"/>
      <c r="F109" s="2515"/>
      <c r="G109" s="2515"/>
      <c r="H109" s="2516"/>
      <c r="I109" s="202"/>
      <c r="J109" s="2531"/>
      <c r="K109" s="2533"/>
      <c r="L109" s="1573" t="s">
        <v>456</v>
      </c>
      <c r="M109" s="2517"/>
      <c r="N109" s="2518"/>
      <c r="O109" s="756">
        <v>0.5</v>
      </c>
    </row>
    <row r="110" spans="1:15" x14ac:dyDescent="0.25">
      <c r="A110" s="2531"/>
      <c r="B110" s="2532"/>
      <c r="C110" s="2532"/>
      <c r="D110" s="2533"/>
      <c r="E110" s="2514"/>
      <c r="F110" s="2515"/>
      <c r="G110" s="2515"/>
      <c r="H110" s="2516"/>
      <c r="I110" s="202"/>
      <c r="J110" s="2531"/>
      <c r="K110" s="2533"/>
      <c r="L110" s="1573" t="s">
        <v>457</v>
      </c>
      <c r="M110" s="2517"/>
      <c r="N110" s="2518"/>
      <c r="O110" s="756">
        <v>0.4</v>
      </c>
    </row>
    <row r="111" spans="1:15" ht="15.75" x14ac:dyDescent="0.25">
      <c r="A111" s="2531"/>
      <c r="B111" s="2532"/>
      <c r="C111" s="2532"/>
      <c r="D111" s="2533"/>
      <c r="E111" s="2514"/>
      <c r="F111" s="2515"/>
      <c r="G111" s="2515"/>
      <c r="H111" s="2516"/>
      <c r="I111" s="202"/>
      <c r="J111" s="2531"/>
      <c r="K111" s="2533"/>
      <c r="L111" s="224"/>
      <c r="M111" s="225"/>
      <c r="N111" s="225"/>
      <c r="O111" s="224"/>
    </row>
    <row r="112" spans="1:15" ht="15.75" x14ac:dyDescent="0.25">
      <c r="A112" s="2531"/>
      <c r="B112" s="2532"/>
      <c r="C112" s="2532"/>
      <c r="D112" s="2533"/>
      <c r="E112" s="2514"/>
      <c r="F112" s="2515"/>
      <c r="G112" s="2515"/>
      <c r="H112" s="2516"/>
      <c r="I112" s="202"/>
      <c r="J112" s="2531"/>
      <c r="K112" s="2533"/>
      <c r="L112" s="224"/>
      <c r="M112" s="225"/>
      <c r="N112" s="225"/>
      <c r="O112" s="224"/>
    </row>
    <row r="113" spans="1:15" x14ac:dyDescent="0.25">
      <c r="A113" s="2534"/>
      <c r="B113" s="2535"/>
      <c r="C113" s="2535"/>
      <c r="D113" s="2536"/>
      <c r="E113" s="2514"/>
      <c r="F113" s="2515"/>
      <c r="G113" s="2515"/>
      <c r="H113" s="2516"/>
      <c r="I113" s="202"/>
      <c r="J113" s="2534"/>
      <c r="K113" s="2536"/>
      <c r="L113" s="2514"/>
      <c r="M113" s="2515"/>
      <c r="N113" s="2516"/>
      <c r="O113" s="202"/>
    </row>
    <row r="114" spans="1:15" ht="15.75" x14ac:dyDescent="0.25">
      <c r="A114" s="198"/>
      <c r="B114" s="199"/>
      <c r="C114" s="200"/>
      <c r="D114" s="200"/>
      <c r="E114" s="200"/>
      <c r="F114" s="200"/>
      <c r="G114" s="200"/>
      <c r="H114" s="200"/>
      <c r="I114" s="200"/>
      <c r="J114" s="200"/>
      <c r="K114" s="200"/>
      <c r="L114" s="200"/>
      <c r="M114" s="200"/>
      <c r="N114" s="200"/>
      <c r="O114" s="198"/>
    </row>
    <row r="115" spans="1:15" ht="15.75" x14ac:dyDescent="0.25">
      <c r="A115" s="198"/>
      <c r="B115" s="199"/>
      <c r="C115" s="200"/>
      <c r="D115" s="200"/>
      <c r="E115" s="200"/>
      <c r="F115" s="200"/>
      <c r="G115" s="200"/>
      <c r="H115" s="200"/>
      <c r="I115" s="200"/>
      <c r="J115" s="200"/>
      <c r="K115" s="200"/>
      <c r="L115" s="200"/>
      <c r="M115" s="200"/>
      <c r="N115" s="200"/>
      <c r="O115" s="198"/>
    </row>
    <row r="116" spans="1:15" ht="63" x14ac:dyDescent="0.25">
      <c r="A116" s="205" t="s">
        <v>48</v>
      </c>
      <c r="B116" s="206" t="s">
        <v>49</v>
      </c>
      <c r="C116" s="487" t="s">
        <v>50</v>
      </c>
      <c r="D116" s="487" t="s">
        <v>51</v>
      </c>
      <c r="E116" s="205" t="s">
        <v>52</v>
      </c>
      <c r="F116" s="2513" t="s">
        <v>53</v>
      </c>
      <c r="G116" s="2513"/>
      <c r="H116" s="2513" t="s">
        <v>54</v>
      </c>
      <c r="I116" s="2513"/>
      <c r="J116" s="206" t="s">
        <v>55</v>
      </c>
      <c r="K116" s="2513" t="s">
        <v>56</v>
      </c>
      <c r="L116" s="2513"/>
      <c r="M116" s="2479" t="s">
        <v>57</v>
      </c>
      <c r="N116" s="2480"/>
      <c r="O116" s="2481"/>
    </row>
    <row r="117" spans="1:15" ht="75" x14ac:dyDescent="0.25">
      <c r="A117" s="207" t="s">
        <v>58</v>
      </c>
      <c r="B117" s="208">
        <v>50</v>
      </c>
      <c r="C117" s="209" t="s">
        <v>458</v>
      </c>
      <c r="D117" s="209"/>
      <c r="E117" s="209"/>
      <c r="F117" s="2502"/>
      <c r="G117" s="2502"/>
      <c r="H117" s="2489" t="s">
        <v>459</v>
      </c>
      <c r="I117" s="2490"/>
      <c r="J117" s="210">
        <v>148</v>
      </c>
      <c r="K117" s="2544" t="s">
        <v>429</v>
      </c>
      <c r="L117" s="2544"/>
      <c r="M117" s="2509" t="s">
        <v>430</v>
      </c>
      <c r="N117" s="2509"/>
      <c r="O117" s="2509"/>
    </row>
    <row r="118" spans="1:15" ht="47.25" x14ac:dyDescent="0.25">
      <c r="A118" s="207" t="s">
        <v>58</v>
      </c>
      <c r="B118" s="212"/>
      <c r="C118" s="213" t="s">
        <v>460</v>
      </c>
      <c r="D118" s="209"/>
      <c r="E118" s="209"/>
      <c r="F118" s="214"/>
      <c r="G118" s="215"/>
      <c r="H118" s="2489" t="s">
        <v>460</v>
      </c>
      <c r="I118" s="2490"/>
      <c r="J118" s="210">
        <v>148</v>
      </c>
      <c r="K118" s="2544" t="s">
        <v>429</v>
      </c>
      <c r="L118" s="2544"/>
      <c r="M118" s="2509" t="s">
        <v>430</v>
      </c>
      <c r="N118" s="2509"/>
      <c r="O118" s="2509"/>
    </row>
    <row r="119" spans="1:15" ht="15.75" x14ac:dyDescent="0.25">
      <c r="A119" s="2494" t="s">
        <v>67</v>
      </c>
      <c r="B119" s="2495"/>
      <c r="C119" s="2486"/>
      <c r="D119" s="2487"/>
      <c r="E119" s="2487"/>
      <c r="F119" s="2487"/>
      <c r="G119" s="2488"/>
      <c r="H119" s="2496" t="s">
        <v>69</v>
      </c>
      <c r="I119" s="2511"/>
      <c r="J119" s="2512"/>
      <c r="K119" s="2499"/>
      <c r="L119" s="2499"/>
      <c r="M119" s="2499"/>
      <c r="N119" s="2499"/>
      <c r="O119" s="2490"/>
    </row>
    <row r="120" spans="1:15" ht="15.75" x14ac:dyDescent="0.25">
      <c r="A120" s="1096" t="s">
        <v>71</v>
      </c>
      <c r="B120" s="1097"/>
      <c r="C120" s="1097"/>
      <c r="D120" s="1097"/>
      <c r="E120" s="1097"/>
      <c r="F120" s="1098"/>
      <c r="G120" s="1099" t="s">
        <v>72</v>
      </c>
      <c r="H120" s="1099"/>
      <c r="I120" s="1099"/>
      <c r="J120" s="1099"/>
      <c r="K120" s="1099"/>
      <c r="L120" s="1099"/>
      <c r="M120" s="1099"/>
      <c r="N120" s="1099"/>
      <c r="O120" s="1099"/>
    </row>
    <row r="121" spans="1:15" x14ac:dyDescent="0.25">
      <c r="A121" s="1100"/>
      <c r="B121" s="1101"/>
      <c r="C121" s="1101"/>
      <c r="D121" s="1101"/>
      <c r="E121" s="1101"/>
      <c r="F121" s="1101"/>
      <c r="G121" s="1104"/>
      <c r="H121" s="1104"/>
      <c r="I121" s="1104"/>
      <c r="J121" s="1104"/>
      <c r="K121" s="1104"/>
      <c r="L121" s="1104"/>
      <c r="M121" s="1104"/>
      <c r="N121" s="1104"/>
      <c r="O121" s="1104"/>
    </row>
    <row r="122" spans="1:15" x14ac:dyDescent="0.25">
      <c r="A122" s="1102"/>
      <c r="B122" s="1103"/>
      <c r="C122" s="1103"/>
      <c r="D122" s="1103"/>
      <c r="E122" s="1103"/>
      <c r="F122" s="1103"/>
      <c r="G122" s="1104"/>
      <c r="H122" s="1104"/>
      <c r="I122" s="1104"/>
      <c r="J122" s="1104"/>
      <c r="K122" s="1104"/>
      <c r="L122" s="1104"/>
      <c r="M122" s="1104"/>
      <c r="N122" s="1104"/>
      <c r="O122" s="1104"/>
    </row>
    <row r="123" spans="1:15" ht="15.75" x14ac:dyDescent="0.25">
      <c r="A123" s="1096" t="s">
        <v>75</v>
      </c>
      <c r="B123" s="1097"/>
      <c r="C123" s="1097"/>
      <c r="D123" s="1097"/>
      <c r="E123" s="1097"/>
      <c r="F123" s="1097"/>
      <c r="G123" s="1099" t="s">
        <v>76</v>
      </c>
      <c r="H123" s="1099"/>
      <c r="I123" s="1099"/>
      <c r="J123" s="1099"/>
      <c r="K123" s="1099"/>
      <c r="L123" s="1099"/>
      <c r="M123" s="1099"/>
      <c r="N123" s="1099"/>
      <c r="O123" s="1099"/>
    </row>
    <row r="124" spans="1:15" x14ac:dyDescent="0.25">
      <c r="A124" s="1123"/>
      <c r="B124" s="1123"/>
      <c r="C124" s="1123"/>
      <c r="D124" s="1123"/>
      <c r="E124" s="1123"/>
      <c r="F124" s="1123"/>
      <c r="G124" s="1123"/>
      <c r="H124" s="1123"/>
      <c r="I124" s="1123"/>
      <c r="J124" s="1123"/>
      <c r="K124" s="1123"/>
      <c r="L124" s="1123"/>
      <c r="M124" s="1123"/>
      <c r="N124" s="1123"/>
      <c r="O124" s="1123"/>
    </row>
    <row r="125" spans="1:15" x14ac:dyDescent="0.25">
      <c r="A125" s="1123"/>
      <c r="B125" s="1123"/>
      <c r="C125" s="1123"/>
      <c r="D125" s="1123"/>
      <c r="E125" s="1123"/>
      <c r="F125" s="1123"/>
      <c r="G125" s="1123"/>
      <c r="H125" s="1123"/>
      <c r="I125" s="1123"/>
      <c r="J125" s="1123"/>
      <c r="K125" s="1123"/>
      <c r="L125" s="1123"/>
      <c r="M125" s="1123"/>
      <c r="N125" s="1123"/>
      <c r="O125" s="1123"/>
    </row>
    <row r="126" spans="1:15" ht="15.75" x14ac:dyDescent="0.25">
      <c r="A126" s="193"/>
      <c r="B126" s="194"/>
      <c r="C126" s="199"/>
      <c r="D126" s="199"/>
      <c r="E126" s="199"/>
      <c r="F126" s="199"/>
      <c r="G126" s="199"/>
      <c r="H126" s="199"/>
      <c r="I126" s="199"/>
      <c r="J126" s="199"/>
      <c r="K126" s="199"/>
      <c r="L126" s="199"/>
      <c r="M126" s="199"/>
      <c r="N126" s="199"/>
      <c r="O126" s="193"/>
    </row>
    <row r="127" spans="1:15" ht="15.75" x14ac:dyDescent="0.25">
      <c r="A127" s="199"/>
      <c r="B127" s="199"/>
      <c r="C127" s="193"/>
      <c r="D127" s="2494" t="s">
        <v>77</v>
      </c>
      <c r="E127" s="2506"/>
      <c r="F127" s="2506"/>
      <c r="G127" s="2506"/>
      <c r="H127" s="2506"/>
      <c r="I127" s="2506"/>
      <c r="J127" s="2506"/>
      <c r="K127" s="2506"/>
      <c r="L127" s="2506"/>
      <c r="M127" s="2506"/>
      <c r="N127" s="2506"/>
      <c r="O127" s="2495"/>
    </row>
    <row r="128" spans="1:15" ht="15.75" x14ac:dyDescent="0.25">
      <c r="A128" s="193"/>
      <c r="B128" s="194"/>
      <c r="C128" s="199"/>
      <c r="D128" s="206" t="s">
        <v>78</v>
      </c>
      <c r="E128" s="206" t="s">
        <v>79</v>
      </c>
      <c r="F128" s="206" t="s">
        <v>80</v>
      </c>
      <c r="G128" s="206" t="s">
        <v>81</v>
      </c>
      <c r="H128" s="206" t="s">
        <v>82</v>
      </c>
      <c r="I128" s="206" t="s">
        <v>83</v>
      </c>
      <c r="J128" s="206" t="s">
        <v>84</v>
      </c>
      <c r="K128" s="206" t="s">
        <v>85</v>
      </c>
      <c r="L128" s="206" t="s">
        <v>86</v>
      </c>
      <c r="M128" s="206" t="s">
        <v>87</v>
      </c>
      <c r="N128" s="206" t="s">
        <v>88</v>
      </c>
      <c r="O128" s="206" t="s">
        <v>89</v>
      </c>
    </row>
    <row r="129" spans="1:15" ht="15.75" x14ac:dyDescent="0.25">
      <c r="A129" s="1050" t="s">
        <v>90</v>
      </c>
      <c r="B129" s="1050"/>
      <c r="C129" s="1050"/>
      <c r="D129" s="147"/>
      <c r="E129" s="147"/>
      <c r="F129" s="147"/>
      <c r="G129" s="147">
        <v>8</v>
      </c>
      <c r="H129" s="147"/>
      <c r="I129" s="147"/>
      <c r="J129" s="147"/>
      <c r="K129" s="147"/>
      <c r="L129" s="147">
        <v>140</v>
      </c>
      <c r="M129" s="147"/>
      <c r="N129" s="147"/>
      <c r="O129" s="147"/>
    </row>
    <row r="130" spans="1:15" ht="15.75" x14ac:dyDescent="0.25">
      <c r="A130" s="1051" t="s">
        <v>91</v>
      </c>
      <c r="B130" s="1051"/>
      <c r="C130" s="1051"/>
      <c r="D130" s="32"/>
      <c r="E130" s="32"/>
      <c r="F130" s="32"/>
      <c r="G130" s="32">
        <v>18</v>
      </c>
      <c r="H130" s="32">
        <v>20</v>
      </c>
      <c r="I130" s="32"/>
      <c r="J130" s="32"/>
      <c r="K130" s="32"/>
      <c r="L130" s="32"/>
      <c r="M130" s="32"/>
      <c r="N130" s="32"/>
      <c r="O130" s="32"/>
    </row>
    <row r="131" spans="1:15" ht="15.75" x14ac:dyDescent="0.25">
      <c r="A131" s="193"/>
      <c r="B131" s="194"/>
      <c r="C131" s="195"/>
      <c r="D131" s="195"/>
      <c r="E131" s="195"/>
      <c r="F131" s="195"/>
      <c r="G131" s="195"/>
      <c r="H131" s="195"/>
      <c r="I131" s="195"/>
      <c r="J131" s="195"/>
      <c r="K131" s="195"/>
      <c r="L131" s="196"/>
      <c r="M131" s="196"/>
      <c r="N131" s="196"/>
      <c r="O131" s="193"/>
    </row>
    <row r="132" spans="1:15" ht="31.5" x14ac:dyDescent="0.25">
      <c r="A132" s="205" t="s">
        <v>48</v>
      </c>
      <c r="B132" s="206" t="s">
        <v>49</v>
      </c>
      <c r="C132" s="2513" t="s">
        <v>50</v>
      </c>
      <c r="D132" s="2513"/>
      <c r="E132" s="2513"/>
      <c r="F132" s="2513" t="s">
        <v>53</v>
      </c>
      <c r="G132" s="2513"/>
      <c r="H132" s="2513" t="s">
        <v>54</v>
      </c>
      <c r="I132" s="2513"/>
      <c r="J132" s="206" t="s">
        <v>55</v>
      </c>
      <c r="K132" s="2513" t="s">
        <v>56</v>
      </c>
      <c r="L132" s="2513"/>
      <c r="M132" s="2479" t="s">
        <v>57</v>
      </c>
      <c r="N132" s="2480"/>
      <c r="O132" s="2481"/>
    </row>
    <row r="133" spans="1:15" ht="31.5" x14ac:dyDescent="0.25">
      <c r="A133" s="207" t="s">
        <v>92</v>
      </c>
      <c r="B133" s="208">
        <v>50</v>
      </c>
      <c r="C133" s="2486" t="s">
        <v>431</v>
      </c>
      <c r="D133" s="2487"/>
      <c r="E133" s="2488"/>
      <c r="F133" s="2486" t="s">
        <v>432</v>
      </c>
      <c r="G133" s="2488"/>
      <c r="H133" s="2489" t="s">
        <v>95</v>
      </c>
      <c r="I133" s="2490"/>
      <c r="J133" s="210">
        <v>100</v>
      </c>
      <c r="K133" s="2544" t="s">
        <v>433</v>
      </c>
      <c r="L133" s="2544"/>
      <c r="M133" s="2509" t="s">
        <v>430</v>
      </c>
      <c r="N133" s="2509"/>
      <c r="O133" s="2509"/>
    </row>
    <row r="134" spans="1:15" ht="15.75" x14ac:dyDescent="0.25">
      <c r="A134" s="2494" t="s">
        <v>67</v>
      </c>
      <c r="B134" s="2495"/>
      <c r="C134" s="2486"/>
      <c r="D134" s="2487"/>
      <c r="E134" s="2487"/>
      <c r="F134" s="2487"/>
      <c r="G134" s="2488"/>
      <c r="H134" s="2510" t="s">
        <v>98</v>
      </c>
      <c r="I134" s="2511"/>
      <c r="J134" s="2512"/>
      <c r="K134" s="2499"/>
      <c r="L134" s="2499"/>
      <c r="M134" s="2499"/>
      <c r="N134" s="2499"/>
      <c r="O134" s="2490"/>
    </row>
    <row r="135" spans="1:15" ht="15.75" x14ac:dyDescent="0.25">
      <c r="A135" s="1096" t="s">
        <v>71</v>
      </c>
      <c r="B135" s="1097"/>
      <c r="C135" s="1097"/>
      <c r="D135" s="1097"/>
      <c r="E135" s="1097"/>
      <c r="F135" s="1098"/>
      <c r="G135" s="1099" t="s">
        <v>72</v>
      </c>
      <c r="H135" s="1099"/>
      <c r="I135" s="1099"/>
      <c r="J135" s="1099"/>
      <c r="K135" s="1099"/>
      <c r="L135" s="1099"/>
      <c r="M135" s="1099"/>
      <c r="N135" s="1099"/>
      <c r="O135" s="1099"/>
    </row>
    <row r="136" spans="1:15" x14ac:dyDescent="0.25">
      <c r="A136" s="1100"/>
      <c r="B136" s="1101"/>
      <c r="C136" s="1101"/>
      <c r="D136" s="1101"/>
      <c r="E136" s="1101"/>
      <c r="F136" s="1101"/>
      <c r="G136" s="1104"/>
      <c r="H136" s="1104"/>
      <c r="I136" s="1104"/>
      <c r="J136" s="1104"/>
      <c r="K136" s="1104"/>
      <c r="L136" s="1104"/>
      <c r="M136" s="1104"/>
      <c r="N136" s="1104"/>
      <c r="O136" s="1104"/>
    </row>
    <row r="137" spans="1:15" x14ac:dyDescent="0.25">
      <c r="A137" s="1102"/>
      <c r="B137" s="1103"/>
      <c r="C137" s="1103"/>
      <c r="D137" s="1103"/>
      <c r="E137" s="1103"/>
      <c r="F137" s="1103"/>
      <c r="G137" s="1104"/>
      <c r="H137" s="1104"/>
      <c r="I137" s="1104"/>
      <c r="J137" s="1104"/>
      <c r="K137" s="1104"/>
      <c r="L137" s="1104"/>
      <c r="M137" s="1104"/>
      <c r="N137" s="1104"/>
      <c r="O137" s="1104"/>
    </row>
    <row r="138" spans="1:15" ht="15.75" x14ac:dyDescent="0.25">
      <c r="A138" s="1096" t="s">
        <v>75</v>
      </c>
      <c r="B138" s="1097"/>
      <c r="C138" s="1097"/>
      <c r="D138" s="1097"/>
      <c r="E138" s="1097"/>
      <c r="F138" s="1097"/>
      <c r="G138" s="1099" t="s">
        <v>76</v>
      </c>
      <c r="H138" s="1099"/>
      <c r="I138" s="1099"/>
      <c r="J138" s="1099"/>
      <c r="K138" s="1099"/>
      <c r="L138" s="1099"/>
      <c r="M138" s="1099"/>
      <c r="N138" s="1099"/>
      <c r="O138" s="1099"/>
    </row>
    <row r="139" spans="1:15" x14ac:dyDescent="0.25">
      <c r="A139" s="1123"/>
      <c r="B139" s="1123"/>
      <c r="C139" s="1123"/>
      <c r="D139" s="1123"/>
      <c r="E139" s="1123"/>
      <c r="F139" s="1123"/>
      <c r="G139" s="1123"/>
      <c r="H139" s="1123"/>
      <c r="I139" s="1123"/>
      <c r="J139" s="1123"/>
      <c r="K139" s="1123"/>
      <c r="L139" s="1123"/>
      <c r="M139" s="1123"/>
      <c r="N139" s="1123"/>
      <c r="O139" s="1123"/>
    </row>
    <row r="140" spans="1:15" x14ac:dyDescent="0.25">
      <c r="A140" s="1123"/>
      <c r="B140" s="1123"/>
      <c r="C140" s="1123"/>
      <c r="D140" s="1123"/>
      <c r="E140" s="1123"/>
      <c r="F140" s="1123"/>
      <c r="G140" s="1123"/>
      <c r="H140" s="1123"/>
      <c r="I140" s="1123"/>
      <c r="J140" s="1123"/>
      <c r="K140" s="1123"/>
      <c r="L140" s="1123"/>
      <c r="M140" s="1123"/>
      <c r="N140" s="1123"/>
      <c r="O140" s="1123"/>
    </row>
    <row r="141" spans="1:15" ht="15.75" x14ac:dyDescent="0.25">
      <c r="A141" s="193"/>
      <c r="B141" s="194"/>
      <c r="C141" s="199"/>
      <c r="D141" s="199"/>
      <c r="E141" s="199"/>
      <c r="F141" s="199"/>
      <c r="G141" s="199"/>
      <c r="H141" s="199"/>
      <c r="I141" s="199"/>
      <c r="J141" s="199"/>
      <c r="K141" s="199"/>
      <c r="L141" s="199"/>
      <c r="M141" s="199"/>
      <c r="N141" s="199"/>
      <c r="O141" s="193"/>
    </row>
    <row r="142" spans="1:15" ht="15.75" x14ac:dyDescent="0.25">
      <c r="A142" s="226" t="s">
        <v>101</v>
      </c>
      <c r="B142" s="226" t="s">
        <v>49</v>
      </c>
      <c r="C142" s="227"/>
      <c r="D142" s="206" t="s">
        <v>78</v>
      </c>
      <c r="E142" s="206" t="s">
        <v>79</v>
      </c>
      <c r="F142" s="206" t="s">
        <v>80</v>
      </c>
      <c r="G142" s="206" t="s">
        <v>81</v>
      </c>
      <c r="H142" s="206" t="s">
        <v>82</v>
      </c>
      <c r="I142" s="206" t="s">
        <v>83</v>
      </c>
      <c r="J142" s="206" t="s">
        <v>84</v>
      </c>
      <c r="K142" s="206" t="s">
        <v>85</v>
      </c>
      <c r="L142" s="206" t="s">
        <v>86</v>
      </c>
      <c r="M142" s="206" t="s">
        <v>87</v>
      </c>
      <c r="N142" s="206" t="s">
        <v>88</v>
      </c>
      <c r="O142" s="206" t="s">
        <v>89</v>
      </c>
    </row>
    <row r="143" spans="1:15" ht="31.5" x14ac:dyDescent="0.25">
      <c r="A143" s="2500" t="s">
        <v>461</v>
      </c>
      <c r="B143" s="2507">
        <v>80</v>
      </c>
      <c r="C143" s="147" t="s">
        <v>90</v>
      </c>
      <c r="D143" s="147">
        <v>10</v>
      </c>
      <c r="E143" s="147">
        <v>20</v>
      </c>
      <c r="F143" s="147">
        <v>40</v>
      </c>
      <c r="G143" s="147">
        <v>50</v>
      </c>
      <c r="H143" s="147">
        <v>60</v>
      </c>
      <c r="I143" s="147">
        <v>70</v>
      </c>
      <c r="J143" s="147">
        <v>80</v>
      </c>
      <c r="K143" s="147">
        <v>90</v>
      </c>
      <c r="L143" s="147">
        <v>100</v>
      </c>
      <c r="M143" s="147"/>
      <c r="N143" s="147"/>
      <c r="O143" s="147"/>
    </row>
    <row r="144" spans="1:15" x14ac:dyDescent="0.25">
      <c r="A144" s="2501"/>
      <c r="B144" s="2508"/>
      <c r="C144" s="32" t="s">
        <v>91</v>
      </c>
      <c r="D144" s="32">
        <v>10</v>
      </c>
      <c r="E144" s="32">
        <v>20</v>
      </c>
      <c r="F144" s="32">
        <v>30</v>
      </c>
      <c r="G144" s="32">
        <v>40</v>
      </c>
      <c r="H144" s="32">
        <v>50</v>
      </c>
      <c r="I144" s="32">
        <v>60</v>
      </c>
      <c r="J144" s="32">
        <v>70</v>
      </c>
      <c r="K144" s="32">
        <v>80</v>
      </c>
      <c r="L144" s="32">
        <v>85</v>
      </c>
      <c r="M144" s="32"/>
      <c r="N144" s="32"/>
      <c r="O144" s="32"/>
    </row>
    <row r="145" spans="1:15" ht="31.5" x14ac:dyDescent="0.25">
      <c r="A145" s="2500" t="s">
        <v>462</v>
      </c>
      <c r="B145" s="2507">
        <v>10</v>
      </c>
      <c r="C145" s="147" t="s">
        <v>90</v>
      </c>
      <c r="D145" s="147">
        <v>10</v>
      </c>
      <c r="E145" s="147">
        <v>20</v>
      </c>
      <c r="F145" s="147">
        <v>40</v>
      </c>
      <c r="G145" s="147">
        <v>50</v>
      </c>
      <c r="H145" s="147">
        <v>60</v>
      </c>
      <c r="I145" s="147">
        <v>70</v>
      </c>
      <c r="J145" s="147">
        <v>80</v>
      </c>
      <c r="K145" s="147">
        <v>90</v>
      </c>
      <c r="L145" s="147">
        <v>100</v>
      </c>
      <c r="M145" s="32"/>
      <c r="N145" s="32"/>
      <c r="O145" s="32"/>
    </row>
    <row r="146" spans="1:15" x14ac:dyDescent="0.25">
      <c r="A146" s="2501"/>
      <c r="B146" s="2508"/>
      <c r="C146" s="32" t="s">
        <v>91</v>
      </c>
      <c r="D146" s="32">
        <v>10</v>
      </c>
      <c r="E146" s="32">
        <v>20</v>
      </c>
      <c r="F146" s="32">
        <v>20</v>
      </c>
      <c r="G146" s="32">
        <v>20</v>
      </c>
      <c r="H146" s="32">
        <v>25</v>
      </c>
      <c r="I146" s="32">
        <v>30</v>
      </c>
      <c r="J146" s="32">
        <v>40</v>
      </c>
      <c r="K146" s="32">
        <v>45</v>
      </c>
      <c r="L146" s="32">
        <v>50</v>
      </c>
      <c r="M146" s="32"/>
      <c r="N146" s="32"/>
      <c r="O146" s="32"/>
    </row>
    <row r="147" spans="1:15" ht="31.5" x14ac:dyDescent="0.25">
      <c r="A147" s="2500" t="s">
        <v>463</v>
      </c>
      <c r="B147" s="2507">
        <v>10</v>
      </c>
      <c r="C147" s="147" t="s">
        <v>90</v>
      </c>
      <c r="D147" s="147"/>
      <c r="E147" s="147"/>
      <c r="F147" s="147"/>
      <c r="G147" s="147"/>
      <c r="H147" s="147"/>
      <c r="I147" s="147"/>
      <c r="J147" s="147">
        <v>20</v>
      </c>
      <c r="K147" s="147">
        <v>50</v>
      </c>
      <c r="L147" s="147">
        <v>70</v>
      </c>
      <c r="M147" s="147">
        <v>100</v>
      </c>
      <c r="N147" s="147"/>
      <c r="O147" s="147"/>
    </row>
    <row r="148" spans="1:15" x14ac:dyDescent="0.25">
      <c r="A148" s="2501"/>
      <c r="B148" s="2508"/>
      <c r="C148" s="32" t="s">
        <v>91</v>
      </c>
      <c r="D148" s="32"/>
      <c r="E148" s="32"/>
      <c r="F148" s="32"/>
      <c r="G148" s="32"/>
      <c r="H148" s="32"/>
      <c r="I148" s="32"/>
      <c r="J148" s="32">
        <v>10</v>
      </c>
      <c r="K148" s="32">
        <v>20</v>
      </c>
      <c r="L148" s="32">
        <v>30</v>
      </c>
      <c r="M148" s="32"/>
      <c r="N148" s="32"/>
      <c r="O148" s="32"/>
    </row>
    <row r="149" spans="1:15" ht="31.5" x14ac:dyDescent="0.25">
      <c r="A149" s="2500"/>
      <c r="B149" s="2502"/>
      <c r="C149" s="147" t="s">
        <v>90</v>
      </c>
      <c r="D149" s="147"/>
      <c r="E149" s="147"/>
      <c r="F149" s="147"/>
      <c r="G149" s="147"/>
      <c r="H149" s="147"/>
      <c r="I149" s="147"/>
      <c r="J149" s="147"/>
      <c r="K149" s="147"/>
      <c r="L149" s="147"/>
      <c r="M149" s="147"/>
      <c r="N149" s="147"/>
      <c r="O149" s="147"/>
    </row>
    <row r="150" spans="1:15" x14ac:dyDescent="0.25">
      <c r="A150" s="2501"/>
      <c r="B150" s="2502"/>
      <c r="C150" s="32" t="s">
        <v>91</v>
      </c>
      <c r="D150" s="32"/>
      <c r="E150" s="32"/>
      <c r="F150" s="32"/>
      <c r="G150" s="32"/>
      <c r="H150" s="32"/>
      <c r="I150" s="32"/>
      <c r="J150" s="32"/>
      <c r="K150" s="32"/>
      <c r="L150" s="32"/>
      <c r="M150" s="32"/>
      <c r="N150" s="32"/>
      <c r="O150" s="32"/>
    </row>
    <row r="151" spans="1:15" x14ac:dyDescent="0.25">
      <c r="A151" s="228"/>
      <c r="B151" s="228"/>
      <c r="C151" s="229"/>
      <c r="D151" s="229"/>
      <c r="E151" s="229"/>
      <c r="F151" s="229"/>
      <c r="G151" s="229"/>
      <c r="H151" s="229"/>
      <c r="I151" s="229"/>
      <c r="J151" s="229"/>
      <c r="K151" s="229"/>
      <c r="L151" s="229"/>
      <c r="M151" s="229"/>
      <c r="N151" s="229"/>
      <c r="O151" s="229"/>
    </row>
    <row r="152" spans="1:15" x14ac:dyDescent="0.25">
      <c r="A152" s="2503" t="s">
        <v>438</v>
      </c>
      <c r="B152" s="2542"/>
      <c r="C152" s="2542"/>
      <c r="D152" s="2542"/>
      <c r="E152" s="2542"/>
      <c r="F152" s="2542"/>
      <c r="G152" s="2542"/>
      <c r="H152" s="2542"/>
      <c r="I152" s="2542"/>
      <c r="J152" s="2542"/>
      <c r="K152" s="2542"/>
      <c r="L152" s="2542"/>
      <c r="M152" s="2542"/>
      <c r="N152" s="2542"/>
      <c r="O152" s="2543"/>
    </row>
    <row r="153" spans="1:15" x14ac:dyDescent="0.25">
      <c r="A153" s="2573" t="s">
        <v>464</v>
      </c>
      <c r="B153" s="2574"/>
      <c r="C153" s="2574"/>
      <c r="D153" s="2574"/>
      <c r="E153" s="2574"/>
      <c r="F153" s="2574"/>
      <c r="G153" s="2574"/>
      <c r="H153" s="2574"/>
      <c r="I153" s="2574"/>
      <c r="J153" s="2574"/>
      <c r="K153" s="2574"/>
      <c r="L153" s="2574"/>
      <c r="M153" s="2574"/>
      <c r="N153" s="2574"/>
      <c r="O153" s="2575"/>
    </row>
    <row r="154" spans="1:15" x14ac:dyDescent="0.25">
      <c r="A154" s="2576"/>
      <c r="B154" s="2577"/>
      <c r="C154" s="2577"/>
      <c r="D154" s="2577"/>
      <c r="E154" s="2577"/>
      <c r="F154" s="2577"/>
      <c r="G154" s="2577"/>
      <c r="H154" s="2577"/>
      <c r="I154" s="2577"/>
      <c r="J154" s="2577"/>
      <c r="K154" s="2577"/>
      <c r="L154" s="2577"/>
      <c r="M154" s="2577"/>
      <c r="N154" s="2577"/>
      <c r="O154" s="2578"/>
    </row>
    <row r="155" spans="1:15" x14ac:dyDescent="0.25">
      <c r="A155" s="2577"/>
      <c r="B155" s="2577"/>
      <c r="C155" s="2577"/>
      <c r="D155" s="2577"/>
      <c r="E155" s="2577"/>
      <c r="F155" s="2577"/>
      <c r="G155" s="2577"/>
      <c r="H155" s="2577"/>
      <c r="I155" s="2577"/>
      <c r="J155" s="2577"/>
      <c r="K155" s="2577"/>
      <c r="L155" s="2577"/>
      <c r="M155" s="2577"/>
      <c r="N155" s="2577"/>
      <c r="O155" s="2578"/>
    </row>
    <row r="156" spans="1:15" x14ac:dyDescent="0.25">
      <c r="A156" s="2577"/>
      <c r="B156" s="2577"/>
      <c r="C156" s="2577"/>
      <c r="D156" s="2577"/>
      <c r="E156" s="2577"/>
      <c r="F156" s="2577"/>
      <c r="G156" s="2577"/>
      <c r="H156" s="2577"/>
      <c r="I156" s="2577"/>
      <c r="J156" s="2577"/>
      <c r="K156" s="2577"/>
      <c r="L156" s="2577"/>
      <c r="M156" s="2577"/>
      <c r="N156" s="2577"/>
      <c r="O156" s="2578"/>
    </row>
    <row r="157" spans="1:15" x14ac:dyDescent="0.25">
      <c r="A157" s="2577"/>
      <c r="B157" s="2577"/>
      <c r="C157" s="2577"/>
      <c r="D157" s="2577"/>
      <c r="E157" s="2577"/>
      <c r="F157" s="2577"/>
      <c r="G157" s="2577"/>
      <c r="H157" s="2577"/>
      <c r="I157" s="2577"/>
      <c r="J157" s="2577"/>
      <c r="K157" s="2577"/>
      <c r="L157" s="2577"/>
      <c r="M157" s="2577"/>
      <c r="N157" s="2577"/>
      <c r="O157" s="2578"/>
    </row>
    <row r="158" spans="1:15" x14ac:dyDescent="0.25">
      <c r="A158" s="2577"/>
      <c r="B158" s="2577"/>
      <c r="C158" s="2577"/>
      <c r="D158" s="2577"/>
      <c r="E158" s="2577"/>
      <c r="F158" s="2577"/>
      <c r="G158" s="2577"/>
      <c r="H158" s="2577"/>
      <c r="I158" s="2577"/>
      <c r="J158" s="2577"/>
      <c r="K158" s="2577"/>
      <c r="L158" s="2577"/>
      <c r="M158" s="2577"/>
      <c r="N158" s="2577"/>
      <c r="O158" s="2578"/>
    </row>
    <row r="159" spans="1:15" x14ac:dyDescent="0.25">
      <c r="A159" s="2577"/>
      <c r="B159" s="2577"/>
      <c r="C159" s="2577"/>
      <c r="D159" s="2577"/>
      <c r="E159" s="2577"/>
      <c r="F159" s="2577"/>
      <c r="G159" s="2577"/>
      <c r="H159" s="2577"/>
      <c r="I159" s="2577"/>
      <c r="J159" s="2577"/>
      <c r="K159" s="2577"/>
      <c r="L159" s="2577"/>
      <c r="M159" s="2577"/>
      <c r="N159" s="2577"/>
      <c r="O159" s="2578"/>
    </row>
    <row r="160" spans="1:15" x14ac:dyDescent="0.25">
      <c r="A160" s="2577"/>
      <c r="B160" s="2577"/>
      <c r="C160" s="2577"/>
      <c r="D160" s="2577"/>
      <c r="E160" s="2577"/>
      <c r="F160" s="2577"/>
      <c r="G160" s="2577"/>
      <c r="H160" s="2577"/>
      <c r="I160" s="2577"/>
      <c r="J160" s="2577"/>
      <c r="K160" s="2577"/>
      <c r="L160" s="2577"/>
      <c r="M160" s="2577"/>
      <c r="N160" s="2577"/>
      <c r="O160" s="2578"/>
    </row>
    <row r="161" spans="1:15" x14ac:dyDescent="0.25">
      <c r="A161" s="2579"/>
      <c r="B161" s="2579"/>
      <c r="C161" s="2579"/>
      <c r="D161" s="2579"/>
      <c r="E161" s="2579"/>
      <c r="F161" s="2579"/>
      <c r="G161" s="2579"/>
      <c r="H161" s="2579"/>
      <c r="I161" s="2579"/>
      <c r="J161" s="2579"/>
      <c r="K161" s="2579"/>
      <c r="L161" s="2579"/>
      <c r="M161" s="2579"/>
      <c r="N161" s="2579"/>
      <c r="O161" s="2580"/>
    </row>
    <row r="162" spans="1:15" x14ac:dyDescent="0.25">
      <c r="A162" s="2568" t="s">
        <v>465</v>
      </c>
      <c r="B162" s="2569"/>
      <c r="C162" s="2569"/>
      <c r="D162" s="2569"/>
      <c r="E162" s="2569"/>
      <c r="F162" s="2569"/>
      <c r="G162" s="2569"/>
      <c r="H162" s="2569"/>
      <c r="I162" s="2569"/>
      <c r="J162" s="2569"/>
      <c r="K162" s="2569"/>
      <c r="L162" s="2569"/>
      <c r="M162" s="2569"/>
      <c r="N162" s="2569"/>
      <c r="O162" s="2570"/>
    </row>
    <row r="163" spans="1:15" x14ac:dyDescent="0.25">
      <c r="A163" s="2571"/>
      <c r="B163" s="2571"/>
      <c r="C163" s="2571"/>
      <c r="D163" s="2571"/>
      <c r="E163" s="2571"/>
      <c r="F163" s="2571"/>
      <c r="G163" s="2571"/>
      <c r="H163" s="2571"/>
      <c r="I163" s="2571"/>
      <c r="J163" s="2571"/>
      <c r="K163" s="2571"/>
      <c r="L163" s="2571"/>
      <c r="M163" s="2571"/>
      <c r="N163" s="2571"/>
      <c r="O163" s="2572"/>
    </row>
    <row r="164" spans="1:15" ht="31.5" x14ac:dyDescent="0.25">
      <c r="A164" s="197" t="s">
        <v>112</v>
      </c>
      <c r="B164" s="2525" t="s">
        <v>466</v>
      </c>
      <c r="C164" s="2526"/>
      <c r="D164" s="2526"/>
      <c r="E164" s="2526"/>
      <c r="F164" s="2526"/>
      <c r="G164" s="2526"/>
      <c r="H164" s="2526"/>
      <c r="I164" s="2526"/>
      <c r="J164" s="2526"/>
      <c r="K164" s="2526"/>
      <c r="L164" s="2526"/>
      <c r="M164" s="2526"/>
      <c r="N164" s="2526"/>
      <c r="O164" s="2527"/>
    </row>
    <row r="165" spans="1:15" ht="15.75" x14ac:dyDescent="0.25">
      <c r="A165" s="198"/>
      <c r="B165" s="199"/>
      <c r="C165" s="200"/>
      <c r="D165" s="200"/>
      <c r="E165" s="200"/>
      <c r="F165" s="200"/>
      <c r="G165" s="200"/>
      <c r="H165" s="200"/>
      <c r="I165" s="200"/>
      <c r="J165" s="200"/>
      <c r="K165" s="200"/>
      <c r="L165" s="200"/>
      <c r="M165" s="200"/>
      <c r="N165" s="200"/>
      <c r="O165" s="198"/>
    </row>
    <row r="166" spans="1:15" x14ac:dyDescent="0.25">
      <c r="A166" s="2528" t="s">
        <v>17</v>
      </c>
      <c r="B166" s="2529"/>
      <c r="C166" s="2529"/>
      <c r="D166" s="2530"/>
      <c r="E166" s="2514" t="s">
        <v>410</v>
      </c>
      <c r="F166" s="2515"/>
      <c r="G166" s="2515"/>
      <c r="H166" s="2516"/>
      <c r="I166" s="759">
        <v>0.15</v>
      </c>
      <c r="J166" s="2528" t="s">
        <v>19</v>
      </c>
      <c r="K166" s="2530"/>
      <c r="L166" s="1573" t="s">
        <v>445</v>
      </c>
      <c r="M166" s="2517"/>
      <c r="N166" s="2518"/>
      <c r="O166" s="756">
        <v>0.4</v>
      </c>
    </row>
    <row r="167" spans="1:15" x14ac:dyDescent="0.25">
      <c r="A167" s="2531"/>
      <c r="B167" s="2532"/>
      <c r="C167" s="2532"/>
      <c r="D167" s="2533"/>
      <c r="E167" s="2514" t="s">
        <v>446</v>
      </c>
      <c r="F167" s="2515"/>
      <c r="G167" s="2515"/>
      <c r="H167" s="2516"/>
      <c r="I167" s="753">
        <v>0.5</v>
      </c>
      <c r="J167" s="2531"/>
      <c r="K167" s="2533"/>
      <c r="L167" s="1573" t="s">
        <v>426</v>
      </c>
      <c r="M167" s="2517"/>
      <c r="N167" s="2518"/>
      <c r="O167" s="756">
        <v>0.1</v>
      </c>
    </row>
    <row r="168" spans="1:15" x14ac:dyDescent="0.25">
      <c r="A168" s="2531"/>
      <c r="B168" s="2532"/>
      <c r="C168" s="2532"/>
      <c r="D168" s="2533"/>
      <c r="E168" s="2514" t="s">
        <v>448</v>
      </c>
      <c r="F168" s="2515"/>
      <c r="G168" s="2515"/>
      <c r="H168" s="2516"/>
      <c r="I168" s="753">
        <v>0.4</v>
      </c>
      <c r="J168" s="2531"/>
      <c r="K168" s="2533"/>
      <c r="L168" s="1573" t="s">
        <v>447</v>
      </c>
      <c r="M168" s="2517"/>
      <c r="N168" s="2518"/>
      <c r="O168" s="756">
        <v>0.5</v>
      </c>
    </row>
    <row r="169" spans="1:15" x14ac:dyDescent="0.25">
      <c r="A169" s="2531"/>
      <c r="B169" s="2532"/>
      <c r="C169" s="2532"/>
      <c r="D169" s="2533"/>
      <c r="E169" s="2514" t="s">
        <v>416</v>
      </c>
      <c r="F169" s="2515"/>
      <c r="G169" s="2515"/>
      <c r="H169" s="2516"/>
      <c r="I169" s="753">
        <v>0.05</v>
      </c>
      <c r="J169" s="2531"/>
      <c r="K169" s="2533"/>
      <c r="L169" s="1573" t="s">
        <v>449</v>
      </c>
      <c r="M169" s="2517"/>
      <c r="N169" s="2518"/>
      <c r="O169" s="756">
        <v>0.5</v>
      </c>
    </row>
    <row r="170" spans="1:15" x14ac:dyDescent="0.25">
      <c r="A170" s="2531"/>
      <c r="B170" s="2532"/>
      <c r="C170" s="2532"/>
      <c r="D170" s="2533"/>
      <c r="E170" s="2514" t="s">
        <v>450</v>
      </c>
      <c r="F170" s="2515"/>
      <c r="G170" s="2515"/>
      <c r="H170" s="2516"/>
      <c r="I170" s="753">
        <v>0.4</v>
      </c>
      <c r="J170" s="2531"/>
      <c r="K170" s="2533"/>
      <c r="L170" s="1573" t="s">
        <v>467</v>
      </c>
      <c r="M170" s="2517"/>
      <c r="N170" s="2518"/>
      <c r="O170" s="756">
        <v>1</v>
      </c>
    </row>
    <row r="171" spans="1:15" x14ac:dyDescent="0.25">
      <c r="A171" s="2531"/>
      <c r="B171" s="2532"/>
      <c r="C171" s="2532"/>
      <c r="D171" s="2533"/>
      <c r="E171" s="2514" t="s">
        <v>418</v>
      </c>
      <c r="F171" s="2515"/>
      <c r="G171" s="2515"/>
      <c r="H171" s="2516"/>
      <c r="I171" s="753">
        <v>0.05</v>
      </c>
      <c r="J171" s="2531"/>
      <c r="K171" s="2533"/>
      <c r="L171" s="1573" t="s">
        <v>413</v>
      </c>
      <c r="M171" s="2517"/>
      <c r="N171" s="2518"/>
      <c r="O171" s="756">
        <v>0.15</v>
      </c>
    </row>
    <row r="172" spans="1:15" x14ac:dyDescent="0.25">
      <c r="A172" s="2531"/>
      <c r="B172" s="2532"/>
      <c r="C172" s="2532"/>
      <c r="D172" s="2533"/>
      <c r="E172" s="2514" t="s">
        <v>452</v>
      </c>
      <c r="F172" s="2515"/>
      <c r="G172" s="2515"/>
      <c r="H172" s="2516"/>
      <c r="I172" s="753">
        <v>0.25</v>
      </c>
      <c r="J172" s="2531"/>
      <c r="K172" s="2533"/>
      <c r="L172" s="1573" t="s">
        <v>451</v>
      </c>
      <c r="M172" s="2517"/>
      <c r="N172" s="2518"/>
      <c r="O172" s="756">
        <v>0.4</v>
      </c>
    </row>
    <row r="173" spans="1:15" x14ac:dyDescent="0.25">
      <c r="A173" s="2531"/>
      <c r="B173" s="2532"/>
      <c r="C173" s="2532"/>
      <c r="D173" s="2533"/>
      <c r="E173" s="2514" t="s">
        <v>452</v>
      </c>
      <c r="F173" s="2515"/>
      <c r="G173" s="2515"/>
      <c r="H173" s="2516"/>
      <c r="I173" s="753">
        <v>0.25</v>
      </c>
      <c r="J173" s="2531"/>
      <c r="K173" s="2533"/>
      <c r="L173" s="1573" t="s">
        <v>468</v>
      </c>
      <c r="M173" s="2517"/>
      <c r="N173" s="2518"/>
      <c r="O173" s="756">
        <v>1</v>
      </c>
    </row>
    <row r="174" spans="1:15" x14ac:dyDescent="0.25">
      <c r="A174" s="2531"/>
      <c r="B174" s="2532"/>
      <c r="C174" s="2532"/>
      <c r="D174" s="2533"/>
      <c r="E174" s="2514"/>
      <c r="F174" s="2515"/>
      <c r="G174" s="2515"/>
      <c r="H174" s="2515"/>
      <c r="I174" s="2516"/>
      <c r="J174" s="2531"/>
      <c r="K174" s="2533"/>
      <c r="L174" s="1573" t="s">
        <v>424</v>
      </c>
      <c r="M174" s="2517"/>
      <c r="N174" s="2518"/>
      <c r="O174" s="756">
        <v>0.25</v>
      </c>
    </row>
    <row r="175" spans="1:15" x14ac:dyDescent="0.25">
      <c r="A175" s="2531"/>
      <c r="B175" s="2532"/>
      <c r="C175" s="2532"/>
      <c r="D175" s="2533"/>
      <c r="E175" s="2514"/>
      <c r="F175" s="2515"/>
      <c r="G175" s="2515"/>
      <c r="H175" s="2515"/>
      <c r="I175" s="2516"/>
      <c r="J175" s="2531"/>
      <c r="K175" s="2533"/>
      <c r="L175" s="1573" t="s">
        <v>453</v>
      </c>
      <c r="M175" s="2517"/>
      <c r="N175" s="2518"/>
      <c r="O175" s="756">
        <v>0.5</v>
      </c>
    </row>
    <row r="176" spans="1:15" x14ac:dyDescent="0.25">
      <c r="A176" s="2531"/>
      <c r="B176" s="2532"/>
      <c r="C176" s="2532"/>
      <c r="D176" s="2533"/>
      <c r="E176" s="2514"/>
      <c r="F176" s="2515"/>
      <c r="G176" s="2515"/>
      <c r="H176" s="2515"/>
      <c r="I176" s="2516"/>
      <c r="J176" s="2531"/>
      <c r="K176" s="2533"/>
      <c r="L176" s="1573" t="s">
        <v>454</v>
      </c>
      <c r="M176" s="2519"/>
      <c r="N176" s="2520"/>
      <c r="O176" s="756">
        <v>0.5</v>
      </c>
    </row>
    <row r="177" spans="1:15" x14ac:dyDescent="0.25">
      <c r="A177" s="2531"/>
      <c r="B177" s="2532"/>
      <c r="C177" s="2532"/>
      <c r="D177" s="2533"/>
      <c r="E177" s="2514"/>
      <c r="F177" s="2515"/>
      <c r="G177" s="2515"/>
      <c r="H177" s="2515"/>
      <c r="I177" s="2516"/>
      <c r="J177" s="2531"/>
      <c r="K177" s="2533"/>
      <c r="L177" s="1573" t="s">
        <v>455</v>
      </c>
      <c r="M177" s="2517"/>
      <c r="N177" s="2518"/>
      <c r="O177" s="756">
        <v>0.5</v>
      </c>
    </row>
    <row r="178" spans="1:15" x14ac:dyDescent="0.25">
      <c r="A178" s="2531"/>
      <c r="B178" s="2532"/>
      <c r="C178" s="2532"/>
      <c r="D178" s="2533"/>
      <c r="E178" s="2514"/>
      <c r="F178" s="2515"/>
      <c r="G178" s="2515"/>
      <c r="H178" s="2515"/>
      <c r="I178" s="2516"/>
      <c r="J178" s="2531"/>
      <c r="K178" s="2533"/>
      <c r="L178" s="1573" t="s">
        <v>456</v>
      </c>
      <c r="M178" s="2517"/>
      <c r="N178" s="2518"/>
      <c r="O178" s="756">
        <v>0.5</v>
      </c>
    </row>
    <row r="179" spans="1:15" x14ac:dyDescent="0.25">
      <c r="A179" s="2531"/>
      <c r="B179" s="2532"/>
      <c r="C179" s="2532"/>
      <c r="D179" s="2533"/>
      <c r="E179" s="2514"/>
      <c r="F179" s="2515"/>
      <c r="G179" s="2515"/>
      <c r="H179" s="2515"/>
      <c r="I179" s="2516"/>
      <c r="J179" s="2531"/>
      <c r="K179" s="2533"/>
      <c r="L179" s="1573" t="s">
        <v>457</v>
      </c>
      <c r="M179" s="2517"/>
      <c r="N179" s="2518"/>
      <c r="O179" s="756">
        <v>0.4</v>
      </c>
    </row>
    <row r="180" spans="1:15" x14ac:dyDescent="0.25">
      <c r="A180" s="2531"/>
      <c r="B180" s="2532"/>
      <c r="C180" s="2532"/>
      <c r="D180" s="2533"/>
      <c r="E180" s="2514"/>
      <c r="F180" s="2515"/>
      <c r="G180" s="2515"/>
      <c r="H180" s="2515"/>
      <c r="I180" s="2516"/>
      <c r="J180" s="2531"/>
      <c r="K180" s="2533"/>
      <c r="L180" s="2514"/>
      <c r="M180" s="2515"/>
      <c r="N180" s="2516"/>
      <c r="O180" s="760"/>
    </row>
    <row r="181" spans="1:15" x14ac:dyDescent="0.25">
      <c r="A181" s="2534"/>
      <c r="B181" s="2535"/>
      <c r="C181" s="2535"/>
      <c r="D181" s="2536"/>
      <c r="E181" s="2514"/>
      <c r="F181" s="2515"/>
      <c r="G181" s="2515"/>
      <c r="H181" s="2515"/>
      <c r="I181" s="2516"/>
      <c r="J181" s="2534"/>
      <c r="K181" s="2536"/>
      <c r="L181" s="2514"/>
      <c r="M181" s="2515"/>
      <c r="N181" s="2515"/>
      <c r="O181" s="2516"/>
    </row>
    <row r="182" spans="1:15" ht="15.75" x14ac:dyDescent="0.25">
      <c r="A182" s="198"/>
      <c r="B182" s="199"/>
      <c r="C182" s="200"/>
      <c r="D182" s="200"/>
      <c r="E182" s="200"/>
      <c r="F182" s="200"/>
      <c r="G182" s="200"/>
      <c r="H182" s="200"/>
      <c r="I182" s="200"/>
      <c r="J182" s="200"/>
      <c r="K182" s="200"/>
      <c r="L182" s="200"/>
      <c r="M182" s="200"/>
      <c r="N182" s="200"/>
      <c r="O182" s="198"/>
    </row>
    <row r="183" spans="1:15" ht="15.75" x14ac:dyDescent="0.25">
      <c r="A183" s="198"/>
      <c r="B183" s="199"/>
      <c r="C183" s="200"/>
      <c r="D183" s="200"/>
      <c r="E183" s="200"/>
      <c r="F183" s="200"/>
      <c r="G183" s="200"/>
      <c r="H183" s="200"/>
      <c r="I183" s="200"/>
      <c r="J183" s="200"/>
      <c r="K183" s="200"/>
      <c r="L183" s="200"/>
      <c r="M183" s="200"/>
      <c r="N183" s="200"/>
      <c r="O183" s="198"/>
    </row>
    <row r="184" spans="1:15" ht="63" x14ac:dyDescent="0.25">
      <c r="A184" s="205" t="s">
        <v>48</v>
      </c>
      <c r="B184" s="206" t="s">
        <v>49</v>
      </c>
      <c r="C184" s="487" t="s">
        <v>50</v>
      </c>
      <c r="D184" s="487" t="s">
        <v>51</v>
      </c>
      <c r="E184" s="205" t="s">
        <v>52</v>
      </c>
      <c r="F184" s="2513" t="s">
        <v>53</v>
      </c>
      <c r="G184" s="2513"/>
      <c r="H184" s="2513" t="s">
        <v>54</v>
      </c>
      <c r="I184" s="2513"/>
      <c r="J184" s="206" t="s">
        <v>55</v>
      </c>
      <c r="K184" s="2494" t="s">
        <v>56</v>
      </c>
      <c r="L184" s="2495"/>
      <c r="M184" s="2479" t="s">
        <v>57</v>
      </c>
      <c r="N184" s="2480"/>
      <c r="O184" s="2481"/>
    </row>
    <row r="185" spans="1:15" ht="75" x14ac:dyDescent="0.25">
      <c r="A185" s="758" t="s">
        <v>58</v>
      </c>
      <c r="B185" s="208">
        <v>50</v>
      </c>
      <c r="C185" s="209" t="s">
        <v>469</v>
      </c>
      <c r="D185" s="209"/>
      <c r="E185" s="209"/>
      <c r="F185" s="2502"/>
      <c r="G185" s="2502"/>
      <c r="H185" s="2489" t="s">
        <v>470</v>
      </c>
      <c r="I185" s="2490"/>
      <c r="J185" s="210">
        <v>378</v>
      </c>
      <c r="K185" s="2489" t="s">
        <v>429</v>
      </c>
      <c r="L185" s="2490"/>
      <c r="M185" s="2509" t="s">
        <v>430</v>
      </c>
      <c r="N185" s="2509"/>
      <c r="O185" s="2509"/>
    </row>
    <row r="186" spans="1:15" ht="15.75" x14ac:dyDescent="0.25">
      <c r="A186" s="207"/>
      <c r="B186" s="208"/>
      <c r="C186" s="209" t="s">
        <v>460</v>
      </c>
      <c r="D186" s="209"/>
      <c r="E186" s="209"/>
      <c r="F186" s="2502"/>
      <c r="G186" s="2502"/>
      <c r="H186" s="2489" t="s">
        <v>460</v>
      </c>
      <c r="I186" s="2490"/>
      <c r="J186" s="210">
        <v>378</v>
      </c>
      <c r="K186" s="2489" t="s">
        <v>429</v>
      </c>
      <c r="L186" s="2490"/>
      <c r="M186" s="2509" t="s">
        <v>430</v>
      </c>
      <c r="N186" s="2509"/>
      <c r="O186" s="2509"/>
    </row>
    <row r="187" spans="1:15" ht="15.75" x14ac:dyDescent="0.25">
      <c r="A187" s="2494" t="s">
        <v>67</v>
      </c>
      <c r="B187" s="2495"/>
      <c r="C187" s="2486"/>
      <c r="D187" s="2487"/>
      <c r="E187" s="2487"/>
      <c r="F187" s="2487"/>
      <c r="G187" s="2488"/>
      <c r="H187" s="2496" t="s">
        <v>69</v>
      </c>
      <c r="I187" s="2511"/>
      <c r="J187" s="2512"/>
      <c r="K187" s="2489"/>
      <c r="L187" s="2499"/>
      <c r="M187" s="2499"/>
      <c r="N187" s="2499"/>
      <c r="O187" s="2490"/>
    </row>
    <row r="188" spans="1:15" ht="15.75" x14ac:dyDescent="0.25">
      <c r="A188" s="1096" t="s">
        <v>71</v>
      </c>
      <c r="B188" s="1097"/>
      <c r="C188" s="1097"/>
      <c r="D188" s="1097"/>
      <c r="E188" s="1097"/>
      <c r="F188" s="1098"/>
      <c r="G188" s="1096" t="s">
        <v>72</v>
      </c>
      <c r="H188" s="1097"/>
      <c r="I188" s="1097"/>
      <c r="J188" s="1097"/>
      <c r="K188" s="1097"/>
      <c r="L188" s="1097"/>
      <c r="M188" s="1097"/>
      <c r="N188" s="1097"/>
      <c r="O188" s="1098"/>
    </row>
    <row r="189" spans="1:15" x14ac:dyDescent="0.25">
      <c r="A189" s="1100"/>
      <c r="B189" s="1101"/>
      <c r="C189" s="1101"/>
      <c r="D189" s="1101"/>
      <c r="E189" s="1101"/>
      <c r="F189" s="1101"/>
      <c r="G189" s="1662"/>
      <c r="H189" s="1663"/>
      <c r="I189" s="1663"/>
      <c r="J189" s="1663"/>
      <c r="K189" s="1663"/>
      <c r="L189" s="1663"/>
      <c r="M189" s="1663"/>
      <c r="N189" s="1663"/>
      <c r="O189" s="1664"/>
    </row>
    <row r="190" spans="1:15" x14ac:dyDescent="0.25">
      <c r="A190" s="1102"/>
      <c r="B190" s="1103"/>
      <c r="C190" s="1103"/>
      <c r="D190" s="1103"/>
      <c r="E190" s="1103"/>
      <c r="F190" s="1103"/>
      <c r="G190" s="1665"/>
      <c r="H190" s="1666"/>
      <c r="I190" s="1666"/>
      <c r="J190" s="1666"/>
      <c r="K190" s="1666"/>
      <c r="L190" s="1666"/>
      <c r="M190" s="1666"/>
      <c r="N190" s="1666"/>
      <c r="O190" s="1667"/>
    </row>
    <row r="191" spans="1:15" ht="15.75" x14ac:dyDescent="0.25">
      <c r="A191" s="1096" t="s">
        <v>75</v>
      </c>
      <c r="B191" s="1097"/>
      <c r="C191" s="1097"/>
      <c r="D191" s="1097"/>
      <c r="E191" s="1097"/>
      <c r="F191" s="1097"/>
      <c r="G191" s="1096" t="s">
        <v>76</v>
      </c>
      <c r="H191" s="1097"/>
      <c r="I191" s="1097"/>
      <c r="J191" s="1097"/>
      <c r="K191" s="1097"/>
      <c r="L191" s="1097"/>
      <c r="M191" s="1097"/>
      <c r="N191" s="1097"/>
      <c r="O191" s="1098"/>
    </row>
    <row r="192" spans="1:15" x14ac:dyDescent="0.25">
      <c r="A192" s="1123"/>
      <c r="B192" s="1123"/>
      <c r="C192" s="1123"/>
      <c r="D192" s="1123"/>
      <c r="E192" s="1123"/>
      <c r="F192" s="1123"/>
      <c r="G192" s="1656"/>
      <c r="H192" s="1657"/>
      <c r="I192" s="1657"/>
      <c r="J192" s="1657"/>
      <c r="K192" s="1657"/>
      <c r="L192" s="1657"/>
      <c r="M192" s="1657"/>
      <c r="N192" s="1657"/>
      <c r="O192" s="1658"/>
    </row>
    <row r="193" spans="1:15" x14ac:dyDescent="0.25">
      <c r="A193" s="1123"/>
      <c r="B193" s="1123"/>
      <c r="C193" s="1123"/>
      <c r="D193" s="1123"/>
      <c r="E193" s="1123"/>
      <c r="F193" s="1123"/>
      <c r="G193" s="1659"/>
      <c r="H193" s="1660"/>
      <c r="I193" s="1660"/>
      <c r="J193" s="1660"/>
      <c r="K193" s="1660"/>
      <c r="L193" s="1660"/>
      <c r="M193" s="1660"/>
      <c r="N193" s="1660"/>
      <c r="O193" s="1661"/>
    </row>
    <row r="194" spans="1:15" ht="15.75" x14ac:dyDescent="0.25">
      <c r="A194" s="193"/>
      <c r="B194" s="194"/>
      <c r="C194" s="199"/>
      <c r="D194" s="199"/>
      <c r="E194" s="199"/>
      <c r="F194" s="199"/>
      <c r="G194" s="199"/>
      <c r="H194" s="199"/>
      <c r="I194" s="199"/>
      <c r="J194" s="199"/>
      <c r="K194" s="199"/>
      <c r="L194" s="199"/>
      <c r="M194" s="199"/>
      <c r="N194" s="199"/>
      <c r="O194" s="193"/>
    </row>
    <row r="195" spans="1:15" ht="15.75" x14ac:dyDescent="0.25">
      <c r="A195" s="199"/>
      <c r="B195" s="199"/>
      <c r="C195" s="193"/>
      <c r="D195" s="2494" t="s">
        <v>77</v>
      </c>
      <c r="E195" s="2506"/>
      <c r="F195" s="2506"/>
      <c r="G195" s="2506"/>
      <c r="H195" s="2506"/>
      <c r="I195" s="2506"/>
      <c r="J195" s="2506"/>
      <c r="K195" s="2506"/>
      <c r="L195" s="2506"/>
      <c r="M195" s="2506"/>
      <c r="N195" s="2506"/>
      <c r="O195" s="2495"/>
    </row>
    <row r="196" spans="1:15" ht="15.75" x14ac:dyDescent="0.25">
      <c r="A196" s="193"/>
      <c r="B196" s="194"/>
      <c r="C196" s="199"/>
      <c r="D196" s="206" t="s">
        <v>78</v>
      </c>
      <c r="E196" s="206" t="s">
        <v>79</v>
      </c>
      <c r="F196" s="206" t="s">
        <v>80</v>
      </c>
      <c r="G196" s="206" t="s">
        <v>81</v>
      </c>
      <c r="H196" s="206" t="s">
        <v>82</v>
      </c>
      <c r="I196" s="206" t="s">
        <v>83</v>
      </c>
      <c r="J196" s="206" t="s">
        <v>84</v>
      </c>
      <c r="K196" s="206" t="s">
        <v>85</v>
      </c>
      <c r="L196" s="206" t="s">
        <v>86</v>
      </c>
      <c r="M196" s="206" t="s">
        <v>87</v>
      </c>
      <c r="N196" s="206" t="s">
        <v>88</v>
      </c>
      <c r="O196" s="206" t="s">
        <v>89</v>
      </c>
    </row>
    <row r="197" spans="1:15" ht="15.75" x14ac:dyDescent="0.25">
      <c r="A197" s="1050" t="s">
        <v>90</v>
      </c>
      <c r="B197" s="1050"/>
      <c r="C197" s="1050"/>
      <c r="D197" s="147"/>
      <c r="E197" s="147"/>
      <c r="F197" s="147">
        <v>38</v>
      </c>
      <c r="G197" s="147">
        <v>16</v>
      </c>
      <c r="H197" s="147"/>
      <c r="I197" s="147">
        <v>18</v>
      </c>
      <c r="J197" s="147"/>
      <c r="K197" s="147"/>
      <c r="L197" s="147"/>
      <c r="M197" s="147"/>
      <c r="N197" s="147"/>
      <c r="O197" s="147">
        <v>306</v>
      </c>
    </row>
    <row r="198" spans="1:15" ht="15.75" x14ac:dyDescent="0.25">
      <c r="A198" s="1051" t="s">
        <v>91</v>
      </c>
      <c r="B198" s="1051"/>
      <c r="C198" s="1051"/>
      <c r="D198" s="32"/>
      <c r="E198" s="32"/>
      <c r="F198" s="32"/>
      <c r="G198" s="32">
        <v>18</v>
      </c>
      <c r="H198" s="32">
        <v>20</v>
      </c>
      <c r="I198" s="32"/>
      <c r="J198" s="32"/>
      <c r="K198" s="32">
        <v>16</v>
      </c>
      <c r="L198" s="32"/>
      <c r="M198" s="32"/>
      <c r="N198" s="32"/>
      <c r="O198" s="32"/>
    </row>
    <row r="199" spans="1:15" ht="15.75" x14ac:dyDescent="0.25">
      <c r="A199" s="193"/>
      <c r="B199" s="194"/>
      <c r="C199" s="195"/>
      <c r="D199" s="195"/>
      <c r="E199" s="195"/>
      <c r="F199" s="195"/>
      <c r="G199" s="195"/>
      <c r="H199" s="195"/>
      <c r="I199" s="195"/>
      <c r="J199" s="195"/>
      <c r="K199" s="195"/>
      <c r="L199" s="196"/>
      <c r="M199" s="196"/>
      <c r="N199" s="196"/>
      <c r="O199" s="193"/>
    </row>
    <row r="200" spans="1:15" ht="15.75" x14ac:dyDescent="0.25">
      <c r="A200" s="193"/>
      <c r="B200" s="194"/>
      <c r="C200" s="195"/>
      <c r="D200" s="195"/>
      <c r="E200" s="195"/>
      <c r="F200" s="195"/>
      <c r="G200" s="195"/>
      <c r="H200" s="195"/>
      <c r="I200" s="195"/>
      <c r="J200" s="195"/>
      <c r="K200" s="195"/>
      <c r="L200" s="196"/>
      <c r="M200" s="196"/>
      <c r="N200" s="196"/>
      <c r="O200" s="193"/>
    </row>
    <row r="201" spans="1:15" ht="15.75" x14ac:dyDescent="0.25">
      <c r="A201" s="224"/>
      <c r="B201" s="225"/>
      <c r="C201" s="224"/>
      <c r="D201" s="224"/>
      <c r="E201" s="224"/>
      <c r="F201" s="224"/>
      <c r="G201" s="224"/>
      <c r="H201" s="224"/>
      <c r="I201" s="224"/>
      <c r="J201" s="224"/>
      <c r="K201" s="224"/>
      <c r="L201" s="224"/>
      <c r="M201" s="225"/>
      <c r="N201" s="225"/>
      <c r="O201" s="224"/>
    </row>
    <row r="202" spans="1:15" ht="15.75" x14ac:dyDescent="0.25">
      <c r="A202" s="193"/>
      <c r="B202" s="194"/>
      <c r="C202" s="195"/>
      <c r="D202" s="195"/>
      <c r="E202" s="195"/>
      <c r="F202" s="195"/>
      <c r="G202" s="195"/>
      <c r="H202" s="195"/>
      <c r="I202" s="195"/>
      <c r="J202" s="195"/>
      <c r="K202" s="195"/>
      <c r="L202" s="196"/>
      <c r="M202" s="196"/>
      <c r="N202" s="196"/>
      <c r="O202" s="193"/>
    </row>
    <row r="203" spans="1:15" ht="31.5" x14ac:dyDescent="0.25">
      <c r="A203" s="205" t="s">
        <v>48</v>
      </c>
      <c r="B203" s="206" t="s">
        <v>49</v>
      </c>
      <c r="C203" s="2513" t="s">
        <v>50</v>
      </c>
      <c r="D203" s="2513"/>
      <c r="E203" s="2513"/>
      <c r="F203" s="2513" t="s">
        <v>53</v>
      </c>
      <c r="G203" s="2513"/>
      <c r="H203" s="2513" t="s">
        <v>54</v>
      </c>
      <c r="I203" s="2513"/>
      <c r="J203" s="206" t="s">
        <v>55</v>
      </c>
      <c r="K203" s="2494" t="s">
        <v>56</v>
      </c>
      <c r="L203" s="2495"/>
      <c r="M203" s="2479" t="s">
        <v>57</v>
      </c>
      <c r="N203" s="2480"/>
      <c r="O203" s="2481"/>
    </row>
    <row r="204" spans="1:15" ht="31.5" x14ac:dyDescent="0.25">
      <c r="A204" s="758" t="s">
        <v>92</v>
      </c>
      <c r="B204" s="208">
        <v>50</v>
      </c>
      <c r="C204" s="2491" t="s">
        <v>431</v>
      </c>
      <c r="D204" s="2492"/>
      <c r="E204" s="2493"/>
      <c r="F204" s="2491" t="s">
        <v>432</v>
      </c>
      <c r="G204" s="2493"/>
      <c r="H204" s="2489" t="s">
        <v>95</v>
      </c>
      <c r="I204" s="2490"/>
      <c r="J204" s="210">
        <v>100</v>
      </c>
      <c r="K204" s="2489" t="s">
        <v>433</v>
      </c>
      <c r="L204" s="2490"/>
      <c r="M204" s="2509" t="s">
        <v>430</v>
      </c>
      <c r="N204" s="2509"/>
      <c r="O204" s="2509"/>
    </row>
    <row r="205" spans="1:15" ht="15.75" x14ac:dyDescent="0.25">
      <c r="A205" s="2494" t="s">
        <v>67</v>
      </c>
      <c r="B205" s="2495"/>
      <c r="C205" s="2486"/>
      <c r="D205" s="2487"/>
      <c r="E205" s="2487"/>
      <c r="F205" s="2487"/>
      <c r="G205" s="2488"/>
      <c r="H205" s="2510" t="s">
        <v>98</v>
      </c>
      <c r="I205" s="2511"/>
      <c r="J205" s="2512"/>
      <c r="K205" s="2489"/>
      <c r="L205" s="2499"/>
      <c r="M205" s="2499"/>
      <c r="N205" s="2499"/>
      <c r="O205" s="2490"/>
    </row>
    <row r="206" spans="1:15" ht="15.75" x14ac:dyDescent="0.25">
      <c r="A206" s="1096" t="s">
        <v>71</v>
      </c>
      <c r="B206" s="1097"/>
      <c r="C206" s="1097"/>
      <c r="D206" s="1097"/>
      <c r="E206" s="1097"/>
      <c r="F206" s="1098"/>
      <c r="G206" s="1096" t="s">
        <v>72</v>
      </c>
      <c r="H206" s="1097"/>
      <c r="I206" s="1097"/>
      <c r="J206" s="1097"/>
      <c r="K206" s="1097"/>
      <c r="L206" s="1097"/>
      <c r="M206" s="1097"/>
      <c r="N206" s="1097"/>
      <c r="O206" s="1098"/>
    </row>
    <row r="207" spans="1:15" x14ac:dyDescent="0.25">
      <c r="A207" s="1100"/>
      <c r="B207" s="1101"/>
      <c r="C207" s="1101"/>
      <c r="D207" s="1101"/>
      <c r="E207" s="1101"/>
      <c r="F207" s="1101"/>
      <c r="G207" s="1662"/>
      <c r="H207" s="1663"/>
      <c r="I207" s="1663"/>
      <c r="J207" s="1663"/>
      <c r="K207" s="1663"/>
      <c r="L207" s="1663"/>
      <c r="M207" s="1663"/>
      <c r="N207" s="1663"/>
      <c r="O207" s="1664"/>
    </row>
    <row r="208" spans="1:15" x14ac:dyDescent="0.25">
      <c r="A208" s="1102"/>
      <c r="B208" s="1103"/>
      <c r="C208" s="1103"/>
      <c r="D208" s="1103"/>
      <c r="E208" s="1103"/>
      <c r="F208" s="1103"/>
      <c r="G208" s="1665"/>
      <c r="H208" s="1666"/>
      <c r="I208" s="1666"/>
      <c r="J208" s="1666"/>
      <c r="K208" s="1666"/>
      <c r="L208" s="1666"/>
      <c r="M208" s="1666"/>
      <c r="N208" s="1666"/>
      <c r="O208" s="1667"/>
    </row>
    <row r="209" spans="1:15" ht="15.75" x14ac:dyDescent="0.25">
      <c r="A209" s="1096" t="s">
        <v>75</v>
      </c>
      <c r="B209" s="1097"/>
      <c r="C209" s="1097"/>
      <c r="D209" s="1097"/>
      <c r="E209" s="1097"/>
      <c r="F209" s="1097"/>
      <c r="G209" s="1096" t="s">
        <v>76</v>
      </c>
      <c r="H209" s="1097"/>
      <c r="I209" s="1097"/>
      <c r="J209" s="1097"/>
      <c r="K209" s="1097"/>
      <c r="L209" s="1097"/>
      <c r="M209" s="1097"/>
      <c r="N209" s="1097"/>
      <c r="O209" s="1098"/>
    </row>
    <row r="210" spans="1:15" x14ac:dyDescent="0.25">
      <c r="A210" s="1123"/>
      <c r="B210" s="1123"/>
      <c r="C210" s="1123"/>
      <c r="D210" s="1123"/>
      <c r="E210" s="1123"/>
      <c r="F210" s="1123"/>
      <c r="G210" s="1656"/>
      <c r="H210" s="1657"/>
      <c r="I210" s="1657"/>
      <c r="J210" s="1657"/>
      <c r="K210" s="1657"/>
      <c r="L210" s="1657"/>
      <c r="M210" s="1657"/>
      <c r="N210" s="1657"/>
      <c r="O210" s="1658"/>
    </row>
    <row r="211" spans="1:15" x14ac:dyDescent="0.25">
      <c r="A211" s="1123"/>
      <c r="B211" s="1123"/>
      <c r="C211" s="1123"/>
      <c r="D211" s="1123"/>
      <c r="E211" s="1123"/>
      <c r="F211" s="1123"/>
      <c r="G211" s="1659"/>
      <c r="H211" s="1660"/>
      <c r="I211" s="1660"/>
      <c r="J211" s="1660"/>
      <c r="K211" s="1660"/>
      <c r="L211" s="1660"/>
      <c r="M211" s="1660"/>
      <c r="N211" s="1660"/>
      <c r="O211" s="1661"/>
    </row>
    <row r="212" spans="1:15" ht="15.75" x14ac:dyDescent="0.25">
      <c r="A212" s="193"/>
      <c r="B212" s="194"/>
      <c r="C212" s="199"/>
      <c r="D212" s="199"/>
      <c r="E212" s="199"/>
      <c r="F212" s="199"/>
      <c r="G212" s="199"/>
      <c r="H212" s="199"/>
      <c r="I212" s="199"/>
      <c r="J212" s="199"/>
      <c r="K212" s="199"/>
      <c r="L212" s="199"/>
      <c r="M212" s="199"/>
      <c r="N212" s="199"/>
      <c r="O212" s="193"/>
    </row>
    <row r="213" spans="1:15" ht="15.75" x14ac:dyDescent="0.25">
      <c r="A213" s="226" t="s">
        <v>101</v>
      </c>
      <c r="B213" s="226" t="s">
        <v>49</v>
      </c>
      <c r="C213" s="227"/>
      <c r="D213" s="206" t="s">
        <v>78</v>
      </c>
      <c r="E213" s="206" t="s">
        <v>79</v>
      </c>
      <c r="F213" s="206" t="s">
        <v>80</v>
      </c>
      <c r="G213" s="206" t="s">
        <v>81</v>
      </c>
      <c r="H213" s="206" t="s">
        <v>82</v>
      </c>
      <c r="I213" s="206" t="s">
        <v>83</v>
      </c>
      <c r="J213" s="206" t="s">
        <v>84</v>
      </c>
      <c r="K213" s="206" t="s">
        <v>85</v>
      </c>
      <c r="L213" s="206" t="s">
        <v>86</v>
      </c>
      <c r="M213" s="206" t="s">
        <v>87</v>
      </c>
      <c r="N213" s="206" t="s">
        <v>88</v>
      </c>
      <c r="O213" s="206" t="s">
        <v>89</v>
      </c>
    </row>
    <row r="214" spans="1:15" ht="31.5" x14ac:dyDescent="0.25">
      <c r="A214" s="2500" t="s">
        <v>471</v>
      </c>
      <c r="B214" s="2507">
        <v>80</v>
      </c>
      <c r="C214" s="147" t="s">
        <v>90</v>
      </c>
      <c r="D214" s="147">
        <v>10</v>
      </c>
      <c r="E214" s="147">
        <v>15</v>
      </c>
      <c r="F214" s="147">
        <v>20</v>
      </c>
      <c r="G214" s="147">
        <v>25</v>
      </c>
      <c r="H214" s="147">
        <v>30</v>
      </c>
      <c r="I214" s="147">
        <v>40</v>
      </c>
      <c r="J214" s="147">
        <v>50</v>
      </c>
      <c r="K214" s="147">
        <v>60</v>
      </c>
      <c r="L214" s="147">
        <v>80</v>
      </c>
      <c r="M214" s="147">
        <v>85</v>
      </c>
      <c r="N214" s="147">
        <v>90</v>
      </c>
      <c r="O214" s="147">
        <v>100</v>
      </c>
    </row>
    <row r="215" spans="1:15" x14ac:dyDescent="0.25">
      <c r="A215" s="2501"/>
      <c r="B215" s="2508"/>
      <c r="C215" s="32" t="s">
        <v>91</v>
      </c>
      <c r="D215" s="32">
        <v>10</v>
      </c>
      <c r="E215" s="32">
        <v>15</v>
      </c>
      <c r="F215" s="32">
        <v>18</v>
      </c>
      <c r="G215" s="32">
        <v>20</v>
      </c>
      <c r="H215" s="32">
        <v>25</v>
      </c>
      <c r="I215" s="32">
        <v>30</v>
      </c>
      <c r="J215" s="32">
        <v>40</v>
      </c>
      <c r="K215" s="32">
        <v>50</v>
      </c>
      <c r="L215" s="32">
        <v>60</v>
      </c>
      <c r="M215" s="32"/>
      <c r="N215" s="32"/>
      <c r="O215" s="32"/>
    </row>
    <row r="216" spans="1:15" ht="31.5" x14ac:dyDescent="0.25">
      <c r="A216" s="2500" t="s">
        <v>472</v>
      </c>
      <c r="B216" s="2507">
        <v>10</v>
      </c>
      <c r="C216" s="147" t="s">
        <v>90</v>
      </c>
      <c r="D216" s="147">
        <v>20</v>
      </c>
      <c r="E216" s="147">
        <v>40</v>
      </c>
      <c r="F216" s="147">
        <v>60</v>
      </c>
      <c r="G216" s="147">
        <v>80</v>
      </c>
      <c r="H216" s="147">
        <v>90</v>
      </c>
      <c r="I216" s="147">
        <v>100</v>
      </c>
      <c r="J216" s="147"/>
      <c r="K216" s="147"/>
      <c r="L216" s="147"/>
      <c r="M216" s="147"/>
      <c r="N216" s="147"/>
      <c r="O216" s="147"/>
    </row>
    <row r="217" spans="1:15" x14ac:dyDescent="0.25">
      <c r="A217" s="2501"/>
      <c r="B217" s="2508"/>
      <c r="C217" s="32" t="s">
        <v>91</v>
      </c>
      <c r="D217" s="32">
        <v>10</v>
      </c>
      <c r="E217" s="32">
        <v>20</v>
      </c>
      <c r="F217" s="32">
        <v>20</v>
      </c>
      <c r="G217" s="32">
        <v>20</v>
      </c>
      <c r="H217" s="32">
        <v>25</v>
      </c>
      <c r="I217" s="32">
        <v>25</v>
      </c>
      <c r="J217" s="32">
        <v>30</v>
      </c>
      <c r="K217" s="32">
        <v>30</v>
      </c>
      <c r="L217" s="32">
        <v>35</v>
      </c>
      <c r="M217" s="32"/>
      <c r="N217" s="32"/>
      <c r="O217" s="32"/>
    </row>
    <row r="218" spans="1:15" ht="31.5" x14ac:dyDescent="0.25">
      <c r="A218" s="2500" t="s">
        <v>463</v>
      </c>
      <c r="B218" s="2507">
        <v>10</v>
      </c>
      <c r="C218" s="147" t="s">
        <v>90</v>
      </c>
      <c r="D218" s="147"/>
      <c r="E218" s="147"/>
      <c r="F218" s="147"/>
      <c r="G218" s="147"/>
      <c r="H218" s="147"/>
      <c r="I218" s="147">
        <v>20</v>
      </c>
      <c r="J218" s="147">
        <v>40</v>
      </c>
      <c r="K218" s="147">
        <v>60</v>
      </c>
      <c r="L218" s="147">
        <v>80</v>
      </c>
      <c r="M218" s="147">
        <v>100</v>
      </c>
      <c r="N218" s="147"/>
      <c r="O218" s="147"/>
    </row>
    <row r="219" spans="1:15" x14ac:dyDescent="0.25">
      <c r="A219" s="2501"/>
      <c r="B219" s="2508"/>
      <c r="C219" s="32"/>
      <c r="D219" s="32"/>
      <c r="E219" s="32"/>
      <c r="F219" s="32"/>
      <c r="G219" s="32"/>
      <c r="H219" s="32"/>
      <c r="I219" s="32">
        <v>20</v>
      </c>
      <c r="J219" s="32">
        <v>25</v>
      </c>
      <c r="K219" s="32">
        <v>25</v>
      </c>
      <c r="L219" s="32">
        <v>30</v>
      </c>
      <c r="M219" s="32"/>
      <c r="N219" s="32"/>
      <c r="O219" s="32"/>
    </row>
    <row r="220" spans="1:15" ht="31.5" x14ac:dyDescent="0.25">
      <c r="A220" s="2500"/>
      <c r="B220" s="2502"/>
      <c r="C220" s="147" t="s">
        <v>90</v>
      </c>
      <c r="D220" s="147"/>
      <c r="E220" s="147"/>
      <c r="F220" s="147"/>
      <c r="G220" s="147"/>
      <c r="H220" s="147"/>
      <c r="I220" s="147"/>
      <c r="J220" s="147"/>
      <c r="K220" s="147"/>
      <c r="L220" s="147"/>
      <c r="M220" s="147"/>
      <c r="N220" s="147"/>
      <c r="O220" s="147"/>
    </row>
    <row r="221" spans="1:15" x14ac:dyDescent="0.25">
      <c r="A221" s="2501"/>
      <c r="B221" s="2502"/>
      <c r="C221" s="32" t="s">
        <v>91</v>
      </c>
      <c r="D221" s="32"/>
      <c r="E221" s="32"/>
      <c r="F221" s="32"/>
      <c r="G221" s="32"/>
      <c r="H221" s="32"/>
      <c r="I221" s="32"/>
      <c r="J221" s="32"/>
      <c r="K221" s="32"/>
      <c r="L221" s="32"/>
      <c r="M221" s="32"/>
      <c r="N221" s="32"/>
      <c r="O221" s="32"/>
    </row>
    <row r="222" spans="1:15" x14ac:dyDescent="0.25">
      <c r="A222" s="228"/>
      <c r="B222" s="228"/>
      <c r="C222" s="229"/>
      <c r="D222" s="229"/>
      <c r="E222" s="229"/>
      <c r="F222" s="229"/>
      <c r="G222" s="229"/>
      <c r="H222" s="229"/>
      <c r="I222" s="229"/>
      <c r="J222" s="229"/>
      <c r="K222" s="229"/>
      <c r="L222" s="229"/>
      <c r="M222" s="229"/>
      <c r="N222" s="229"/>
      <c r="O222" s="229"/>
    </row>
    <row r="223" spans="1:15" x14ac:dyDescent="0.25">
      <c r="A223" s="2503" t="s">
        <v>438</v>
      </c>
      <c r="B223" s="2504"/>
      <c r="C223" s="2504"/>
      <c r="D223" s="2504"/>
      <c r="E223" s="2504"/>
      <c r="F223" s="2504"/>
      <c r="G223" s="2504"/>
      <c r="H223" s="2504"/>
      <c r="I223" s="2504"/>
      <c r="J223" s="2504"/>
      <c r="K223" s="2504"/>
      <c r="L223" s="2504"/>
      <c r="M223" s="2504"/>
      <c r="N223" s="2504"/>
      <c r="O223" s="2505"/>
    </row>
    <row r="224" spans="1:15" x14ac:dyDescent="0.25">
      <c r="A224" s="228"/>
      <c r="B224" s="228"/>
      <c r="C224" s="229"/>
      <c r="D224" s="229"/>
      <c r="E224" s="229"/>
      <c r="F224" s="229"/>
      <c r="G224" s="229"/>
      <c r="H224" s="229"/>
      <c r="I224" s="229"/>
      <c r="J224" s="229"/>
      <c r="K224" s="229"/>
      <c r="L224" s="229"/>
      <c r="M224" s="229"/>
      <c r="N224" s="229"/>
      <c r="O224" s="229"/>
    </row>
    <row r="225" spans="1:15" ht="31.5" x14ac:dyDescent="0.25">
      <c r="A225" s="205" t="s">
        <v>48</v>
      </c>
      <c r="B225" s="206" t="s">
        <v>49</v>
      </c>
      <c r="C225" s="2494" t="s">
        <v>50</v>
      </c>
      <c r="D225" s="2506"/>
      <c r="E225" s="2495"/>
      <c r="F225" s="2494" t="s">
        <v>53</v>
      </c>
      <c r="G225" s="2495"/>
      <c r="H225" s="2494" t="s">
        <v>54</v>
      </c>
      <c r="I225" s="2495"/>
      <c r="J225" s="206" t="s">
        <v>55</v>
      </c>
      <c r="K225" s="2494" t="s">
        <v>56</v>
      </c>
      <c r="L225" s="2495"/>
      <c r="M225" s="2479" t="s">
        <v>57</v>
      </c>
      <c r="N225" s="2480"/>
      <c r="O225" s="2481"/>
    </row>
    <row r="226" spans="1:15" ht="31.5" x14ac:dyDescent="0.25">
      <c r="A226" s="758" t="s">
        <v>439</v>
      </c>
      <c r="B226" s="208"/>
      <c r="C226" s="2486"/>
      <c r="D226" s="2487"/>
      <c r="E226" s="2488"/>
      <c r="F226" s="2486"/>
      <c r="G226" s="2488"/>
      <c r="H226" s="2489"/>
      <c r="I226" s="2490"/>
      <c r="J226" s="210"/>
      <c r="K226" s="2489"/>
      <c r="L226" s="2490"/>
      <c r="M226" s="2491"/>
      <c r="N226" s="2492"/>
      <c r="O226" s="2493"/>
    </row>
    <row r="227" spans="1:15" ht="15.75" x14ac:dyDescent="0.25">
      <c r="A227" s="2494" t="s">
        <v>67</v>
      </c>
      <c r="B227" s="2495"/>
      <c r="C227" s="2486"/>
      <c r="D227" s="2487"/>
      <c r="E227" s="2487"/>
      <c r="F227" s="2487"/>
      <c r="G227" s="2488"/>
      <c r="H227" s="2496" t="s">
        <v>69</v>
      </c>
      <c r="I227" s="2497"/>
      <c r="J227" s="2498"/>
      <c r="K227" s="2489"/>
      <c r="L227" s="2499"/>
      <c r="M227" s="2499"/>
      <c r="N227" s="2499"/>
      <c r="O227" s="2490"/>
    </row>
    <row r="228" spans="1:15" ht="15.75" x14ac:dyDescent="0.25">
      <c r="A228" s="1096" t="s">
        <v>71</v>
      </c>
      <c r="B228" s="1097"/>
      <c r="C228" s="1097"/>
      <c r="D228" s="1097"/>
      <c r="E228" s="1097"/>
      <c r="F228" s="1098"/>
      <c r="G228" s="1096" t="s">
        <v>72</v>
      </c>
      <c r="H228" s="1097"/>
      <c r="I228" s="1097"/>
      <c r="J228" s="1097"/>
      <c r="K228" s="1097"/>
      <c r="L228" s="1097"/>
      <c r="M228" s="1097"/>
      <c r="N228" s="1097"/>
      <c r="O228" s="1098"/>
    </row>
    <row r="229" spans="1:15" x14ac:dyDescent="0.25">
      <c r="A229" s="1100"/>
      <c r="B229" s="1101"/>
      <c r="C229" s="1101"/>
      <c r="D229" s="1101"/>
      <c r="E229" s="1101"/>
      <c r="F229" s="1101"/>
      <c r="G229" s="1662"/>
      <c r="H229" s="1663"/>
      <c r="I229" s="1663"/>
      <c r="J229" s="1663"/>
      <c r="K229" s="1663"/>
      <c r="L229" s="1663"/>
      <c r="M229" s="1663"/>
      <c r="N229" s="1663"/>
      <c r="O229" s="1664"/>
    </row>
    <row r="230" spans="1:15" x14ac:dyDescent="0.25">
      <c r="A230" s="1102"/>
      <c r="B230" s="1103"/>
      <c r="C230" s="1103"/>
      <c r="D230" s="1103"/>
      <c r="E230" s="1103"/>
      <c r="F230" s="1103"/>
      <c r="G230" s="1665"/>
      <c r="H230" s="1666"/>
      <c r="I230" s="1666"/>
      <c r="J230" s="1666"/>
      <c r="K230" s="1666"/>
      <c r="L230" s="1666"/>
      <c r="M230" s="1666"/>
      <c r="N230" s="1666"/>
      <c r="O230" s="1667"/>
    </row>
    <row r="231" spans="1:15" ht="15.75" x14ac:dyDescent="0.25">
      <c r="A231" s="1096" t="s">
        <v>75</v>
      </c>
      <c r="B231" s="1097"/>
      <c r="C231" s="1097"/>
      <c r="D231" s="1097"/>
      <c r="E231" s="1097"/>
      <c r="F231" s="1097"/>
      <c r="G231" s="1096" t="s">
        <v>76</v>
      </c>
      <c r="H231" s="1097"/>
      <c r="I231" s="1097"/>
      <c r="J231" s="1097"/>
      <c r="K231" s="1097"/>
      <c r="L231" s="1097"/>
      <c r="M231" s="1097"/>
      <c r="N231" s="1097"/>
      <c r="O231" s="1098"/>
    </row>
    <row r="232" spans="1:15" x14ac:dyDescent="0.25">
      <c r="A232" s="1123"/>
      <c r="B232" s="1123"/>
      <c r="C232" s="1123"/>
      <c r="D232" s="1123"/>
      <c r="E232" s="1123"/>
      <c r="F232" s="1123"/>
      <c r="G232" s="1656"/>
      <c r="H232" s="1657"/>
      <c r="I232" s="1657"/>
      <c r="J232" s="1657"/>
      <c r="K232" s="1657"/>
      <c r="L232" s="1657"/>
      <c r="M232" s="1657"/>
      <c r="N232" s="1657"/>
      <c r="O232" s="1658"/>
    </row>
    <row r="233" spans="1:15" x14ac:dyDescent="0.25">
      <c r="A233" s="1123"/>
      <c r="B233" s="1123"/>
      <c r="C233" s="1123"/>
      <c r="D233" s="1123"/>
      <c r="E233" s="1123"/>
      <c r="F233" s="1123"/>
      <c r="G233" s="1659"/>
      <c r="H233" s="1660"/>
      <c r="I233" s="1660"/>
      <c r="J233" s="1660"/>
      <c r="K233" s="1660"/>
      <c r="L233" s="1660"/>
      <c r="M233" s="1660"/>
      <c r="N233" s="1660"/>
      <c r="O233" s="1661"/>
    </row>
    <row r="234" spans="1:15" x14ac:dyDescent="0.25">
      <c r="A234" s="56"/>
      <c r="B234" s="56"/>
      <c r="C234" s="56"/>
      <c r="D234" s="151"/>
      <c r="E234" s="152"/>
      <c r="F234" s="152"/>
      <c r="G234" s="152"/>
      <c r="H234" s="152"/>
      <c r="I234" s="152"/>
      <c r="J234" s="152"/>
      <c r="K234" s="152"/>
      <c r="L234" s="152"/>
      <c r="M234" s="152"/>
      <c r="N234" s="152"/>
      <c r="O234" s="153"/>
    </row>
    <row r="235" spans="1:15" ht="15.75" x14ac:dyDescent="0.25">
      <c r="A235" s="199"/>
      <c r="B235" s="199"/>
      <c r="C235" s="193"/>
      <c r="D235" s="2479" t="s">
        <v>125</v>
      </c>
      <c r="E235" s="2480"/>
      <c r="F235" s="2480"/>
      <c r="G235" s="2480"/>
      <c r="H235" s="2480"/>
      <c r="I235" s="2480"/>
      <c r="J235" s="2480"/>
      <c r="K235" s="2480"/>
      <c r="L235" s="2480"/>
      <c r="M235" s="2480"/>
      <c r="N235" s="2480"/>
      <c r="O235" s="2481"/>
    </row>
    <row r="236" spans="1:15" ht="15.75" x14ac:dyDescent="0.25">
      <c r="A236" s="193"/>
      <c r="B236" s="194"/>
      <c r="C236" s="199"/>
      <c r="D236" s="206" t="s">
        <v>78</v>
      </c>
      <c r="E236" s="206" t="s">
        <v>79</v>
      </c>
      <c r="F236" s="206" t="s">
        <v>80</v>
      </c>
      <c r="G236" s="206" t="s">
        <v>81</v>
      </c>
      <c r="H236" s="206" t="s">
        <v>82</v>
      </c>
      <c r="I236" s="206" t="s">
        <v>83</v>
      </c>
      <c r="J236" s="206" t="s">
        <v>84</v>
      </c>
      <c r="K236" s="206" t="s">
        <v>85</v>
      </c>
      <c r="L236" s="206" t="s">
        <v>86</v>
      </c>
      <c r="M236" s="206" t="s">
        <v>87</v>
      </c>
      <c r="N236" s="206" t="s">
        <v>88</v>
      </c>
      <c r="O236" s="206" t="s">
        <v>89</v>
      </c>
    </row>
    <row r="237" spans="1:15" ht="15.75" x14ac:dyDescent="0.25">
      <c r="A237" s="1050" t="s">
        <v>90</v>
      </c>
      <c r="B237" s="1050"/>
      <c r="C237" s="1050"/>
      <c r="D237" s="147"/>
      <c r="E237" s="147"/>
      <c r="F237" s="147"/>
      <c r="G237" s="147"/>
      <c r="H237" s="147"/>
      <c r="I237" s="147"/>
      <c r="J237" s="147"/>
      <c r="K237" s="147"/>
      <c r="L237" s="147"/>
      <c r="M237" s="147"/>
      <c r="N237" s="147"/>
      <c r="O237" s="147"/>
    </row>
    <row r="238" spans="1:15" ht="15.75" x14ac:dyDescent="0.25">
      <c r="A238" s="1051" t="s">
        <v>91</v>
      </c>
      <c r="B238" s="1051"/>
      <c r="C238" s="1051"/>
      <c r="D238" s="32"/>
      <c r="E238" s="32"/>
      <c r="F238" s="32"/>
      <c r="G238" s="32"/>
      <c r="H238" s="32"/>
      <c r="I238" s="32"/>
      <c r="J238" s="32"/>
      <c r="K238" s="32"/>
      <c r="L238" s="32"/>
      <c r="M238" s="32"/>
      <c r="N238" s="32"/>
      <c r="O238" s="32"/>
    </row>
    <row r="239" spans="1:15" x14ac:dyDescent="0.25">
      <c r="A239" s="2561" t="s">
        <v>473</v>
      </c>
      <c r="B239" s="2562"/>
      <c r="C239" s="2562"/>
      <c r="D239" s="2562"/>
      <c r="E239" s="2562"/>
      <c r="F239" s="2562"/>
      <c r="G239" s="2562"/>
      <c r="H239" s="2562"/>
      <c r="I239" s="2562"/>
      <c r="J239" s="2562"/>
      <c r="K239" s="2562"/>
      <c r="L239" s="2562"/>
      <c r="M239" s="2562"/>
      <c r="N239" s="2562"/>
      <c r="O239" s="2563"/>
    </row>
    <row r="240" spans="1:15" x14ac:dyDescent="0.25">
      <c r="A240" s="2564"/>
      <c r="B240" s="2564"/>
      <c r="C240" s="2564"/>
      <c r="D240" s="2564"/>
      <c r="E240" s="2564"/>
      <c r="F240" s="2564"/>
      <c r="G240" s="2564"/>
      <c r="H240" s="2564"/>
      <c r="I240" s="2564"/>
      <c r="J240" s="2564"/>
      <c r="K240" s="2564"/>
      <c r="L240" s="2564"/>
      <c r="M240" s="2564"/>
      <c r="N240" s="2564"/>
      <c r="O240" s="2565"/>
    </row>
    <row r="241" spans="1:15" x14ac:dyDescent="0.25">
      <c r="A241" s="2564"/>
      <c r="B241" s="2564"/>
      <c r="C241" s="2564"/>
      <c r="D241" s="2564"/>
      <c r="E241" s="2564"/>
      <c r="F241" s="2564"/>
      <c r="G241" s="2564"/>
      <c r="H241" s="2564"/>
      <c r="I241" s="2564"/>
      <c r="J241" s="2564"/>
      <c r="K241" s="2564"/>
      <c r="L241" s="2564"/>
      <c r="M241" s="2564"/>
      <c r="N241" s="2564"/>
      <c r="O241" s="2565"/>
    </row>
    <row r="242" spans="1:15" x14ac:dyDescent="0.25">
      <c r="A242" s="2564"/>
      <c r="B242" s="2564"/>
      <c r="C242" s="2564"/>
      <c r="D242" s="2564"/>
      <c r="E242" s="2564"/>
      <c r="F242" s="2564"/>
      <c r="G242" s="2564"/>
      <c r="H242" s="2564"/>
      <c r="I242" s="2564"/>
      <c r="J242" s="2564"/>
      <c r="K242" s="2564"/>
      <c r="L242" s="2564"/>
      <c r="M242" s="2564"/>
      <c r="N242" s="2564"/>
      <c r="O242" s="2565"/>
    </row>
    <row r="243" spans="1:15" x14ac:dyDescent="0.25">
      <c r="A243" s="2566"/>
      <c r="B243" s="2566"/>
      <c r="C243" s="2566"/>
      <c r="D243" s="2566"/>
      <c r="E243" s="2566"/>
      <c r="F243" s="2566"/>
      <c r="G243" s="2566"/>
      <c r="H243" s="2566"/>
      <c r="I243" s="2566"/>
      <c r="J243" s="2566"/>
      <c r="K243" s="2566"/>
      <c r="L243" s="2566"/>
      <c r="M243" s="2566"/>
      <c r="N243" s="2566"/>
      <c r="O243" s="2567"/>
    </row>
    <row r="244" spans="1:15" ht="15.75" x14ac:dyDescent="0.25">
      <c r="A244" s="2557" t="s">
        <v>474</v>
      </c>
      <c r="B244" s="2558"/>
      <c r="C244" s="2558"/>
      <c r="D244" s="2558"/>
      <c r="E244" s="2558"/>
      <c r="F244" s="2558"/>
      <c r="G244" s="2558"/>
      <c r="H244" s="2558"/>
      <c r="I244" s="2558"/>
      <c r="J244" s="2558"/>
      <c r="K244" s="2558"/>
      <c r="L244" s="2558"/>
      <c r="M244" s="2558"/>
      <c r="N244" s="2558"/>
      <c r="O244" s="2559"/>
    </row>
    <row r="245" spans="1:15" ht="31.5" x14ac:dyDescent="0.25">
      <c r="A245" s="197" t="s">
        <v>178</v>
      </c>
      <c r="B245" s="2525" t="s">
        <v>475</v>
      </c>
      <c r="C245" s="2526"/>
      <c r="D245" s="2526"/>
      <c r="E245" s="2526"/>
      <c r="F245" s="2526"/>
      <c r="G245" s="2526"/>
      <c r="H245" s="2526"/>
      <c r="I245" s="2526"/>
      <c r="J245" s="2527"/>
      <c r="K245" s="2548" t="s">
        <v>11</v>
      </c>
      <c r="L245" s="2548"/>
      <c r="M245" s="2548"/>
      <c r="N245" s="2548"/>
      <c r="O245" s="154">
        <v>0.1</v>
      </c>
    </row>
    <row r="246" spans="1:15" ht="15.75" x14ac:dyDescent="0.25">
      <c r="A246" s="198"/>
      <c r="B246" s="199"/>
      <c r="C246" s="200"/>
      <c r="D246" s="200"/>
      <c r="E246" s="200"/>
      <c r="F246" s="200"/>
      <c r="G246" s="200"/>
      <c r="H246" s="200"/>
      <c r="I246" s="200"/>
      <c r="J246" s="200"/>
      <c r="K246" s="200"/>
      <c r="L246" s="200"/>
      <c r="M246" s="200"/>
      <c r="N246" s="200"/>
      <c r="O246" s="198"/>
    </row>
    <row r="247" spans="1:15" ht="31.5" x14ac:dyDescent="0.25">
      <c r="A247" s="197" t="s">
        <v>12</v>
      </c>
      <c r="B247" s="2525" t="s">
        <v>476</v>
      </c>
      <c r="C247" s="2526"/>
      <c r="D247" s="2526"/>
      <c r="E247" s="2526"/>
      <c r="F247" s="2526"/>
      <c r="G247" s="2526"/>
      <c r="H247" s="2526"/>
      <c r="I247" s="2526"/>
      <c r="J247" s="2526"/>
      <c r="K247" s="2526"/>
      <c r="L247" s="2526"/>
      <c r="M247" s="2526"/>
      <c r="N247" s="2526"/>
      <c r="O247" s="2527"/>
    </row>
    <row r="248" spans="1:15" ht="15.75" x14ac:dyDescent="0.25">
      <c r="A248" s="198"/>
      <c r="B248" s="199"/>
      <c r="C248" s="200"/>
      <c r="D248" s="200"/>
      <c r="E248" s="200"/>
      <c r="F248" s="200"/>
      <c r="G248" s="200"/>
      <c r="H248" s="200"/>
      <c r="I248" s="200"/>
      <c r="J248" s="200"/>
      <c r="K248" s="200"/>
      <c r="L248" s="200"/>
      <c r="M248" s="200"/>
      <c r="N248" s="200"/>
      <c r="O248" s="198"/>
    </row>
    <row r="249" spans="1:15" x14ac:dyDescent="0.25">
      <c r="A249" s="2528" t="s">
        <v>17</v>
      </c>
      <c r="B249" s="2529"/>
      <c r="C249" s="2529"/>
      <c r="D249" s="2530"/>
      <c r="E249" s="2514" t="s">
        <v>410</v>
      </c>
      <c r="F249" s="2515"/>
      <c r="G249" s="2515"/>
      <c r="H249" s="2516"/>
      <c r="I249" s="756">
        <v>0.25</v>
      </c>
      <c r="J249" s="2528" t="s">
        <v>19</v>
      </c>
      <c r="K249" s="2530"/>
      <c r="L249" s="1573" t="s">
        <v>457</v>
      </c>
      <c r="M249" s="2517"/>
      <c r="N249" s="2518"/>
      <c r="O249" s="756">
        <v>0.2</v>
      </c>
    </row>
    <row r="250" spans="1:15" x14ac:dyDescent="0.25">
      <c r="A250" s="2531"/>
      <c r="B250" s="2532"/>
      <c r="C250" s="2532"/>
      <c r="D250" s="2533"/>
      <c r="E250" s="2514"/>
      <c r="F250" s="2515"/>
      <c r="G250" s="2515"/>
      <c r="H250" s="2516"/>
      <c r="I250" s="756"/>
      <c r="J250" s="2531"/>
      <c r="K250" s="2533"/>
      <c r="L250" s="1573" t="s">
        <v>413</v>
      </c>
      <c r="M250" s="2517"/>
      <c r="N250" s="2518"/>
      <c r="O250" s="756">
        <v>0.25</v>
      </c>
    </row>
    <row r="251" spans="1:15" x14ac:dyDescent="0.25">
      <c r="A251" s="2531"/>
      <c r="B251" s="2532"/>
      <c r="C251" s="2532"/>
      <c r="D251" s="2533"/>
      <c r="E251" s="2514" t="s">
        <v>477</v>
      </c>
      <c r="F251" s="2515"/>
      <c r="G251" s="2515"/>
      <c r="H251" s="2516"/>
      <c r="I251" s="756">
        <v>0.3</v>
      </c>
      <c r="J251" s="2531"/>
      <c r="K251" s="2533"/>
      <c r="L251" s="1573" t="s">
        <v>417</v>
      </c>
      <c r="M251" s="2517"/>
      <c r="N251" s="2518"/>
      <c r="O251" s="756">
        <v>0.1</v>
      </c>
    </row>
    <row r="252" spans="1:15" x14ac:dyDescent="0.25">
      <c r="A252" s="2531"/>
      <c r="B252" s="2532"/>
      <c r="C252" s="2532"/>
      <c r="D252" s="2533"/>
      <c r="E252" s="2514" t="s">
        <v>420</v>
      </c>
      <c r="F252" s="2515"/>
      <c r="G252" s="2515"/>
      <c r="H252" s="2516"/>
      <c r="I252" s="756">
        <v>0.2</v>
      </c>
      <c r="J252" s="2531"/>
      <c r="K252" s="2533"/>
      <c r="L252" s="1573" t="s">
        <v>411</v>
      </c>
      <c r="M252" s="2517"/>
      <c r="N252" s="2518"/>
      <c r="O252" s="756">
        <v>0.1</v>
      </c>
    </row>
    <row r="253" spans="1:15" x14ac:dyDescent="0.25">
      <c r="A253" s="2531"/>
      <c r="B253" s="2532"/>
      <c r="C253" s="2532"/>
      <c r="D253" s="2533"/>
      <c r="E253" s="2514" t="s">
        <v>412</v>
      </c>
      <c r="F253" s="2515"/>
      <c r="G253" s="2515"/>
      <c r="H253" s="2516"/>
      <c r="I253" s="756">
        <v>0.2</v>
      </c>
      <c r="J253" s="2531"/>
      <c r="K253" s="2533"/>
      <c r="L253" s="1573" t="s">
        <v>424</v>
      </c>
      <c r="M253" s="2517"/>
      <c r="N253" s="2518"/>
      <c r="O253" s="756">
        <v>0.2</v>
      </c>
    </row>
    <row r="254" spans="1:15" x14ac:dyDescent="0.25">
      <c r="A254" s="2531"/>
      <c r="B254" s="2532"/>
      <c r="C254" s="2532"/>
      <c r="D254" s="2533"/>
      <c r="E254" s="2514" t="s">
        <v>452</v>
      </c>
      <c r="F254" s="2515"/>
      <c r="G254" s="2515"/>
      <c r="H254" s="2516"/>
      <c r="I254" s="753">
        <v>0.5</v>
      </c>
      <c r="J254" s="2531"/>
      <c r="K254" s="2533"/>
      <c r="L254" s="2560" t="s">
        <v>426</v>
      </c>
      <c r="M254" s="2517"/>
      <c r="N254" s="2518"/>
      <c r="O254" s="231">
        <v>0.2</v>
      </c>
    </row>
    <row r="255" spans="1:15" x14ac:dyDescent="0.25">
      <c r="A255" s="2531"/>
      <c r="B255" s="2532"/>
      <c r="C255" s="2532"/>
      <c r="D255" s="2533"/>
      <c r="E255" s="203"/>
      <c r="F255" s="204"/>
      <c r="G255" s="204"/>
      <c r="H255" s="204"/>
      <c r="I255" s="486"/>
      <c r="J255" s="2531"/>
      <c r="K255" s="2533"/>
      <c r="L255" s="2514"/>
      <c r="M255" s="2515"/>
      <c r="N255" s="2515"/>
      <c r="O255" s="2516"/>
    </row>
    <row r="256" spans="1:15" x14ac:dyDescent="0.25">
      <c r="A256" s="2531"/>
      <c r="B256" s="2532"/>
      <c r="C256" s="2532"/>
      <c r="D256" s="2533"/>
      <c r="E256" s="203"/>
      <c r="F256" s="204"/>
      <c r="G256" s="204"/>
      <c r="H256" s="204"/>
      <c r="I256" s="232"/>
      <c r="J256" s="2531"/>
      <c r="K256" s="2533"/>
      <c r="L256" s="2514"/>
      <c r="M256" s="2515"/>
      <c r="N256" s="2515"/>
      <c r="O256" s="2516"/>
    </row>
    <row r="257" spans="1:15" x14ac:dyDescent="0.25">
      <c r="A257" s="2531"/>
      <c r="B257" s="2532"/>
      <c r="C257" s="2532"/>
      <c r="D257" s="2533"/>
      <c r="E257" s="203"/>
      <c r="F257" s="204"/>
      <c r="G257" s="204"/>
      <c r="H257" s="204"/>
      <c r="I257" s="232"/>
      <c r="J257" s="2531"/>
      <c r="K257" s="2533"/>
      <c r="L257" s="2514"/>
      <c r="M257" s="2515"/>
      <c r="N257" s="2515"/>
      <c r="O257" s="2516"/>
    </row>
    <row r="258" spans="1:15" x14ac:dyDescent="0.25">
      <c r="A258" s="2534"/>
      <c r="B258" s="2535"/>
      <c r="C258" s="2535"/>
      <c r="D258" s="2536"/>
      <c r="E258" s="2514"/>
      <c r="F258" s="2515"/>
      <c r="G258" s="2515"/>
      <c r="H258" s="2515"/>
      <c r="I258" s="2516"/>
      <c r="J258" s="2534"/>
      <c r="K258" s="2536"/>
      <c r="L258" s="2514"/>
      <c r="M258" s="2515"/>
      <c r="N258" s="2515"/>
      <c r="O258" s="2516"/>
    </row>
    <row r="259" spans="1:15" ht="15.75" x14ac:dyDescent="0.25">
      <c r="A259" s="198"/>
      <c r="B259" s="199"/>
      <c r="C259" s="200"/>
      <c r="D259" s="200"/>
      <c r="E259" s="200"/>
      <c r="F259" s="200"/>
      <c r="G259" s="200"/>
      <c r="H259" s="200"/>
      <c r="I259" s="200"/>
      <c r="J259" s="200"/>
      <c r="K259" s="200"/>
      <c r="L259" s="200"/>
      <c r="M259" s="200"/>
      <c r="N259" s="200"/>
      <c r="O259" s="198"/>
    </row>
    <row r="260" spans="1:15" ht="15.75" x14ac:dyDescent="0.25">
      <c r="A260" s="198"/>
      <c r="B260" s="199"/>
      <c r="C260" s="200"/>
      <c r="D260" s="200"/>
      <c r="E260" s="200"/>
      <c r="F260" s="200"/>
      <c r="G260" s="200"/>
      <c r="H260" s="200"/>
      <c r="I260" s="200"/>
      <c r="J260" s="200"/>
      <c r="K260" s="200"/>
      <c r="L260" s="200"/>
      <c r="M260" s="200"/>
      <c r="N260" s="200"/>
      <c r="O260" s="198"/>
    </row>
    <row r="261" spans="1:15" ht="63" x14ac:dyDescent="0.25">
      <c r="A261" s="205" t="s">
        <v>48</v>
      </c>
      <c r="B261" s="206" t="s">
        <v>49</v>
      </c>
      <c r="C261" s="487" t="s">
        <v>50</v>
      </c>
      <c r="D261" s="487" t="s">
        <v>51</v>
      </c>
      <c r="E261" s="205" t="s">
        <v>52</v>
      </c>
      <c r="F261" s="2513" t="s">
        <v>53</v>
      </c>
      <c r="G261" s="2513"/>
      <c r="H261" s="2513" t="s">
        <v>54</v>
      </c>
      <c r="I261" s="2513"/>
      <c r="J261" s="206" t="s">
        <v>55</v>
      </c>
      <c r="K261" s="2494" t="s">
        <v>56</v>
      </c>
      <c r="L261" s="2495"/>
      <c r="M261" s="2479" t="s">
        <v>57</v>
      </c>
      <c r="N261" s="2480"/>
      <c r="O261" s="2481"/>
    </row>
    <row r="262" spans="1:15" ht="135" x14ac:dyDescent="0.25">
      <c r="A262" s="758" t="s">
        <v>58</v>
      </c>
      <c r="B262" s="208">
        <v>40</v>
      </c>
      <c r="C262" s="209" t="s">
        <v>478</v>
      </c>
      <c r="D262" s="209"/>
      <c r="E262" s="209"/>
      <c r="F262" s="2502"/>
      <c r="G262" s="2502"/>
      <c r="H262" s="2489" t="s">
        <v>479</v>
      </c>
      <c r="I262" s="2490"/>
      <c r="J262" s="210">
        <v>1</v>
      </c>
      <c r="K262" s="2489"/>
      <c r="L262" s="2490"/>
      <c r="M262" s="2509" t="s">
        <v>430</v>
      </c>
      <c r="N262" s="2509"/>
      <c r="O262" s="2509"/>
    </row>
    <row r="263" spans="1:15" ht="15.75" x14ac:dyDescent="0.25">
      <c r="A263" s="2494" t="s">
        <v>67</v>
      </c>
      <c r="B263" s="2495"/>
      <c r="C263" s="2486"/>
      <c r="D263" s="2487"/>
      <c r="E263" s="2487"/>
      <c r="F263" s="2487"/>
      <c r="G263" s="2488"/>
      <c r="H263" s="2496" t="s">
        <v>69</v>
      </c>
      <c r="I263" s="2511"/>
      <c r="J263" s="2512"/>
      <c r="K263" s="2489"/>
      <c r="L263" s="2499"/>
      <c r="M263" s="2499"/>
      <c r="N263" s="2499"/>
      <c r="O263" s="2490"/>
    </row>
    <row r="264" spans="1:15" ht="15.75" x14ac:dyDescent="0.25">
      <c r="A264" s="1096" t="s">
        <v>71</v>
      </c>
      <c r="B264" s="1097"/>
      <c r="C264" s="1097"/>
      <c r="D264" s="1097"/>
      <c r="E264" s="1097"/>
      <c r="F264" s="1098"/>
      <c r="G264" s="1096" t="s">
        <v>72</v>
      </c>
      <c r="H264" s="1097"/>
      <c r="I264" s="1097"/>
      <c r="J264" s="1097"/>
      <c r="K264" s="1097"/>
      <c r="L264" s="1097"/>
      <c r="M264" s="1097"/>
      <c r="N264" s="1097"/>
      <c r="O264" s="1098"/>
    </row>
    <row r="265" spans="1:15" x14ac:dyDescent="0.25">
      <c r="A265" s="1100"/>
      <c r="B265" s="1101"/>
      <c r="C265" s="1101"/>
      <c r="D265" s="1101"/>
      <c r="E265" s="1101"/>
      <c r="F265" s="1101"/>
      <c r="G265" s="1662"/>
      <c r="H265" s="1663"/>
      <c r="I265" s="1663"/>
      <c r="J265" s="1663"/>
      <c r="K265" s="1663"/>
      <c r="L265" s="1663"/>
      <c r="M265" s="1663"/>
      <c r="N265" s="1663"/>
      <c r="O265" s="1664"/>
    </row>
    <row r="266" spans="1:15" x14ac:dyDescent="0.25">
      <c r="A266" s="1102"/>
      <c r="B266" s="1103"/>
      <c r="C266" s="1103"/>
      <c r="D266" s="1103"/>
      <c r="E266" s="1103"/>
      <c r="F266" s="1103"/>
      <c r="G266" s="1665"/>
      <c r="H266" s="1666"/>
      <c r="I266" s="1666"/>
      <c r="J266" s="1666"/>
      <c r="K266" s="1666"/>
      <c r="L266" s="1666"/>
      <c r="M266" s="1666"/>
      <c r="N266" s="1666"/>
      <c r="O266" s="1667"/>
    </row>
    <row r="267" spans="1:15" ht="15.75" x14ac:dyDescent="0.25">
      <c r="A267" s="1096" t="s">
        <v>75</v>
      </c>
      <c r="B267" s="1097"/>
      <c r="C267" s="1097"/>
      <c r="D267" s="1097"/>
      <c r="E267" s="1097"/>
      <c r="F267" s="1097"/>
      <c r="G267" s="1096" t="s">
        <v>76</v>
      </c>
      <c r="H267" s="1097"/>
      <c r="I267" s="1097"/>
      <c r="J267" s="1097"/>
      <c r="K267" s="1097"/>
      <c r="L267" s="1097"/>
      <c r="M267" s="1097"/>
      <c r="N267" s="1097"/>
      <c r="O267" s="1098"/>
    </row>
    <row r="268" spans="1:15" x14ac:dyDescent="0.25">
      <c r="A268" s="1123"/>
      <c r="B268" s="1123"/>
      <c r="C268" s="1123"/>
      <c r="D268" s="1123"/>
      <c r="E268" s="1123"/>
      <c r="F268" s="1123"/>
      <c r="G268" s="1656"/>
      <c r="H268" s="1657"/>
      <c r="I268" s="1657"/>
      <c r="J268" s="1657"/>
      <c r="K268" s="1657"/>
      <c r="L268" s="1657"/>
      <c r="M268" s="1657"/>
      <c r="N268" s="1657"/>
      <c r="O268" s="1658"/>
    </row>
    <row r="269" spans="1:15" x14ac:dyDescent="0.25">
      <c r="A269" s="1123"/>
      <c r="B269" s="1123"/>
      <c r="C269" s="1123"/>
      <c r="D269" s="1123"/>
      <c r="E269" s="1123"/>
      <c r="F269" s="1123"/>
      <c r="G269" s="1659"/>
      <c r="H269" s="1660"/>
      <c r="I269" s="1660"/>
      <c r="J269" s="1660"/>
      <c r="K269" s="1660"/>
      <c r="L269" s="1660"/>
      <c r="M269" s="1660"/>
      <c r="N269" s="1660"/>
      <c r="O269" s="1661"/>
    </row>
    <row r="270" spans="1:15" ht="15.75" x14ac:dyDescent="0.25">
      <c r="A270" s="193"/>
      <c r="B270" s="194"/>
      <c r="C270" s="199"/>
      <c r="D270" s="199"/>
      <c r="E270" s="199"/>
      <c r="F270" s="199"/>
      <c r="G270" s="199"/>
      <c r="H270" s="199"/>
      <c r="I270" s="199"/>
      <c r="J270" s="199"/>
      <c r="K270" s="199"/>
      <c r="L270" s="199"/>
      <c r="M270" s="199"/>
      <c r="N270" s="199"/>
      <c r="O270" s="193"/>
    </row>
    <row r="271" spans="1:15" ht="15.75" x14ac:dyDescent="0.25">
      <c r="A271" s="199"/>
      <c r="B271" s="199"/>
      <c r="C271" s="193"/>
      <c r="D271" s="2494" t="s">
        <v>77</v>
      </c>
      <c r="E271" s="2506"/>
      <c r="F271" s="2506"/>
      <c r="G271" s="2506"/>
      <c r="H271" s="2506"/>
      <c r="I271" s="2506"/>
      <c r="J271" s="2506"/>
      <c r="K271" s="2506"/>
      <c r="L271" s="2506"/>
      <c r="M271" s="2506"/>
      <c r="N271" s="2506"/>
      <c r="O271" s="2495"/>
    </row>
    <row r="272" spans="1:15" ht="15.75" x14ac:dyDescent="0.25">
      <c r="A272" s="193"/>
      <c r="B272" s="194"/>
      <c r="C272" s="199"/>
      <c r="D272" s="206" t="s">
        <v>78</v>
      </c>
      <c r="E272" s="206" t="s">
        <v>79</v>
      </c>
      <c r="F272" s="206" t="s">
        <v>80</v>
      </c>
      <c r="G272" s="206" t="s">
        <v>81</v>
      </c>
      <c r="H272" s="206" t="s">
        <v>82</v>
      </c>
      <c r="I272" s="206" t="s">
        <v>83</v>
      </c>
      <c r="J272" s="206" t="s">
        <v>84</v>
      </c>
      <c r="K272" s="206" t="s">
        <v>85</v>
      </c>
      <c r="L272" s="206" t="s">
        <v>86</v>
      </c>
      <c r="M272" s="206" t="s">
        <v>87</v>
      </c>
      <c r="N272" s="206" t="s">
        <v>88</v>
      </c>
      <c r="O272" s="206" t="s">
        <v>89</v>
      </c>
    </row>
    <row r="273" spans="1:15" ht="15.75" x14ac:dyDescent="0.25">
      <c r="A273" s="1050" t="s">
        <v>90</v>
      </c>
      <c r="B273" s="1050"/>
      <c r="C273" s="1050"/>
      <c r="D273" s="147"/>
      <c r="E273" s="147"/>
      <c r="F273" s="147"/>
      <c r="G273" s="147"/>
      <c r="H273" s="147"/>
      <c r="I273" s="147"/>
      <c r="J273" s="147"/>
      <c r="K273" s="147"/>
      <c r="L273" s="147"/>
      <c r="M273" s="147"/>
      <c r="N273" s="147"/>
      <c r="O273" s="147">
        <v>1</v>
      </c>
    </row>
    <row r="274" spans="1:15" ht="15.75" x14ac:dyDescent="0.25">
      <c r="A274" s="1051" t="s">
        <v>91</v>
      </c>
      <c r="B274" s="1051"/>
      <c r="C274" s="1051"/>
      <c r="D274" s="32"/>
      <c r="E274" s="32"/>
      <c r="F274" s="32"/>
      <c r="G274" s="32"/>
      <c r="H274" s="32"/>
      <c r="I274" s="32"/>
      <c r="J274" s="32"/>
      <c r="K274" s="32"/>
      <c r="L274" s="32"/>
      <c r="M274" s="32"/>
      <c r="N274" s="32"/>
      <c r="O274" s="32"/>
    </row>
    <row r="275" spans="1:15" ht="15.75" x14ac:dyDescent="0.25">
      <c r="A275" s="193"/>
      <c r="B275" s="194"/>
      <c r="C275" s="195"/>
      <c r="D275" s="195"/>
      <c r="E275" s="195"/>
      <c r="F275" s="195"/>
      <c r="G275" s="195"/>
      <c r="H275" s="195"/>
      <c r="I275" s="195"/>
      <c r="J275" s="195"/>
      <c r="K275" s="195"/>
      <c r="L275" s="196"/>
      <c r="M275" s="196"/>
      <c r="N275" s="196"/>
      <c r="O275" s="193"/>
    </row>
    <row r="276" spans="1:15" ht="15.75" x14ac:dyDescent="0.25">
      <c r="A276" s="193"/>
      <c r="B276" s="194"/>
      <c r="C276" s="195"/>
      <c r="D276" s="195"/>
      <c r="E276" s="195"/>
      <c r="F276" s="195"/>
      <c r="G276" s="195"/>
      <c r="H276" s="195"/>
      <c r="I276" s="195"/>
      <c r="J276" s="195"/>
      <c r="K276" s="195"/>
      <c r="L276" s="196"/>
      <c r="M276" s="196"/>
      <c r="N276" s="196"/>
      <c r="O276" s="193"/>
    </row>
    <row r="277" spans="1:15" ht="15.75" x14ac:dyDescent="0.25">
      <c r="A277" s="224"/>
      <c r="B277" s="225"/>
      <c r="C277" s="224"/>
      <c r="D277" s="224"/>
      <c r="E277" s="224"/>
      <c r="F277" s="224"/>
      <c r="G277" s="224"/>
      <c r="H277" s="224"/>
      <c r="I277" s="224"/>
      <c r="J277" s="224"/>
      <c r="K277" s="224"/>
      <c r="L277" s="224"/>
      <c r="M277" s="225"/>
      <c r="N277" s="225"/>
      <c r="O277" s="224"/>
    </row>
    <row r="278" spans="1:15" ht="15.75" x14ac:dyDescent="0.25">
      <c r="A278" s="193"/>
      <c r="B278" s="194"/>
      <c r="C278" s="195"/>
      <c r="D278" s="195"/>
      <c r="E278" s="195"/>
      <c r="F278" s="195"/>
      <c r="G278" s="195"/>
      <c r="H278" s="195"/>
      <c r="I278" s="195"/>
      <c r="J278" s="195"/>
      <c r="K278" s="195"/>
      <c r="L278" s="196"/>
      <c r="M278" s="196"/>
      <c r="N278" s="196"/>
      <c r="O278" s="193"/>
    </row>
    <row r="279" spans="1:15" ht="31.5" x14ac:dyDescent="0.25">
      <c r="A279" s="205" t="s">
        <v>48</v>
      </c>
      <c r="B279" s="206" t="s">
        <v>49</v>
      </c>
      <c r="C279" s="2513" t="s">
        <v>50</v>
      </c>
      <c r="D279" s="2513"/>
      <c r="E279" s="2513"/>
      <c r="F279" s="2513" t="s">
        <v>53</v>
      </c>
      <c r="G279" s="2513"/>
      <c r="H279" s="2513" t="s">
        <v>54</v>
      </c>
      <c r="I279" s="2513"/>
      <c r="J279" s="206" t="s">
        <v>55</v>
      </c>
      <c r="K279" s="2494" t="s">
        <v>56</v>
      </c>
      <c r="L279" s="2495"/>
      <c r="M279" s="2479" t="s">
        <v>57</v>
      </c>
      <c r="N279" s="2480"/>
      <c r="O279" s="2481"/>
    </row>
    <row r="280" spans="1:15" ht="31.5" x14ac:dyDescent="0.25">
      <c r="A280" s="758" t="s">
        <v>92</v>
      </c>
      <c r="B280" s="208">
        <v>60</v>
      </c>
      <c r="C280" s="2486" t="s">
        <v>431</v>
      </c>
      <c r="D280" s="2487"/>
      <c r="E280" s="2488"/>
      <c r="F280" s="2486" t="s">
        <v>432</v>
      </c>
      <c r="G280" s="2488"/>
      <c r="H280" s="2489" t="s">
        <v>95</v>
      </c>
      <c r="I280" s="2490"/>
      <c r="J280" s="210">
        <v>100</v>
      </c>
      <c r="K280" s="2489" t="s">
        <v>433</v>
      </c>
      <c r="L280" s="2490"/>
      <c r="M280" s="2509" t="s">
        <v>430</v>
      </c>
      <c r="N280" s="2509"/>
      <c r="O280" s="2509"/>
    </row>
    <row r="281" spans="1:15" ht="15.75" x14ac:dyDescent="0.25">
      <c r="A281" s="2494" t="s">
        <v>67</v>
      </c>
      <c r="B281" s="2495"/>
      <c r="C281" s="2486"/>
      <c r="D281" s="2487"/>
      <c r="E281" s="2487"/>
      <c r="F281" s="2487"/>
      <c r="G281" s="2488"/>
      <c r="H281" s="2510" t="s">
        <v>98</v>
      </c>
      <c r="I281" s="2511"/>
      <c r="J281" s="2512"/>
      <c r="K281" s="2489"/>
      <c r="L281" s="2499"/>
      <c r="M281" s="2499"/>
      <c r="N281" s="2499"/>
      <c r="O281" s="2490"/>
    </row>
    <row r="282" spans="1:15" ht="15.75" x14ac:dyDescent="0.25">
      <c r="A282" s="1096" t="s">
        <v>71</v>
      </c>
      <c r="B282" s="1097"/>
      <c r="C282" s="1097"/>
      <c r="D282" s="1097"/>
      <c r="E282" s="1097"/>
      <c r="F282" s="1098"/>
      <c r="G282" s="1096" t="s">
        <v>72</v>
      </c>
      <c r="H282" s="1097"/>
      <c r="I282" s="1097"/>
      <c r="J282" s="1097"/>
      <c r="K282" s="1097"/>
      <c r="L282" s="1097"/>
      <c r="M282" s="1097"/>
      <c r="N282" s="1097"/>
      <c r="O282" s="1098"/>
    </row>
    <row r="283" spans="1:15" x14ac:dyDescent="0.25">
      <c r="A283" s="1100"/>
      <c r="B283" s="1101"/>
      <c r="C283" s="1101"/>
      <c r="D283" s="1101"/>
      <c r="E283" s="1101"/>
      <c r="F283" s="1101"/>
      <c r="G283" s="1662"/>
      <c r="H283" s="1663"/>
      <c r="I283" s="1663"/>
      <c r="J283" s="1663"/>
      <c r="K283" s="1663"/>
      <c r="L283" s="1663"/>
      <c r="M283" s="1663"/>
      <c r="N283" s="1663"/>
      <c r="O283" s="1664"/>
    </row>
    <row r="284" spans="1:15" x14ac:dyDescent="0.25">
      <c r="A284" s="1102"/>
      <c r="B284" s="1103"/>
      <c r="C284" s="1103"/>
      <c r="D284" s="1103"/>
      <c r="E284" s="1103"/>
      <c r="F284" s="1103"/>
      <c r="G284" s="1665"/>
      <c r="H284" s="1666"/>
      <c r="I284" s="1666"/>
      <c r="J284" s="1666"/>
      <c r="K284" s="1666"/>
      <c r="L284" s="1666"/>
      <c r="M284" s="1666"/>
      <c r="N284" s="1666"/>
      <c r="O284" s="1667"/>
    </row>
    <row r="285" spans="1:15" ht="15.75" x14ac:dyDescent="0.25">
      <c r="A285" s="1096" t="s">
        <v>75</v>
      </c>
      <c r="B285" s="1097"/>
      <c r="C285" s="1097"/>
      <c r="D285" s="1097"/>
      <c r="E285" s="1097"/>
      <c r="F285" s="1097"/>
      <c r="G285" s="1096" t="s">
        <v>76</v>
      </c>
      <c r="H285" s="1097"/>
      <c r="I285" s="1097"/>
      <c r="J285" s="1097"/>
      <c r="K285" s="1097"/>
      <c r="L285" s="1097"/>
      <c r="M285" s="1097"/>
      <c r="N285" s="1097"/>
      <c r="O285" s="1098"/>
    </row>
    <row r="286" spans="1:15" x14ac:dyDescent="0.25">
      <c r="A286" s="1123"/>
      <c r="B286" s="1123"/>
      <c r="C286" s="1123"/>
      <c r="D286" s="1123"/>
      <c r="E286" s="1123"/>
      <c r="F286" s="1123"/>
      <c r="G286" s="1656"/>
      <c r="H286" s="1657"/>
      <c r="I286" s="1657"/>
      <c r="J286" s="1657"/>
      <c r="K286" s="1657"/>
      <c r="L286" s="1657"/>
      <c r="M286" s="1657"/>
      <c r="N286" s="1657"/>
      <c r="O286" s="1658"/>
    </row>
    <row r="287" spans="1:15" x14ac:dyDescent="0.25">
      <c r="A287" s="1123"/>
      <c r="B287" s="1123"/>
      <c r="C287" s="1123"/>
      <c r="D287" s="1123"/>
      <c r="E287" s="1123"/>
      <c r="F287" s="1123"/>
      <c r="G287" s="1659"/>
      <c r="H287" s="1660"/>
      <c r="I287" s="1660"/>
      <c r="J287" s="1660"/>
      <c r="K287" s="1660"/>
      <c r="L287" s="1660"/>
      <c r="M287" s="1660"/>
      <c r="N287" s="1660"/>
      <c r="O287" s="1661"/>
    </row>
    <row r="288" spans="1:15" ht="15.75" x14ac:dyDescent="0.25">
      <c r="A288" s="193"/>
      <c r="B288" s="194"/>
      <c r="C288" s="199"/>
      <c r="D288" s="199"/>
      <c r="E288" s="199"/>
      <c r="F288" s="199"/>
      <c r="G288" s="199"/>
      <c r="H288" s="199"/>
      <c r="I288" s="199"/>
      <c r="J288" s="199"/>
      <c r="K288" s="199"/>
      <c r="L288" s="199"/>
      <c r="M288" s="199"/>
      <c r="N288" s="199"/>
      <c r="O288" s="193"/>
    </row>
    <row r="289" spans="1:15" ht="15.75" x14ac:dyDescent="0.25">
      <c r="A289" s="226" t="s">
        <v>101</v>
      </c>
      <c r="B289" s="226" t="s">
        <v>49</v>
      </c>
      <c r="C289" s="227"/>
      <c r="D289" s="206" t="s">
        <v>78</v>
      </c>
      <c r="E289" s="206" t="s">
        <v>79</v>
      </c>
      <c r="F289" s="206" t="s">
        <v>80</v>
      </c>
      <c r="G289" s="206" t="s">
        <v>81</v>
      </c>
      <c r="H289" s="206" t="s">
        <v>82</v>
      </c>
      <c r="I289" s="206" t="s">
        <v>83</v>
      </c>
      <c r="J289" s="206" t="s">
        <v>84</v>
      </c>
      <c r="K289" s="206" t="s">
        <v>85</v>
      </c>
      <c r="L289" s="206" t="s">
        <v>86</v>
      </c>
      <c r="M289" s="206" t="s">
        <v>87</v>
      </c>
      <c r="N289" s="206" t="s">
        <v>88</v>
      </c>
      <c r="O289" s="206" t="s">
        <v>89</v>
      </c>
    </row>
    <row r="290" spans="1:15" ht="31.5" x14ac:dyDescent="0.25">
      <c r="A290" s="2500" t="s">
        <v>480</v>
      </c>
      <c r="B290" s="2502">
        <v>50</v>
      </c>
      <c r="C290" s="147" t="s">
        <v>90</v>
      </c>
      <c r="D290" s="147">
        <v>5</v>
      </c>
      <c r="E290" s="147">
        <v>10</v>
      </c>
      <c r="F290" s="147">
        <v>20</v>
      </c>
      <c r="G290" s="147">
        <v>30</v>
      </c>
      <c r="H290" s="147">
        <v>40</v>
      </c>
      <c r="I290" s="147">
        <v>50</v>
      </c>
      <c r="J290" s="147">
        <v>60</v>
      </c>
      <c r="K290" s="147">
        <v>70</v>
      </c>
      <c r="L290" s="147">
        <v>80</v>
      </c>
      <c r="M290" s="147">
        <v>90</v>
      </c>
      <c r="N290" s="147">
        <v>95</v>
      </c>
      <c r="O290" s="147">
        <v>100</v>
      </c>
    </row>
    <row r="291" spans="1:15" x14ac:dyDescent="0.25">
      <c r="A291" s="2501"/>
      <c r="B291" s="2502"/>
      <c r="C291" s="32" t="s">
        <v>91</v>
      </c>
      <c r="D291" s="32"/>
      <c r="E291" s="32">
        <v>5</v>
      </c>
      <c r="F291" s="32">
        <v>10</v>
      </c>
      <c r="G291" s="32">
        <v>20</v>
      </c>
      <c r="H291" s="32">
        <v>30</v>
      </c>
      <c r="I291" s="32">
        <v>40</v>
      </c>
      <c r="J291" s="32">
        <v>50</v>
      </c>
      <c r="K291" s="32">
        <v>60</v>
      </c>
      <c r="L291" s="32">
        <v>65</v>
      </c>
      <c r="M291" s="32"/>
      <c r="N291" s="32"/>
      <c r="O291" s="32"/>
    </row>
    <row r="292" spans="1:15" ht="31.5" x14ac:dyDescent="0.25">
      <c r="A292" s="2500" t="s">
        <v>481</v>
      </c>
      <c r="B292" s="2555">
        <v>50</v>
      </c>
      <c r="C292" s="147" t="s">
        <v>90</v>
      </c>
      <c r="D292" s="147">
        <v>20</v>
      </c>
      <c r="E292" s="147">
        <v>30</v>
      </c>
      <c r="F292" s="147">
        <v>40</v>
      </c>
      <c r="G292" s="147">
        <v>50</v>
      </c>
      <c r="H292" s="147">
        <v>60</v>
      </c>
      <c r="I292" s="147">
        <v>70</v>
      </c>
      <c r="J292" s="147">
        <v>80</v>
      </c>
      <c r="K292" s="147">
        <v>90</v>
      </c>
      <c r="L292" s="147">
        <v>100</v>
      </c>
      <c r="M292" s="147"/>
      <c r="N292" s="147"/>
      <c r="O292" s="147"/>
    </row>
    <row r="293" spans="1:15" x14ac:dyDescent="0.25">
      <c r="A293" s="2501"/>
      <c r="B293" s="2556"/>
      <c r="C293" s="32" t="s">
        <v>91</v>
      </c>
      <c r="D293" s="32">
        <v>20</v>
      </c>
      <c r="E293" s="32">
        <v>30</v>
      </c>
      <c r="F293" s="32">
        <v>40</v>
      </c>
      <c r="G293" s="32">
        <v>50</v>
      </c>
      <c r="H293" s="32">
        <v>55</v>
      </c>
      <c r="I293" s="32">
        <v>60</v>
      </c>
      <c r="J293" s="32">
        <v>70</v>
      </c>
      <c r="K293" s="32">
        <v>75</v>
      </c>
      <c r="L293" s="32">
        <v>90</v>
      </c>
      <c r="M293" s="32"/>
      <c r="N293" s="32"/>
      <c r="O293" s="32"/>
    </row>
    <row r="294" spans="1:15" ht="31.5" x14ac:dyDescent="0.25">
      <c r="A294" s="2500"/>
      <c r="B294" s="2502"/>
      <c r="C294" s="147" t="s">
        <v>90</v>
      </c>
      <c r="D294" s="147"/>
      <c r="E294" s="147"/>
      <c r="F294" s="147"/>
      <c r="G294" s="147"/>
      <c r="H294" s="147"/>
      <c r="I294" s="147"/>
      <c r="J294" s="147"/>
      <c r="K294" s="147"/>
      <c r="L294" s="147"/>
      <c r="M294" s="147"/>
      <c r="N294" s="147"/>
      <c r="O294" s="147"/>
    </row>
    <row r="295" spans="1:15" x14ac:dyDescent="0.25">
      <c r="A295" s="2501"/>
      <c r="B295" s="2502"/>
      <c r="C295" s="32" t="s">
        <v>91</v>
      </c>
      <c r="D295" s="32"/>
      <c r="E295" s="32"/>
      <c r="F295" s="32"/>
      <c r="G295" s="32"/>
      <c r="H295" s="32"/>
      <c r="I295" s="32"/>
      <c r="J295" s="32"/>
      <c r="K295" s="32"/>
      <c r="L295" s="32"/>
      <c r="M295" s="32"/>
      <c r="N295" s="32"/>
      <c r="O295" s="32"/>
    </row>
    <row r="296" spans="1:15" ht="31.5" x14ac:dyDescent="0.25">
      <c r="A296" s="2500"/>
      <c r="B296" s="2555"/>
      <c r="C296" s="147" t="s">
        <v>90</v>
      </c>
      <c r="D296" s="147"/>
      <c r="E296" s="147"/>
      <c r="F296" s="147"/>
      <c r="G296" s="147"/>
      <c r="H296" s="147"/>
      <c r="I296" s="147"/>
      <c r="J296" s="147"/>
      <c r="K296" s="147"/>
      <c r="L296" s="147"/>
      <c r="M296" s="147"/>
      <c r="N296" s="147"/>
      <c r="O296" s="147"/>
    </row>
    <row r="297" spans="1:15" x14ac:dyDescent="0.25">
      <c r="A297" s="2501"/>
      <c r="B297" s="2556"/>
      <c r="C297" s="32" t="s">
        <v>91</v>
      </c>
      <c r="D297" s="32"/>
      <c r="E297" s="32"/>
      <c r="F297" s="32"/>
      <c r="G297" s="32"/>
      <c r="H297" s="32"/>
      <c r="I297" s="32"/>
      <c r="J297" s="32"/>
      <c r="K297" s="32"/>
      <c r="L297" s="32"/>
      <c r="M297" s="32"/>
      <c r="N297" s="32"/>
      <c r="O297" s="32"/>
    </row>
    <row r="298" spans="1:15" ht="31.5" x14ac:dyDescent="0.25">
      <c r="A298" s="2500"/>
      <c r="B298" s="2502"/>
      <c r="C298" s="147" t="s">
        <v>90</v>
      </c>
      <c r="D298" s="147"/>
      <c r="E298" s="147"/>
      <c r="F298" s="147"/>
      <c r="G298" s="147"/>
      <c r="H298" s="147"/>
      <c r="I298" s="147"/>
      <c r="J298" s="147"/>
      <c r="K298" s="147"/>
      <c r="L298" s="147"/>
      <c r="M298" s="147"/>
      <c r="N298" s="147"/>
      <c r="O298" s="147"/>
    </row>
    <row r="299" spans="1:15" x14ac:dyDescent="0.25">
      <c r="A299" s="2501"/>
      <c r="B299" s="2502"/>
      <c r="C299" s="32" t="s">
        <v>91</v>
      </c>
      <c r="D299" s="32"/>
      <c r="E299" s="32"/>
      <c r="F299" s="32"/>
      <c r="G299" s="32"/>
      <c r="H299" s="32"/>
      <c r="I299" s="32"/>
      <c r="J299" s="32"/>
      <c r="K299" s="32"/>
      <c r="L299" s="32"/>
      <c r="M299" s="32"/>
      <c r="N299" s="32"/>
      <c r="O299" s="32"/>
    </row>
    <row r="300" spans="1:15" x14ac:dyDescent="0.25">
      <c r="A300" s="228"/>
      <c r="B300" s="228"/>
      <c r="C300" s="229"/>
      <c r="D300" s="229"/>
      <c r="E300" s="229"/>
      <c r="F300" s="229"/>
      <c r="G300" s="229"/>
      <c r="H300" s="229"/>
      <c r="I300" s="229"/>
      <c r="J300" s="229"/>
      <c r="K300" s="229"/>
      <c r="L300" s="229"/>
      <c r="M300" s="229"/>
      <c r="N300" s="229"/>
      <c r="O300" s="229"/>
    </row>
    <row r="301" spans="1:15" x14ac:dyDescent="0.25">
      <c r="A301" s="2503" t="s">
        <v>438</v>
      </c>
      <c r="B301" s="2504"/>
      <c r="C301" s="2504"/>
      <c r="D301" s="2504"/>
      <c r="E301" s="2504"/>
      <c r="F301" s="2504"/>
      <c r="G301" s="2504"/>
      <c r="H301" s="2504"/>
      <c r="I301" s="2504"/>
      <c r="J301" s="2504"/>
      <c r="K301" s="2504"/>
      <c r="L301" s="2504"/>
      <c r="M301" s="2504"/>
      <c r="N301" s="2504"/>
      <c r="O301" s="2505"/>
    </row>
    <row r="302" spans="1:15" x14ac:dyDescent="0.25">
      <c r="A302" s="228"/>
      <c r="B302" s="228"/>
      <c r="C302" s="229"/>
      <c r="D302" s="229"/>
      <c r="E302" s="229"/>
      <c r="F302" s="229"/>
      <c r="G302" s="229"/>
      <c r="H302" s="229"/>
      <c r="I302" s="229"/>
      <c r="J302" s="229"/>
      <c r="K302" s="229"/>
      <c r="L302" s="229"/>
      <c r="M302" s="229"/>
      <c r="N302" s="229"/>
      <c r="O302" s="229"/>
    </row>
    <row r="303" spans="1:15" ht="31.5" x14ac:dyDescent="0.25">
      <c r="A303" s="205" t="s">
        <v>48</v>
      </c>
      <c r="B303" s="206" t="s">
        <v>49</v>
      </c>
      <c r="C303" s="2494" t="s">
        <v>50</v>
      </c>
      <c r="D303" s="2506"/>
      <c r="E303" s="2495"/>
      <c r="F303" s="2494" t="s">
        <v>53</v>
      </c>
      <c r="G303" s="2495"/>
      <c r="H303" s="2494" t="s">
        <v>54</v>
      </c>
      <c r="I303" s="2495"/>
      <c r="J303" s="206" t="s">
        <v>55</v>
      </c>
      <c r="K303" s="2494" t="s">
        <v>56</v>
      </c>
      <c r="L303" s="2495"/>
      <c r="M303" s="2479" t="s">
        <v>57</v>
      </c>
      <c r="N303" s="2480"/>
      <c r="O303" s="2481"/>
    </row>
    <row r="304" spans="1:15" ht="31.5" x14ac:dyDescent="0.25">
      <c r="A304" s="758" t="s">
        <v>439</v>
      </c>
      <c r="B304" s="208"/>
      <c r="C304" s="2486"/>
      <c r="D304" s="2487"/>
      <c r="E304" s="2488"/>
      <c r="F304" s="2486"/>
      <c r="G304" s="2488"/>
      <c r="H304" s="2489"/>
      <c r="I304" s="2490"/>
      <c r="J304" s="210"/>
      <c r="K304" s="2489"/>
      <c r="L304" s="2490"/>
      <c r="M304" s="2491"/>
      <c r="N304" s="2492"/>
      <c r="O304" s="2493"/>
    </row>
    <row r="305" spans="1:15" ht="15.75" x14ac:dyDescent="0.25">
      <c r="A305" s="2494" t="s">
        <v>67</v>
      </c>
      <c r="B305" s="2495"/>
      <c r="C305" s="2486"/>
      <c r="D305" s="2487"/>
      <c r="E305" s="2487"/>
      <c r="F305" s="2487"/>
      <c r="G305" s="2488"/>
      <c r="H305" s="2496" t="s">
        <v>69</v>
      </c>
      <c r="I305" s="2497"/>
      <c r="J305" s="2498"/>
      <c r="K305" s="2489"/>
      <c r="L305" s="2499"/>
      <c r="M305" s="2499"/>
      <c r="N305" s="2499"/>
      <c r="O305" s="2490"/>
    </row>
    <row r="306" spans="1:15" ht="15.75" x14ac:dyDescent="0.25">
      <c r="A306" s="1096" t="s">
        <v>71</v>
      </c>
      <c r="B306" s="1097"/>
      <c r="C306" s="1097"/>
      <c r="D306" s="1097"/>
      <c r="E306" s="1097"/>
      <c r="F306" s="1098"/>
      <c r="G306" s="1096" t="s">
        <v>72</v>
      </c>
      <c r="H306" s="1097"/>
      <c r="I306" s="1097"/>
      <c r="J306" s="1097"/>
      <c r="K306" s="1097"/>
      <c r="L306" s="1097"/>
      <c r="M306" s="1097"/>
      <c r="N306" s="1097"/>
      <c r="O306" s="1098"/>
    </row>
    <row r="307" spans="1:15" x14ac:dyDescent="0.25">
      <c r="A307" s="1100"/>
      <c r="B307" s="1101"/>
      <c r="C307" s="1101"/>
      <c r="D307" s="1101"/>
      <c r="E307" s="1101"/>
      <c r="F307" s="1101"/>
      <c r="G307" s="1662"/>
      <c r="H307" s="1663"/>
      <c r="I307" s="1663"/>
      <c r="J307" s="1663"/>
      <c r="K307" s="1663"/>
      <c r="L307" s="1663"/>
      <c r="M307" s="1663"/>
      <c r="N307" s="1663"/>
      <c r="O307" s="1664"/>
    </row>
    <row r="308" spans="1:15" x14ac:dyDescent="0.25">
      <c r="A308" s="1102"/>
      <c r="B308" s="1103"/>
      <c r="C308" s="1103"/>
      <c r="D308" s="1103"/>
      <c r="E308" s="1103"/>
      <c r="F308" s="1103"/>
      <c r="G308" s="1665"/>
      <c r="H308" s="1666"/>
      <c r="I308" s="1666"/>
      <c r="J308" s="1666"/>
      <c r="K308" s="1666"/>
      <c r="L308" s="1666"/>
      <c r="M308" s="1666"/>
      <c r="N308" s="1666"/>
      <c r="O308" s="1667"/>
    </row>
    <row r="309" spans="1:15" ht="15.75" x14ac:dyDescent="0.25">
      <c r="A309" s="1096" t="s">
        <v>75</v>
      </c>
      <c r="B309" s="1097"/>
      <c r="C309" s="1097"/>
      <c r="D309" s="1097"/>
      <c r="E309" s="1097"/>
      <c r="F309" s="1097"/>
      <c r="G309" s="1096" t="s">
        <v>76</v>
      </c>
      <c r="H309" s="1097"/>
      <c r="I309" s="1097"/>
      <c r="J309" s="1097"/>
      <c r="K309" s="1097"/>
      <c r="L309" s="1097"/>
      <c r="M309" s="1097"/>
      <c r="N309" s="1097"/>
      <c r="O309" s="1098"/>
    </row>
    <row r="310" spans="1:15" x14ac:dyDescent="0.25">
      <c r="A310" s="1123"/>
      <c r="B310" s="1123"/>
      <c r="C310" s="1123"/>
      <c r="D310" s="1123"/>
      <c r="E310" s="1123"/>
      <c r="F310" s="1123"/>
      <c r="G310" s="1656"/>
      <c r="H310" s="1657"/>
      <c r="I310" s="1657"/>
      <c r="J310" s="1657"/>
      <c r="K310" s="1657"/>
      <c r="L310" s="1657"/>
      <c r="M310" s="1657"/>
      <c r="N310" s="1657"/>
      <c r="O310" s="1658"/>
    </row>
    <row r="311" spans="1:15" x14ac:dyDescent="0.25">
      <c r="A311" s="1123"/>
      <c r="B311" s="1123"/>
      <c r="C311" s="1123"/>
      <c r="D311" s="1123"/>
      <c r="E311" s="1123"/>
      <c r="F311" s="1123"/>
      <c r="G311" s="1659"/>
      <c r="H311" s="1660"/>
      <c r="I311" s="1660"/>
      <c r="J311" s="1660"/>
      <c r="K311" s="1660"/>
      <c r="L311" s="1660"/>
      <c r="M311" s="1660"/>
      <c r="N311" s="1660"/>
      <c r="O311" s="1661"/>
    </row>
    <row r="312" spans="1:15" x14ac:dyDescent="0.25">
      <c r="A312" s="56"/>
      <c r="B312" s="56"/>
      <c r="C312" s="56"/>
      <c r="D312" s="151"/>
      <c r="E312" s="152"/>
      <c r="F312" s="152"/>
      <c r="G312" s="152"/>
      <c r="H312" s="152"/>
      <c r="I312" s="152"/>
      <c r="J312" s="152"/>
      <c r="K312" s="152"/>
      <c r="L312" s="152"/>
      <c r="M312" s="152"/>
      <c r="N312" s="152"/>
      <c r="O312" s="153"/>
    </row>
    <row r="313" spans="1:15" ht="15.75" x14ac:dyDescent="0.25">
      <c r="A313" s="199"/>
      <c r="B313" s="199"/>
      <c r="C313" s="193"/>
      <c r="D313" s="2479" t="s">
        <v>125</v>
      </c>
      <c r="E313" s="2480"/>
      <c r="F313" s="2480"/>
      <c r="G313" s="2480"/>
      <c r="H313" s="2480"/>
      <c r="I313" s="2480"/>
      <c r="J313" s="2480"/>
      <c r="K313" s="2480"/>
      <c r="L313" s="2480"/>
      <c r="M313" s="2480"/>
      <c r="N313" s="2480"/>
      <c r="O313" s="2481"/>
    </row>
    <row r="314" spans="1:15" ht="15.75" x14ac:dyDescent="0.25">
      <c r="A314" s="193"/>
      <c r="B314" s="194"/>
      <c r="C314" s="199"/>
      <c r="D314" s="206" t="s">
        <v>78</v>
      </c>
      <c r="E314" s="206" t="s">
        <v>79</v>
      </c>
      <c r="F314" s="206" t="s">
        <v>80</v>
      </c>
      <c r="G314" s="206" t="s">
        <v>81</v>
      </c>
      <c r="H314" s="206" t="s">
        <v>82</v>
      </c>
      <c r="I314" s="206" t="s">
        <v>83</v>
      </c>
      <c r="J314" s="206" t="s">
        <v>84</v>
      </c>
      <c r="K314" s="206" t="s">
        <v>85</v>
      </c>
      <c r="L314" s="206" t="s">
        <v>86</v>
      </c>
      <c r="M314" s="206" t="s">
        <v>87</v>
      </c>
      <c r="N314" s="206" t="s">
        <v>88</v>
      </c>
      <c r="O314" s="206" t="s">
        <v>89</v>
      </c>
    </row>
    <row r="315" spans="1:15" ht="15.75" x14ac:dyDescent="0.25">
      <c r="A315" s="1050" t="s">
        <v>90</v>
      </c>
      <c r="B315" s="1050"/>
      <c r="C315" s="1050"/>
      <c r="D315" s="147"/>
      <c r="E315" s="147"/>
      <c r="F315" s="147"/>
      <c r="G315" s="147"/>
      <c r="H315" s="147"/>
      <c r="I315" s="147"/>
      <c r="J315" s="147"/>
      <c r="K315" s="147"/>
      <c r="L315" s="147"/>
      <c r="M315" s="147"/>
      <c r="N315" s="147"/>
      <c r="O315" s="147"/>
    </row>
    <row r="316" spans="1:15" ht="15.75" x14ac:dyDescent="0.25">
      <c r="A316" s="1051" t="s">
        <v>91</v>
      </c>
      <c r="B316" s="1051"/>
      <c r="C316" s="1051"/>
      <c r="D316" s="32"/>
      <c r="E316" s="32"/>
      <c r="F316" s="32"/>
      <c r="G316" s="32"/>
      <c r="H316" s="32"/>
      <c r="I316" s="32"/>
      <c r="J316" s="32"/>
      <c r="K316" s="32"/>
      <c r="L316" s="32"/>
      <c r="M316" s="32"/>
      <c r="N316" s="32"/>
      <c r="O316" s="32"/>
    </row>
    <row r="317" spans="1:15" ht="15.75" x14ac:dyDescent="0.25">
      <c r="A317" s="148"/>
      <c r="B317" s="233"/>
      <c r="C317" s="234"/>
      <c r="D317" s="235"/>
      <c r="E317" s="235"/>
      <c r="F317" s="235"/>
      <c r="G317" s="235"/>
      <c r="H317" s="235"/>
      <c r="I317" s="235"/>
      <c r="J317" s="236"/>
      <c r="K317" s="32"/>
      <c r="L317" s="32"/>
      <c r="M317" s="32"/>
      <c r="N317" s="32"/>
      <c r="O317" s="236"/>
    </row>
    <row r="318" spans="1:15" x14ac:dyDescent="0.25">
      <c r="A318" s="2549" t="s">
        <v>482</v>
      </c>
      <c r="B318" s="2550"/>
      <c r="C318" s="2550"/>
      <c r="D318" s="2550"/>
      <c r="E318" s="2550"/>
      <c r="F318" s="2550"/>
      <c r="G318" s="2550"/>
      <c r="H318" s="2550"/>
      <c r="I318" s="2550"/>
      <c r="J318" s="2550"/>
      <c r="K318" s="2550"/>
      <c r="L318" s="2550"/>
      <c r="M318" s="2550"/>
      <c r="N318" s="2550"/>
      <c r="O318" s="2551"/>
    </row>
    <row r="319" spans="1:15" x14ac:dyDescent="0.25">
      <c r="A319" s="2552"/>
      <c r="B319" s="2553"/>
      <c r="C319" s="2553"/>
      <c r="D319" s="2553"/>
      <c r="E319" s="2553"/>
      <c r="F319" s="2553"/>
      <c r="G319" s="2553"/>
      <c r="H319" s="2553"/>
      <c r="I319" s="2553"/>
      <c r="J319" s="2553"/>
      <c r="K319" s="2553"/>
      <c r="L319" s="2553"/>
      <c r="M319" s="2553"/>
      <c r="N319" s="2553"/>
      <c r="O319" s="2554"/>
    </row>
    <row r="320" spans="1:15" x14ac:dyDescent="0.25">
      <c r="A320" s="2545" t="s">
        <v>483</v>
      </c>
      <c r="B320" s="2546"/>
      <c r="C320" s="2546"/>
      <c r="D320" s="2546"/>
      <c r="E320" s="2546"/>
      <c r="F320" s="2546"/>
      <c r="G320" s="2546"/>
      <c r="H320" s="2546"/>
      <c r="I320" s="2546"/>
      <c r="J320" s="2546"/>
      <c r="K320" s="2546"/>
      <c r="L320" s="2546"/>
      <c r="M320" s="2546"/>
      <c r="N320" s="2546"/>
      <c r="O320" s="2547"/>
    </row>
    <row r="321" spans="1:15" ht="31.5" x14ac:dyDescent="0.25">
      <c r="A321" s="197" t="s">
        <v>484</v>
      </c>
      <c r="B321" s="2525" t="s">
        <v>485</v>
      </c>
      <c r="C321" s="2526"/>
      <c r="D321" s="2526"/>
      <c r="E321" s="2526"/>
      <c r="F321" s="2526"/>
      <c r="G321" s="2526"/>
      <c r="H321" s="2526"/>
      <c r="I321" s="2526"/>
      <c r="J321" s="2527"/>
      <c r="K321" s="2548" t="s">
        <v>11</v>
      </c>
      <c r="L321" s="2548"/>
      <c r="M321" s="2548"/>
      <c r="N321" s="2548"/>
      <c r="O321" s="154">
        <v>0.2</v>
      </c>
    </row>
    <row r="322" spans="1:15" ht="15.75" x14ac:dyDescent="0.25">
      <c r="A322" s="198"/>
      <c r="B322" s="199"/>
      <c r="C322" s="200"/>
      <c r="D322" s="200"/>
      <c r="E322" s="200"/>
      <c r="F322" s="200"/>
      <c r="G322" s="200"/>
      <c r="H322" s="200"/>
      <c r="I322" s="200"/>
      <c r="J322" s="200"/>
      <c r="K322" s="200"/>
      <c r="L322" s="200"/>
      <c r="M322" s="200"/>
      <c r="N322" s="200"/>
      <c r="O322" s="198"/>
    </row>
    <row r="323" spans="1:15" ht="31.5" x14ac:dyDescent="0.25">
      <c r="A323" s="197" t="s">
        <v>12</v>
      </c>
      <c r="B323" s="2525" t="s">
        <v>486</v>
      </c>
      <c r="C323" s="2526"/>
      <c r="D323" s="2526"/>
      <c r="E323" s="2526"/>
      <c r="F323" s="2526"/>
      <c r="G323" s="2526"/>
      <c r="H323" s="2526"/>
      <c r="I323" s="2526"/>
      <c r="J323" s="2526"/>
      <c r="K323" s="2526"/>
      <c r="L323" s="2526"/>
      <c r="M323" s="2526"/>
      <c r="N323" s="2526"/>
      <c r="O323" s="2527"/>
    </row>
    <row r="324" spans="1:15" ht="15.75" x14ac:dyDescent="0.25">
      <c r="A324" s="198"/>
      <c r="B324" s="199"/>
      <c r="C324" s="200"/>
      <c r="D324" s="200"/>
      <c r="E324" s="200"/>
      <c r="F324" s="200"/>
      <c r="G324" s="200"/>
      <c r="H324" s="200"/>
      <c r="I324" s="200"/>
      <c r="J324" s="200"/>
      <c r="K324" s="200"/>
      <c r="L324" s="200"/>
      <c r="M324" s="200"/>
      <c r="N324" s="200"/>
      <c r="O324" s="198"/>
    </row>
    <row r="325" spans="1:15" x14ac:dyDescent="0.25">
      <c r="A325" s="2528" t="s">
        <v>17</v>
      </c>
      <c r="B325" s="2529"/>
      <c r="C325" s="2529"/>
      <c r="D325" s="2530"/>
      <c r="E325" s="2514" t="s">
        <v>410</v>
      </c>
      <c r="F325" s="2515"/>
      <c r="G325" s="2515"/>
      <c r="H325" s="2516"/>
      <c r="I325" s="761">
        <v>0.1</v>
      </c>
      <c r="J325" s="2528" t="s">
        <v>19</v>
      </c>
      <c r="K325" s="2530"/>
      <c r="L325" s="1573" t="s">
        <v>411</v>
      </c>
      <c r="M325" s="2517"/>
      <c r="N325" s="2518"/>
      <c r="O325" s="756">
        <v>0.35</v>
      </c>
    </row>
    <row r="326" spans="1:15" x14ac:dyDescent="0.25">
      <c r="A326" s="2531"/>
      <c r="B326" s="2532"/>
      <c r="C326" s="2532"/>
      <c r="D326" s="2533"/>
      <c r="E326" s="2514" t="s">
        <v>420</v>
      </c>
      <c r="F326" s="2515"/>
      <c r="G326" s="2515"/>
      <c r="H326" s="2516"/>
      <c r="I326" s="761">
        <v>0.5</v>
      </c>
      <c r="J326" s="2531"/>
      <c r="K326" s="2533"/>
      <c r="L326" s="1573" t="s">
        <v>413</v>
      </c>
      <c r="M326" s="2517"/>
      <c r="N326" s="2518"/>
      <c r="O326" s="756">
        <v>0.1</v>
      </c>
    </row>
    <row r="327" spans="1:15" x14ac:dyDescent="0.25">
      <c r="A327" s="2531"/>
      <c r="B327" s="2532"/>
      <c r="C327" s="2532"/>
      <c r="D327" s="2533"/>
      <c r="E327" s="2514" t="s">
        <v>416</v>
      </c>
      <c r="F327" s="2515"/>
      <c r="G327" s="2515"/>
      <c r="H327" s="2516"/>
      <c r="I327" s="761">
        <v>0.7</v>
      </c>
      <c r="J327" s="2531"/>
      <c r="K327" s="2533"/>
      <c r="L327" s="1573" t="s">
        <v>423</v>
      </c>
      <c r="M327" s="2517"/>
      <c r="N327" s="2518"/>
      <c r="O327" s="756">
        <v>0.8</v>
      </c>
    </row>
    <row r="328" spans="1:15" x14ac:dyDescent="0.25">
      <c r="A328" s="2531"/>
      <c r="B328" s="2532"/>
      <c r="C328" s="2532"/>
      <c r="D328" s="2533"/>
      <c r="E328" s="2514" t="s">
        <v>418</v>
      </c>
      <c r="F328" s="2515"/>
      <c r="G328" s="2515"/>
      <c r="H328" s="2516"/>
      <c r="I328" s="761">
        <v>0.25</v>
      </c>
      <c r="J328" s="2531"/>
      <c r="K328" s="2533"/>
      <c r="L328" s="1573" t="s">
        <v>417</v>
      </c>
      <c r="M328" s="2517"/>
      <c r="N328" s="2518"/>
      <c r="O328" s="756">
        <v>0.7</v>
      </c>
    </row>
    <row r="329" spans="1:15" x14ac:dyDescent="0.25">
      <c r="A329" s="2531"/>
      <c r="B329" s="2532"/>
      <c r="C329" s="2532"/>
      <c r="D329" s="2533"/>
      <c r="E329" s="2514" t="s">
        <v>412</v>
      </c>
      <c r="F329" s="2515"/>
      <c r="G329" s="2515"/>
      <c r="H329" s="2516"/>
      <c r="I329" s="761">
        <v>0.5</v>
      </c>
      <c r="J329" s="2531"/>
      <c r="K329" s="2533"/>
      <c r="L329" s="1573" t="s">
        <v>487</v>
      </c>
      <c r="M329" s="2517"/>
      <c r="N329" s="2518"/>
      <c r="O329" s="756">
        <v>0.8</v>
      </c>
    </row>
    <row r="330" spans="1:15" x14ac:dyDescent="0.25">
      <c r="A330" s="2531"/>
      <c r="B330" s="2532"/>
      <c r="C330" s="2532"/>
      <c r="D330" s="2533"/>
      <c r="E330" s="2514" t="s">
        <v>488</v>
      </c>
      <c r="F330" s="2515"/>
      <c r="G330" s="2515"/>
      <c r="H330" s="2516"/>
      <c r="I330" s="753">
        <v>0.5</v>
      </c>
      <c r="J330" s="2531"/>
      <c r="K330" s="2533"/>
      <c r="L330" s="1573" t="s">
        <v>489</v>
      </c>
      <c r="M330" s="2517"/>
      <c r="N330" s="2518"/>
      <c r="O330" s="756">
        <v>0.5</v>
      </c>
    </row>
    <row r="331" spans="1:15" x14ac:dyDescent="0.25">
      <c r="A331" s="2531"/>
      <c r="B331" s="2532"/>
      <c r="C331" s="2532"/>
      <c r="D331" s="2533"/>
      <c r="E331" s="2514" t="s">
        <v>490</v>
      </c>
      <c r="F331" s="2515"/>
      <c r="G331" s="2515"/>
      <c r="H331" s="2516"/>
      <c r="I331" s="753">
        <v>0.5</v>
      </c>
      <c r="J331" s="2531"/>
      <c r="K331" s="2533"/>
      <c r="L331" s="1573" t="s">
        <v>424</v>
      </c>
      <c r="M331" s="2519"/>
      <c r="N331" s="2520"/>
      <c r="O331" s="756">
        <v>0.2</v>
      </c>
    </row>
    <row r="332" spans="1:15" x14ac:dyDescent="0.25">
      <c r="A332" s="2531"/>
      <c r="B332" s="2532"/>
      <c r="C332" s="2532"/>
      <c r="D332" s="2533"/>
      <c r="E332" s="2514" t="s">
        <v>452</v>
      </c>
      <c r="F332" s="2515"/>
      <c r="G332" s="2515"/>
      <c r="H332" s="2516"/>
      <c r="I332" s="753">
        <v>0.25</v>
      </c>
      <c r="J332" s="2531"/>
      <c r="K332" s="2533"/>
      <c r="L332" s="1573" t="s">
        <v>415</v>
      </c>
      <c r="M332" s="2519"/>
      <c r="N332" s="2520"/>
      <c r="O332" s="756">
        <v>0.6</v>
      </c>
    </row>
    <row r="333" spans="1:15" x14ac:dyDescent="0.25">
      <c r="A333" s="2531"/>
      <c r="B333" s="2532"/>
      <c r="C333" s="2532"/>
      <c r="D333" s="2533"/>
      <c r="E333" s="2514"/>
      <c r="F333" s="2515"/>
      <c r="G333" s="2515"/>
      <c r="H333" s="2516"/>
      <c r="I333" s="202"/>
      <c r="J333" s="2531"/>
      <c r="K333" s="2533"/>
      <c r="L333" s="1573" t="s">
        <v>491</v>
      </c>
      <c r="M333" s="2517"/>
      <c r="N333" s="2518"/>
      <c r="O333" s="756">
        <v>0.8</v>
      </c>
    </row>
    <row r="334" spans="1:15" x14ac:dyDescent="0.25">
      <c r="A334" s="2531"/>
      <c r="B334" s="2532"/>
      <c r="C334" s="2532"/>
      <c r="D334" s="2533"/>
      <c r="E334" s="2514"/>
      <c r="F334" s="2515"/>
      <c r="G334" s="2515"/>
      <c r="H334" s="2516"/>
      <c r="I334" s="202"/>
      <c r="J334" s="2531"/>
      <c r="K334" s="2533"/>
      <c r="L334" s="1573" t="s">
        <v>492</v>
      </c>
      <c r="M334" s="2517"/>
      <c r="N334" s="2518"/>
      <c r="O334" s="756">
        <v>0.8</v>
      </c>
    </row>
    <row r="335" spans="1:15" x14ac:dyDescent="0.25">
      <c r="A335" s="2531"/>
      <c r="B335" s="2532"/>
      <c r="C335" s="2532"/>
      <c r="D335" s="2533"/>
      <c r="E335" s="2514"/>
      <c r="F335" s="2515"/>
      <c r="G335" s="2515"/>
      <c r="H335" s="2516"/>
      <c r="I335" s="202"/>
      <c r="J335" s="2531"/>
      <c r="K335" s="2533"/>
      <c r="L335" s="1573" t="s">
        <v>493</v>
      </c>
      <c r="M335" s="2517"/>
      <c r="N335" s="2518"/>
      <c r="O335" s="756">
        <v>0.8</v>
      </c>
    </row>
    <row r="336" spans="1:15" x14ac:dyDescent="0.25">
      <c r="A336" s="2531"/>
      <c r="B336" s="2532"/>
      <c r="C336" s="2532"/>
      <c r="D336" s="2533"/>
      <c r="E336" s="2514"/>
      <c r="F336" s="2515"/>
      <c r="G336" s="2515"/>
      <c r="H336" s="2516"/>
      <c r="I336" s="202"/>
      <c r="J336" s="2531"/>
      <c r="K336" s="2533"/>
      <c r="L336" s="1573" t="s">
        <v>494</v>
      </c>
      <c r="M336" s="2517"/>
      <c r="N336" s="2518"/>
      <c r="O336" s="756">
        <v>0.8</v>
      </c>
    </row>
    <row r="337" spans="1:15" x14ac:dyDescent="0.25">
      <c r="A337" s="2531"/>
      <c r="B337" s="2532"/>
      <c r="C337" s="2532"/>
      <c r="D337" s="2533"/>
      <c r="E337" s="2514"/>
      <c r="F337" s="2515"/>
      <c r="G337" s="2515"/>
      <c r="H337" s="2516"/>
      <c r="I337" s="202"/>
      <c r="J337" s="2531"/>
      <c r="K337" s="2533"/>
      <c r="L337" s="1573" t="s">
        <v>495</v>
      </c>
      <c r="M337" s="2517"/>
      <c r="N337" s="2518"/>
      <c r="O337" s="756">
        <v>0.8</v>
      </c>
    </row>
    <row r="338" spans="1:15" x14ac:dyDescent="0.25">
      <c r="A338" s="2531"/>
      <c r="B338" s="2532"/>
      <c r="C338" s="2532"/>
      <c r="D338" s="2533"/>
      <c r="E338" s="2514"/>
      <c r="F338" s="2515"/>
      <c r="G338" s="2515"/>
      <c r="H338" s="2516"/>
      <c r="I338" s="202"/>
      <c r="J338" s="2531"/>
      <c r="K338" s="2533"/>
      <c r="L338" s="1573" t="s">
        <v>496</v>
      </c>
      <c r="M338" s="2517"/>
      <c r="N338" s="2518"/>
      <c r="O338" s="756">
        <v>0.8</v>
      </c>
    </row>
    <row r="339" spans="1:15" x14ac:dyDescent="0.25">
      <c r="A339" s="2531"/>
      <c r="B339" s="2532"/>
      <c r="C339" s="2532"/>
      <c r="D339" s="2533"/>
      <c r="E339" s="2514"/>
      <c r="F339" s="2515"/>
      <c r="G339" s="2515"/>
      <c r="H339" s="2516"/>
      <c r="I339" s="202"/>
      <c r="J339" s="2531"/>
      <c r="K339" s="2533"/>
      <c r="L339" s="1573" t="s">
        <v>497</v>
      </c>
      <c r="M339" s="2517"/>
      <c r="N339" s="2518"/>
      <c r="O339" s="756">
        <v>0.45</v>
      </c>
    </row>
    <row r="340" spans="1:15" x14ac:dyDescent="0.25">
      <c r="A340" s="2531"/>
      <c r="B340" s="2532"/>
      <c r="C340" s="2532"/>
      <c r="D340" s="2533"/>
      <c r="E340" s="2514"/>
      <c r="F340" s="2515"/>
      <c r="G340" s="2515"/>
      <c r="H340" s="2516"/>
      <c r="I340" s="202"/>
      <c r="J340" s="2531"/>
      <c r="K340" s="2533"/>
      <c r="L340" s="1573" t="s">
        <v>498</v>
      </c>
      <c r="M340" s="2517"/>
      <c r="N340" s="2518"/>
      <c r="O340" s="756">
        <v>0.8</v>
      </c>
    </row>
    <row r="341" spans="1:15" x14ac:dyDescent="0.25">
      <c r="A341" s="2531"/>
      <c r="B341" s="2532"/>
      <c r="C341" s="2532"/>
      <c r="D341" s="2533"/>
      <c r="E341" s="2514"/>
      <c r="F341" s="2515"/>
      <c r="G341" s="2515"/>
      <c r="H341" s="2516"/>
      <c r="I341" s="202"/>
      <c r="J341" s="2531"/>
      <c r="K341" s="2533"/>
      <c r="L341" s="1573" t="s">
        <v>499</v>
      </c>
      <c r="M341" s="2517"/>
      <c r="N341" s="2518"/>
      <c r="O341" s="756">
        <v>0.8</v>
      </c>
    </row>
    <row r="342" spans="1:15" x14ac:dyDescent="0.25">
      <c r="A342" s="2531"/>
      <c r="B342" s="2532"/>
      <c r="C342" s="2532"/>
      <c r="D342" s="2533"/>
      <c r="E342" s="2514"/>
      <c r="F342" s="2515"/>
      <c r="G342" s="2515"/>
      <c r="H342" s="2516"/>
      <c r="I342" s="202"/>
      <c r="J342" s="2531"/>
      <c r="K342" s="2533"/>
      <c r="L342" s="1573" t="s">
        <v>500</v>
      </c>
      <c r="M342" s="2517"/>
      <c r="N342" s="2518"/>
      <c r="O342" s="756">
        <v>0.8</v>
      </c>
    </row>
    <row r="343" spans="1:15" x14ac:dyDescent="0.25">
      <c r="A343" s="2531"/>
      <c r="B343" s="2532"/>
      <c r="C343" s="2532"/>
      <c r="D343" s="2533"/>
      <c r="E343" s="2514"/>
      <c r="F343" s="2515"/>
      <c r="G343" s="2515"/>
      <c r="H343" s="2516"/>
      <c r="I343" s="202"/>
      <c r="J343" s="2531"/>
      <c r="K343" s="2533"/>
      <c r="L343" s="1573" t="s">
        <v>500</v>
      </c>
      <c r="M343" s="2517"/>
      <c r="N343" s="2518"/>
      <c r="O343" s="756">
        <v>0.8</v>
      </c>
    </row>
    <row r="344" spans="1:15" x14ac:dyDescent="0.25">
      <c r="A344" s="2531"/>
      <c r="B344" s="2532"/>
      <c r="C344" s="2532"/>
      <c r="D344" s="2533"/>
      <c r="E344" s="2514"/>
      <c r="F344" s="2515"/>
      <c r="G344" s="2515"/>
      <c r="H344" s="2516"/>
      <c r="I344" s="202"/>
      <c r="J344" s="2531"/>
      <c r="K344" s="2533"/>
      <c r="L344" s="1573" t="s">
        <v>426</v>
      </c>
      <c r="M344" s="2519"/>
      <c r="N344" s="2520"/>
      <c r="O344" s="201">
        <v>0.3</v>
      </c>
    </row>
    <row r="345" spans="1:15" x14ac:dyDescent="0.25">
      <c r="A345" s="2531"/>
      <c r="B345" s="2532"/>
      <c r="C345" s="2532"/>
      <c r="D345" s="2533"/>
      <c r="E345" s="2514"/>
      <c r="F345" s="2515"/>
      <c r="G345" s="2515"/>
      <c r="H345" s="2516"/>
      <c r="I345" s="202"/>
      <c r="J345" s="2531"/>
      <c r="K345" s="2533"/>
      <c r="L345" s="2514"/>
      <c r="M345" s="2515"/>
      <c r="N345" s="2516"/>
      <c r="O345" s="202"/>
    </row>
    <row r="346" spans="1:15" x14ac:dyDescent="0.25">
      <c r="A346" s="2534"/>
      <c r="B346" s="2535"/>
      <c r="C346" s="2535"/>
      <c r="D346" s="2536"/>
      <c r="E346" s="2514"/>
      <c r="F346" s="2515"/>
      <c r="G346" s="2515"/>
      <c r="H346" s="2516"/>
      <c r="I346" s="202"/>
      <c r="J346" s="2534"/>
      <c r="K346" s="2536"/>
      <c r="L346" s="2514"/>
      <c r="M346" s="2515"/>
      <c r="N346" s="2515"/>
      <c r="O346" s="2516"/>
    </row>
    <row r="347" spans="1:15" ht="15.75" x14ac:dyDescent="0.25">
      <c r="A347" s="198"/>
      <c r="B347" s="199"/>
      <c r="C347" s="200"/>
      <c r="D347" s="200"/>
      <c r="E347" s="200"/>
      <c r="F347" s="200"/>
      <c r="G347" s="200"/>
      <c r="H347" s="200"/>
      <c r="I347" s="200"/>
      <c r="J347" s="200"/>
      <c r="K347" s="200"/>
      <c r="L347" s="200"/>
      <c r="M347" s="200"/>
      <c r="N347" s="200"/>
      <c r="O347" s="198"/>
    </row>
    <row r="348" spans="1:15" ht="15.75" x14ac:dyDescent="0.25">
      <c r="A348" s="198"/>
      <c r="B348" s="199"/>
      <c r="C348" s="200"/>
      <c r="D348" s="200"/>
      <c r="E348" s="200"/>
      <c r="F348" s="200"/>
      <c r="G348" s="200"/>
      <c r="H348" s="200"/>
      <c r="I348" s="200"/>
      <c r="J348" s="200"/>
      <c r="K348" s="200"/>
      <c r="L348" s="200"/>
      <c r="M348" s="200"/>
      <c r="N348" s="200"/>
      <c r="O348" s="198"/>
    </row>
    <row r="349" spans="1:15" ht="63" x14ac:dyDescent="0.25">
      <c r="A349" s="205" t="s">
        <v>48</v>
      </c>
      <c r="B349" s="206" t="s">
        <v>49</v>
      </c>
      <c r="C349" s="487" t="s">
        <v>50</v>
      </c>
      <c r="D349" s="487" t="s">
        <v>51</v>
      </c>
      <c r="E349" s="205" t="s">
        <v>52</v>
      </c>
      <c r="F349" s="2513" t="s">
        <v>53</v>
      </c>
      <c r="G349" s="2513"/>
      <c r="H349" s="2513" t="s">
        <v>54</v>
      </c>
      <c r="I349" s="2513"/>
      <c r="J349" s="206" t="s">
        <v>55</v>
      </c>
      <c r="K349" s="2513" t="s">
        <v>56</v>
      </c>
      <c r="L349" s="2513"/>
      <c r="M349" s="2479" t="s">
        <v>57</v>
      </c>
      <c r="N349" s="2480"/>
      <c r="O349" s="2481"/>
    </row>
    <row r="350" spans="1:15" ht="165" x14ac:dyDescent="0.25">
      <c r="A350" s="758" t="s">
        <v>58</v>
      </c>
      <c r="B350" s="208">
        <v>35</v>
      </c>
      <c r="C350" s="209" t="s">
        <v>501</v>
      </c>
      <c r="D350" s="209"/>
      <c r="E350" s="209"/>
      <c r="F350" s="2502"/>
      <c r="G350" s="2502"/>
      <c r="H350" s="2489" t="s">
        <v>459</v>
      </c>
      <c r="I350" s="2490"/>
      <c r="J350" s="237">
        <v>6</v>
      </c>
      <c r="K350" s="2544" t="s">
        <v>429</v>
      </c>
      <c r="L350" s="2544"/>
      <c r="M350" s="2509" t="s">
        <v>430</v>
      </c>
      <c r="N350" s="2509"/>
      <c r="O350" s="2509"/>
    </row>
    <row r="351" spans="1:15" ht="47.25" x14ac:dyDescent="0.25">
      <c r="A351" s="207" t="s">
        <v>58</v>
      </c>
      <c r="B351" s="212"/>
      <c r="C351" s="213"/>
      <c r="D351" s="209"/>
      <c r="E351" s="209"/>
      <c r="F351" s="214"/>
      <c r="G351" s="215"/>
      <c r="H351" s="2489"/>
      <c r="I351" s="2490"/>
      <c r="J351" s="210"/>
      <c r="K351" s="2544"/>
      <c r="L351" s="2544"/>
      <c r="M351" s="2509"/>
      <c r="N351" s="2509"/>
      <c r="O351" s="2509"/>
    </row>
    <row r="352" spans="1:15" ht="15.75" x14ac:dyDescent="0.25">
      <c r="A352" s="2494" t="s">
        <v>67</v>
      </c>
      <c r="B352" s="2495"/>
      <c r="C352" s="2486"/>
      <c r="D352" s="2487"/>
      <c r="E352" s="2487"/>
      <c r="F352" s="2487"/>
      <c r="G352" s="2488"/>
      <c r="H352" s="2496" t="s">
        <v>69</v>
      </c>
      <c r="I352" s="2511"/>
      <c r="J352" s="2512"/>
      <c r="K352" s="2499"/>
      <c r="L352" s="2499"/>
      <c r="M352" s="2499"/>
      <c r="N352" s="2499"/>
      <c r="O352" s="2490"/>
    </row>
    <row r="353" spans="1:15" ht="15.75" x14ac:dyDescent="0.25">
      <c r="A353" s="1096" t="s">
        <v>71</v>
      </c>
      <c r="B353" s="1097"/>
      <c r="C353" s="1097"/>
      <c r="D353" s="1097"/>
      <c r="E353" s="1097"/>
      <c r="F353" s="1098"/>
      <c r="G353" s="1099" t="s">
        <v>72</v>
      </c>
      <c r="H353" s="1099"/>
      <c r="I353" s="1099"/>
      <c r="J353" s="1099"/>
      <c r="K353" s="1099"/>
      <c r="L353" s="1099"/>
      <c r="M353" s="1099"/>
      <c r="N353" s="1099"/>
      <c r="O353" s="1099"/>
    </row>
    <row r="354" spans="1:15" x14ac:dyDescent="0.25">
      <c r="A354" s="1100"/>
      <c r="B354" s="1101"/>
      <c r="C354" s="1101"/>
      <c r="D354" s="1101"/>
      <c r="E354" s="1101"/>
      <c r="F354" s="1101"/>
      <c r="G354" s="1104"/>
      <c r="H354" s="1104"/>
      <c r="I354" s="1104"/>
      <c r="J354" s="1104"/>
      <c r="K354" s="1104"/>
      <c r="L354" s="1104"/>
      <c r="M354" s="1104"/>
      <c r="N354" s="1104"/>
      <c r="O354" s="1104"/>
    </row>
    <row r="355" spans="1:15" x14ac:dyDescent="0.25">
      <c r="A355" s="1102"/>
      <c r="B355" s="1103"/>
      <c r="C355" s="1103"/>
      <c r="D355" s="1103"/>
      <c r="E355" s="1103"/>
      <c r="F355" s="1103"/>
      <c r="G355" s="1104"/>
      <c r="H355" s="1104"/>
      <c r="I355" s="1104"/>
      <c r="J355" s="1104"/>
      <c r="K355" s="1104"/>
      <c r="L355" s="1104"/>
      <c r="M355" s="1104"/>
      <c r="N355" s="1104"/>
      <c r="O355" s="1104"/>
    </row>
    <row r="356" spans="1:15" ht="15.75" x14ac:dyDescent="0.25">
      <c r="A356" s="1096" t="s">
        <v>75</v>
      </c>
      <c r="B356" s="1097"/>
      <c r="C356" s="1097"/>
      <c r="D356" s="1097"/>
      <c r="E356" s="1097"/>
      <c r="F356" s="1097"/>
      <c r="G356" s="1099" t="s">
        <v>76</v>
      </c>
      <c r="H356" s="1099"/>
      <c r="I356" s="1099"/>
      <c r="J356" s="1099"/>
      <c r="K356" s="1099"/>
      <c r="L356" s="1099"/>
      <c r="M356" s="1099"/>
      <c r="N356" s="1099"/>
      <c r="O356" s="1099"/>
    </row>
    <row r="357" spans="1:15" x14ac:dyDescent="0.25">
      <c r="A357" s="1123"/>
      <c r="B357" s="1123"/>
      <c r="C357" s="1123"/>
      <c r="D357" s="1123"/>
      <c r="E357" s="1123"/>
      <c r="F357" s="1123"/>
      <c r="G357" s="1123"/>
      <c r="H357" s="1123"/>
      <c r="I357" s="1123"/>
      <c r="J357" s="1123"/>
      <c r="K357" s="1123"/>
      <c r="L357" s="1123"/>
      <c r="M357" s="1123"/>
      <c r="N357" s="1123"/>
      <c r="O357" s="1123"/>
    </row>
    <row r="358" spans="1:15" x14ac:dyDescent="0.25">
      <c r="A358" s="1123"/>
      <c r="B358" s="1123"/>
      <c r="C358" s="1123"/>
      <c r="D358" s="1123"/>
      <c r="E358" s="1123"/>
      <c r="F358" s="1123"/>
      <c r="G358" s="1123"/>
      <c r="H358" s="1123"/>
      <c r="I358" s="1123"/>
      <c r="J358" s="1123"/>
      <c r="K358" s="1123"/>
      <c r="L358" s="1123"/>
      <c r="M358" s="1123"/>
      <c r="N358" s="1123"/>
      <c r="O358" s="1123"/>
    </row>
    <row r="359" spans="1:15" ht="15.75" x14ac:dyDescent="0.25">
      <c r="A359" s="193"/>
      <c r="B359" s="194"/>
      <c r="C359" s="199"/>
      <c r="D359" s="199"/>
      <c r="E359" s="199"/>
      <c r="F359" s="199"/>
      <c r="G359" s="199"/>
      <c r="H359" s="199"/>
      <c r="I359" s="199"/>
      <c r="J359" s="199"/>
      <c r="K359" s="199"/>
      <c r="L359" s="199"/>
      <c r="M359" s="199"/>
      <c r="N359" s="199"/>
      <c r="O359" s="193"/>
    </row>
    <row r="360" spans="1:15" ht="15.75" x14ac:dyDescent="0.25">
      <c r="A360" s="199"/>
      <c r="B360" s="199"/>
      <c r="C360" s="193"/>
      <c r="D360" s="2494" t="s">
        <v>77</v>
      </c>
      <c r="E360" s="2506"/>
      <c r="F360" s="2506"/>
      <c r="G360" s="2506"/>
      <c r="H360" s="2506"/>
      <c r="I360" s="2506"/>
      <c r="J360" s="2506"/>
      <c r="K360" s="2506"/>
      <c r="L360" s="2506"/>
      <c r="M360" s="2506"/>
      <c r="N360" s="2506"/>
      <c r="O360" s="2495"/>
    </row>
    <row r="361" spans="1:15" ht="15.75" x14ac:dyDescent="0.25">
      <c r="A361" s="193"/>
      <c r="B361" s="194"/>
      <c r="C361" s="199"/>
      <c r="D361" s="206" t="s">
        <v>78</v>
      </c>
      <c r="E361" s="206" t="s">
        <v>79</v>
      </c>
      <c r="F361" s="206" t="s">
        <v>80</v>
      </c>
      <c r="G361" s="206" t="s">
        <v>81</v>
      </c>
      <c r="H361" s="206" t="s">
        <v>82</v>
      </c>
      <c r="I361" s="206" t="s">
        <v>83</v>
      </c>
      <c r="J361" s="206" t="s">
        <v>84</v>
      </c>
      <c r="K361" s="206" t="s">
        <v>85</v>
      </c>
      <c r="L361" s="206" t="s">
        <v>86</v>
      </c>
      <c r="M361" s="206" t="s">
        <v>87</v>
      </c>
      <c r="N361" s="206" t="s">
        <v>88</v>
      </c>
      <c r="O361" s="206" t="s">
        <v>89</v>
      </c>
    </row>
    <row r="362" spans="1:15" ht="15.75" x14ac:dyDescent="0.25">
      <c r="A362" s="1050" t="s">
        <v>90</v>
      </c>
      <c r="B362" s="1050"/>
      <c r="C362" s="1050"/>
      <c r="D362" s="147"/>
      <c r="E362" s="147"/>
      <c r="F362" s="147"/>
      <c r="G362" s="147"/>
      <c r="H362" s="147"/>
      <c r="I362" s="147"/>
      <c r="J362" s="147"/>
      <c r="K362" s="147"/>
      <c r="L362" s="147">
        <v>3</v>
      </c>
      <c r="M362" s="147"/>
      <c r="N362" s="147"/>
      <c r="O362" s="147">
        <v>3</v>
      </c>
    </row>
    <row r="363" spans="1:15" ht="15.75" x14ac:dyDescent="0.25">
      <c r="A363" s="1051" t="s">
        <v>91</v>
      </c>
      <c r="B363" s="1051"/>
      <c r="C363" s="1051"/>
      <c r="D363" s="32"/>
      <c r="E363" s="32"/>
      <c r="F363" s="32"/>
      <c r="G363" s="32"/>
      <c r="H363" s="32"/>
      <c r="I363" s="32"/>
      <c r="J363" s="32"/>
      <c r="K363" s="32"/>
      <c r="L363" s="32"/>
      <c r="M363" s="32"/>
      <c r="N363" s="32"/>
      <c r="O363" s="32"/>
    </row>
    <row r="364" spans="1:15" ht="15.75" x14ac:dyDescent="0.25">
      <c r="A364" s="193"/>
      <c r="B364" s="194"/>
      <c r="C364" s="195"/>
      <c r="D364" s="195"/>
      <c r="E364" s="195"/>
      <c r="F364" s="195"/>
      <c r="G364" s="195"/>
      <c r="H364" s="195"/>
      <c r="I364" s="195"/>
      <c r="J364" s="195"/>
      <c r="K364" s="195"/>
      <c r="L364" s="196"/>
      <c r="M364" s="196"/>
      <c r="N364" s="196"/>
      <c r="O364" s="193"/>
    </row>
    <row r="365" spans="1:15" ht="46.5" customHeight="1" x14ac:dyDescent="0.25">
      <c r="A365" s="205" t="s">
        <v>48</v>
      </c>
      <c r="B365" s="206" t="s">
        <v>49</v>
      </c>
      <c r="C365" s="2513" t="s">
        <v>50</v>
      </c>
      <c r="D365" s="2513"/>
      <c r="E365" s="2513"/>
      <c r="F365" s="2513" t="s">
        <v>53</v>
      </c>
      <c r="G365" s="2513"/>
      <c r="H365" s="2513" t="s">
        <v>54</v>
      </c>
      <c r="I365" s="2513"/>
      <c r="J365" s="206" t="s">
        <v>55</v>
      </c>
      <c r="K365" s="2513" t="s">
        <v>56</v>
      </c>
      <c r="L365" s="2513"/>
      <c r="M365" s="2479" t="s">
        <v>57</v>
      </c>
      <c r="N365" s="2480"/>
      <c r="O365" s="2481"/>
    </row>
    <row r="366" spans="1:15" ht="31.5" x14ac:dyDescent="0.25">
      <c r="A366" s="207" t="s">
        <v>92</v>
      </c>
      <c r="B366" s="208">
        <v>65</v>
      </c>
      <c r="C366" s="2486" t="s">
        <v>431</v>
      </c>
      <c r="D366" s="2487"/>
      <c r="E366" s="2488"/>
      <c r="F366" s="2486" t="s">
        <v>432</v>
      </c>
      <c r="G366" s="2488"/>
      <c r="H366" s="2489" t="s">
        <v>95</v>
      </c>
      <c r="I366" s="2490"/>
      <c r="J366" s="210">
        <v>100</v>
      </c>
      <c r="K366" s="2544" t="s">
        <v>433</v>
      </c>
      <c r="L366" s="2544"/>
      <c r="M366" s="2509" t="s">
        <v>430</v>
      </c>
      <c r="N366" s="2509"/>
      <c r="O366" s="2509"/>
    </row>
    <row r="367" spans="1:15" ht="15.75" x14ac:dyDescent="0.25">
      <c r="A367" s="2494" t="s">
        <v>67</v>
      </c>
      <c r="B367" s="2495"/>
      <c r="C367" s="2486"/>
      <c r="D367" s="2487"/>
      <c r="E367" s="2487"/>
      <c r="F367" s="2487"/>
      <c r="G367" s="2488"/>
      <c r="H367" s="2510" t="s">
        <v>98</v>
      </c>
      <c r="I367" s="2511"/>
      <c r="J367" s="2512"/>
      <c r="K367" s="2499"/>
      <c r="L367" s="2499"/>
      <c r="M367" s="2499"/>
      <c r="N367" s="2499"/>
      <c r="O367" s="2490"/>
    </row>
    <row r="368" spans="1:15" ht="15.75" x14ac:dyDescent="0.25">
      <c r="A368" s="1096" t="s">
        <v>71</v>
      </c>
      <c r="B368" s="1097"/>
      <c r="C368" s="1097"/>
      <c r="D368" s="1097"/>
      <c r="E368" s="1097"/>
      <c r="F368" s="1098"/>
      <c r="G368" s="1099" t="s">
        <v>72</v>
      </c>
      <c r="H368" s="1099"/>
      <c r="I368" s="1099"/>
      <c r="J368" s="1099"/>
      <c r="K368" s="1099"/>
      <c r="L368" s="1099"/>
      <c r="M368" s="1099"/>
      <c r="N368" s="1099"/>
      <c r="O368" s="1099"/>
    </row>
    <row r="369" spans="1:15" x14ac:dyDescent="0.25">
      <c r="A369" s="1100"/>
      <c r="B369" s="1101"/>
      <c r="C369" s="1101"/>
      <c r="D369" s="1101"/>
      <c r="E369" s="1101"/>
      <c r="F369" s="1101"/>
      <c r="G369" s="1104"/>
      <c r="H369" s="1104"/>
      <c r="I369" s="1104"/>
      <c r="J369" s="1104"/>
      <c r="K369" s="1104"/>
      <c r="L369" s="1104"/>
      <c r="M369" s="1104"/>
      <c r="N369" s="1104"/>
      <c r="O369" s="1104"/>
    </row>
    <row r="370" spans="1:15" x14ac:dyDescent="0.25">
      <c r="A370" s="1102"/>
      <c r="B370" s="1103"/>
      <c r="C370" s="1103"/>
      <c r="D370" s="1103"/>
      <c r="E370" s="1103"/>
      <c r="F370" s="1103"/>
      <c r="G370" s="1104"/>
      <c r="H370" s="1104"/>
      <c r="I370" s="1104"/>
      <c r="J370" s="1104"/>
      <c r="K370" s="1104"/>
      <c r="L370" s="1104"/>
      <c r="M370" s="1104"/>
      <c r="N370" s="1104"/>
      <c r="O370" s="1104"/>
    </row>
    <row r="371" spans="1:15" ht="15.75" x14ac:dyDescent="0.25">
      <c r="A371" s="1096" t="s">
        <v>75</v>
      </c>
      <c r="B371" s="1097"/>
      <c r="C371" s="1097"/>
      <c r="D371" s="1097"/>
      <c r="E371" s="1097"/>
      <c r="F371" s="1097"/>
      <c r="G371" s="1099" t="s">
        <v>76</v>
      </c>
      <c r="H371" s="1099"/>
      <c r="I371" s="1099"/>
      <c r="J371" s="1099"/>
      <c r="K371" s="1099"/>
      <c r="L371" s="1099"/>
      <c r="M371" s="1099"/>
      <c r="N371" s="1099"/>
      <c r="O371" s="1099"/>
    </row>
    <row r="372" spans="1:15" x14ac:dyDescent="0.25">
      <c r="A372" s="1123"/>
      <c r="B372" s="1123"/>
      <c r="C372" s="1123"/>
      <c r="D372" s="1123"/>
      <c r="E372" s="1123"/>
      <c r="F372" s="1123"/>
      <c r="G372" s="1123"/>
      <c r="H372" s="1123"/>
      <c r="I372" s="1123"/>
      <c r="J372" s="1123"/>
      <c r="K372" s="1123"/>
      <c r="L372" s="1123"/>
      <c r="M372" s="1123"/>
      <c r="N372" s="1123"/>
      <c r="O372" s="1123"/>
    </row>
    <row r="373" spans="1:15" x14ac:dyDescent="0.25">
      <c r="A373" s="1123"/>
      <c r="B373" s="1123"/>
      <c r="C373" s="1123"/>
      <c r="D373" s="1123"/>
      <c r="E373" s="1123"/>
      <c r="F373" s="1123"/>
      <c r="G373" s="1123"/>
      <c r="H373" s="1123"/>
      <c r="I373" s="1123"/>
      <c r="J373" s="1123"/>
      <c r="K373" s="1123"/>
      <c r="L373" s="1123"/>
      <c r="M373" s="1123"/>
      <c r="N373" s="1123"/>
      <c r="O373" s="1123"/>
    </row>
    <row r="374" spans="1:15" ht="15.75" x14ac:dyDescent="0.25">
      <c r="A374" s="193"/>
      <c r="B374" s="194"/>
      <c r="C374" s="199"/>
      <c r="D374" s="199"/>
      <c r="E374" s="199"/>
      <c r="F374" s="199"/>
      <c r="G374" s="199"/>
      <c r="H374" s="199"/>
      <c r="I374" s="199"/>
      <c r="J374" s="199"/>
      <c r="K374" s="199"/>
      <c r="L374" s="199"/>
      <c r="M374" s="199"/>
      <c r="N374" s="199"/>
      <c r="O374" s="193"/>
    </row>
    <row r="375" spans="1:15" ht="15.75" x14ac:dyDescent="0.25">
      <c r="A375" s="226" t="s">
        <v>101</v>
      </c>
      <c r="B375" s="226" t="s">
        <v>49</v>
      </c>
      <c r="C375" s="227"/>
      <c r="D375" s="206" t="s">
        <v>78</v>
      </c>
      <c r="E375" s="206" t="s">
        <v>79</v>
      </c>
      <c r="F375" s="206" t="s">
        <v>80</v>
      </c>
      <c r="G375" s="206" t="s">
        <v>81</v>
      </c>
      <c r="H375" s="206" t="s">
        <v>82</v>
      </c>
      <c r="I375" s="206" t="s">
        <v>83</v>
      </c>
      <c r="J375" s="206" t="s">
        <v>84</v>
      </c>
      <c r="K375" s="206" t="s">
        <v>85</v>
      </c>
      <c r="L375" s="206" t="s">
        <v>86</v>
      </c>
      <c r="M375" s="206" t="s">
        <v>87</v>
      </c>
      <c r="N375" s="206" t="s">
        <v>88</v>
      </c>
      <c r="O375" s="206" t="s">
        <v>89</v>
      </c>
    </row>
    <row r="376" spans="1:15" ht="31.5" x14ac:dyDescent="0.25">
      <c r="A376" s="2500" t="s">
        <v>502</v>
      </c>
      <c r="B376" s="2507">
        <v>25</v>
      </c>
      <c r="C376" s="147" t="s">
        <v>90</v>
      </c>
      <c r="D376" s="147">
        <v>5</v>
      </c>
      <c r="E376" s="147">
        <v>10</v>
      </c>
      <c r="F376" s="147">
        <v>15</v>
      </c>
      <c r="G376" s="147">
        <v>20</v>
      </c>
      <c r="H376" s="147">
        <v>30</v>
      </c>
      <c r="I376" s="147">
        <v>40</v>
      </c>
      <c r="J376" s="147">
        <v>50</v>
      </c>
      <c r="K376" s="147">
        <v>60</v>
      </c>
      <c r="L376" s="147">
        <v>70</v>
      </c>
      <c r="M376" s="147">
        <v>80</v>
      </c>
      <c r="N376" s="147">
        <v>90</v>
      </c>
      <c r="O376" s="147">
        <v>100</v>
      </c>
    </row>
    <row r="377" spans="1:15" x14ac:dyDescent="0.25">
      <c r="A377" s="2501"/>
      <c r="B377" s="2508"/>
      <c r="C377" s="32" t="s">
        <v>91</v>
      </c>
      <c r="D377" s="32">
        <v>0</v>
      </c>
      <c r="E377" s="32">
        <v>2</v>
      </c>
      <c r="F377" s="32">
        <v>5</v>
      </c>
      <c r="G377" s="32">
        <v>10</v>
      </c>
      <c r="H377" s="32">
        <v>15</v>
      </c>
      <c r="I377" s="32">
        <v>20</v>
      </c>
      <c r="J377" s="32">
        <v>30</v>
      </c>
      <c r="K377" s="32">
        <v>35</v>
      </c>
      <c r="L377" s="32">
        <v>50</v>
      </c>
      <c r="M377" s="32"/>
      <c r="N377" s="32"/>
      <c r="O377" s="32"/>
    </row>
    <row r="378" spans="1:15" ht="31.5" x14ac:dyDescent="0.25">
      <c r="A378" s="2500" t="s">
        <v>503</v>
      </c>
      <c r="B378" s="2507">
        <v>25</v>
      </c>
      <c r="C378" s="147" t="s">
        <v>90</v>
      </c>
      <c r="D378" s="147">
        <v>5</v>
      </c>
      <c r="E378" s="147">
        <v>10</v>
      </c>
      <c r="F378" s="147">
        <v>15</v>
      </c>
      <c r="G378" s="147">
        <v>20</v>
      </c>
      <c r="H378" s="147">
        <v>30</v>
      </c>
      <c r="I378" s="147">
        <v>40</v>
      </c>
      <c r="J378" s="147">
        <v>50</v>
      </c>
      <c r="K378" s="147">
        <v>60</v>
      </c>
      <c r="L378" s="147">
        <v>70</v>
      </c>
      <c r="M378" s="147">
        <v>80</v>
      </c>
      <c r="N378" s="147">
        <v>90</v>
      </c>
      <c r="O378" s="147">
        <v>100</v>
      </c>
    </row>
    <row r="379" spans="1:15" x14ac:dyDescent="0.25">
      <c r="A379" s="2501"/>
      <c r="B379" s="2508"/>
      <c r="C379" s="32" t="s">
        <v>91</v>
      </c>
      <c r="D379" s="32">
        <v>0</v>
      </c>
      <c r="E379" s="32">
        <v>2</v>
      </c>
      <c r="F379" s="32">
        <v>5</v>
      </c>
      <c r="G379" s="32">
        <v>10</v>
      </c>
      <c r="H379" s="32">
        <v>15</v>
      </c>
      <c r="I379" s="32">
        <v>20</v>
      </c>
      <c r="J379" s="32">
        <v>30</v>
      </c>
      <c r="K379" s="32">
        <v>35</v>
      </c>
      <c r="L379" s="32">
        <v>50</v>
      </c>
      <c r="M379" s="32"/>
      <c r="N379" s="32"/>
      <c r="O379" s="32"/>
    </row>
    <row r="380" spans="1:15" ht="31.5" x14ac:dyDescent="0.25">
      <c r="A380" s="2500" t="s">
        <v>504</v>
      </c>
      <c r="B380" s="2507">
        <v>25</v>
      </c>
      <c r="C380" s="147" t="s">
        <v>90</v>
      </c>
      <c r="D380" s="147">
        <v>5</v>
      </c>
      <c r="E380" s="147">
        <v>10</v>
      </c>
      <c r="F380" s="147">
        <v>15</v>
      </c>
      <c r="G380" s="147">
        <v>20</v>
      </c>
      <c r="H380" s="147">
        <v>30</v>
      </c>
      <c r="I380" s="147">
        <v>40</v>
      </c>
      <c r="J380" s="147">
        <v>50</v>
      </c>
      <c r="K380" s="147">
        <v>60</v>
      </c>
      <c r="L380" s="147">
        <v>70</v>
      </c>
      <c r="M380" s="147">
        <v>80</v>
      </c>
      <c r="N380" s="147">
        <v>90</v>
      </c>
      <c r="O380" s="147">
        <v>100</v>
      </c>
    </row>
    <row r="381" spans="1:15" x14ac:dyDescent="0.25">
      <c r="A381" s="2501"/>
      <c r="B381" s="2508"/>
      <c r="C381" s="32" t="s">
        <v>91</v>
      </c>
      <c r="D381" s="32">
        <v>1</v>
      </c>
      <c r="E381" s="32">
        <v>5</v>
      </c>
      <c r="F381" s="32">
        <v>10</v>
      </c>
      <c r="G381" s="32">
        <v>15</v>
      </c>
      <c r="H381" s="32">
        <v>20</v>
      </c>
      <c r="I381" s="32">
        <v>25</v>
      </c>
      <c r="J381" s="32">
        <v>30</v>
      </c>
      <c r="K381" s="32">
        <v>35</v>
      </c>
      <c r="L381" s="32">
        <v>50</v>
      </c>
      <c r="M381" s="32"/>
      <c r="N381" s="32"/>
      <c r="O381" s="32"/>
    </row>
    <row r="382" spans="1:15" ht="31.5" x14ac:dyDescent="0.25">
      <c r="A382" s="2500" t="s">
        <v>505</v>
      </c>
      <c r="B382" s="2507">
        <v>25</v>
      </c>
      <c r="C382" s="147" t="s">
        <v>90</v>
      </c>
      <c r="D382" s="147">
        <v>5</v>
      </c>
      <c r="E382" s="147">
        <v>10</v>
      </c>
      <c r="F382" s="147">
        <v>15</v>
      </c>
      <c r="G382" s="147">
        <v>20</v>
      </c>
      <c r="H382" s="147">
        <v>30</v>
      </c>
      <c r="I382" s="147">
        <v>40</v>
      </c>
      <c r="J382" s="147">
        <v>50</v>
      </c>
      <c r="K382" s="147">
        <v>60</v>
      </c>
      <c r="L382" s="147">
        <v>70</v>
      </c>
      <c r="M382" s="147">
        <v>80</v>
      </c>
      <c r="N382" s="147">
        <v>90</v>
      </c>
      <c r="O382" s="147">
        <v>100</v>
      </c>
    </row>
    <row r="383" spans="1:15" x14ac:dyDescent="0.25">
      <c r="A383" s="2501"/>
      <c r="B383" s="2508"/>
      <c r="C383" s="32" t="s">
        <v>91</v>
      </c>
      <c r="D383" s="32">
        <v>5</v>
      </c>
      <c r="E383" s="32">
        <v>5</v>
      </c>
      <c r="F383" s="32">
        <v>5</v>
      </c>
      <c r="G383" s="32">
        <v>5</v>
      </c>
      <c r="H383" s="32">
        <v>10</v>
      </c>
      <c r="I383" s="32">
        <v>10</v>
      </c>
      <c r="J383" s="32">
        <v>10</v>
      </c>
      <c r="K383" s="32">
        <v>10</v>
      </c>
      <c r="L383" s="32">
        <v>10</v>
      </c>
      <c r="M383" s="32"/>
      <c r="N383" s="32"/>
      <c r="O383" s="32"/>
    </row>
    <row r="384" spans="1:15" x14ac:dyDescent="0.25">
      <c r="A384" s="228"/>
      <c r="B384" s="228"/>
      <c r="C384" s="229"/>
      <c r="D384" s="229"/>
      <c r="E384" s="229"/>
      <c r="F384" s="229"/>
      <c r="G384" s="229"/>
      <c r="H384" s="229"/>
      <c r="I384" s="229"/>
      <c r="J384" s="229"/>
      <c r="K384" s="229"/>
      <c r="L384" s="229"/>
      <c r="M384" s="229"/>
      <c r="N384" s="229"/>
      <c r="O384" s="229"/>
    </row>
    <row r="385" spans="1:15" x14ac:dyDescent="0.25">
      <c r="A385" s="2503" t="s">
        <v>438</v>
      </c>
      <c r="B385" s="2542"/>
      <c r="C385" s="2542"/>
      <c r="D385" s="2542"/>
      <c r="E385" s="2542"/>
      <c r="F385" s="2542"/>
      <c r="G385" s="2542"/>
      <c r="H385" s="2542"/>
      <c r="I385" s="2542"/>
      <c r="J385" s="2542"/>
      <c r="K385" s="2542"/>
      <c r="L385" s="2542"/>
      <c r="M385" s="2542"/>
      <c r="N385" s="2542"/>
      <c r="O385" s="2543"/>
    </row>
    <row r="386" spans="1:15" x14ac:dyDescent="0.25">
      <c r="A386" s="228"/>
      <c r="B386" s="228"/>
      <c r="C386" s="229"/>
      <c r="D386" s="229"/>
      <c r="E386" s="229"/>
      <c r="F386" s="229"/>
      <c r="G386" s="229"/>
      <c r="H386" s="229"/>
      <c r="I386" s="229"/>
      <c r="J386" s="229"/>
      <c r="K386" s="229"/>
      <c r="L386" s="229"/>
      <c r="M386" s="229"/>
      <c r="N386" s="229"/>
      <c r="O386" s="229"/>
    </row>
    <row r="387" spans="1:15" ht="31.5" x14ac:dyDescent="0.25">
      <c r="A387" s="205" t="s">
        <v>48</v>
      </c>
      <c r="B387" s="206" t="s">
        <v>49</v>
      </c>
      <c r="C387" s="2494" t="s">
        <v>50</v>
      </c>
      <c r="D387" s="2506"/>
      <c r="E387" s="2495"/>
      <c r="F387" s="2494" t="s">
        <v>53</v>
      </c>
      <c r="G387" s="2495"/>
      <c r="H387" s="2494" t="s">
        <v>54</v>
      </c>
      <c r="I387" s="2495"/>
      <c r="J387" s="206" t="s">
        <v>55</v>
      </c>
      <c r="K387" s="2494" t="s">
        <v>56</v>
      </c>
      <c r="L387" s="2495"/>
      <c r="M387" s="2479" t="s">
        <v>57</v>
      </c>
      <c r="N387" s="2480"/>
      <c r="O387" s="2481"/>
    </row>
    <row r="388" spans="1:15" ht="15.75" hidden="1" x14ac:dyDescent="0.25">
      <c r="A388" s="207"/>
      <c r="B388" s="208"/>
      <c r="C388" s="2486"/>
      <c r="D388" s="2487"/>
      <c r="E388" s="2488"/>
      <c r="F388" s="2486"/>
      <c r="G388" s="2488"/>
      <c r="H388" s="2489"/>
      <c r="I388" s="2490"/>
      <c r="J388" s="210"/>
      <c r="K388" s="2489"/>
      <c r="L388" s="2490"/>
      <c r="M388" s="2491"/>
      <c r="N388" s="2492"/>
      <c r="O388" s="2493"/>
    </row>
    <row r="389" spans="1:15" ht="15.75" x14ac:dyDescent="0.25">
      <c r="A389" s="2494" t="s">
        <v>67</v>
      </c>
      <c r="B389" s="2495"/>
      <c r="C389" s="2486"/>
      <c r="D389" s="2487"/>
      <c r="E389" s="2487"/>
      <c r="F389" s="2487"/>
      <c r="G389" s="2488"/>
      <c r="H389" s="2496" t="s">
        <v>69</v>
      </c>
      <c r="I389" s="2497"/>
      <c r="J389" s="2498"/>
      <c r="K389" s="2489"/>
      <c r="L389" s="2499"/>
      <c r="M389" s="2499"/>
      <c r="N389" s="2499"/>
      <c r="O389" s="2490"/>
    </row>
    <row r="390" spans="1:15" ht="15.75" x14ac:dyDescent="0.25">
      <c r="A390" s="1096" t="s">
        <v>71</v>
      </c>
      <c r="B390" s="1097"/>
      <c r="C390" s="1097"/>
      <c r="D390" s="1097"/>
      <c r="E390" s="1097"/>
      <c r="F390" s="1098"/>
      <c r="G390" s="1099" t="s">
        <v>72</v>
      </c>
      <c r="H390" s="1099"/>
      <c r="I390" s="1099"/>
      <c r="J390" s="1099"/>
      <c r="K390" s="1099"/>
      <c r="L390" s="1099"/>
      <c r="M390" s="1099"/>
      <c r="N390" s="1099"/>
      <c r="O390" s="1099"/>
    </row>
    <row r="391" spans="1:15" x14ac:dyDescent="0.25">
      <c r="A391" s="1100"/>
      <c r="B391" s="1101"/>
      <c r="C391" s="1101"/>
      <c r="D391" s="1101"/>
      <c r="E391" s="1101"/>
      <c r="F391" s="1101"/>
      <c r="G391" s="1104"/>
      <c r="H391" s="1104"/>
      <c r="I391" s="1104"/>
      <c r="J391" s="1104"/>
      <c r="K391" s="1104"/>
      <c r="L391" s="1104"/>
      <c r="M391" s="1104"/>
      <c r="N391" s="1104"/>
      <c r="O391" s="1104"/>
    </row>
    <row r="392" spans="1:15" x14ac:dyDescent="0.25">
      <c r="A392" s="1102"/>
      <c r="B392" s="1103"/>
      <c r="C392" s="1103"/>
      <c r="D392" s="1103"/>
      <c r="E392" s="1103"/>
      <c r="F392" s="1103"/>
      <c r="G392" s="1104"/>
      <c r="H392" s="1104"/>
      <c r="I392" s="1104"/>
      <c r="J392" s="1104"/>
      <c r="K392" s="1104"/>
      <c r="L392" s="1104"/>
      <c r="M392" s="1104"/>
      <c r="N392" s="1104"/>
      <c r="O392" s="1104"/>
    </row>
    <row r="393" spans="1:15" ht="15.75" x14ac:dyDescent="0.25">
      <c r="A393" s="1096" t="s">
        <v>75</v>
      </c>
      <c r="B393" s="1097"/>
      <c r="C393" s="1097"/>
      <c r="D393" s="1097"/>
      <c r="E393" s="1097"/>
      <c r="F393" s="1097"/>
      <c r="G393" s="1099" t="s">
        <v>76</v>
      </c>
      <c r="H393" s="1099"/>
      <c r="I393" s="1099"/>
      <c r="J393" s="1099"/>
      <c r="K393" s="1099"/>
      <c r="L393" s="1099"/>
      <c r="M393" s="1099"/>
      <c r="N393" s="1099"/>
      <c r="O393" s="1099"/>
    </row>
    <row r="394" spans="1:15" x14ac:dyDescent="0.25">
      <c r="A394" s="1123"/>
      <c r="B394" s="1123"/>
      <c r="C394" s="1123"/>
      <c r="D394" s="1123"/>
      <c r="E394" s="1123"/>
      <c r="F394" s="1123"/>
      <c r="G394" s="1123"/>
      <c r="H394" s="1123"/>
      <c r="I394" s="1123"/>
      <c r="J394" s="1123"/>
      <c r="K394" s="1123"/>
      <c r="L394" s="1123"/>
      <c r="M394" s="1123"/>
      <c r="N394" s="1123"/>
      <c r="O394" s="1123"/>
    </row>
    <row r="395" spans="1:15" x14ac:dyDescent="0.25">
      <c r="A395" s="1123"/>
      <c r="B395" s="1123"/>
      <c r="C395" s="1123"/>
      <c r="D395" s="1123"/>
      <c r="E395" s="1123"/>
      <c r="F395" s="1123"/>
      <c r="G395" s="1123"/>
      <c r="H395" s="1123"/>
      <c r="I395" s="1123"/>
      <c r="J395" s="1123"/>
      <c r="K395" s="1123"/>
      <c r="L395" s="1123"/>
      <c r="M395" s="1123"/>
      <c r="N395" s="1123"/>
      <c r="O395" s="1123"/>
    </row>
    <row r="396" spans="1:15" x14ac:dyDescent="0.25">
      <c r="A396" s="56"/>
      <c r="B396" s="56"/>
      <c r="C396" s="56"/>
      <c r="D396" s="151"/>
      <c r="E396" s="152"/>
      <c r="F396" s="152"/>
      <c r="G396" s="152"/>
      <c r="H396" s="152"/>
      <c r="I396" s="152"/>
      <c r="J396" s="152"/>
      <c r="K396" s="152"/>
      <c r="L396" s="152"/>
      <c r="M396" s="152"/>
      <c r="N396" s="152"/>
      <c r="O396" s="153"/>
    </row>
    <row r="397" spans="1:15" ht="15.75" x14ac:dyDescent="0.25">
      <c r="A397" s="199"/>
      <c r="B397" s="199"/>
      <c r="C397" s="193"/>
      <c r="D397" s="2479" t="s">
        <v>125</v>
      </c>
      <c r="E397" s="2506"/>
      <c r="F397" s="2506"/>
      <c r="G397" s="2506"/>
      <c r="H397" s="2506"/>
      <c r="I397" s="2506"/>
      <c r="J397" s="2506"/>
      <c r="K397" s="2506"/>
      <c r="L397" s="2506"/>
      <c r="M397" s="2506"/>
      <c r="N397" s="2506"/>
      <c r="O397" s="2495"/>
    </row>
    <row r="398" spans="1:15" ht="15.75" x14ac:dyDescent="0.25">
      <c r="A398" s="193"/>
      <c r="B398" s="194"/>
      <c r="C398" s="199"/>
      <c r="D398" s="206" t="s">
        <v>78</v>
      </c>
      <c r="E398" s="206" t="s">
        <v>79</v>
      </c>
      <c r="F398" s="206" t="s">
        <v>80</v>
      </c>
      <c r="G398" s="206" t="s">
        <v>81</v>
      </c>
      <c r="H398" s="206" t="s">
        <v>82</v>
      </c>
      <c r="I398" s="206" t="s">
        <v>83</v>
      </c>
      <c r="J398" s="206" t="s">
        <v>84</v>
      </c>
      <c r="K398" s="206" t="s">
        <v>85</v>
      </c>
      <c r="L398" s="206" t="s">
        <v>86</v>
      </c>
      <c r="M398" s="206" t="s">
        <v>87</v>
      </c>
      <c r="N398" s="206" t="s">
        <v>88</v>
      </c>
      <c r="O398" s="206" t="s">
        <v>89</v>
      </c>
    </row>
    <row r="399" spans="1:15" ht="15.75" x14ac:dyDescent="0.25">
      <c r="A399" s="1050" t="s">
        <v>90</v>
      </c>
      <c r="B399" s="1050"/>
      <c r="C399" s="1050"/>
      <c r="D399" s="147"/>
      <c r="E399" s="147"/>
      <c r="F399" s="147"/>
      <c r="G399" s="147"/>
      <c r="H399" s="147"/>
      <c r="I399" s="147"/>
      <c r="J399" s="147"/>
      <c r="K399" s="147"/>
      <c r="L399" s="147"/>
      <c r="M399" s="147"/>
      <c r="N399" s="147"/>
      <c r="O399" s="147"/>
    </row>
    <row r="400" spans="1:15" ht="15.75" x14ac:dyDescent="0.25">
      <c r="A400" s="1051" t="s">
        <v>91</v>
      </c>
      <c r="B400" s="1051"/>
      <c r="C400" s="1051"/>
      <c r="D400" s="32"/>
      <c r="E400" s="32"/>
      <c r="F400" s="32"/>
      <c r="G400" s="32"/>
      <c r="H400" s="32"/>
      <c r="I400" s="32"/>
      <c r="J400" s="32"/>
      <c r="K400" s="32"/>
      <c r="L400" s="32"/>
      <c r="M400" s="32"/>
      <c r="N400" s="32"/>
      <c r="O400" s="32"/>
    </row>
    <row r="401" spans="1:15" x14ac:dyDescent="0.25">
      <c r="A401" s="2537" t="s">
        <v>506</v>
      </c>
      <c r="B401" s="2538"/>
      <c r="C401" s="2538"/>
      <c r="D401" s="2538"/>
      <c r="E401" s="2538"/>
      <c r="F401" s="2538"/>
      <c r="G401" s="2538"/>
      <c r="H401" s="2538"/>
      <c r="I401" s="2538"/>
      <c r="J401" s="2538"/>
      <c r="K401" s="2538"/>
      <c r="L401" s="2538"/>
      <c r="M401" s="2538"/>
      <c r="N401" s="2538"/>
      <c r="O401" s="2539"/>
    </row>
    <row r="402" spans="1:15" x14ac:dyDescent="0.25">
      <c r="A402" s="2540"/>
      <c r="B402" s="2540"/>
      <c r="C402" s="2540"/>
      <c r="D402" s="2540"/>
      <c r="E402" s="2540"/>
      <c r="F402" s="2540"/>
      <c r="G402" s="2540"/>
      <c r="H402" s="2540"/>
      <c r="I402" s="2540"/>
      <c r="J402" s="2540"/>
      <c r="K402" s="2540"/>
      <c r="L402" s="2540"/>
      <c r="M402" s="2540"/>
      <c r="N402" s="2540"/>
      <c r="O402" s="2541"/>
    </row>
    <row r="403" spans="1:15" x14ac:dyDescent="0.25">
      <c r="A403" s="2521" t="s">
        <v>507</v>
      </c>
      <c r="B403" s="2522"/>
      <c r="C403" s="2522"/>
      <c r="D403" s="2522"/>
      <c r="E403" s="2522"/>
      <c r="F403" s="2522"/>
      <c r="G403" s="2522"/>
      <c r="H403" s="2522"/>
      <c r="I403" s="2522"/>
      <c r="J403" s="2522"/>
      <c r="K403" s="2522"/>
      <c r="L403" s="2522"/>
      <c r="M403" s="2522"/>
      <c r="N403" s="2522"/>
      <c r="O403" s="2523"/>
    </row>
    <row r="404" spans="1:15" x14ac:dyDescent="0.25">
      <c r="A404" s="2521" t="s">
        <v>508</v>
      </c>
      <c r="B404" s="2521"/>
      <c r="C404" s="2521"/>
      <c r="D404" s="2521"/>
      <c r="E404" s="2521"/>
      <c r="F404" s="2521"/>
      <c r="G404" s="2521"/>
      <c r="H404" s="2521"/>
      <c r="I404" s="2521"/>
      <c r="J404" s="2521"/>
      <c r="K404" s="2521"/>
      <c r="L404" s="2521"/>
      <c r="M404" s="2521"/>
      <c r="N404" s="2521"/>
      <c r="O404" s="2524"/>
    </row>
    <row r="405" spans="1:15" ht="31.5" x14ac:dyDescent="0.25">
      <c r="A405" s="197" t="s">
        <v>112</v>
      </c>
      <c r="B405" s="2525" t="s">
        <v>509</v>
      </c>
      <c r="C405" s="2526"/>
      <c r="D405" s="2526"/>
      <c r="E405" s="2526"/>
      <c r="F405" s="2526"/>
      <c r="G405" s="2526"/>
      <c r="H405" s="2526"/>
      <c r="I405" s="2526"/>
      <c r="J405" s="2526"/>
      <c r="K405" s="2526"/>
      <c r="L405" s="2526"/>
      <c r="M405" s="2526"/>
      <c r="N405" s="2526"/>
      <c r="O405" s="2527"/>
    </row>
    <row r="406" spans="1:15" ht="15.75" x14ac:dyDescent="0.25">
      <c r="A406" s="198"/>
      <c r="B406" s="199"/>
      <c r="C406" s="200"/>
      <c r="D406" s="200"/>
      <c r="E406" s="200"/>
      <c r="F406" s="200"/>
      <c r="G406" s="200"/>
      <c r="H406" s="200"/>
      <c r="I406" s="200"/>
      <c r="J406" s="200"/>
      <c r="K406" s="200"/>
      <c r="L406" s="200"/>
      <c r="M406" s="200"/>
      <c r="N406" s="200"/>
      <c r="O406" s="198"/>
    </row>
    <row r="407" spans="1:15" x14ac:dyDescent="0.25">
      <c r="A407" s="2528" t="s">
        <v>17</v>
      </c>
      <c r="B407" s="2529"/>
      <c r="C407" s="2529"/>
      <c r="D407" s="2530"/>
      <c r="E407" s="2514" t="s">
        <v>410</v>
      </c>
      <c r="F407" s="2515"/>
      <c r="G407" s="2515"/>
      <c r="H407" s="2516"/>
      <c r="I407" s="761">
        <v>0.15</v>
      </c>
      <c r="J407" s="2528" t="s">
        <v>19</v>
      </c>
      <c r="K407" s="2530"/>
      <c r="L407" s="1573" t="s">
        <v>411</v>
      </c>
      <c r="M407" s="2517"/>
      <c r="N407" s="2518"/>
      <c r="O407" s="756">
        <v>3.35</v>
      </c>
    </row>
    <row r="408" spans="1:15" x14ac:dyDescent="0.25">
      <c r="A408" s="2531"/>
      <c r="B408" s="2532"/>
      <c r="C408" s="2532"/>
      <c r="D408" s="2533"/>
      <c r="E408" s="2514" t="s">
        <v>420</v>
      </c>
      <c r="F408" s="2515"/>
      <c r="G408" s="2515"/>
      <c r="H408" s="2516"/>
      <c r="I408" s="761">
        <v>0.2</v>
      </c>
      <c r="J408" s="2531"/>
      <c r="K408" s="2533"/>
      <c r="L408" s="1573" t="s">
        <v>413</v>
      </c>
      <c r="M408" s="2517"/>
      <c r="N408" s="2518"/>
      <c r="O408" s="756">
        <v>0.1</v>
      </c>
    </row>
    <row r="409" spans="1:15" x14ac:dyDescent="0.25">
      <c r="A409" s="2531"/>
      <c r="B409" s="2532"/>
      <c r="C409" s="2532"/>
      <c r="D409" s="2533"/>
      <c r="E409" s="2514" t="s">
        <v>416</v>
      </c>
      <c r="F409" s="2515"/>
      <c r="G409" s="2515"/>
      <c r="H409" s="2516"/>
      <c r="I409" s="761">
        <v>0.1</v>
      </c>
      <c r="J409" s="2531"/>
      <c r="K409" s="2533"/>
      <c r="L409" s="1573" t="s">
        <v>423</v>
      </c>
      <c r="M409" s="2517"/>
      <c r="N409" s="2518"/>
      <c r="O409" s="756">
        <v>0.2</v>
      </c>
    </row>
    <row r="410" spans="1:15" x14ac:dyDescent="0.25">
      <c r="A410" s="2531"/>
      <c r="B410" s="2532"/>
      <c r="C410" s="2532"/>
      <c r="D410" s="2533"/>
      <c r="E410" s="2514" t="s">
        <v>418</v>
      </c>
      <c r="F410" s="2515"/>
      <c r="G410" s="2515"/>
      <c r="H410" s="2516"/>
      <c r="I410" s="761">
        <v>0.25</v>
      </c>
      <c r="J410" s="2531"/>
      <c r="K410" s="2533"/>
      <c r="L410" s="1573" t="s">
        <v>417</v>
      </c>
      <c r="M410" s="2517"/>
      <c r="N410" s="2518"/>
      <c r="O410" s="756">
        <v>0.35</v>
      </c>
    </row>
    <row r="411" spans="1:15" x14ac:dyDescent="0.25">
      <c r="A411" s="2531"/>
      <c r="B411" s="2532"/>
      <c r="C411" s="2532"/>
      <c r="D411" s="2533"/>
      <c r="E411" s="2514" t="s">
        <v>412</v>
      </c>
      <c r="F411" s="2515"/>
      <c r="G411" s="2515"/>
      <c r="H411" s="2516"/>
      <c r="I411" s="761">
        <v>0.2</v>
      </c>
      <c r="J411" s="2531"/>
      <c r="K411" s="2533"/>
      <c r="L411" s="1573" t="s">
        <v>487</v>
      </c>
      <c r="M411" s="2517"/>
      <c r="N411" s="2518"/>
      <c r="O411" s="756">
        <v>1</v>
      </c>
    </row>
    <row r="412" spans="1:15" x14ac:dyDescent="0.25">
      <c r="A412" s="2531"/>
      <c r="B412" s="2532"/>
      <c r="C412" s="2532"/>
      <c r="D412" s="2533"/>
      <c r="E412" s="2514" t="s">
        <v>488</v>
      </c>
      <c r="F412" s="2515"/>
      <c r="G412" s="2515"/>
      <c r="H412" s="2516"/>
      <c r="I412" s="753">
        <v>0.5</v>
      </c>
      <c r="J412" s="2531"/>
      <c r="K412" s="2533"/>
      <c r="L412" s="1573" t="s">
        <v>489</v>
      </c>
      <c r="M412" s="2517"/>
      <c r="N412" s="2518"/>
      <c r="O412" s="756">
        <v>0.25</v>
      </c>
    </row>
    <row r="413" spans="1:15" x14ac:dyDescent="0.25">
      <c r="A413" s="2531"/>
      <c r="B413" s="2532"/>
      <c r="C413" s="2532"/>
      <c r="D413" s="2533"/>
      <c r="E413" s="2514" t="s">
        <v>490</v>
      </c>
      <c r="F413" s="2515"/>
      <c r="G413" s="2515"/>
      <c r="H413" s="2516"/>
      <c r="I413" s="753">
        <v>0.5</v>
      </c>
      <c r="J413" s="2531"/>
      <c r="K413" s="2533"/>
      <c r="L413" s="1573" t="s">
        <v>424</v>
      </c>
      <c r="M413" s="2519"/>
      <c r="N413" s="2520"/>
      <c r="O413" s="756">
        <v>0.1</v>
      </c>
    </row>
    <row r="414" spans="1:15" x14ac:dyDescent="0.25">
      <c r="A414" s="2531"/>
      <c r="B414" s="2532"/>
      <c r="C414" s="2532"/>
      <c r="D414" s="2533"/>
      <c r="E414" s="2514" t="s">
        <v>452</v>
      </c>
      <c r="F414" s="2515"/>
      <c r="G414" s="2515"/>
      <c r="H414" s="2516"/>
      <c r="I414" s="753">
        <v>0.25</v>
      </c>
      <c r="J414" s="2531"/>
      <c r="K414" s="2533"/>
      <c r="L414" s="1573" t="s">
        <v>415</v>
      </c>
      <c r="M414" s="2519"/>
      <c r="N414" s="2520"/>
      <c r="O414" s="756">
        <v>0.3</v>
      </c>
    </row>
    <row r="415" spans="1:15" x14ac:dyDescent="0.25">
      <c r="A415" s="2531"/>
      <c r="B415" s="2532"/>
      <c r="C415" s="2532"/>
      <c r="D415" s="2533"/>
      <c r="E415" s="2514"/>
      <c r="F415" s="2515"/>
      <c r="G415" s="2515"/>
      <c r="H415" s="2515"/>
      <c r="I415" s="2516"/>
      <c r="J415" s="2531"/>
      <c r="K415" s="2533"/>
      <c r="L415" s="1573" t="s">
        <v>491</v>
      </c>
      <c r="M415" s="2517"/>
      <c r="N415" s="2518"/>
      <c r="O415" s="756">
        <v>0.2</v>
      </c>
    </row>
    <row r="416" spans="1:15" x14ac:dyDescent="0.25">
      <c r="A416" s="2531"/>
      <c r="B416" s="2532"/>
      <c r="C416" s="2532"/>
      <c r="D416" s="2533"/>
      <c r="E416" s="2514"/>
      <c r="F416" s="2515"/>
      <c r="G416" s="2515"/>
      <c r="H416" s="2515"/>
      <c r="I416" s="2516"/>
      <c r="J416" s="2531"/>
      <c r="K416" s="2533"/>
      <c r="L416" s="1573" t="s">
        <v>492</v>
      </c>
      <c r="M416" s="2517"/>
      <c r="N416" s="2518"/>
      <c r="O416" s="756">
        <v>0.2</v>
      </c>
    </row>
    <row r="417" spans="1:15" x14ac:dyDescent="0.25">
      <c r="A417" s="2531"/>
      <c r="B417" s="2532"/>
      <c r="C417" s="2532"/>
      <c r="D417" s="2533"/>
      <c r="E417" s="2514"/>
      <c r="F417" s="2515"/>
      <c r="G417" s="2515"/>
      <c r="H417" s="2515"/>
      <c r="I417" s="2516"/>
      <c r="J417" s="2531"/>
      <c r="K417" s="2533"/>
      <c r="L417" s="1573" t="s">
        <v>493</v>
      </c>
      <c r="M417" s="2517"/>
      <c r="N417" s="2518"/>
      <c r="O417" s="756">
        <v>0.2</v>
      </c>
    </row>
    <row r="418" spans="1:15" x14ac:dyDescent="0.25">
      <c r="A418" s="2531"/>
      <c r="B418" s="2532"/>
      <c r="C418" s="2532"/>
      <c r="D418" s="2533"/>
      <c r="E418" s="2514"/>
      <c r="F418" s="2515"/>
      <c r="G418" s="2515"/>
      <c r="H418" s="2515"/>
      <c r="I418" s="2516"/>
      <c r="J418" s="2531"/>
      <c r="K418" s="2533"/>
      <c r="L418" s="1573" t="s">
        <v>494</v>
      </c>
      <c r="M418" s="2517"/>
      <c r="N418" s="2518"/>
      <c r="O418" s="756">
        <v>0.2</v>
      </c>
    </row>
    <row r="419" spans="1:15" x14ac:dyDescent="0.25">
      <c r="A419" s="2531"/>
      <c r="B419" s="2532"/>
      <c r="C419" s="2532"/>
      <c r="D419" s="2533"/>
      <c r="E419" s="2514"/>
      <c r="F419" s="2515"/>
      <c r="G419" s="2515"/>
      <c r="H419" s="2515"/>
      <c r="I419" s="2516"/>
      <c r="J419" s="2531"/>
      <c r="K419" s="2533"/>
      <c r="L419" s="1573" t="s">
        <v>495</v>
      </c>
      <c r="M419" s="2517"/>
      <c r="N419" s="2518"/>
      <c r="O419" s="756">
        <v>0.2</v>
      </c>
    </row>
    <row r="420" spans="1:15" x14ac:dyDescent="0.25">
      <c r="A420" s="2531"/>
      <c r="B420" s="2532"/>
      <c r="C420" s="2532"/>
      <c r="D420" s="2533"/>
      <c r="E420" s="2514"/>
      <c r="F420" s="2515"/>
      <c r="G420" s="2515"/>
      <c r="H420" s="2515"/>
      <c r="I420" s="2516"/>
      <c r="J420" s="2531"/>
      <c r="K420" s="2533"/>
      <c r="L420" s="1573" t="s">
        <v>496</v>
      </c>
      <c r="M420" s="2517"/>
      <c r="N420" s="2518"/>
      <c r="O420" s="756">
        <v>0.2</v>
      </c>
    </row>
    <row r="421" spans="1:15" x14ac:dyDescent="0.25">
      <c r="A421" s="2531"/>
      <c r="B421" s="2532"/>
      <c r="C421" s="2532"/>
      <c r="D421" s="2533"/>
      <c r="E421" s="2514"/>
      <c r="F421" s="2515"/>
      <c r="G421" s="2515"/>
      <c r="H421" s="2515"/>
      <c r="I421" s="2516"/>
      <c r="J421" s="2531"/>
      <c r="K421" s="2533"/>
      <c r="L421" s="1573" t="s">
        <v>497</v>
      </c>
      <c r="M421" s="2517"/>
      <c r="N421" s="2518"/>
      <c r="O421" s="756">
        <v>0.45</v>
      </c>
    </row>
    <row r="422" spans="1:15" x14ac:dyDescent="0.25">
      <c r="A422" s="2531"/>
      <c r="B422" s="2532"/>
      <c r="C422" s="2532"/>
      <c r="D422" s="2533"/>
      <c r="E422" s="2514"/>
      <c r="F422" s="2515"/>
      <c r="G422" s="2515"/>
      <c r="H422" s="2515"/>
      <c r="I422" s="2516"/>
      <c r="J422" s="2531"/>
      <c r="K422" s="2533"/>
      <c r="L422" s="1573" t="s">
        <v>498</v>
      </c>
      <c r="M422" s="2517"/>
      <c r="N422" s="2518"/>
      <c r="O422" s="756">
        <v>0.2</v>
      </c>
    </row>
    <row r="423" spans="1:15" x14ac:dyDescent="0.25">
      <c r="A423" s="2531"/>
      <c r="B423" s="2532"/>
      <c r="C423" s="2532"/>
      <c r="D423" s="2533"/>
      <c r="E423" s="2514"/>
      <c r="F423" s="2515"/>
      <c r="G423" s="2515"/>
      <c r="H423" s="2515"/>
      <c r="I423" s="2516"/>
      <c r="J423" s="2531"/>
      <c r="K423" s="2533"/>
      <c r="L423" s="1573" t="s">
        <v>499</v>
      </c>
      <c r="M423" s="2517"/>
      <c r="N423" s="2518"/>
      <c r="O423" s="756">
        <v>0.2</v>
      </c>
    </row>
    <row r="424" spans="1:15" x14ac:dyDescent="0.25">
      <c r="A424" s="2531"/>
      <c r="B424" s="2532"/>
      <c r="C424" s="2532"/>
      <c r="D424" s="2533"/>
      <c r="E424" s="2514"/>
      <c r="F424" s="2515"/>
      <c r="G424" s="2515"/>
      <c r="H424" s="2515"/>
      <c r="I424" s="2516"/>
      <c r="J424" s="2531"/>
      <c r="K424" s="2533"/>
      <c r="L424" s="1573" t="s">
        <v>500</v>
      </c>
      <c r="M424" s="2517"/>
      <c r="N424" s="2518"/>
      <c r="O424" s="756">
        <v>0.2</v>
      </c>
    </row>
    <row r="425" spans="1:15" x14ac:dyDescent="0.25">
      <c r="A425" s="2531"/>
      <c r="B425" s="2532"/>
      <c r="C425" s="2532"/>
      <c r="D425" s="2533"/>
      <c r="E425" s="2514"/>
      <c r="F425" s="2515"/>
      <c r="G425" s="2515"/>
      <c r="H425" s="2515"/>
      <c r="I425" s="2516"/>
      <c r="J425" s="2531"/>
      <c r="K425" s="2533"/>
      <c r="L425" s="1573" t="s">
        <v>500</v>
      </c>
      <c r="M425" s="2517"/>
      <c r="N425" s="2518"/>
      <c r="O425" s="756">
        <v>0.2</v>
      </c>
    </row>
    <row r="426" spans="1:15" x14ac:dyDescent="0.25">
      <c r="A426" s="2531"/>
      <c r="B426" s="2532"/>
      <c r="C426" s="2532"/>
      <c r="D426" s="2533"/>
      <c r="E426" s="2514"/>
      <c r="F426" s="2515"/>
      <c r="G426" s="2515"/>
      <c r="H426" s="2515"/>
      <c r="I426" s="2516"/>
      <c r="J426" s="2531"/>
      <c r="K426" s="2533"/>
      <c r="L426" s="1573" t="s">
        <v>426</v>
      </c>
      <c r="M426" s="2519"/>
      <c r="N426" s="2520"/>
      <c r="O426" s="756">
        <v>0.3</v>
      </c>
    </row>
    <row r="427" spans="1:15" x14ac:dyDescent="0.25">
      <c r="A427" s="2531"/>
      <c r="B427" s="2532"/>
      <c r="C427" s="2532"/>
      <c r="D427" s="2533"/>
      <c r="E427" s="2514"/>
      <c r="F427" s="2515"/>
      <c r="G427" s="2515"/>
      <c r="H427" s="2515"/>
      <c r="I427" s="2516"/>
      <c r="J427" s="2531"/>
      <c r="K427" s="2533"/>
      <c r="L427" s="2514"/>
      <c r="M427" s="2515"/>
      <c r="N427" s="2516"/>
      <c r="O427" s="202"/>
    </row>
    <row r="428" spans="1:15" x14ac:dyDescent="0.25">
      <c r="A428" s="2531"/>
      <c r="B428" s="2532"/>
      <c r="C428" s="2532"/>
      <c r="D428" s="2533"/>
      <c r="E428" s="2514"/>
      <c r="F428" s="2515"/>
      <c r="G428" s="2515"/>
      <c r="H428" s="2515"/>
      <c r="I428" s="2516"/>
      <c r="J428" s="2531"/>
      <c r="K428" s="2533"/>
      <c r="L428" s="2514"/>
      <c r="M428" s="2515"/>
      <c r="N428" s="2516"/>
      <c r="O428" s="202"/>
    </row>
    <row r="429" spans="1:15" x14ac:dyDescent="0.25">
      <c r="A429" s="2531"/>
      <c r="B429" s="2532"/>
      <c r="C429" s="2532"/>
      <c r="D429" s="2533"/>
      <c r="E429" s="2514"/>
      <c r="F429" s="2515"/>
      <c r="G429" s="2515"/>
      <c r="H429" s="2515"/>
      <c r="I429" s="2516"/>
      <c r="J429" s="2531"/>
      <c r="K429" s="2533"/>
      <c r="L429" s="2514"/>
      <c r="M429" s="2515"/>
      <c r="N429" s="2516"/>
      <c r="O429" s="202"/>
    </row>
    <row r="430" spans="1:15" x14ac:dyDescent="0.25">
      <c r="A430" s="2531"/>
      <c r="B430" s="2532"/>
      <c r="C430" s="2532"/>
      <c r="D430" s="2533"/>
      <c r="E430" s="2514"/>
      <c r="F430" s="2515"/>
      <c r="G430" s="2515"/>
      <c r="H430" s="2515"/>
      <c r="I430" s="2516"/>
      <c r="J430" s="2531"/>
      <c r="K430" s="2533"/>
      <c r="L430" s="2514"/>
      <c r="M430" s="2515"/>
      <c r="N430" s="2516"/>
      <c r="O430" s="202"/>
    </row>
    <row r="431" spans="1:15" x14ac:dyDescent="0.25">
      <c r="A431" s="2531"/>
      <c r="B431" s="2532"/>
      <c r="C431" s="2532"/>
      <c r="D431" s="2533"/>
      <c r="E431" s="2514"/>
      <c r="F431" s="2515"/>
      <c r="G431" s="2515"/>
      <c r="H431" s="2515"/>
      <c r="I431" s="2516"/>
      <c r="J431" s="2531"/>
      <c r="K431" s="2533"/>
      <c r="L431" s="2514"/>
      <c r="M431" s="2515"/>
      <c r="N431" s="2516"/>
      <c r="O431" s="202"/>
    </row>
    <row r="432" spans="1:15" x14ac:dyDescent="0.25">
      <c r="A432" s="2531"/>
      <c r="B432" s="2532"/>
      <c r="C432" s="2532"/>
      <c r="D432" s="2533"/>
      <c r="E432" s="2514"/>
      <c r="F432" s="2515"/>
      <c r="G432" s="2515"/>
      <c r="H432" s="2515"/>
      <c r="I432" s="2516"/>
      <c r="J432" s="2531"/>
      <c r="K432" s="2533"/>
      <c r="L432" s="2514"/>
      <c r="M432" s="2515"/>
      <c r="N432" s="2515"/>
      <c r="O432" s="2516"/>
    </row>
    <row r="433" spans="1:15" x14ac:dyDescent="0.25">
      <c r="A433" s="2534"/>
      <c r="B433" s="2535"/>
      <c r="C433" s="2535"/>
      <c r="D433" s="2536"/>
      <c r="E433" s="2514"/>
      <c r="F433" s="2515"/>
      <c r="G433" s="2515"/>
      <c r="H433" s="2515"/>
      <c r="I433" s="2516"/>
      <c r="J433" s="2534"/>
      <c r="K433" s="2536"/>
      <c r="L433" s="2514"/>
      <c r="M433" s="2515"/>
      <c r="N433" s="2515"/>
      <c r="O433" s="2516"/>
    </row>
    <row r="434" spans="1:15" ht="15.75" x14ac:dyDescent="0.25">
      <c r="A434" s="198"/>
      <c r="B434" s="199"/>
      <c r="C434" s="200"/>
      <c r="D434" s="200"/>
      <c r="E434" s="200"/>
      <c r="F434" s="200"/>
      <c r="G434" s="200"/>
      <c r="H434" s="200"/>
      <c r="I434" s="200"/>
      <c r="J434" s="200"/>
      <c r="K434" s="200"/>
      <c r="L434" s="200"/>
      <c r="M434" s="200"/>
      <c r="N434" s="200"/>
      <c r="O434" s="198"/>
    </row>
    <row r="435" spans="1:15" ht="15.75" x14ac:dyDescent="0.25">
      <c r="A435" s="198"/>
      <c r="B435" s="199"/>
      <c r="C435" s="200"/>
      <c r="D435" s="200"/>
      <c r="E435" s="200"/>
      <c r="F435" s="200"/>
      <c r="G435" s="200"/>
      <c r="H435" s="200"/>
      <c r="I435" s="200"/>
      <c r="J435" s="200"/>
      <c r="K435" s="200"/>
      <c r="L435" s="200"/>
      <c r="M435" s="200"/>
      <c r="N435" s="200"/>
      <c r="O435" s="198"/>
    </row>
    <row r="436" spans="1:15" ht="63" x14ac:dyDescent="0.25">
      <c r="A436" s="205" t="s">
        <v>48</v>
      </c>
      <c r="B436" s="206" t="s">
        <v>49</v>
      </c>
      <c r="C436" s="487" t="s">
        <v>50</v>
      </c>
      <c r="D436" s="487" t="s">
        <v>51</v>
      </c>
      <c r="E436" s="205" t="s">
        <v>52</v>
      </c>
      <c r="F436" s="2513" t="s">
        <v>53</v>
      </c>
      <c r="G436" s="2513"/>
      <c r="H436" s="2513" t="s">
        <v>54</v>
      </c>
      <c r="I436" s="2513"/>
      <c r="J436" s="206" t="s">
        <v>55</v>
      </c>
      <c r="K436" s="2494" t="s">
        <v>56</v>
      </c>
      <c r="L436" s="2495"/>
      <c r="M436" s="2479" t="s">
        <v>57</v>
      </c>
      <c r="N436" s="2480"/>
      <c r="O436" s="2481"/>
    </row>
    <row r="437" spans="1:15" ht="75" x14ac:dyDescent="0.25">
      <c r="A437" s="758" t="s">
        <v>58</v>
      </c>
      <c r="B437" s="208">
        <v>35</v>
      </c>
      <c r="C437" s="209" t="s">
        <v>469</v>
      </c>
      <c r="D437" s="209"/>
      <c r="E437" s="209"/>
      <c r="F437" s="2502"/>
      <c r="G437" s="2502"/>
      <c r="H437" s="2489" t="s">
        <v>470</v>
      </c>
      <c r="I437" s="2490"/>
      <c r="J437" s="237">
        <v>4</v>
      </c>
      <c r="K437" s="2489" t="s">
        <v>429</v>
      </c>
      <c r="L437" s="2490"/>
      <c r="M437" s="2509" t="s">
        <v>430</v>
      </c>
      <c r="N437" s="2509"/>
      <c r="O437" s="2509"/>
    </row>
    <row r="438" spans="1:15" ht="15.75" x14ac:dyDescent="0.25">
      <c r="A438" s="207"/>
      <c r="B438" s="208"/>
      <c r="C438" s="209"/>
      <c r="D438" s="209"/>
      <c r="E438" s="209"/>
      <c r="F438" s="2502"/>
      <c r="G438" s="2502"/>
      <c r="H438" s="2489"/>
      <c r="I438" s="2490"/>
      <c r="J438" s="210"/>
      <c r="K438" s="2489"/>
      <c r="L438" s="2490"/>
      <c r="M438" s="2509"/>
      <c r="N438" s="2509"/>
      <c r="O438" s="2509"/>
    </row>
    <row r="439" spans="1:15" ht="15.75" x14ac:dyDescent="0.25">
      <c r="A439" s="2494" t="s">
        <v>67</v>
      </c>
      <c r="B439" s="2495"/>
      <c r="C439" s="2486"/>
      <c r="D439" s="2487"/>
      <c r="E439" s="2487"/>
      <c r="F439" s="2487"/>
      <c r="G439" s="2488"/>
      <c r="H439" s="2496" t="s">
        <v>69</v>
      </c>
      <c r="I439" s="2511"/>
      <c r="J439" s="2512"/>
      <c r="K439" s="2489"/>
      <c r="L439" s="2499"/>
      <c r="M439" s="2499"/>
      <c r="N439" s="2499"/>
      <c r="O439" s="2490"/>
    </row>
    <row r="440" spans="1:15" ht="15.75" x14ac:dyDescent="0.25">
      <c r="A440" s="1096" t="s">
        <v>71</v>
      </c>
      <c r="B440" s="1097"/>
      <c r="C440" s="1097"/>
      <c r="D440" s="1097"/>
      <c r="E440" s="1097"/>
      <c r="F440" s="1098"/>
      <c r="G440" s="1096" t="s">
        <v>72</v>
      </c>
      <c r="H440" s="1097"/>
      <c r="I440" s="1097"/>
      <c r="J440" s="1097"/>
      <c r="K440" s="1097"/>
      <c r="L440" s="1097"/>
      <c r="M440" s="1097"/>
      <c r="N440" s="1097"/>
      <c r="O440" s="1098"/>
    </row>
    <row r="441" spans="1:15" x14ac:dyDescent="0.25">
      <c r="A441" s="1100"/>
      <c r="B441" s="1101"/>
      <c r="C441" s="1101"/>
      <c r="D441" s="1101"/>
      <c r="E441" s="1101"/>
      <c r="F441" s="1101"/>
      <c r="G441" s="1662"/>
      <c r="H441" s="1663"/>
      <c r="I441" s="1663"/>
      <c r="J441" s="1663"/>
      <c r="K441" s="1663"/>
      <c r="L441" s="1663"/>
      <c r="M441" s="1663"/>
      <c r="N441" s="1663"/>
      <c r="O441" s="1664"/>
    </row>
    <row r="442" spans="1:15" x14ac:dyDescent="0.25">
      <c r="A442" s="1102"/>
      <c r="B442" s="1103"/>
      <c r="C442" s="1103"/>
      <c r="D442" s="1103"/>
      <c r="E442" s="1103"/>
      <c r="F442" s="1103"/>
      <c r="G442" s="1665"/>
      <c r="H442" s="1666"/>
      <c r="I442" s="1666"/>
      <c r="J442" s="1666"/>
      <c r="K442" s="1666"/>
      <c r="L442" s="1666"/>
      <c r="M442" s="1666"/>
      <c r="N442" s="1666"/>
      <c r="O442" s="1667"/>
    </row>
    <row r="443" spans="1:15" ht="15.75" x14ac:dyDescent="0.25">
      <c r="A443" s="1096" t="s">
        <v>75</v>
      </c>
      <c r="B443" s="1097"/>
      <c r="C443" s="1097"/>
      <c r="D443" s="1097"/>
      <c r="E443" s="1097"/>
      <c r="F443" s="1097"/>
      <c r="G443" s="1096" t="s">
        <v>76</v>
      </c>
      <c r="H443" s="1097"/>
      <c r="I443" s="1097"/>
      <c r="J443" s="1097"/>
      <c r="K443" s="1097"/>
      <c r="L443" s="1097"/>
      <c r="M443" s="1097"/>
      <c r="N443" s="1097"/>
      <c r="O443" s="1098"/>
    </row>
    <row r="444" spans="1:15" x14ac:dyDescent="0.25">
      <c r="A444" s="1123"/>
      <c r="B444" s="1123"/>
      <c r="C444" s="1123"/>
      <c r="D444" s="1123"/>
      <c r="E444" s="1123"/>
      <c r="F444" s="1123"/>
      <c r="G444" s="1656"/>
      <c r="H444" s="1657"/>
      <c r="I444" s="1657"/>
      <c r="J444" s="1657"/>
      <c r="K444" s="1657"/>
      <c r="L444" s="1657"/>
      <c r="M444" s="1657"/>
      <c r="N444" s="1657"/>
      <c r="O444" s="1658"/>
    </row>
    <row r="445" spans="1:15" x14ac:dyDescent="0.25">
      <c r="A445" s="1123"/>
      <c r="B445" s="1123"/>
      <c r="C445" s="1123"/>
      <c r="D445" s="1123"/>
      <c r="E445" s="1123"/>
      <c r="F445" s="1123"/>
      <c r="G445" s="1659"/>
      <c r="H445" s="1660"/>
      <c r="I445" s="1660"/>
      <c r="J445" s="1660"/>
      <c r="K445" s="1660"/>
      <c r="L445" s="1660"/>
      <c r="M445" s="1660"/>
      <c r="N445" s="1660"/>
      <c r="O445" s="1661"/>
    </row>
    <row r="446" spans="1:15" ht="15.75" x14ac:dyDescent="0.25">
      <c r="A446" s="193"/>
      <c r="B446" s="194"/>
      <c r="C446" s="199"/>
      <c r="D446" s="199"/>
      <c r="E446" s="199"/>
      <c r="F446" s="199"/>
      <c r="G446" s="199"/>
      <c r="H446" s="199"/>
      <c r="I446" s="199"/>
      <c r="J446" s="199"/>
      <c r="K446" s="199"/>
      <c r="L446" s="199"/>
      <c r="M446" s="199"/>
      <c r="N446" s="199"/>
      <c r="O446" s="193"/>
    </row>
    <row r="447" spans="1:15" ht="15.75" x14ac:dyDescent="0.25">
      <c r="A447" s="199"/>
      <c r="B447" s="199"/>
      <c r="C447" s="193"/>
      <c r="D447" s="2494" t="s">
        <v>77</v>
      </c>
      <c r="E447" s="2506"/>
      <c r="F447" s="2506"/>
      <c r="G447" s="2506"/>
      <c r="H447" s="2506"/>
      <c r="I447" s="2506"/>
      <c r="J447" s="2506"/>
      <c r="K447" s="2506"/>
      <c r="L447" s="2506"/>
      <c r="M447" s="2506"/>
      <c r="N447" s="2506"/>
      <c r="O447" s="2495"/>
    </row>
    <row r="448" spans="1:15" ht="15.75" x14ac:dyDescent="0.25">
      <c r="A448" s="193"/>
      <c r="B448" s="194"/>
      <c r="C448" s="199"/>
      <c r="D448" s="206" t="s">
        <v>78</v>
      </c>
      <c r="E448" s="206" t="s">
        <v>79</v>
      </c>
      <c r="F448" s="206" t="s">
        <v>80</v>
      </c>
      <c r="G448" s="206" t="s">
        <v>81</v>
      </c>
      <c r="H448" s="206" t="s">
        <v>82</v>
      </c>
      <c r="I448" s="206" t="s">
        <v>83</v>
      </c>
      <c r="J448" s="206" t="s">
        <v>84</v>
      </c>
      <c r="K448" s="206" t="s">
        <v>85</v>
      </c>
      <c r="L448" s="206" t="s">
        <v>86</v>
      </c>
      <c r="M448" s="206" t="s">
        <v>87</v>
      </c>
      <c r="N448" s="206" t="s">
        <v>88</v>
      </c>
      <c r="O448" s="206" t="s">
        <v>89</v>
      </c>
    </row>
    <row r="449" spans="1:15" ht="15.75" x14ac:dyDescent="0.25">
      <c r="A449" s="1050" t="s">
        <v>90</v>
      </c>
      <c r="B449" s="1050"/>
      <c r="C449" s="1050"/>
      <c r="D449" s="238"/>
      <c r="E449" s="238"/>
      <c r="F449" s="238"/>
      <c r="G449" s="238"/>
      <c r="H449" s="238"/>
      <c r="I449" s="238"/>
      <c r="J449" s="238"/>
      <c r="K449" s="238"/>
      <c r="L449" s="238"/>
      <c r="M449" s="238">
        <v>2</v>
      </c>
      <c r="N449" s="238"/>
      <c r="O449" s="238">
        <v>2</v>
      </c>
    </row>
    <row r="450" spans="1:15" ht="15.75" x14ac:dyDescent="0.25">
      <c r="A450" s="1051" t="s">
        <v>91</v>
      </c>
      <c r="B450" s="1051"/>
      <c r="C450" s="1051"/>
      <c r="D450" s="32"/>
      <c r="E450" s="32"/>
      <c r="F450" s="32"/>
      <c r="G450" s="32"/>
      <c r="H450" s="32"/>
      <c r="I450" s="32"/>
      <c r="J450" s="32"/>
      <c r="K450" s="32"/>
      <c r="L450" s="32"/>
      <c r="M450" s="32"/>
      <c r="N450" s="32"/>
      <c r="O450" s="32"/>
    </row>
    <row r="451" spans="1:15" ht="15.75" x14ac:dyDescent="0.25">
      <c r="A451" s="193"/>
      <c r="B451" s="194"/>
      <c r="C451" s="195"/>
      <c r="D451" s="195"/>
      <c r="E451" s="195"/>
      <c r="F451" s="195"/>
      <c r="G451" s="195"/>
      <c r="H451" s="195"/>
      <c r="I451" s="195"/>
      <c r="J451" s="195"/>
      <c r="K451" s="195"/>
      <c r="L451" s="196"/>
      <c r="M451" s="196"/>
      <c r="N451" s="196"/>
      <c r="O451" s="193"/>
    </row>
    <row r="452" spans="1:15" ht="15.75" x14ac:dyDescent="0.25">
      <c r="A452" s="193"/>
      <c r="B452" s="194"/>
      <c r="C452" s="195"/>
      <c r="D452" s="195"/>
      <c r="E452" s="195"/>
      <c r="F452" s="195"/>
      <c r="G452" s="195"/>
      <c r="H452" s="195"/>
      <c r="I452" s="195"/>
      <c r="J452" s="195"/>
      <c r="K452" s="195"/>
      <c r="L452" s="196"/>
      <c r="M452" s="196"/>
      <c r="N452" s="196"/>
      <c r="O452" s="193"/>
    </row>
    <row r="453" spans="1:15" ht="15.75" x14ac:dyDescent="0.25">
      <c r="A453" s="224"/>
      <c r="B453" s="225"/>
      <c r="C453" s="224"/>
      <c r="D453" s="224"/>
      <c r="E453" s="224"/>
      <c r="F453" s="224"/>
      <c r="G453" s="224"/>
      <c r="H453" s="224"/>
      <c r="I453" s="224"/>
      <c r="J453" s="224"/>
      <c r="K453" s="224"/>
      <c r="L453" s="224"/>
      <c r="M453" s="225"/>
      <c r="N453" s="225"/>
      <c r="O453" s="224"/>
    </row>
    <row r="454" spans="1:15" ht="15.75" x14ac:dyDescent="0.25">
      <c r="A454" s="193"/>
      <c r="B454" s="194"/>
      <c r="C454" s="195"/>
      <c r="D454" s="195"/>
      <c r="E454" s="195"/>
      <c r="F454" s="195"/>
      <c r="G454" s="195"/>
      <c r="H454" s="195"/>
      <c r="I454" s="195"/>
      <c r="J454" s="195"/>
      <c r="K454" s="195"/>
      <c r="L454" s="196"/>
      <c r="M454" s="196"/>
      <c r="N454" s="196"/>
      <c r="O454" s="193"/>
    </row>
    <row r="455" spans="1:15" ht="48" customHeight="1" x14ac:dyDescent="0.25">
      <c r="A455" s="205" t="s">
        <v>48</v>
      </c>
      <c r="B455" s="206" t="s">
        <v>49</v>
      </c>
      <c r="C455" s="2513" t="s">
        <v>50</v>
      </c>
      <c r="D455" s="2513"/>
      <c r="E455" s="2513"/>
      <c r="F455" s="2513" t="s">
        <v>53</v>
      </c>
      <c r="G455" s="2513"/>
      <c r="H455" s="2513" t="s">
        <v>54</v>
      </c>
      <c r="I455" s="2513"/>
      <c r="J455" s="206" t="s">
        <v>55</v>
      </c>
      <c r="K455" s="2494" t="s">
        <v>56</v>
      </c>
      <c r="L455" s="2495"/>
      <c r="M455" s="2479" t="s">
        <v>57</v>
      </c>
      <c r="N455" s="2480"/>
      <c r="O455" s="2481"/>
    </row>
    <row r="456" spans="1:15" ht="31.5" x14ac:dyDescent="0.25">
      <c r="A456" s="207" t="s">
        <v>92</v>
      </c>
      <c r="B456" s="208">
        <v>65</v>
      </c>
      <c r="C456" s="2486" t="s">
        <v>431</v>
      </c>
      <c r="D456" s="2487"/>
      <c r="E456" s="2488"/>
      <c r="F456" s="2486" t="s">
        <v>432</v>
      </c>
      <c r="G456" s="2488"/>
      <c r="H456" s="2489" t="s">
        <v>95</v>
      </c>
      <c r="I456" s="2490"/>
      <c r="J456" s="210">
        <v>100</v>
      </c>
      <c r="K456" s="2489" t="s">
        <v>433</v>
      </c>
      <c r="L456" s="2490"/>
      <c r="M456" s="2509" t="s">
        <v>430</v>
      </c>
      <c r="N456" s="2509"/>
      <c r="O456" s="2509"/>
    </row>
    <row r="457" spans="1:15" ht="15.75" x14ac:dyDescent="0.25">
      <c r="A457" s="2494" t="s">
        <v>67</v>
      </c>
      <c r="B457" s="2495"/>
      <c r="C457" s="2486"/>
      <c r="D457" s="2487"/>
      <c r="E457" s="2487"/>
      <c r="F457" s="2487"/>
      <c r="G457" s="2488"/>
      <c r="H457" s="2510" t="s">
        <v>98</v>
      </c>
      <c r="I457" s="2511"/>
      <c r="J457" s="2512"/>
      <c r="K457" s="2489"/>
      <c r="L457" s="2499"/>
      <c r="M457" s="2499"/>
      <c r="N457" s="2499"/>
      <c r="O457" s="2490"/>
    </row>
    <row r="458" spans="1:15" ht="15.75" x14ac:dyDescent="0.25">
      <c r="A458" s="1096" t="s">
        <v>71</v>
      </c>
      <c r="B458" s="1097"/>
      <c r="C458" s="1097"/>
      <c r="D458" s="1097"/>
      <c r="E458" s="1097"/>
      <c r="F458" s="1098"/>
      <c r="G458" s="1096" t="s">
        <v>72</v>
      </c>
      <c r="H458" s="1097"/>
      <c r="I458" s="1097"/>
      <c r="J458" s="1097"/>
      <c r="K458" s="1097"/>
      <c r="L458" s="1097"/>
      <c r="M458" s="1097"/>
      <c r="N458" s="1097"/>
      <c r="O458" s="1098"/>
    </row>
    <row r="459" spans="1:15" x14ac:dyDescent="0.25">
      <c r="A459" s="1100"/>
      <c r="B459" s="1101"/>
      <c r="C459" s="1101"/>
      <c r="D459" s="1101"/>
      <c r="E459" s="1101"/>
      <c r="F459" s="1101"/>
      <c r="G459" s="1662"/>
      <c r="H459" s="1663"/>
      <c r="I459" s="1663"/>
      <c r="J459" s="1663"/>
      <c r="K459" s="1663"/>
      <c r="L459" s="1663"/>
      <c r="M459" s="1663"/>
      <c r="N459" s="1663"/>
      <c r="O459" s="1664"/>
    </row>
    <row r="460" spans="1:15" x14ac:dyDescent="0.25">
      <c r="A460" s="1102"/>
      <c r="B460" s="1103"/>
      <c r="C460" s="1103"/>
      <c r="D460" s="1103"/>
      <c r="E460" s="1103"/>
      <c r="F460" s="1103"/>
      <c r="G460" s="1665"/>
      <c r="H460" s="1666"/>
      <c r="I460" s="1666"/>
      <c r="J460" s="1666"/>
      <c r="K460" s="1666"/>
      <c r="L460" s="1666"/>
      <c r="M460" s="1666"/>
      <c r="N460" s="1666"/>
      <c r="O460" s="1667"/>
    </row>
    <row r="461" spans="1:15" ht="15.75" x14ac:dyDescent="0.25">
      <c r="A461" s="1096" t="s">
        <v>75</v>
      </c>
      <c r="B461" s="1097"/>
      <c r="C461" s="1097"/>
      <c r="D461" s="1097"/>
      <c r="E461" s="1097"/>
      <c r="F461" s="1097"/>
      <c r="G461" s="1096" t="s">
        <v>76</v>
      </c>
      <c r="H461" s="1097"/>
      <c r="I461" s="1097"/>
      <c r="J461" s="1097"/>
      <c r="K461" s="1097"/>
      <c r="L461" s="1097"/>
      <c r="M461" s="1097"/>
      <c r="N461" s="1097"/>
      <c r="O461" s="1098"/>
    </row>
    <row r="462" spans="1:15" x14ac:dyDescent="0.25">
      <c r="A462" s="1123"/>
      <c r="B462" s="1123"/>
      <c r="C462" s="1123"/>
      <c r="D462" s="1123"/>
      <c r="E462" s="1123"/>
      <c r="F462" s="1123"/>
      <c r="G462" s="1656"/>
      <c r="H462" s="1657"/>
      <c r="I462" s="1657"/>
      <c r="J462" s="1657"/>
      <c r="K462" s="1657"/>
      <c r="L462" s="1657"/>
      <c r="M462" s="1657"/>
      <c r="N462" s="1657"/>
      <c r="O462" s="1658"/>
    </row>
    <row r="463" spans="1:15" x14ac:dyDescent="0.25">
      <c r="A463" s="1123"/>
      <c r="B463" s="1123"/>
      <c r="C463" s="1123"/>
      <c r="D463" s="1123"/>
      <c r="E463" s="1123"/>
      <c r="F463" s="1123"/>
      <c r="G463" s="1659"/>
      <c r="H463" s="1660"/>
      <c r="I463" s="1660"/>
      <c r="J463" s="1660"/>
      <c r="K463" s="1660"/>
      <c r="L463" s="1660"/>
      <c r="M463" s="1660"/>
      <c r="N463" s="1660"/>
      <c r="O463" s="1661"/>
    </row>
    <row r="464" spans="1:15" ht="15.75" x14ac:dyDescent="0.25">
      <c r="A464" s="193"/>
      <c r="B464" s="194"/>
      <c r="C464" s="199"/>
      <c r="D464" s="199"/>
      <c r="E464" s="199"/>
      <c r="F464" s="199"/>
      <c r="G464" s="199"/>
      <c r="H464" s="199"/>
      <c r="I464" s="199"/>
      <c r="J464" s="199"/>
      <c r="K464" s="199"/>
      <c r="L464" s="199"/>
      <c r="M464" s="199"/>
      <c r="N464" s="199"/>
      <c r="O464" s="193"/>
    </row>
    <row r="465" spans="1:15" ht="15.75" x14ac:dyDescent="0.25">
      <c r="A465" s="226" t="s">
        <v>101</v>
      </c>
      <c r="B465" s="226" t="s">
        <v>49</v>
      </c>
      <c r="C465" s="227"/>
      <c r="D465" s="206" t="s">
        <v>78</v>
      </c>
      <c r="E465" s="206" t="s">
        <v>79</v>
      </c>
      <c r="F465" s="206" t="s">
        <v>80</v>
      </c>
      <c r="G465" s="206" t="s">
        <v>81</v>
      </c>
      <c r="H465" s="206" t="s">
        <v>82</v>
      </c>
      <c r="I465" s="206" t="s">
        <v>83</v>
      </c>
      <c r="J465" s="206" t="s">
        <v>84</v>
      </c>
      <c r="K465" s="206" t="s">
        <v>85</v>
      </c>
      <c r="L465" s="206" t="s">
        <v>86</v>
      </c>
      <c r="M465" s="206" t="s">
        <v>87</v>
      </c>
      <c r="N465" s="206" t="s">
        <v>88</v>
      </c>
      <c r="O465" s="206" t="s">
        <v>89</v>
      </c>
    </row>
    <row r="466" spans="1:15" ht="31.5" x14ac:dyDescent="0.25">
      <c r="A466" s="2500" t="s">
        <v>510</v>
      </c>
      <c r="B466" s="2507">
        <v>60</v>
      </c>
      <c r="C466" s="147" t="s">
        <v>90</v>
      </c>
      <c r="D466" s="147"/>
      <c r="E466" s="147"/>
      <c r="F466" s="147">
        <v>20</v>
      </c>
      <c r="G466" s="147">
        <v>30</v>
      </c>
      <c r="H466" s="147">
        <v>40</v>
      </c>
      <c r="I466" s="147">
        <v>50</v>
      </c>
      <c r="J466" s="147">
        <v>60</v>
      </c>
      <c r="K466" s="147">
        <v>70</v>
      </c>
      <c r="L466" s="147">
        <v>80</v>
      </c>
      <c r="M466" s="147">
        <v>85</v>
      </c>
      <c r="N466" s="147">
        <v>90</v>
      </c>
      <c r="O466" s="147">
        <v>100</v>
      </c>
    </row>
    <row r="467" spans="1:15" x14ac:dyDescent="0.25">
      <c r="A467" s="2501"/>
      <c r="B467" s="2508"/>
      <c r="C467" s="32" t="s">
        <v>91</v>
      </c>
      <c r="D467" s="32"/>
      <c r="E467" s="32"/>
      <c r="F467" s="32">
        <v>5</v>
      </c>
      <c r="G467" s="32">
        <v>10</v>
      </c>
      <c r="H467" s="32">
        <v>15</v>
      </c>
      <c r="I467" s="32">
        <v>20</v>
      </c>
      <c r="J467" s="32">
        <v>25</v>
      </c>
      <c r="K467" s="32">
        <v>30</v>
      </c>
      <c r="L467" s="32">
        <v>35</v>
      </c>
      <c r="M467" s="32"/>
      <c r="N467" s="32"/>
      <c r="O467" s="32"/>
    </row>
    <row r="468" spans="1:15" ht="31.5" x14ac:dyDescent="0.25">
      <c r="A468" s="2500" t="s">
        <v>511</v>
      </c>
      <c r="B468" s="2507">
        <v>40</v>
      </c>
      <c r="C468" s="147" t="s">
        <v>90</v>
      </c>
      <c r="D468" s="147"/>
      <c r="E468" s="147"/>
      <c r="F468" s="147"/>
      <c r="G468" s="147"/>
      <c r="H468" s="147"/>
      <c r="I468" s="147"/>
      <c r="J468" s="147"/>
      <c r="K468" s="147"/>
      <c r="L468" s="147">
        <v>25</v>
      </c>
      <c r="M468" s="147">
        <v>50</v>
      </c>
      <c r="N468" s="147">
        <v>75</v>
      </c>
      <c r="O468" s="147">
        <v>100</v>
      </c>
    </row>
    <row r="469" spans="1:15" x14ac:dyDescent="0.25">
      <c r="A469" s="2501"/>
      <c r="B469" s="2508"/>
      <c r="C469" s="32" t="s">
        <v>91</v>
      </c>
      <c r="D469" s="32"/>
      <c r="E469" s="32"/>
      <c r="F469" s="32"/>
      <c r="G469" s="32"/>
      <c r="H469" s="32"/>
      <c r="I469" s="32"/>
      <c r="J469" s="32"/>
      <c r="K469" s="32"/>
      <c r="L469" s="32">
        <v>5</v>
      </c>
      <c r="M469" s="32"/>
      <c r="N469" s="32"/>
      <c r="O469" s="32"/>
    </row>
    <row r="470" spans="1:15" ht="31.5" x14ac:dyDescent="0.25">
      <c r="A470" s="2500"/>
      <c r="B470" s="209"/>
      <c r="C470" s="147" t="s">
        <v>90</v>
      </c>
      <c r="D470" s="147"/>
      <c r="E470" s="147"/>
      <c r="F470" s="147"/>
      <c r="G470" s="147"/>
      <c r="H470" s="147"/>
      <c r="I470" s="147"/>
      <c r="J470" s="147"/>
      <c r="K470" s="147"/>
      <c r="L470" s="147"/>
      <c r="M470" s="147"/>
      <c r="N470" s="147"/>
      <c r="O470" s="147"/>
    </row>
    <row r="471" spans="1:15" x14ac:dyDescent="0.25">
      <c r="A471" s="2501"/>
      <c r="B471" s="209"/>
      <c r="C471" s="32"/>
      <c r="D471" s="32"/>
      <c r="E471" s="32"/>
      <c r="F471" s="32"/>
      <c r="G471" s="32"/>
      <c r="H471" s="32"/>
      <c r="I471" s="32"/>
      <c r="J471" s="32"/>
      <c r="K471" s="32"/>
      <c r="L471" s="32"/>
      <c r="M471" s="32"/>
      <c r="N471" s="32"/>
      <c r="O471" s="32"/>
    </row>
    <row r="472" spans="1:15" ht="31.5" x14ac:dyDescent="0.25">
      <c r="A472" s="2500"/>
      <c r="B472" s="2502"/>
      <c r="C472" s="147" t="s">
        <v>90</v>
      </c>
      <c r="D472" s="147"/>
      <c r="E472" s="147"/>
      <c r="F472" s="147"/>
      <c r="G472" s="147"/>
      <c r="H472" s="147"/>
      <c r="I472" s="147"/>
      <c r="J472" s="147"/>
      <c r="K472" s="147"/>
      <c r="L472" s="147"/>
      <c r="M472" s="147"/>
      <c r="N472" s="147"/>
      <c r="O472" s="147"/>
    </row>
    <row r="473" spans="1:15" x14ac:dyDescent="0.25">
      <c r="A473" s="2501"/>
      <c r="B473" s="2502"/>
      <c r="C473" s="32" t="s">
        <v>91</v>
      </c>
      <c r="D473" s="32"/>
      <c r="E473" s="32"/>
      <c r="F473" s="32"/>
      <c r="G473" s="32"/>
      <c r="H473" s="32"/>
      <c r="I473" s="32"/>
      <c r="J473" s="32"/>
      <c r="K473" s="32"/>
      <c r="L473" s="32"/>
      <c r="M473" s="32"/>
      <c r="N473" s="32"/>
      <c r="O473" s="32"/>
    </row>
    <row r="474" spans="1:15" x14ac:dyDescent="0.25">
      <c r="A474" s="228"/>
      <c r="B474" s="228"/>
      <c r="C474" s="229"/>
      <c r="D474" s="229"/>
      <c r="E474" s="229"/>
      <c r="F474" s="229"/>
      <c r="G474" s="229"/>
      <c r="H474" s="229"/>
      <c r="I474" s="229"/>
      <c r="J474" s="229"/>
      <c r="K474" s="229"/>
      <c r="L474" s="229"/>
      <c r="M474" s="229"/>
      <c r="N474" s="229"/>
      <c r="O474" s="229"/>
    </row>
    <row r="475" spans="1:15" x14ac:dyDescent="0.25">
      <c r="A475" s="2503" t="s">
        <v>438</v>
      </c>
      <c r="B475" s="2504"/>
      <c r="C475" s="2504"/>
      <c r="D475" s="2504"/>
      <c r="E475" s="2504"/>
      <c r="F475" s="2504"/>
      <c r="G475" s="2504"/>
      <c r="H475" s="2504"/>
      <c r="I475" s="2504"/>
      <c r="J475" s="2504"/>
      <c r="K475" s="2504"/>
      <c r="L475" s="2504"/>
      <c r="M475" s="2504"/>
      <c r="N475" s="2504"/>
      <c r="O475" s="2505"/>
    </row>
    <row r="476" spans="1:15" x14ac:dyDescent="0.25">
      <c r="A476" s="228"/>
      <c r="B476" s="228"/>
      <c r="C476" s="229"/>
      <c r="D476" s="229"/>
      <c r="E476" s="229"/>
      <c r="F476" s="229"/>
      <c r="G476" s="229"/>
      <c r="H476" s="229"/>
      <c r="I476" s="229"/>
      <c r="J476" s="229"/>
      <c r="K476" s="229"/>
      <c r="L476" s="229"/>
      <c r="M476" s="229"/>
      <c r="N476" s="229"/>
      <c r="O476" s="229"/>
    </row>
    <row r="477" spans="1:15" ht="45.75" customHeight="1" x14ac:dyDescent="0.25">
      <c r="A477" s="205" t="s">
        <v>48</v>
      </c>
      <c r="B477" s="206" t="s">
        <v>49</v>
      </c>
      <c r="C477" s="2494" t="s">
        <v>50</v>
      </c>
      <c r="D477" s="2506"/>
      <c r="E477" s="2495"/>
      <c r="F477" s="2494" t="s">
        <v>53</v>
      </c>
      <c r="G477" s="2495"/>
      <c r="H477" s="2494" t="s">
        <v>54</v>
      </c>
      <c r="I477" s="2495"/>
      <c r="J477" s="206" t="s">
        <v>55</v>
      </c>
      <c r="K477" s="2494" t="s">
        <v>56</v>
      </c>
      <c r="L477" s="2495"/>
      <c r="M477" s="2479" t="s">
        <v>57</v>
      </c>
      <c r="N477" s="2480"/>
      <c r="O477" s="2481"/>
    </row>
    <row r="478" spans="1:15" ht="31.5" x14ac:dyDescent="0.25">
      <c r="A478" s="207" t="s">
        <v>439</v>
      </c>
      <c r="B478" s="208"/>
      <c r="C478" s="2486"/>
      <c r="D478" s="2487"/>
      <c r="E478" s="2488"/>
      <c r="F478" s="2486"/>
      <c r="G478" s="2488"/>
      <c r="H478" s="2489"/>
      <c r="I478" s="2490"/>
      <c r="J478" s="210"/>
      <c r="K478" s="2489"/>
      <c r="L478" s="2490"/>
      <c r="M478" s="2491"/>
      <c r="N478" s="2492"/>
      <c r="O478" s="2493"/>
    </row>
    <row r="479" spans="1:15" ht="15.75" x14ac:dyDescent="0.25">
      <c r="A479" s="2494" t="s">
        <v>67</v>
      </c>
      <c r="B479" s="2495"/>
      <c r="C479" s="2486"/>
      <c r="D479" s="2487"/>
      <c r="E479" s="2487"/>
      <c r="F479" s="2487"/>
      <c r="G479" s="2488"/>
      <c r="H479" s="2496" t="s">
        <v>69</v>
      </c>
      <c r="I479" s="2497"/>
      <c r="J479" s="2498"/>
      <c r="K479" s="2489"/>
      <c r="L479" s="2499"/>
      <c r="M479" s="2499"/>
      <c r="N479" s="2499"/>
      <c r="O479" s="2490"/>
    </row>
    <row r="480" spans="1:15" ht="15.75" x14ac:dyDescent="0.25">
      <c r="A480" s="1096" t="s">
        <v>71</v>
      </c>
      <c r="B480" s="1097"/>
      <c r="C480" s="1097"/>
      <c r="D480" s="1097"/>
      <c r="E480" s="1097"/>
      <c r="F480" s="1098"/>
      <c r="G480" s="1096" t="s">
        <v>72</v>
      </c>
      <c r="H480" s="1097"/>
      <c r="I480" s="1097"/>
      <c r="J480" s="1097"/>
      <c r="K480" s="1097"/>
      <c r="L480" s="1097"/>
      <c r="M480" s="1097"/>
      <c r="N480" s="1097"/>
      <c r="O480" s="1098"/>
    </row>
    <row r="481" spans="1:15" x14ac:dyDescent="0.25">
      <c r="A481" s="1100"/>
      <c r="B481" s="1101"/>
      <c r="C481" s="1101"/>
      <c r="D481" s="1101"/>
      <c r="E481" s="1101"/>
      <c r="F481" s="1101"/>
      <c r="G481" s="1662"/>
      <c r="H481" s="1663"/>
      <c r="I481" s="1663"/>
      <c r="J481" s="1663"/>
      <c r="K481" s="1663"/>
      <c r="L481" s="1663"/>
      <c r="M481" s="1663"/>
      <c r="N481" s="1663"/>
      <c r="O481" s="1664"/>
    </row>
    <row r="482" spans="1:15" x14ac:dyDescent="0.25">
      <c r="A482" s="1102"/>
      <c r="B482" s="1103"/>
      <c r="C482" s="1103"/>
      <c r="D482" s="1103"/>
      <c r="E482" s="1103"/>
      <c r="F482" s="1103"/>
      <c r="G482" s="1665"/>
      <c r="H482" s="1666"/>
      <c r="I482" s="1666"/>
      <c r="J482" s="1666"/>
      <c r="K482" s="1666"/>
      <c r="L482" s="1666"/>
      <c r="M482" s="1666"/>
      <c r="N482" s="1666"/>
      <c r="O482" s="1667"/>
    </row>
    <row r="483" spans="1:15" ht="15.75" x14ac:dyDescent="0.25">
      <c r="A483" s="1096" t="s">
        <v>75</v>
      </c>
      <c r="B483" s="1097"/>
      <c r="C483" s="1097"/>
      <c r="D483" s="1097"/>
      <c r="E483" s="1097"/>
      <c r="F483" s="1097"/>
      <c r="G483" s="1096" t="s">
        <v>76</v>
      </c>
      <c r="H483" s="1097"/>
      <c r="I483" s="1097"/>
      <c r="J483" s="1097"/>
      <c r="K483" s="1097"/>
      <c r="L483" s="1097"/>
      <c r="M483" s="1097"/>
      <c r="N483" s="1097"/>
      <c r="O483" s="1098"/>
    </row>
    <row r="484" spans="1:15" x14ac:dyDescent="0.25">
      <c r="A484" s="1123"/>
      <c r="B484" s="1123"/>
      <c r="C484" s="1123"/>
      <c r="D484" s="1123"/>
      <c r="E484" s="1123"/>
      <c r="F484" s="1123"/>
      <c r="G484" s="1656"/>
      <c r="H484" s="1657"/>
      <c r="I484" s="1657"/>
      <c r="J484" s="1657"/>
      <c r="K484" s="1657"/>
      <c r="L484" s="1657"/>
      <c r="M484" s="1657"/>
      <c r="N484" s="1657"/>
      <c r="O484" s="1658"/>
    </row>
    <row r="485" spans="1:15" x14ac:dyDescent="0.25">
      <c r="A485" s="1123"/>
      <c r="B485" s="1123"/>
      <c r="C485" s="1123"/>
      <c r="D485" s="1123"/>
      <c r="E485" s="1123"/>
      <c r="F485" s="1123"/>
      <c r="G485" s="1659"/>
      <c r="H485" s="1660"/>
      <c r="I485" s="1660"/>
      <c r="J485" s="1660"/>
      <c r="K485" s="1660"/>
      <c r="L485" s="1660"/>
      <c r="M485" s="1660"/>
      <c r="N485" s="1660"/>
      <c r="O485" s="1661"/>
    </row>
    <row r="486" spans="1:15" x14ac:dyDescent="0.25">
      <c r="A486" s="56"/>
      <c r="B486" s="56"/>
      <c r="C486" s="56"/>
      <c r="D486" s="151"/>
      <c r="E486" s="152"/>
      <c r="F486" s="152"/>
      <c r="G486" s="152"/>
      <c r="H486" s="152"/>
      <c r="I486" s="152"/>
      <c r="J486" s="152"/>
      <c r="K486" s="152"/>
      <c r="L486" s="152"/>
      <c r="M486" s="152"/>
      <c r="N486" s="152"/>
      <c r="O486" s="153"/>
    </row>
    <row r="487" spans="1:15" ht="15.75" x14ac:dyDescent="0.25">
      <c r="A487" s="199"/>
      <c r="B487" s="199"/>
      <c r="C487" s="193"/>
      <c r="D487" s="2479" t="s">
        <v>125</v>
      </c>
      <c r="E487" s="2480"/>
      <c r="F487" s="2480"/>
      <c r="G487" s="2480"/>
      <c r="H487" s="2480"/>
      <c r="I487" s="2480"/>
      <c r="J487" s="2480"/>
      <c r="K487" s="2480"/>
      <c r="L487" s="2480"/>
      <c r="M487" s="2480"/>
      <c r="N487" s="2480"/>
      <c r="O487" s="2481"/>
    </row>
    <row r="488" spans="1:15" ht="15.75" x14ac:dyDescent="0.25">
      <c r="A488" s="193"/>
      <c r="B488" s="194"/>
      <c r="C488" s="199"/>
      <c r="D488" s="206" t="s">
        <v>78</v>
      </c>
      <c r="E488" s="206" t="s">
        <v>79</v>
      </c>
      <c r="F488" s="206" t="s">
        <v>80</v>
      </c>
      <c r="G488" s="206" t="s">
        <v>81</v>
      </c>
      <c r="H488" s="206" t="s">
        <v>82</v>
      </c>
      <c r="I488" s="206" t="s">
        <v>83</v>
      </c>
      <c r="J488" s="206" t="s">
        <v>84</v>
      </c>
      <c r="K488" s="206" t="s">
        <v>85</v>
      </c>
      <c r="L488" s="206" t="s">
        <v>86</v>
      </c>
      <c r="M488" s="206" t="s">
        <v>87</v>
      </c>
      <c r="N488" s="206" t="s">
        <v>88</v>
      </c>
      <c r="O488" s="206" t="s">
        <v>89</v>
      </c>
    </row>
    <row r="489" spans="1:15" ht="15.75" x14ac:dyDescent="0.25">
      <c r="A489" s="1050" t="s">
        <v>90</v>
      </c>
      <c r="B489" s="1050"/>
      <c r="C489" s="1050"/>
      <c r="D489" s="147"/>
      <c r="E489" s="147"/>
      <c r="F489" s="147"/>
      <c r="G489" s="147"/>
      <c r="H489" s="147"/>
      <c r="I489" s="147"/>
      <c r="J489" s="147"/>
      <c r="K489" s="147"/>
      <c r="L489" s="147"/>
      <c r="M489" s="147"/>
      <c r="N489" s="147"/>
      <c r="O489" s="147"/>
    </row>
    <row r="490" spans="1:15" ht="15.75" x14ac:dyDescent="0.25">
      <c r="A490" s="1051" t="s">
        <v>91</v>
      </c>
      <c r="B490" s="1051"/>
      <c r="C490" s="1051"/>
      <c r="D490" s="32"/>
      <c r="E490" s="32"/>
      <c r="F490" s="32"/>
      <c r="G490" s="32"/>
      <c r="H490" s="32"/>
      <c r="I490" s="32"/>
      <c r="J490" s="32"/>
      <c r="K490" s="32"/>
      <c r="L490" s="32"/>
      <c r="M490" s="32"/>
      <c r="N490" s="32"/>
      <c r="O490" s="32"/>
    </row>
    <row r="491" spans="1:15" x14ac:dyDescent="0.25">
      <c r="A491" s="2478" t="s">
        <v>512</v>
      </c>
      <c r="B491" s="1618"/>
      <c r="C491" s="1618"/>
      <c r="D491" s="1618"/>
      <c r="E491" s="1618"/>
      <c r="F491" s="1618"/>
      <c r="G491" s="1618"/>
      <c r="H491" s="1618"/>
      <c r="I491" s="1618"/>
      <c r="J491" s="1618"/>
      <c r="K491" s="1618"/>
      <c r="L491" s="1618"/>
      <c r="M491" s="1618"/>
      <c r="N491" s="1618"/>
      <c r="O491" s="2482"/>
    </row>
    <row r="492" spans="1:15" x14ac:dyDescent="0.25">
      <c r="A492" s="2483"/>
      <c r="B492" s="2483"/>
      <c r="C492" s="2483"/>
      <c r="D492" s="2483"/>
      <c r="E492" s="2483"/>
      <c r="F492" s="2483"/>
      <c r="G492" s="2483"/>
      <c r="H492" s="2483"/>
      <c r="I492" s="2483"/>
      <c r="J492" s="2483"/>
      <c r="K492" s="2483"/>
      <c r="L492" s="2483"/>
      <c r="M492" s="2483"/>
      <c r="N492" s="2483"/>
      <c r="O492" s="2484"/>
    </row>
    <row r="493" spans="1:15" x14ac:dyDescent="0.25">
      <c r="A493" s="2483"/>
      <c r="B493" s="2483"/>
      <c r="C493" s="2483"/>
      <c r="D493" s="2483"/>
      <c r="E493" s="2483"/>
      <c r="F493" s="2483"/>
      <c r="G493" s="2483"/>
      <c r="H493" s="2483"/>
      <c r="I493" s="2483"/>
      <c r="J493" s="2483"/>
      <c r="K493" s="2483"/>
      <c r="L493" s="2483"/>
      <c r="M493" s="2483"/>
      <c r="N493" s="2483"/>
      <c r="O493" s="2484"/>
    </row>
    <row r="494" spans="1:15" x14ac:dyDescent="0.25">
      <c r="A494" s="1619"/>
      <c r="B494" s="1619"/>
      <c r="C494" s="1619"/>
      <c r="D494" s="1619"/>
      <c r="E494" s="1619"/>
      <c r="F494" s="1619"/>
      <c r="G494" s="1619"/>
      <c r="H494" s="1619"/>
      <c r="I494" s="1619"/>
      <c r="J494" s="1619"/>
      <c r="K494" s="1619"/>
      <c r="L494" s="1619"/>
      <c r="M494" s="1619"/>
      <c r="N494" s="1619"/>
      <c r="O494" s="2485"/>
    </row>
    <row r="495" spans="1:15" x14ac:dyDescent="0.25">
      <c r="A495" s="2478" t="s">
        <v>513</v>
      </c>
      <c r="B495" s="1618"/>
      <c r="C495" s="1618"/>
      <c r="D495" s="1618"/>
      <c r="E495" s="1618"/>
      <c r="F495" s="1618"/>
      <c r="G495" s="1618"/>
      <c r="H495" s="1618"/>
      <c r="I495" s="1618"/>
      <c r="J495" s="1618"/>
      <c r="K495" s="1618"/>
      <c r="L495" s="1618"/>
      <c r="M495" s="1618"/>
      <c r="N495" s="1618"/>
      <c r="O495" s="1618"/>
    </row>
    <row r="496" spans="1:15" ht="15.75" x14ac:dyDescent="0.25">
      <c r="A496" s="224"/>
      <c r="B496" s="224"/>
      <c r="C496" s="224"/>
      <c r="D496" s="224"/>
      <c r="E496" s="224"/>
      <c r="F496" s="224"/>
      <c r="G496" s="224"/>
      <c r="H496" s="224"/>
      <c r="I496" s="224"/>
      <c r="J496" s="224"/>
      <c r="K496" s="224"/>
      <c r="L496" s="224"/>
      <c r="M496" s="224"/>
      <c r="N496" s="224"/>
      <c r="O496" s="224"/>
    </row>
  </sheetData>
  <sheetProtection password="E09B" sheet="1" objects="1" scenarios="1" selectLockedCells="1" selectUnlockedCells="1"/>
  <mergeCells count="713">
    <mergeCell ref="B1:O1"/>
    <mergeCell ref="B2:O2"/>
    <mergeCell ref="B3:O3"/>
    <mergeCell ref="B4:O4"/>
    <mergeCell ref="B5:O5"/>
    <mergeCell ref="B6:O6"/>
    <mergeCell ref="B8:J8"/>
    <mergeCell ref="K8:N8"/>
    <mergeCell ref="B10:O10"/>
    <mergeCell ref="L18:N18"/>
    <mergeCell ref="E19:H19"/>
    <mergeCell ref="L19:N19"/>
    <mergeCell ref="E20:H20"/>
    <mergeCell ref="L20:N20"/>
    <mergeCell ref="L14:N14"/>
    <mergeCell ref="E15:H15"/>
    <mergeCell ref="L15:N15"/>
    <mergeCell ref="E16:H16"/>
    <mergeCell ref="L16:N16"/>
    <mergeCell ref="E17:H17"/>
    <mergeCell ref="L17:N17"/>
    <mergeCell ref="A30:B30"/>
    <mergeCell ref="C30:G30"/>
    <mergeCell ref="H30:J30"/>
    <mergeCell ref="A31:F31"/>
    <mergeCell ref="G31:O31"/>
    <mergeCell ref="A32:F33"/>
    <mergeCell ref="G32:O33"/>
    <mergeCell ref="L21:N21"/>
    <mergeCell ref="F27:G27"/>
    <mergeCell ref="H27:I27"/>
    <mergeCell ref="K27:L27"/>
    <mergeCell ref="M27:O27"/>
    <mergeCell ref="F28:G28"/>
    <mergeCell ref="H28:I28"/>
    <mergeCell ref="K28:L28"/>
    <mergeCell ref="M28:O28"/>
    <mergeCell ref="A12:D24"/>
    <mergeCell ref="E12:H12"/>
    <mergeCell ref="J12:K24"/>
    <mergeCell ref="L12:N12"/>
    <mergeCell ref="E13:H13"/>
    <mergeCell ref="L13:N13"/>
    <mergeCell ref="E14:H14"/>
    <mergeCell ref="E18:H18"/>
    <mergeCell ref="A41:C41"/>
    <mergeCell ref="C46:E46"/>
    <mergeCell ref="F46:G46"/>
    <mergeCell ref="H46:I46"/>
    <mergeCell ref="K46:L46"/>
    <mergeCell ref="M46:O46"/>
    <mergeCell ref="A34:F34"/>
    <mergeCell ref="G34:O34"/>
    <mergeCell ref="A35:F36"/>
    <mergeCell ref="G35:O36"/>
    <mergeCell ref="D38:O38"/>
    <mergeCell ref="A40:C40"/>
    <mergeCell ref="A49:F49"/>
    <mergeCell ref="G49:O49"/>
    <mergeCell ref="A50:F51"/>
    <mergeCell ref="G50:O51"/>
    <mergeCell ref="A52:F52"/>
    <mergeCell ref="G52:O52"/>
    <mergeCell ref="C47:E47"/>
    <mergeCell ref="F47:G47"/>
    <mergeCell ref="H47:I47"/>
    <mergeCell ref="K47:L47"/>
    <mergeCell ref="M47:O47"/>
    <mergeCell ref="A48:B48"/>
    <mergeCell ref="C48:G48"/>
    <mergeCell ref="H48:J48"/>
    <mergeCell ref="K48:O48"/>
    <mergeCell ref="A61:A62"/>
    <mergeCell ref="B61:B62"/>
    <mergeCell ref="A63:A64"/>
    <mergeCell ref="B63:B64"/>
    <mergeCell ref="A65:A66"/>
    <mergeCell ref="B65:B66"/>
    <mergeCell ref="A53:F54"/>
    <mergeCell ref="G53:O54"/>
    <mergeCell ref="A57:A58"/>
    <mergeCell ref="B57:B58"/>
    <mergeCell ref="A59:A60"/>
    <mergeCell ref="B59:B60"/>
    <mergeCell ref="A67:A68"/>
    <mergeCell ref="B67:B68"/>
    <mergeCell ref="A69:A70"/>
    <mergeCell ref="B69:B70"/>
    <mergeCell ref="A72:O72"/>
    <mergeCell ref="C74:E74"/>
    <mergeCell ref="F74:G74"/>
    <mergeCell ref="H74:I74"/>
    <mergeCell ref="K74:L74"/>
    <mergeCell ref="M74:O74"/>
    <mergeCell ref="C75:E75"/>
    <mergeCell ref="F75:G75"/>
    <mergeCell ref="H75:I75"/>
    <mergeCell ref="K75:L75"/>
    <mergeCell ref="M75:O75"/>
    <mergeCell ref="A76:B76"/>
    <mergeCell ref="C76:G76"/>
    <mergeCell ref="H76:J76"/>
    <mergeCell ref="K76:O76"/>
    <mergeCell ref="A81:F82"/>
    <mergeCell ref="G81:O82"/>
    <mergeCell ref="D84:O84"/>
    <mergeCell ref="A86:C86"/>
    <mergeCell ref="A87:C87"/>
    <mergeCell ref="A88:O90"/>
    <mergeCell ref="A77:F77"/>
    <mergeCell ref="G77:O77"/>
    <mergeCell ref="A78:F79"/>
    <mergeCell ref="G78:O79"/>
    <mergeCell ref="A80:F80"/>
    <mergeCell ref="G80:O80"/>
    <mergeCell ref="L98:N98"/>
    <mergeCell ref="E99:H99"/>
    <mergeCell ref="L99:N99"/>
    <mergeCell ref="E100:H100"/>
    <mergeCell ref="L100:N100"/>
    <mergeCell ref="E101:H101"/>
    <mergeCell ref="L101:N101"/>
    <mergeCell ref="A91:O91"/>
    <mergeCell ref="A92:O92"/>
    <mergeCell ref="B93:J93"/>
    <mergeCell ref="K93:N93"/>
    <mergeCell ref="B95:O95"/>
    <mergeCell ref="A97:D113"/>
    <mergeCell ref="E97:H97"/>
    <mergeCell ref="J97:K113"/>
    <mergeCell ref="L97:N97"/>
    <mergeCell ref="E98:H98"/>
    <mergeCell ref="E105:H105"/>
    <mergeCell ref="L105:N105"/>
    <mergeCell ref="E106:H106"/>
    <mergeCell ref="L106:N106"/>
    <mergeCell ref="E107:H107"/>
    <mergeCell ref="L107:N107"/>
    <mergeCell ref="E102:H102"/>
    <mergeCell ref="L102:N102"/>
    <mergeCell ref="E103:H103"/>
    <mergeCell ref="L103:N103"/>
    <mergeCell ref="E104:H104"/>
    <mergeCell ref="L104:N104"/>
    <mergeCell ref="E111:H111"/>
    <mergeCell ref="E112:H112"/>
    <mergeCell ref="E113:H113"/>
    <mergeCell ref="L113:N113"/>
    <mergeCell ref="F116:G116"/>
    <mergeCell ref="H116:I116"/>
    <mergeCell ref="K116:L116"/>
    <mergeCell ref="M116:O116"/>
    <mergeCell ref="E108:H108"/>
    <mergeCell ref="L108:N108"/>
    <mergeCell ref="E109:H109"/>
    <mergeCell ref="L109:N109"/>
    <mergeCell ref="E110:H110"/>
    <mergeCell ref="L110:N110"/>
    <mergeCell ref="A119:B119"/>
    <mergeCell ref="C119:G119"/>
    <mergeCell ref="H119:J119"/>
    <mergeCell ref="K119:O119"/>
    <mergeCell ref="A120:F120"/>
    <mergeCell ref="G120:O120"/>
    <mergeCell ref="F117:G117"/>
    <mergeCell ref="H117:I117"/>
    <mergeCell ref="K117:L117"/>
    <mergeCell ref="M117:O117"/>
    <mergeCell ref="H118:I118"/>
    <mergeCell ref="K118:L118"/>
    <mergeCell ref="M118:O118"/>
    <mergeCell ref="D127:O127"/>
    <mergeCell ref="A129:C129"/>
    <mergeCell ref="A130:C130"/>
    <mergeCell ref="C132:E132"/>
    <mergeCell ref="F132:G132"/>
    <mergeCell ref="H132:I132"/>
    <mergeCell ref="K132:L132"/>
    <mergeCell ref="M132:O132"/>
    <mergeCell ref="A121:F122"/>
    <mergeCell ref="G121:O122"/>
    <mergeCell ref="A123:F123"/>
    <mergeCell ref="G123:O123"/>
    <mergeCell ref="A124:F125"/>
    <mergeCell ref="G124:O125"/>
    <mergeCell ref="A135:F135"/>
    <mergeCell ref="G135:O135"/>
    <mergeCell ref="A136:F137"/>
    <mergeCell ref="G136:O137"/>
    <mergeCell ref="A138:F138"/>
    <mergeCell ref="G138:O138"/>
    <mergeCell ref="C133:E133"/>
    <mergeCell ref="F133:G133"/>
    <mergeCell ref="H133:I133"/>
    <mergeCell ref="K133:L133"/>
    <mergeCell ref="M133:O133"/>
    <mergeCell ref="A134:B134"/>
    <mergeCell ref="C134:G134"/>
    <mergeCell ref="H134:J134"/>
    <mergeCell ref="K134:O134"/>
    <mergeCell ref="A147:A148"/>
    <mergeCell ref="B147:B148"/>
    <mergeCell ref="A149:A150"/>
    <mergeCell ref="B149:B150"/>
    <mergeCell ref="A152:O152"/>
    <mergeCell ref="A153:O161"/>
    <mergeCell ref="A139:F140"/>
    <mergeCell ref="G139:O140"/>
    <mergeCell ref="A143:A144"/>
    <mergeCell ref="B143:B144"/>
    <mergeCell ref="A145:A146"/>
    <mergeCell ref="B145:B146"/>
    <mergeCell ref="E169:H169"/>
    <mergeCell ref="L169:N169"/>
    <mergeCell ref="E170:H170"/>
    <mergeCell ref="L170:N170"/>
    <mergeCell ref="E171:H171"/>
    <mergeCell ref="L171:N171"/>
    <mergeCell ref="A162:O163"/>
    <mergeCell ref="B164:O164"/>
    <mergeCell ref="A166:D181"/>
    <mergeCell ref="E166:H166"/>
    <mergeCell ref="J166:K181"/>
    <mergeCell ref="L166:N166"/>
    <mergeCell ref="E167:H167"/>
    <mergeCell ref="L167:N167"/>
    <mergeCell ref="E168:H168"/>
    <mergeCell ref="L168:N168"/>
    <mergeCell ref="E175:I175"/>
    <mergeCell ref="L175:N175"/>
    <mergeCell ref="E176:I176"/>
    <mergeCell ref="L176:N176"/>
    <mergeCell ref="E177:I177"/>
    <mergeCell ref="L177:N177"/>
    <mergeCell ref="E172:H172"/>
    <mergeCell ref="L172:N172"/>
    <mergeCell ref="E173:H173"/>
    <mergeCell ref="L173:N173"/>
    <mergeCell ref="E174:I174"/>
    <mergeCell ref="L174:N174"/>
    <mergeCell ref="E181:I181"/>
    <mergeCell ref="L181:O181"/>
    <mergeCell ref="F184:G184"/>
    <mergeCell ref="H184:I184"/>
    <mergeCell ref="K184:L184"/>
    <mergeCell ref="M184:O184"/>
    <mergeCell ref="E178:I178"/>
    <mergeCell ref="L178:N178"/>
    <mergeCell ref="E179:I179"/>
    <mergeCell ref="L179:N179"/>
    <mergeCell ref="E180:I180"/>
    <mergeCell ref="L180:N180"/>
    <mergeCell ref="A187:B187"/>
    <mergeCell ref="C187:G187"/>
    <mergeCell ref="H187:J187"/>
    <mergeCell ref="K187:O187"/>
    <mergeCell ref="A188:F188"/>
    <mergeCell ref="G188:O188"/>
    <mergeCell ref="F185:G185"/>
    <mergeCell ref="H185:I185"/>
    <mergeCell ref="K185:L185"/>
    <mergeCell ref="M185:O185"/>
    <mergeCell ref="F186:G186"/>
    <mergeCell ref="H186:I186"/>
    <mergeCell ref="K186:L186"/>
    <mergeCell ref="M186:O186"/>
    <mergeCell ref="D195:O195"/>
    <mergeCell ref="A197:C197"/>
    <mergeCell ref="A198:C198"/>
    <mergeCell ref="C203:E203"/>
    <mergeCell ref="F203:G203"/>
    <mergeCell ref="H203:I203"/>
    <mergeCell ref="K203:L203"/>
    <mergeCell ref="M203:O203"/>
    <mergeCell ref="A189:F190"/>
    <mergeCell ref="G189:O190"/>
    <mergeCell ref="A191:F191"/>
    <mergeCell ref="G191:O191"/>
    <mergeCell ref="A192:F193"/>
    <mergeCell ref="G192:O193"/>
    <mergeCell ref="C204:E204"/>
    <mergeCell ref="F204:G204"/>
    <mergeCell ref="H204:I204"/>
    <mergeCell ref="K204:L204"/>
    <mergeCell ref="M204:O204"/>
    <mergeCell ref="A205:B205"/>
    <mergeCell ref="C205:G205"/>
    <mergeCell ref="H205:J205"/>
    <mergeCell ref="K205:O205"/>
    <mergeCell ref="A210:F211"/>
    <mergeCell ref="G210:O211"/>
    <mergeCell ref="A214:A215"/>
    <mergeCell ref="B214:B215"/>
    <mergeCell ref="A216:A217"/>
    <mergeCell ref="B216:B217"/>
    <mergeCell ref="A206:F206"/>
    <mergeCell ref="G206:O206"/>
    <mergeCell ref="A207:F208"/>
    <mergeCell ref="G207:O208"/>
    <mergeCell ref="A209:F209"/>
    <mergeCell ref="G209:O209"/>
    <mergeCell ref="A218:A219"/>
    <mergeCell ref="B218:B219"/>
    <mergeCell ref="A220:A221"/>
    <mergeCell ref="B220:B221"/>
    <mergeCell ref="A223:O223"/>
    <mergeCell ref="C225:E225"/>
    <mergeCell ref="F225:G225"/>
    <mergeCell ref="H225:I225"/>
    <mergeCell ref="K225:L225"/>
    <mergeCell ref="M225:O225"/>
    <mergeCell ref="C226:E226"/>
    <mergeCell ref="F226:G226"/>
    <mergeCell ref="H226:I226"/>
    <mergeCell ref="K226:L226"/>
    <mergeCell ref="M226:O226"/>
    <mergeCell ref="A227:B227"/>
    <mergeCell ref="C227:G227"/>
    <mergeCell ref="H227:J227"/>
    <mergeCell ref="K227:O227"/>
    <mergeCell ref="A232:F233"/>
    <mergeCell ref="G232:O233"/>
    <mergeCell ref="D235:O235"/>
    <mergeCell ref="A237:C237"/>
    <mergeCell ref="A238:C238"/>
    <mergeCell ref="A239:O243"/>
    <mergeCell ref="A228:F228"/>
    <mergeCell ref="G228:O228"/>
    <mergeCell ref="A229:F230"/>
    <mergeCell ref="G229:O230"/>
    <mergeCell ref="A231:F231"/>
    <mergeCell ref="G231:O231"/>
    <mergeCell ref="A244:O244"/>
    <mergeCell ref="B245:J245"/>
    <mergeCell ref="K245:N245"/>
    <mergeCell ref="B247:O247"/>
    <mergeCell ref="A249:D258"/>
    <mergeCell ref="E249:H249"/>
    <mergeCell ref="J249:K258"/>
    <mergeCell ref="L249:N249"/>
    <mergeCell ref="E250:H250"/>
    <mergeCell ref="L250:N250"/>
    <mergeCell ref="E254:H254"/>
    <mergeCell ref="L254:N254"/>
    <mergeCell ref="L255:O255"/>
    <mergeCell ref="L256:O256"/>
    <mergeCell ref="L257:O257"/>
    <mergeCell ref="E258:I258"/>
    <mergeCell ref="L258:O258"/>
    <mergeCell ref="E251:H251"/>
    <mergeCell ref="L251:N251"/>
    <mergeCell ref="E252:H252"/>
    <mergeCell ref="L252:N252"/>
    <mergeCell ref="E253:H253"/>
    <mergeCell ref="L253:N253"/>
    <mergeCell ref="A263:B263"/>
    <mergeCell ref="C263:G263"/>
    <mergeCell ref="H263:J263"/>
    <mergeCell ref="K263:O263"/>
    <mergeCell ref="A264:F264"/>
    <mergeCell ref="G264:O264"/>
    <mergeCell ref="F261:G261"/>
    <mergeCell ref="H261:I261"/>
    <mergeCell ref="K261:L261"/>
    <mergeCell ref="M261:O261"/>
    <mergeCell ref="F262:G262"/>
    <mergeCell ref="H262:I262"/>
    <mergeCell ref="K262:L262"/>
    <mergeCell ref="M262:O262"/>
    <mergeCell ref="D271:O271"/>
    <mergeCell ref="A273:C273"/>
    <mergeCell ref="A274:C274"/>
    <mergeCell ref="C279:E279"/>
    <mergeCell ref="F279:G279"/>
    <mergeCell ref="H279:I279"/>
    <mergeCell ref="K279:L279"/>
    <mergeCell ref="M279:O279"/>
    <mergeCell ref="A265:F266"/>
    <mergeCell ref="G265:O266"/>
    <mergeCell ref="A267:F267"/>
    <mergeCell ref="G267:O267"/>
    <mergeCell ref="A268:F269"/>
    <mergeCell ref="G268:O269"/>
    <mergeCell ref="C280:E280"/>
    <mergeCell ref="F280:G280"/>
    <mergeCell ref="H280:I280"/>
    <mergeCell ref="K280:L280"/>
    <mergeCell ref="M280:O280"/>
    <mergeCell ref="A281:B281"/>
    <mergeCell ref="C281:G281"/>
    <mergeCell ref="H281:J281"/>
    <mergeCell ref="K281:O281"/>
    <mergeCell ref="A286:F287"/>
    <mergeCell ref="G286:O287"/>
    <mergeCell ref="A290:A291"/>
    <mergeCell ref="B290:B291"/>
    <mergeCell ref="A292:A293"/>
    <mergeCell ref="B292:B293"/>
    <mergeCell ref="A282:F282"/>
    <mergeCell ref="G282:O282"/>
    <mergeCell ref="A283:F284"/>
    <mergeCell ref="G283:O284"/>
    <mergeCell ref="A285:F285"/>
    <mergeCell ref="G285:O285"/>
    <mergeCell ref="A301:O301"/>
    <mergeCell ref="C303:E303"/>
    <mergeCell ref="F303:G303"/>
    <mergeCell ref="H303:I303"/>
    <mergeCell ref="K303:L303"/>
    <mergeCell ref="M303:O303"/>
    <mergeCell ref="A294:A295"/>
    <mergeCell ref="B294:B295"/>
    <mergeCell ref="A296:A297"/>
    <mergeCell ref="B296:B297"/>
    <mergeCell ref="A298:A299"/>
    <mergeCell ref="B298:B299"/>
    <mergeCell ref="C304:E304"/>
    <mergeCell ref="F304:G304"/>
    <mergeCell ref="H304:I304"/>
    <mergeCell ref="K304:L304"/>
    <mergeCell ref="M304:O304"/>
    <mergeCell ref="A305:B305"/>
    <mergeCell ref="C305:G305"/>
    <mergeCell ref="H305:J305"/>
    <mergeCell ref="K305:O305"/>
    <mergeCell ref="A310:F311"/>
    <mergeCell ref="G310:O311"/>
    <mergeCell ref="D313:O313"/>
    <mergeCell ref="A315:C315"/>
    <mergeCell ref="A316:C316"/>
    <mergeCell ref="A318:O319"/>
    <mergeCell ref="A306:F306"/>
    <mergeCell ref="G306:O306"/>
    <mergeCell ref="A307:F308"/>
    <mergeCell ref="G307:O308"/>
    <mergeCell ref="A309:F309"/>
    <mergeCell ref="G309:O309"/>
    <mergeCell ref="E327:H327"/>
    <mergeCell ref="L327:N327"/>
    <mergeCell ref="E328:H328"/>
    <mergeCell ref="L328:N328"/>
    <mergeCell ref="E329:H329"/>
    <mergeCell ref="L329:N329"/>
    <mergeCell ref="A320:O320"/>
    <mergeCell ref="B321:J321"/>
    <mergeCell ref="K321:N321"/>
    <mergeCell ref="B323:O323"/>
    <mergeCell ref="A325:D346"/>
    <mergeCell ref="E325:H325"/>
    <mergeCell ref="J325:K346"/>
    <mergeCell ref="L325:N325"/>
    <mergeCell ref="E326:H326"/>
    <mergeCell ref="L326:N326"/>
    <mergeCell ref="E333:H333"/>
    <mergeCell ref="L333:N333"/>
    <mergeCell ref="E334:H334"/>
    <mergeCell ref="L334:N334"/>
    <mergeCell ref="E335:H335"/>
    <mergeCell ref="L335:N335"/>
    <mergeCell ref="E330:H330"/>
    <mergeCell ref="L330:N330"/>
    <mergeCell ref="E331:H331"/>
    <mergeCell ref="L331:N331"/>
    <mergeCell ref="E332:H332"/>
    <mergeCell ref="L332:N332"/>
    <mergeCell ref="E339:H339"/>
    <mergeCell ref="L339:N339"/>
    <mergeCell ref="E340:H340"/>
    <mergeCell ref="L340:N340"/>
    <mergeCell ref="E341:H341"/>
    <mergeCell ref="L341:N341"/>
    <mergeCell ref="E336:H336"/>
    <mergeCell ref="L336:N336"/>
    <mergeCell ref="E337:H337"/>
    <mergeCell ref="L337:N337"/>
    <mergeCell ref="E338:H338"/>
    <mergeCell ref="L338:N338"/>
    <mergeCell ref="E345:H345"/>
    <mergeCell ref="L345:N345"/>
    <mergeCell ref="E346:H346"/>
    <mergeCell ref="L346:O346"/>
    <mergeCell ref="F349:G349"/>
    <mergeCell ref="H349:I349"/>
    <mergeCell ref="K349:L349"/>
    <mergeCell ref="M349:O349"/>
    <mergeCell ref="E342:H342"/>
    <mergeCell ref="L342:N342"/>
    <mergeCell ref="E343:H343"/>
    <mergeCell ref="L343:N343"/>
    <mergeCell ref="E344:H344"/>
    <mergeCell ref="L344:N344"/>
    <mergeCell ref="A352:B352"/>
    <mergeCell ref="C352:G352"/>
    <mergeCell ref="H352:J352"/>
    <mergeCell ref="K352:O352"/>
    <mergeCell ref="A353:F353"/>
    <mergeCell ref="G353:O353"/>
    <mergeCell ref="F350:G350"/>
    <mergeCell ref="H350:I350"/>
    <mergeCell ref="K350:L350"/>
    <mergeCell ref="M350:O350"/>
    <mergeCell ref="H351:I351"/>
    <mergeCell ref="K351:L351"/>
    <mergeCell ref="M351:O351"/>
    <mergeCell ref="D360:O360"/>
    <mergeCell ref="A362:C362"/>
    <mergeCell ref="A363:C363"/>
    <mergeCell ref="C365:E365"/>
    <mergeCell ref="F365:G365"/>
    <mergeCell ref="H365:I365"/>
    <mergeCell ref="K365:L365"/>
    <mergeCell ref="M365:O365"/>
    <mergeCell ref="A354:F355"/>
    <mergeCell ref="G354:O355"/>
    <mergeCell ref="A356:F356"/>
    <mergeCell ref="G356:O356"/>
    <mergeCell ref="A357:F358"/>
    <mergeCell ref="G357:O358"/>
    <mergeCell ref="C366:E366"/>
    <mergeCell ref="F366:G366"/>
    <mergeCell ref="H366:I366"/>
    <mergeCell ref="K366:L366"/>
    <mergeCell ref="M366:O366"/>
    <mergeCell ref="A367:B367"/>
    <mergeCell ref="C367:G367"/>
    <mergeCell ref="H367:J367"/>
    <mergeCell ref="K367:O367"/>
    <mergeCell ref="A372:F373"/>
    <mergeCell ref="G372:O373"/>
    <mergeCell ref="A376:A377"/>
    <mergeCell ref="B376:B377"/>
    <mergeCell ref="A378:A379"/>
    <mergeCell ref="B378:B379"/>
    <mergeCell ref="A368:F368"/>
    <mergeCell ref="G368:O368"/>
    <mergeCell ref="A369:F370"/>
    <mergeCell ref="G369:O370"/>
    <mergeCell ref="A371:F371"/>
    <mergeCell ref="G371:O371"/>
    <mergeCell ref="A380:A381"/>
    <mergeCell ref="B380:B381"/>
    <mergeCell ref="A382:A383"/>
    <mergeCell ref="B382:B383"/>
    <mergeCell ref="A385:O385"/>
    <mergeCell ref="C387:E387"/>
    <mergeCell ref="F387:G387"/>
    <mergeCell ref="H387:I387"/>
    <mergeCell ref="K387:L387"/>
    <mergeCell ref="M387:O387"/>
    <mergeCell ref="C388:E388"/>
    <mergeCell ref="F388:G388"/>
    <mergeCell ref="H388:I388"/>
    <mergeCell ref="K388:L388"/>
    <mergeCell ref="M388:O388"/>
    <mergeCell ref="A389:B389"/>
    <mergeCell ref="C389:G389"/>
    <mergeCell ref="H389:J389"/>
    <mergeCell ref="K389:O389"/>
    <mergeCell ref="A394:F395"/>
    <mergeCell ref="G394:O395"/>
    <mergeCell ref="D397:O397"/>
    <mergeCell ref="A399:C399"/>
    <mergeCell ref="A400:C400"/>
    <mergeCell ref="A401:O402"/>
    <mergeCell ref="A390:F390"/>
    <mergeCell ref="G390:O390"/>
    <mergeCell ref="A391:F392"/>
    <mergeCell ref="G391:O392"/>
    <mergeCell ref="A393:F393"/>
    <mergeCell ref="G393:O393"/>
    <mergeCell ref="L409:N409"/>
    <mergeCell ref="E410:H410"/>
    <mergeCell ref="L410:N410"/>
    <mergeCell ref="E411:H411"/>
    <mergeCell ref="L411:N411"/>
    <mergeCell ref="E412:H412"/>
    <mergeCell ref="L412:N412"/>
    <mergeCell ref="A403:O403"/>
    <mergeCell ref="A404:O404"/>
    <mergeCell ref="B405:O405"/>
    <mergeCell ref="A407:D433"/>
    <mergeCell ref="E407:H407"/>
    <mergeCell ref="J407:K433"/>
    <mergeCell ref="L407:N407"/>
    <mergeCell ref="E408:H408"/>
    <mergeCell ref="L408:N408"/>
    <mergeCell ref="E409:H409"/>
    <mergeCell ref="E416:I416"/>
    <mergeCell ref="L416:N416"/>
    <mergeCell ref="E417:I417"/>
    <mergeCell ref="L417:N417"/>
    <mergeCell ref="E418:I418"/>
    <mergeCell ref="L418:N418"/>
    <mergeCell ref="E413:H413"/>
    <mergeCell ref="L413:N413"/>
    <mergeCell ref="E414:H414"/>
    <mergeCell ref="L414:N414"/>
    <mergeCell ref="E415:I415"/>
    <mergeCell ref="L415:N415"/>
    <mergeCell ref="E422:I422"/>
    <mergeCell ref="L422:N422"/>
    <mergeCell ref="E423:I423"/>
    <mergeCell ref="L423:N423"/>
    <mergeCell ref="E424:I424"/>
    <mergeCell ref="L424:N424"/>
    <mergeCell ref="E419:I419"/>
    <mergeCell ref="L419:N419"/>
    <mergeCell ref="E420:I420"/>
    <mergeCell ref="L420:N420"/>
    <mergeCell ref="E421:I421"/>
    <mergeCell ref="L421:N421"/>
    <mergeCell ref="E428:I428"/>
    <mergeCell ref="L428:N428"/>
    <mergeCell ref="E429:I429"/>
    <mergeCell ref="L429:N429"/>
    <mergeCell ref="E430:I430"/>
    <mergeCell ref="L430:N430"/>
    <mergeCell ref="E425:I425"/>
    <mergeCell ref="L425:N425"/>
    <mergeCell ref="E426:I426"/>
    <mergeCell ref="L426:N426"/>
    <mergeCell ref="E427:I427"/>
    <mergeCell ref="L427:N427"/>
    <mergeCell ref="F436:G436"/>
    <mergeCell ref="H436:I436"/>
    <mergeCell ref="K436:L436"/>
    <mergeCell ref="M436:O436"/>
    <mergeCell ref="F437:G437"/>
    <mergeCell ref="H437:I437"/>
    <mergeCell ref="K437:L437"/>
    <mergeCell ref="M437:O437"/>
    <mergeCell ref="E431:I431"/>
    <mergeCell ref="L431:N431"/>
    <mergeCell ref="E432:I432"/>
    <mergeCell ref="L432:O432"/>
    <mergeCell ref="E433:I433"/>
    <mergeCell ref="L433:O433"/>
    <mergeCell ref="A440:F440"/>
    <mergeCell ref="G440:O440"/>
    <mergeCell ref="A441:F442"/>
    <mergeCell ref="G441:O442"/>
    <mergeCell ref="A443:F443"/>
    <mergeCell ref="G443:O443"/>
    <mergeCell ref="F438:G438"/>
    <mergeCell ref="H438:I438"/>
    <mergeCell ref="K438:L438"/>
    <mergeCell ref="M438:O438"/>
    <mergeCell ref="A439:B439"/>
    <mergeCell ref="C439:G439"/>
    <mergeCell ref="H439:J439"/>
    <mergeCell ref="K439:O439"/>
    <mergeCell ref="A444:F445"/>
    <mergeCell ref="G444:O445"/>
    <mergeCell ref="D447:O447"/>
    <mergeCell ref="A449:C449"/>
    <mergeCell ref="A450:C450"/>
    <mergeCell ref="C455:E455"/>
    <mergeCell ref="F455:G455"/>
    <mergeCell ref="H455:I455"/>
    <mergeCell ref="K455:L455"/>
    <mergeCell ref="M455:O455"/>
    <mergeCell ref="C456:E456"/>
    <mergeCell ref="F456:G456"/>
    <mergeCell ref="H456:I456"/>
    <mergeCell ref="K456:L456"/>
    <mergeCell ref="M456:O456"/>
    <mergeCell ref="A457:B457"/>
    <mergeCell ref="C457:G457"/>
    <mergeCell ref="H457:J457"/>
    <mergeCell ref="K457:O457"/>
    <mergeCell ref="A462:F463"/>
    <mergeCell ref="G462:O463"/>
    <mergeCell ref="A466:A467"/>
    <mergeCell ref="B466:B467"/>
    <mergeCell ref="A468:A469"/>
    <mergeCell ref="B468:B469"/>
    <mergeCell ref="A458:F458"/>
    <mergeCell ref="G458:O458"/>
    <mergeCell ref="A459:F460"/>
    <mergeCell ref="G459:O460"/>
    <mergeCell ref="A461:F461"/>
    <mergeCell ref="G461:O461"/>
    <mergeCell ref="A470:A471"/>
    <mergeCell ref="A472:A473"/>
    <mergeCell ref="B472:B473"/>
    <mergeCell ref="A475:O475"/>
    <mergeCell ref="C477:E477"/>
    <mergeCell ref="F477:G477"/>
    <mergeCell ref="H477:I477"/>
    <mergeCell ref="K477:L477"/>
    <mergeCell ref="M477:O477"/>
    <mergeCell ref="C478:E478"/>
    <mergeCell ref="F478:G478"/>
    <mergeCell ref="H478:I478"/>
    <mergeCell ref="K478:L478"/>
    <mergeCell ref="M478:O478"/>
    <mergeCell ref="A479:B479"/>
    <mergeCell ref="C479:G479"/>
    <mergeCell ref="H479:J479"/>
    <mergeCell ref="K479:O479"/>
    <mergeCell ref="A495:O495"/>
    <mergeCell ref="A484:F485"/>
    <mergeCell ref="G484:O485"/>
    <mergeCell ref="D487:O487"/>
    <mergeCell ref="A489:C489"/>
    <mergeCell ref="A490:C490"/>
    <mergeCell ref="A491:O494"/>
    <mergeCell ref="A480:F480"/>
    <mergeCell ref="G480:O480"/>
    <mergeCell ref="A481:F482"/>
    <mergeCell ref="G481:O482"/>
    <mergeCell ref="A483:F483"/>
    <mergeCell ref="G483:O483"/>
  </mergeCells>
  <dataValidations count="1">
    <dataValidation errorStyle="warning" allowBlank="1" showInputMessage="1" showErrorMessage="1" errorTitle="Área" error="Solo puede seleccionar una de las opciones de la lista desplegable" sqref="B1:B5"/>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opLeftCell="A4" workbookViewId="0">
      <selection activeCell="F10" sqref="F10"/>
    </sheetView>
  </sheetViews>
  <sheetFormatPr baseColWidth="10" defaultRowHeight="15" x14ac:dyDescent="0.25"/>
  <sheetData>
    <row r="1" spans="1:15" ht="38.25" x14ac:dyDescent="0.25">
      <c r="A1" s="648" t="s">
        <v>245</v>
      </c>
      <c r="B1" s="1236" t="s">
        <v>1303</v>
      </c>
      <c r="C1" s="1237"/>
      <c r="D1" s="1237"/>
      <c r="E1" s="1237"/>
      <c r="F1" s="1237"/>
      <c r="G1" s="1237"/>
      <c r="H1" s="1237"/>
      <c r="I1" s="1237"/>
      <c r="J1" s="1237"/>
      <c r="K1" s="1237"/>
      <c r="L1" s="1237"/>
      <c r="M1" s="1237"/>
      <c r="N1" s="1237"/>
      <c r="O1" s="1238"/>
    </row>
    <row r="2" spans="1:15" x14ac:dyDescent="0.25">
      <c r="A2" s="648" t="s">
        <v>247</v>
      </c>
      <c r="B2" s="1239" t="s">
        <v>1304</v>
      </c>
      <c r="C2" s="1240"/>
      <c r="D2" s="1240"/>
      <c r="E2" s="1240"/>
      <c r="F2" s="1240"/>
      <c r="G2" s="1240"/>
      <c r="H2" s="1240"/>
      <c r="I2" s="1240"/>
      <c r="J2" s="1240"/>
      <c r="K2" s="1240"/>
      <c r="L2" s="1240"/>
      <c r="M2" s="1240"/>
      <c r="N2" s="1240"/>
      <c r="O2" s="1241"/>
    </row>
    <row r="3" spans="1:15" x14ac:dyDescent="0.25">
      <c r="A3" s="648" t="s">
        <v>2</v>
      </c>
      <c r="B3" s="1242" t="s">
        <v>1305</v>
      </c>
      <c r="C3" s="1243"/>
      <c r="D3" s="1243"/>
      <c r="E3" s="1243"/>
      <c r="F3" s="1243"/>
      <c r="G3" s="1243"/>
      <c r="H3" s="1243"/>
      <c r="I3" s="1243"/>
      <c r="J3" s="1243"/>
      <c r="K3" s="1243"/>
      <c r="L3" s="1243"/>
      <c r="M3" s="1243"/>
      <c r="N3" s="1243"/>
      <c r="O3" s="1244"/>
    </row>
    <row r="4" spans="1:15" x14ac:dyDescent="0.25">
      <c r="A4" s="648" t="s">
        <v>250</v>
      </c>
      <c r="B4" s="1242" t="s">
        <v>1306</v>
      </c>
      <c r="C4" s="1243"/>
      <c r="D4" s="1243"/>
      <c r="E4" s="1243"/>
      <c r="F4" s="1243"/>
      <c r="G4" s="1243"/>
      <c r="H4" s="1243"/>
      <c r="I4" s="1243"/>
      <c r="J4" s="1243"/>
      <c r="K4" s="1243"/>
      <c r="L4" s="1243"/>
      <c r="M4" s="1243"/>
      <c r="N4" s="1243"/>
      <c r="O4" s="1244"/>
    </row>
    <row r="5" spans="1:15" x14ac:dyDescent="0.25">
      <c r="A5" s="649" t="s">
        <v>5</v>
      </c>
      <c r="B5" s="1245" t="s">
        <v>251</v>
      </c>
      <c r="C5" s="1246"/>
      <c r="D5" s="1246"/>
      <c r="E5" s="1246"/>
      <c r="F5" s="1246"/>
      <c r="G5" s="1246"/>
      <c r="H5" s="1246"/>
      <c r="I5" s="1246"/>
      <c r="J5" s="1246"/>
      <c r="K5" s="1246"/>
      <c r="L5" s="1246"/>
      <c r="M5" s="1246"/>
      <c r="N5" s="1246"/>
      <c r="O5" s="1247"/>
    </row>
    <row r="6" spans="1:15" x14ac:dyDescent="0.25">
      <c r="A6" s="649" t="s">
        <v>199</v>
      </c>
      <c r="B6" s="1242" t="s">
        <v>1307</v>
      </c>
      <c r="C6" s="1243"/>
      <c r="D6" s="1243"/>
      <c r="E6" s="1243"/>
      <c r="F6" s="1243"/>
      <c r="G6" s="1243"/>
      <c r="H6" s="1243"/>
      <c r="I6" s="1243"/>
      <c r="J6" s="1243"/>
      <c r="K6" s="1243"/>
      <c r="L6" s="1243"/>
      <c r="M6" s="1243"/>
      <c r="N6" s="1243"/>
      <c r="O6" s="1244"/>
    </row>
    <row r="7" spans="1:15" x14ac:dyDescent="0.25">
      <c r="A7" s="665"/>
      <c r="B7" s="666"/>
      <c r="C7" s="666"/>
      <c r="D7" s="666"/>
      <c r="E7" s="666"/>
      <c r="F7" s="666"/>
      <c r="G7" s="666"/>
      <c r="H7" s="666"/>
      <c r="I7" s="666"/>
      <c r="J7" s="666"/>
      <c r="K7" s="666"/>
      <c r="L7" s="666"/>
      <c r="M7" s="666"/>
      <c r="N7" s="666"/>
      <c r="O7" s="666"/>
    </row>
    <row r="8" spans="1:15" x14ac:dyDescent="0.25">
      <c r="A8" s="665"/>
      <c r="B8" s="666"/>
      <c r="C8" s="666"/>
      <c r="D8" s="666"/>
      <c r="E8" s="666"/>
      <c r="F8" s="666"/>
      <c r="G8" s="666"/>
      <c r="H8" s="666"/>
      <c r="I8" s="666"/>
      <c r="J8" s="666"/>
      <c r="K8" s="666"/>
      <c r="L8" s="666"/>
      <c r="M8" s="666"/>
      <c r="N8" s="666"/>
      <c r="O8" s="666"/>
    </row>
    <row r="9" spans="1:15" x14ac:dyDescent="0.25">
      <c r="A9" s="665"/>
      <c r="B9" s="666"/>
      <c r="C9" s="666"/>
      <c r="D9" s="666"/>
      <c r="E9" s="666"/>
      <c r="F9" s="666"/>
      <c r="G9" s="666"/>
      <c r="H9" s="666"/>
      <c r="I9" s="666"/>
      <c r="J9" s="666"/>
      <c r="K9" s="666"/>
      <c r="L9" s="666"/>
      <c r="M9" s="666"/>
      <c r="N9" s="666"/>
      <c r="O9" s="666"/>
    </row>
    <row r="10" spans="1:15" x14ac:dyDescent="0.25">
      <c r="A10" s="652"/>
      <c r="B10" s="653"/>
      <c r="C10" s="654"/>
      <c r="D10" s="654"/>
      <c r="E10" s="654"/>
      <c r="F10" s="654"/>
      <c r="G10" s="654"/>
      <c r="H10" s="654"/>
      <c r="I10" s="654"/>
      <c r="J10" s="654"/>
      <c r="K10" s="654"/>
      <c r="L10" s="655"/>
      <c r="M10" s="655"/>
      <c r="N10" s="655"/>
      <c r="O10" s="652"/>
    </row>
    <row r="11" spans="1:15" x14ac:dyDescent="0.25">
      <c r="A11" s="661" t="s">
        <v>9</v>
      </c>
      <c r="B11" s="1218" t="s">
        <v>1308</v>
      </c>
      <c r="C11" s="1219"/>
      <c r="D11" s="1219"/>
      <c r="E11" s="1219"/>
      <c r="F11" s="1219"/>
      <c r="G11" s="1219"/>
      <c r="H11" s="1219"/>
      <c r="I11" s="1219"/>
      <c r="J11" s="1220"/>
      <c r="K11" s="1221" t="s">
        <v>11</v>
      </c>
      <c r="L11" s="1221"/>
      <c r="M11" s="1221"/>
      <c r="N11" s="1221"/>
      <c r="O11" s="662">
        <v>0.5</v>
      </c>
    </row>
    <row r="12" spans="1:15" x14ac:dyDescent="0.25">
      <c r="A12" s="658"/>
      <c r="B12" s="659"/>
      <c r="C12" s="660"/>
      <c r="D12" s="660"/>
      <c r="E12" s="660"/>
      <c r="F12" s="660"/>
      <c r="G12" s="660"/>
      <c r="H12" s="660"/>
      <c r="I12" s="660"/>
      <c r="J12" s="660"/>
      <c r="K12" s="660"/>
      <c r="L12" s="660"/>
      <c r="M12" s="660"/>
      <c r="N12" s="660"/>
      <c r="O12" s="658"/>
    </row>
    <row r="13" spans="1:15" ht="25.5" x14ac:dyDescent="0.25">
      <c r="A13" s="650" t="s">
        <v>202</v>
      </c>
      <c r="B13" s="1222"/>
      <c r="C13" s="1223"/>
      <c r="D13" s="1223"/>
      <c r="E13" s="1223"/>
      <c r="F13" s="1223"/>
      <c r="G13" s="1223"/>
      <c r="H13" s="1223"/>
      <c r="I13" s="1223"/>
      <c r="J13" s="1223"/>
      <c r="K13" s="1223"/>
      <c r="L13" s="1223"/>
      <c r="M13" s="1223"/>
      <c r="N13" s="1223"/>
      <c r="O13" s="1224"/>
    </row>
    <row r="14" spans="1:15" x14ac:dyDescent="0.25">
      <c r="A14" s="658"/>
      <c r="B14" s="659"/>
      <c r="C14" s="660"/>
      <c r="D14" s="660"/>
      <c r="E14" s="660"/>
      <c r="F14" s="660"/>
      <c r="G14" s="660"/>
      <c r="H14" s="660"/>
      <c r="I14" s="660"/>
      <c r="J14" s="660"/>
      <c r="K14" s="660"/>
      <c r="L14" s="660"/>
      <c r="M14" s="660"/>
      <c r="N14" s="660"/>
      <c r="O14" s="658"/>
    </row>
    <row r="15" spans="1:15" x14ac:dyDescent="0.25">
      <c r="A15" s="658"/>
      <c r="B15" s="659"/>
      <c r="C15" s="660"/>
      <c r="D15" s="660"/>
      <c r="E15" s="1210" t="s">
        <v>14</v>
      </c>
      <c r="F15" s="1210"/>
      <c r="G15" s="1210"/>
      <c r="H15" s="1210"/>
      <c r="I15" s="676" t="s">
        <v>15</v>
      </c>
      <c r="J15" s="660"/>
      <c r="K15" s="660"/>
      <c r="L15" s="1211" t="s">
        <v>14</v>
      </c>
      <c r="M15" s="1212"/>
      <c r="N15" s="1212"/>
      <c r="O15" s="676" t="s">
        <v>15</v>
      </c>
    </row>
    <row r="16" spans="1:15" x14ac:dyDescent="0.25">
      <c r="A16" s="1225" t="s">
        <v>17</v>
      </c>
      <c r="B16" s="1225"/>
      <c r="C16" s="1225"/>
      <c r="D16" s="1225"/>
      <c r="E16" s="1209" t="s">
        <v>1309</v>
      </c>
      <c r="F16" s="1209"/>
      <c r="G16" s="1209"/>
      <c r="H16" s="1209"/>
      <c r="I16" s="677">
        <v>0.5</v>
      </c>
      <c r="J16" s="1225" t="s">
        <v>19</v>
      </c>
      <c r="K16" s="1225"/>
      <c r="L16" s="1226" t="s">
        <v>1310</v>
      </c>
      <c r="M16" s="1226"/>
      <c r="N16" s="1226"/>
      <c r="O16" s="678">
        <v>0.8</v>
      </c>
    </row>
    <row r="17" spans="1:15" x14ac:dyDescent="0.25">
      <c r="A17" s="1225"/>
      <c r="B17" s="1225"/>
      <c r="C17" s="1225"/>
      <c r="D17" s="1225"/>
      <c r="E17" s="1209"/>
      <c r="F17" s="1209"/>
      <c r="G17" s="1209"/>
      <c r="H17" s="1209"/>
      <c r="I17" s="677"/>
      <c r="J17" s="1225"/>
      <c r="K17" s="1225"/>
      <c r="L17" s="1226"/>
      <c r="M17" s="1226"/>
      <c r="N17" s="1226"/>
      <c r="O17" s="678"/>
    </row>
    <row r="18" spans="1:15" x14ac:dyDescent="0.25">
      <c r="A18" s="1225"/>
      <c r="B18" s="1225"/>
      <c r="C18" s="1225"/>
      <c r="D18" s="1225"/>
      <c r="E18" s="1209"/>
      <c r="F18" s="1209"/>
      <c r="G18" s="1209"/>
      <c r="H18" s="1209"/>
      <c r="I18" s="677"/>
      <c r="J18" s="1225"/>
      <c r="K18" s="1225"/>
      <c r="L18" s="1226"/>
      <c r="M18" s="1226"/>
      <c r="N18" s="1226"/>
      <c r="O18" s="678"/>
    </row>
    <row r="19" spans="1:15" x14ac:dyDescent="0.25">
      <c r="A19" s="1225"/>
      <c r="B19" s="1225"/>
      <c r="C19" s="1225"/>
      <c r="D19" s="1225"/>
      <c r="E19" s="1209"/>
      <c r="F19" s="1209"/>
      <c r="G19" s="1209"/>
      <c r="H19" s="1209"/>
      <c r="I19" s="677"/>
      <c r="J19" s="1225"/>
      <c r="K19" s="1225"/>
      <c r="L19" s="1226"/>
      <c r="M19" s="1226"/>
      <c r="N19" s="1226"/>
      <c r="O19" s="678"/>
    </row>
    <row r="20" spans="1:15" x14ac:dyDescent="0.25">
      <c r="A20" s="658"/>
      <c r="B20" s="659"/>
      <c r="C20" s="660"/>
      <c r="D20" s="660"/>
      <c r="E20" s="660"/>
      <c r="F20" s="660"/>
      <c r="G20" s="660"/>
      <c r="H20" s="660"/>
      <c r="I20" s="660"/>
      <c r="J20" s="660"/>
      <c r="K20" s="660"/>
      <c r="L20" s="660"/>
      <c r="M20" s="660"/>
      <c r="N20" s="660"/>
      <c r="O20" s="658"/>
    </row>
    <row r="21" spans="1:15" ht="25.5" x14ac:dyDescent="0.25">
      <c r="A21" s="651" t="s">
        <v>48</v>
      </c>
      <c r="B21" s="651" t="s">
        <v>49</v>
      </c>
      <c r="C21" s="651" t="s">
        <v>50</v>
      </c>
      <c r="D21" s="651" t="s">
        <v>51</v>
      </c>
      <c r="E21" s="651" t="s">
        <v>1024</v>
      </c>
      <c r="F21" s="1235" t="s">
        <v>53</v>
      </c>
      <c r="G21" s="1235"/>
      <c r="H21" s="1235" t="s">
        <v>54</v>
      </c>
      <c r="I21" s="1235"/>
      <c r="J21" s="651" t="s">
        <v>55</v>
      </c>
      <c r="K21" s="1235" t="s">
        <v>56</v>
      </c>
      <c r="L21" s="1235"/>
      <c r="M21" s="1196" t="s">
        <v>57</v>
      </c>
      <c r="N21" s="1197"/>
      <c r="O21" s="1198"/>
    </row>
    <row r="22" spans="1:15" ht="51" x14ac:dyDescent="0.25">
      <c r="A22" s="656" t="s">
        <v>92</v>
      </c>
      <c r="B22" s="664">
        <v>1</v>
      </c>
      <c r="C22" s="657" t="s">
        <v>1311</v>
      </c>
      <c r="D22" s="668" t="s">
        <v>262</v>
      </c>
      <c r="E22" s="668" t="s">
        <v>601</v>
      </c>
      <c r="F22" s="1231" t="s">
        <v>1312</v>
      </c>
      <c r="G22" s="1231"/>
      <c r="H22" s="1201" t="s">
        <v>290</v>
      </c>
      <c r="I22" s="1202"/>
      <c r="J22" s="663">
        <v>0.7</v>
      </c>
      <c r="K22" s="1232" t="s">
        <v>433</v>
      </c>
      <c r="L22" s="1232"/>
      <c r="M22" s="1226" t="s">
        <v>1313</v>
      </c>
      <c r="N22" s="1226"/>
      <c r="O22" s="1226"/>
    </row>
    <row r="23" spans="1:15" x14ac:dyDescent="0.25">
      <c r="A23" s="1188" t="s">
        <v>67</v>
      </c>
      <c r="B23" s="1189"/>
      <c r="C23" s="1185" t="s">
        <v>1314</v>
      </c>
      <c r="D23" s="1186" t="s">
        <v>1315</v>
      </c>
      <c r="E23" s="1186" t="s">
        <v>1315</v>
      </c>
      <c r="F23" s="1186" t="s">
        <v>1315</v>
      </c>
      <c r="G23" s="1187" t="s">
        <v>1315</v>
      </c>
      <c r="H23" s="1193" t="s">
        <v>69</v>
      </c>
      <c r="I23" s="1233"/>
      <c r="J23" s="1234"/>
      <c r="K23" s="1190" t="s">
        <v>1316</v>
      </c>
      <c r="L23" s="1191"/>
      <c r="M23" s="1191"/>
      <c r="N23" s="1191"/>
      <c r="O23" s="1192"/>
    </row>
    <row r="24" spans="1:15" x14ac:dyDescent="0.25">
      <c r="A24" s="1162" t="s">
        <v>71</v>
      </c>
      <c r="B24" s="1163"/>
      <c r="C24" s="1163"/>
      <c r="D24" s="1163"/>
      <c r="E24" s="1163"/>
      <c r="F24" s="1164"/>
      <c r="G24" s="1227" t="s">
        <v>72</v>
      </c>
      <c r="H24" s="1227"/>
      <c r="I24" s="1227"/>
      <c r="J24" s="1227"/>
      <c r="K24" s="1227"/>
      <c r="L24" s="1227"/>
      <c r="M24" s="1227"/>
      <c r="N24" s="1227"/>
      <c r="O24" s="1227"/>
    </row>
    <row r="25" spans="1:15" x14ac:dyDescent="0.25">
      <c r="A25" s="1228" t="s">
        <v>1317</v>
      </c>
      <c r="B25" s="1229"/>
      <c r="C25" s="1229"/>
      <c r="D25" s="1229"/>
      <c r="E25" s="1229"/>
      <c r="F25" s="1229"/>
      <c r="G25" s="1230" t="s">
        <v>1318</v>
      </c>
      <c r="H25" s="1230"/>
      <c r="I25" s="1230"/>
      <c r="J25" s="1230"/>
      <c r="K25" s="1230"/>
      <c r="L25" s="1230"/>
      <c r="M25" s="1230"/>
      <c r="N25" s="1230"/>
      <c r="O25" s="1230"/>
    </row>
    <row r="26" spans="1:15" x14ac:dyDescent="0.25">
      <c r="A26" s="1228"/>
      <c r="B26" s="1229"/>
      <c r="C26" s="1229"/>
      <c r="D26" s="1229"/>
      <c r="E26" s="1229"/>
      <c r="F26" s="1229"/>
      <c r="G26" s="1230"/>
      <c r="H26" s="1230"/>
      <c r="I26" s="1230"/>
      <c r="J26" s="1230"/>
      <c r="K26" s="1230"/>
      <c r="L26" s="1230"/>
      <c r="M26" s="1230"/>
      <c r="N26" s="1230"/>
      <c r="O26" s="1230"/>
    </row>
    <row r="27" spans="1:15" x14ac:dyDescent="0.25">
      <c r="A27" s="1182"/>
      <c r="B27" s="1183"/>
      <c r="C27" s="1183"/>
      <c r="D27" s="1183"/>
      <c r="E27" s="1183"/>
      <c r="F27" s="1183"/>
      <c r="G27" s="1230"/>
      <c r="H27" s="1230"/>
      <c r="I27" s="1230"/>
      <c r="J27" s="1230"/>
      <c r="K27" s="1230"/>
      <c r="L27" s="1230"/>
      <c r="M27" s="1230"/>
      <c r="N27" s="1230"/>
      <c r="O27" s="1230"/>
    </row>
    <row r="28" spans="1:15" x14ac:dyDescent="0.25">
      <c r="A28" s="1162" t="s">
        <v>75</v>
      </c>
      <c r="B28" s="1163"/>
      <c r="C28" s="1163"/>
      <c r="D28" s="1163"/>
      <c r="E28" s="1163"/>
      <c r="F28" s="1163"/>
      <c r="G28" s="1227" t="s">
        <v>76</v>
      </c>
      <c r="H28" s="1227"/>
      <c r="I28" s="1227"/>
      <c r="J28" s="1227"/>
      <c r="K28" s="1227"/>
      <c r="L28" s="1227"/>
      <c r="M28" s="1227"/>
      <c r="N28" s="1227"/>
      <c r="O28" s="1227"/>
    </row>
    <row r="29" spans="1:15" x14ac:dyDescent="0.25">
      <c r="A29" s="1208" t="s">
        <v>1319</v>
      </c>
      <c r="B29" s="1208"/>
      <c r="C29" s="1208"/>
      <c r="D29" s="1208"/>
      <c r="E29" s="1208"/>
      <c r="F29" s="1208"/>
      <c r="G29" s="1208" t="s">
        <v>1320</v>
      </c>
      <c r="H29" s="1208"/>
      <c r="I29" s="1208"/>
      <c r="J29" s="1208"/>
      <c r="K29" s="1208"/>
      <c r="L29" s="1208"/>
      <c r="M29" s="1208"/>
      <c r="N29" s="1208"/>
      <c r="O29" s="1208"/>
    </row>
    <row r="30" spans="1:15" x14ac:dyDescent="0.25">
      <c r="A30" s="1208"/>
      <c r="B30" s="1208"/>
      <c r="C30" s="1208"/>
      <c r="D30" s="1208"/>
      <c r="E30" s="1208"/>
      <c r="F30" s="1208"/>
      <c r="G30" s="1208"/>
      <c r="H30" s="1208"/>
      <c r="I30" s="1208"/>
      <c r="J30" s="1208"/>
      <c r="K30" s="1208"/>
      <c r="L30" s="1208"/>
      <c r="M30" s="1208"/>
      <c r="N30" s="1208"/>
      <c r="O30" s="1208"/>
    </row>
    <row r="31" spans="1:15" x14ac:dyDescent="0.25">
      <c r="A31" s="652"/>
      <c r="B31" s="653"/>
      <c r="C31" s="659"/>
      <c r="D31" s="659"/>
      <c r="E31" s="659"/>
      <c r="F31" s="659"/>
      <c r="G31" s="659"/>
      <c r="H31" s="659"/>
      <c r="I31" s="659"/>
      <c r="J31" s="659"/>
      <c r="K31" s="659"/>
      <c r="L31" s="659"/>
      <c r="M31" s="659"/>
      <c r="N31" s="659"/>
      <c r="O31" s="652"/>
    </row>
    <row r="32" spans="1:15" x14ac:dyDescent="0.25">
      <c r="A32" s="659"/>
      <c r="B32" s="659"/>
      <c r="C32" s="652"/>
      <c r="D32" s="1213" t="s">
        <v>77</v>
      </c>
      <c r="E32" s="1214"/>
      <c r="F32" s="1214"/>
      <c r="G32" s="1214"/>
      <c r="H32" s="1214"/>
      <c r="I32" s="1214"/>
      <c r="J32" s="1214"/>
      <c r="K32" s="1214"/>
      <c r="L32" s="1214"/>
      <c r="M32" s="1214"/>
      <c r="N32" s="1214"/>
      <c r="O32" s="1215"/>
    </row>
    <row r="33" spans="1:15" x14ac:dyDescent="0.25">
      <c r="A33" s="652"/>
      <c r="B33" s="653"/>
      <c r="C33" s="659"/>
      <c r="D33" s="667" t="s">
        <v>78</v>
      </c>
      <c r="E33" s="667" t="s">
        <v>79</v>
      </c>
      <c r="F33" s="667" t="s">
        <v>80</v>
      </c>
      <c r="G33" s="667" t="s">
        <v>81</v>
      </c>
      <c r="H33" s="667" t="s">
        <v>82</v>
      </c>
      <c r="I33" s="667" t="s">
        <v>83</v>
      </c>
      <c r="J33" s="667" t="s">
        <v>84</v>
      </c>
      <c r="K33" s="667" t="s">
        <v>85</v>
      </c>
      <c r="L33" s="667" t="s">
        <v>86</v>
      </c>
      <c r="M33" s="667" t="s">
        <v>87</v>
      </c>
      <c r="N33" s="667" t="s">
        <v>88</v>
      </c>
      <c r="O33" s="667" t="s">
        <v>89</v>
      </c>
    </row>
    <row r="34" spans="1:15" x14ac:dyDescent="0.25">
      <c r="A34" s="1216" t="s">
        <v>90</v>
      </c>
      <c r="B34" s="1216"/>
      <c r="C34" s="1216"/>
      <c r="D34" s="675">
        <v>0.7</v>
      </c>
      <c r="E34" s="675">
        <v>0.7</v>
      </c>
      <c r="F34" s="675">
        <v>0.7</v>
      </c>
      <c r="G34" s="675">
        <v>0.7</v>
      </c>
      <c r="H34" s="675">
        <v>0.7</v>
      </c>
      <c r="I34" s="675">
        <v>0.7</v>
      </c>
      <c r="J34" s="675">
        <v>0.7</v>
      </c>
      <c r="K34" s="675">
        <v>0.7</v>
      </c>
      <c r="L34" s="675">
        <v>0.7</v>
      </c>
      <c r="M34" s="675">
        <v>0.7</v>
      </c>
      <c r="N34" s="675">
        <v>0.7</v>
      </c>
      <c r="O34" s="675">
        <v>0.7</v>
      </c>
    </row>
    <row r="35" spans="1:15" x14ac:dyDescent="0.25">
      <c r="A35" s="1217" t="s">
        <v>91</v>
      </c>
      <c r="B35" s="1217"/>
      <c r="C35" s="1217"/>
      <c r="D35" s="679">
        <v>85.42</v>
      </c>
      <c r="E35" s="679">
        <v>1.38</v>
      </c>
      <c r="F35" s="679">
        <v>4.3499999999999996</v>
      </c>
      <c r="G35" s="679">
        <v>14.29</v>
      </c>
      <c r="H35" s="679">
        <v>19.05</v>
      </c>
      <c r="I35" s="679">
        <v>4.3499999999999996</v>
      </c>
      <c r="J35" s="679">
        <v>6.85</v>
      </c>
      <c r="K35" s="680">
        <v>0.5</v>
      </c>
      <c r="L35" s="669"/>
      <c r="M35" s="669"/>
      <c r="N35" s="669"/>
      <c r="O35" s="669"/>
    </row>
    <row r="36" spans="1:15" x14ac:dyDescent="0.25">
      <c r="A36" s="671"/>
      <c r="B36" s="671"/>
      <c r="C36" s="671"/>
      <c r="D36" s="672"/>
      <c r="E36" s="672"/>
      <c r="F36" s="672"/>
      <c r="G36" s="672"/>
      <c r="H36" s="672"/>
      <c r="I36" s="672"/>
      <c r="J36" s="672"/>
      <c r="K36" s="672"/>
      <c r="L36" s="672"/>
      <c r="M36" s="672"/>
      <c r="N36" s="672"/>
      <c r="O36" s="672"/>
    </row>
    <row r="37" spans="1:15" x14ac:dyDescent="0.25">
      <c r="A37" s="671"/>
      <c r="B37" s="671"/>
      <c r="C37" s="671"/>
      <c r="D37" s="672"/>
      <c r="E37" s="672"/>
      <c r="F37" s="672"/>
      <c r="G37" s="672"/>
      <c r="H37" s="672"/>
      <c r="I37" s="672"/>
      <c r="J37" s="672"/>
      <c r="K37" s="672"/>
      <c r="L37" s="672"/>
      <c r="M37" s="672"/>
      <c r="N37" s="672"/>
      <c r="O37" s="672"/>
    </row>
    <row r="38" spans="1:15" x14ac:dyDescent="0.25">
      <c r="A38" s="652"/>
      <c r="B38" s="653"/>
      <c r="C38" s="654"/>
      <c r="D38" s="654"/>
      <c r="E38" s="654"/>
      <c r="F38" s="654"/>
      <c r="G38" s="654"/>
      <c r="H38" s="654"/>
      <c r="I38" s="654"/>
      <c r="J38" s="654"/>
      <c r="K38" s="654"/>
      <c r="L38" s="655"/>
      <c r="M38" s="655"/>
      <c r="N38" s="655"/>
      <c r="O38" s="652"/>
    </row>
    <row r="39" spans="1:15" x14ac:dyDescent="0.25">
      <c r="A39" s="652"/>
      <c r="B39" s="653"/>
      <c r="C39" s="654"/>
      <c r="D39" s="654"/>
      <c r="E39" s="654"/>
      <c r="F39" s="654"/>
      <c r="G39" s="654"/>
      <c r="H39" s="654"/>
      <c r="I39" s="654"/>
      <c r="J39" s="654"/>
      <c r="K39" s="654"/>
      <c r="L39" s="655"/>
      <c r="M39" s="655"/>
      <c r="N39" s="655"/>
      <c r="O39" s="652"/>
    </row>
    <row r="40" spans="1:15" x14ac:dyDescent="0.25">
      <c r="A40" s="661" t="s">
        <v>129</v>
      </c>
      <c r="B40" s="1218" t="s">
        <v>1321</v>
      </c>
      <c r="C40" s="1219"/>
      <c r="D40" s="1219"/>
      <c r="E40" s="1219"/>
      <c r="F40" s="1219"/>
      <c r="G40" s="1219"/>
      <c r="H40" s="1219"/>
      <c r="I40" s="1219"/>
      <c r="J40" s="1220"/>
      <c r="K40" s="1221" t="s">
        <v>11</v>
      </c>
      <c r="L40" s="1221"/>
      <c r="M40" s="1221"/>
      <c r="N40" s="1221"/>
      <c r="O40" s="662">
        <v>0.5</v>
      </c>
    </row>
    <row r="41" spans="1:15" x14ac:dyDescent="0.25">
      <c r="A41" s="658"/>
      <c r="B41" s="659"/>
      <c r="C41" s="660"/>
      <c r="D41" s="660"/>
      <c r="E41" s="660"/>
      <c r="F41" s="660"/>
      <c r="G41" s="660"/>
      <c r="H41" s="660"/>
      <c r="I41" s="660"/>
      <c r="J41" s="660"/>
      <c r="K41" s="660"/>
      <c r="L41" s="660"/>
      <c r="M41" s="660"/>
      <c r="N41" s="660"/>
      <c r="O41" s="658"/>
    </row>
    <row r="42" spans="1:15" ht="25.5" x14ac:dyDescent="0.25">
      <c r="A42" s="650" t="s">
        <v>202</v>
      </c>
      <c r="B42" s="1222"/>
      <c r="C42" s="1223"/>
      <c r="D42" s="1223"/>
      <c r="E42" s="1223"/>
      <c r="F42" s="1223"/>
      <c r="G42" s="1223"/>
      <c r="H42" s="1223"/>
      <c r="I42" s="1223"/>
      <c r="J42" s="1223"/>
      <c r="K42" s="1223"/>
      <c r="L42" s="1223"/>
      <c r="M42" s="1223"/>
      <c r="N42" s="1223"/>
      <c r="O42" s="1224"/>
    </row>
    <row r="43" spans="1:15" x14ac:dyDescent="0.25">
      <c r="A43" s="673"/>
      <c r="B43" s="674"/>
      <c r="C43" s="674"/>
      <c r="D43" s="674"/>
      <c r="E43" s="674"/>
      <c r="F43" s="674"/>
      <c r="G43" s="674"/>
      <c r="H43" s="674"/>
      <c r="I43" s="674"/>
      <c r="J43" s="674"/>
      <c r="K43" s="674"/>
      <c r="L43" s="674"/>
      <c r="M43" s="674"/>
      <c r="N43" s="674"/>
      <c r="O43" s="674"/>
    </row>
    <row r="44" spans="1:15" x14ac:dyDescent="0.25">
      <c r="A44" s="673"/>
      <c r="B44" s="674"/>
      <c r="C44" s="674"/>
      <c r="D44" s="674"/>
      <c r="E44" s="1210" t="s">
        <v>14</v>
      </c>
      <c r="F44" s="1210"/>
      <c r="G44" s="1210"/>
      <c r="H44" s="1210"/>
      <c r="I44" s="676" t="s">
        <v>15</v>
      </c>
      <c r="J44" s="660"/>
      <c r="K44" s="660"/>
      <c r="L44" s="1211" t="s">
        <v>14</v>
      </c>
      <c r="M44" s="1212"/>
      <c r="N44" s="1212"/>
      <c r="O44" s="676" t="s">
        <v>15</v>
      </c>
    </row>
    <row r="45" spans="1:15" x14ac:dyDescent="0.25">
      <c r="A45" s="1225" t="s">
        <v>17</v>
      </c>
      <c r="B45" s="1225"/>
      <c r="C45" s="1225"/>
      <c r="D45" s="1225"/>
      <c r="E45" s="1209" t="s">
        <v>1322</v>
      </c>
      <c r="F45" s="1209"/>
      <c r="G45" s="1209"/>
      <c r="H45" s="1209"/>
      <c r="I45" s="677">
        <v>1</v>
      </c>
      <c r="J45" s="1225" t="s">
        <v>19</v>
      </c>
      <c r="K45" s="1225"/>
      <c r="L45" s="1209" t="s">
        <v>1323</v>
      </c>
      <c r="M45" s="1209"/>
      <c r="N45" s="1209"/>
      <c r="O45" s="677">
        <v>1</v>
      </c>
    </row>
    <row r="46" spans="1:15" x14ac:dyDescent="0.25">
      <c r="A46" s="1225"/>
      <c r="B46" s="1225"/>
      <c r="C46" s="1225"/>
      <c r="D46" s="1225"/>
      <c r="E46" s="1209" t="s">
        <v>1324</v>
      </c>
      <c r="F46" s="1209"/>
      <c r="G46" s="1209"/>
      <c r="H46" s="1209"/>
      <c r="I46" s="677">
        <v>1</v>
      </c>
      <c r="J46" s="1225"/>
      <c r="K46" s="1225"/>
      <c r="L46" s="1209" t="s">
        <v>1325</v>
      </c>
      <c r="M46" s="1209"/>
      <c r="N46" s="1209"/>
      <c r="O46" s="677">
        <v>1</v>
      </c>
    </row>
    <row r="47" spans="1:15" x14ac:dyDescent="0.25">
      <c r="A47" s="1225"/>
      <c r="B47" s="1225"/>
      <c r="C47" s="1225"/>
      <c r="D47" s="1225"/>
      <c r="E47" s="1209" t="s">
        <v>1326</v>
      </c>
      <c r="F47" s="1209"/>
      <c r="G47" s="1209"/>
      <c r="H47" s="1209"/>
      <c r="I47" s="677">
        <v>0.5</v>
      </c>
      <c r="J47" s="1225"/>
      <c r="K47" s="1225"/>
      <c r="L47" s="1209" t="s">
        <v>1327</v>
      </c>
      <c r="M47" s="1209"/>
      <c r="N47" s="1209"/>
      <c r="O47" s="677">
        <v>1</v>
      </c>
    </row>
    <row r="48" spans="1:15" x14ac:dyDescent="0.25">
      <c r="A48" s="1225"/>
      <c r="B48" s="1225"/>
      <c r="C48" s="1225"/>
      <c r="D48" s="1225"/>
      <c r="E48" s="1226"/>
      <c r="F48" s="1226"/>
      <c r="G48" s="1226"/>
      <c r="H48" s="1226"/>
      <c r="I48" s="1226"/>
      <c r="J48" s="1225"/>
      <c r="K48" s="1225"/>
      <c r="L48" s="1209" t="s">
        <v>1328</v>
      </c>
      <c r="M48" s="1209"/>
      <c r="N48" s="1209"/>
      <c r="O48" s="677">
        <v>0.2</v>
      </c>
    </row>
    <row r="49" spans="1:15" x14ac:dyDescent="0.25">
      <c r="A49" s="1225"/>
      <c r="B49" s="1225"/>
      <c r="C49" s="1225"/>
      <c r="D49" s="1225"/>
      <c r="E49" s="1226"/>
      <c r="F49" s="1226"/>
      <c r="G49" s="1226"/>
      <c r="H49" s="1226"/>
      <c r="I49" s="1226"/>
      <c r="J49" s="1225"/>
      <c r="K49" s="1225"/>
      <c r="L49" s="1209" t="s">
        <v>1329</v>
      </c>
      <c r="M49" s="1209"/>
      <c r="N49" s="1209"/>
      <c r="O49" s="677">
        <v>1</v>
      </c>
    </row>
    <row r="50" spans="1:15" x14ac:dyDescent="0.25">
      <c r="A50" s="1225"/>
      <c r="B50" s="1225"/>
      <c r="C50" s="1225"/>
      <c r="D50" s="1225"/>
      <c r="E50" s="1226"/>
      <c r="F50" s="1226"/>
      <c r="G50" s="1226"/>
      <c r="H50" s="1226"/>
      <c r="I50" s="1226"/>
      <c r="J50" s="1225"/>
      <c r="K50" s="1225"/>
      <c r="L50" s="1209" t="s">
        <v>1330</v>
      </c>
      <c r="M50" s="1209"/>
      <c r="N50" s="1209"/>
      <c r="O50" s="677">
        <v>1</v>
      </c>
    </row>
    <row r="51" spans="1:15" x14ac:dyDescent="0.25">
      <c r="A51" s="1225"/>
      <c r="B51" s="1225"/>
      <c r="C51" s="1225"/>
      <c r="D51" s="1225"/>
      <c r="E51" s="1226"/>
      <c r="F51" s="1226"/>
      <c r="G51" s="1226"/>
      <c r="H51" s="1226"/>
      <c r="I51" s="1226"/>
      <c r="J51" s="1225"/>
      <c r="K51" s="1225"/>
      <c r="L51" s="1209" t="s">
        <v>1331</v>
      </c>
      <c r="M51" s="1209"/>
      <c r="N51" s="1209"/>
      <c r="O51" s="677">
        <v>1</v>
      </c>
    </row>
    <row r="52" spans="1:15" x14ac:dyDescent="0.25">
      <c r="A52" s="652"/>
      <c r="B52" s="653"/>
      <c r="C52" s="654"/>
      <c r="D52" s="654"/>
      <c r="E52" s="654"/>
      <c r="F52" s="654"/>
      <c r="G52" s="654"/>
      <c r="H52" s="654"/>
      <c r="I52" s="654"/>
      <c r="J52" s="654"/>
      <c r="K52" s="654"/>
      <c r="L52" s="655"/>
      <c r="M52" s="655"/>
      <c r="N52" s="655"/>
      <c r="O52" s="652"/>
    </row>
    <row r="53" spans="1:15" ht="25.5" x14ac:dyDescent="0.25">
      <c r="A53" s="651" t="s">
        <v>48</v>
      </c>
      <c r="B53" s="651" t="s">
        <v>49</v>
      </c>
      <c r="C53" s="651" t="s">
        <v>50</v>
      </c>
      <c r="D53" s="651" t="s">
        <v>51</v>
      </c>
      <c r="E53" s="651" t="s">
        <v>1024</v>
      </c>
      <c r="F53" s="1188" t="s">
        <v>53</v>
      </c>
      <c r="G53" s="1189"/>
      <c r="H53" s="1188" t="s">
        <v>54</v>
      </c>
      <c r="I53" s="1189"/>
      <c r="J53" s="651" t="s">
        <v>55</v>
      </c>
      <c r="K53" s="1188" t="s">
        <v>56</v>
      </c>
      <c r="L53" s="1189"/>
      <c r="M53" s="1196" t="s">
        <v>57</v>
      </c>
      <c r="N53" s="1197"/>
      <c r="O53" s="1198"/>
    </row>
    <row r="54" spans="1:15" ht="76.5" x14ac:dyDescent="0.25">
      <c r="A54" s="656" t="s">
        <v>92</v>
      </c>
      <c r="B54" s="664">
        <v>1</v>
      </c>
      <c r="C54" s="657" t="s">
        <v>1332</v>
      </c>
      <c r="D54" s="668" t="s">
        <v>262</v>
      </c>
      <c r="E54" s="668" t="s">
        <v>601</v>
      </c>
      <c r="F54" s="1199" t="s">
        <v>1333</v>
      </c>
      <c r="G54" s="1200"/>
      <c r="H54" s="1201" t="s">
        <v>290</v>
      </c>
      <c r="I54" s="1202"/>
      <c r="J54" s="663">
        <v>0.7</v>
      </c>
      <c r="K54" s="1203" t="s">
        <v>433</v>
      </c>
      <c r="L54" s="1204"/>
      <c r="M54" s="1205" t="s">
        <v>1313</v>
      </c>
      <c r="N54" s="1206"/>
      <c r="O54" s="1207"/>
    </row>
    <row r="55" spans="1:15" x14ac:dyDescent="0.25">
      <c r="A55" s="1188" t="s">
        <v>67</v>
      </c>
      <c r="B55" s="1189"/>
      <c r="C55" s="1185" t="s">
        <v>1334</v>
      </c>
      <c r="D55" s="1186"/>
      <c r="E55" s="1186"/>
      <c r="F55" s="1186"/>
      <c r="G55" s="1187"/>
      <c r="H55" s="1193" t="s">
        <v>98</v>
      </c>
      <c r="I55" s="1194"/>
      <c r="J55" s="1195"/>
      <c r="K55" s="1190" t="s">
        <v>1335</v>
      </c>
      <c r="L55" s="1191"/>
      <c r="M55" s="1191"/>
      <c r="N55" s="1191"/>
      <c r="O55" s="1192"/>
    </row>
    <row r="56" spans="1:15" x14ac:dyDescent="0.25">
      <c r="A56" s="1162" t="s">
        <v>71</v>
      </c>
      <c r="B56" s="1163"/>
      <c r="C56" s="1163"/>
      <c r="D56" s="1163"/>
      <c r="E56" s="1163"/>
      <c r="F56" s="1164"/>
      <c r="G56" s="1162" t="s">
        <v>72</v>
      </c>
      <c r="H56" s="1163"/>
      <c r="I56" s="1163"/>
      <c r="J56" s="1163"/>
      <c r="K56" s="1163"/>
      <c r="L56" s="1163"/>
      <c r="M56" s="1163"/>
      <c r="N56" s="1163"/>
      <c r="O56" s="1164"/>
    </row>
    <row r="57" spans="1:15" x14ac:dyDescent="0.25">
      <c r="A57" s="1165" t="s">
        <v>1336</v>
      </c>
      <c r="B57" s="1166"/>
      <c r="C57" s="1166"/>
      <c r="D57" s="1166"/>
      <c r="E57" s="1166"/>
      <c r="F57" s="1167"/>
      <c r="G57" s="1165" t="s">
        <v>1337</v>
      </c>
      <c r="H57" s="1166"/>
      <c r="I57" s="1166"/>
      <c r="J57" s="1166"/>
      <c r="K57" s="1166"/>
      <c r="L57" s="1166"/>
      <c r="M57" s="1166"/>
      <c r="N57" s="1166"/>
      <c r="O57" s="1167"/>
    </row>
    <row r="58" spans="1:15" x14ac:dyDescent="0.25">
      <c r="A58" s="1168"/>
      <c r="B58" s="1169"/>
      <c r="C58" s="1169"/>
      <c r="D58" s="1169"/>
      <c r="E58" s="1169"/>
      <c r="F58" s="1170"/>
      <c r="G58" s="1168"/>
      <c r="H58" s="1169"/>
      <c r="I58" s="1169"/>
      <c r="J58" s="1169"/>
      <c r="K58" s="1169"/>
      <c r="L58" s="1169"/>
      <c r="M58" s="1169"/>
      <c r="N58" s="1169"/>
      <c r="O58" s="1170"/>
    </row>
    <row r="59" spans="1:15" x14ac:dyDescent="0.25">
      <c r="A59" s="1162" t="s">
        <v>75</v>
      </c>
      <c r="B59" s="1163"/>
      <c r="C59" s="1163"/>
      <c r="D59" s="1163"/>
      <c r="E59" s="1163"/>
      <c r="F59" s="1164"/>
      <c r="G59" s="1162" t="s">
        <v>76</v>
      </c>
      <c r="H59" s="1163"/>
      <c r="I59" s="1163"/>
      <c r="J59" s="1163"/>
      <c r="K59" s="1163"/>
      <c r="L59" s="1163"/>
      <c r="M59" s="1163"/>
      <c r="N59" s="1163"/>
      <c r="O59" s="1164"/>
    </row>
    <row r="60" spans="1:15" x14ac:dyDescent="0.25">
      <c r="A60" s="1179" t="s">
        <v>1319</v>
      </c>
      <c r="B60" s="1180"/>
      <c r="C60" s="1180"/>
      <c r="D60" s="1180"/>
      <c r="E60" s="1180"/>
      <c r="F60" s="1181"/>
      <c r="G60" s="1179" t="s">
        <v>1320</v>
      </c>
      <c r="H60" s="1180"/>
      <c r="I60" s="1180"/>
      <c r="J60" s="1180"/>
      <c r="K60" s="1180"/>
      <c r="L60" s="1180"/>
      <c r="M60" s="1180"/>
      <c r="N60" s="1180"/>
      <c r="O60" s="1181"/>
    </row>
    <row r="61" spans="1:15" x14ac:dyDescent="0.25">
      <c r="A61" s="1182"/>
      <c r="B61" s="1183"/>
      <c r="C61" s="1183"/>
      <c r="D61" s="1183"/>
      <c r="E61" s="1183"/>
      <c r="F61" s="1184"/>
      <c r="G61" s="1182"/>
      <c r="H61" s="1183"/>
      <c r="I61" s="1183"/>
      <c r="J61" s="1183"/>
      <c r="K61" s="1183"/>
      <c r="L61" s="1183"/>
      <c r="M61" s="1183"/>
      <c r="N61" s="1183"/>
      <c r="O61" s="1184"/>
    </row>
    <row r="62" spans="1:15" x14ac:dyDescent="0.25">
      <c r="A62" s="652"/>
      <c r="B62" s="653"/>
      <c r="C62" s="659"/>
      <c r="D62" s="659"/>
      <c r="E62" s="659"/>
      <c r="F62" s="659"/>
      <c r="G62" s="659"/>
      <c r="H62" s="659"/>
      <c r="I62" s="659"/>
      <c r="J62" s="659"/>
      <c r="K62" s="659"/>
      <c r="L62" s="659"/>
      <c r="M62" s="659"/>
      <c r="N62" s="659"/>
      <c r="O62" s="652"/>
    </row>
    <row r="63" spans="1:15" x14ac:dyDescent="0.25">
      <c r="A63" s="1177"/>
      <c r="B63" s="1177"/>
      <c r="C63" s="1178"/>
      <c r="D63" s="667" t="s">
        <v>78</v>
      </c>
      <c r="E63" s="667" t="s">
        <v>79</v>
      </c>
      <c r="F63" s="667" t="s">
        <v>80</v>
      </c>
      <c r="G63" s="667" t="s">
        <v>81</v>
      </c>
      <c r="H63" s="667" t="s">
        <v>82</v>
      </c>
      <c r="I63" s="667" t="s">
        <v>83</v>
      </c>
      <c r="J63" s="667" t="s">
        <v>84</v>
      </c>
      <c r="K63" s="667" t="s">
        <v>85</v>
      </c>
      <c r="L63" s="667" t="s">
        <v>86</v>
      </c>
      <c r="M63" s="667" t="s">
        <v>87</v>
      </c>
      <c r="N63" s="667" t="s">
        <v>88</v>
      </c>
      <c r="O63" s="667" t="s">
        <v>89</v>
      </c>
    </row>
    <row r="64" spans="1:15" x14ac:dyDescent="0.25">
      <c r="A64" s="1174" t="s">
        <v>90</v>
      </c>
      <c r="B64" s="1175"/>
      <c r="C64" s="1176"/>
      <c r="D64" s="675">
        <v>0.7</v>
      </c>
      <c r="E64" s="675">
        <v>0.7</v>
      </c>
      <c r="F64" s="675">
        <v>0.7</v>
      </c>
      <c r="G64" s="675">
        <v>0.7</v>
      </c>
      <c r="H64" s="675">
        <v>0.7</v>
      </c>
      <c r="I64" s="675">
        <v>0.7</v>
      </c>
      <c r="J64" s="675">
        <v>0.7</v>
      </c>
      <c r="K64" s="675">
        <v>0.7</v>
      </c>
      <c r="L64" s="675">
        <v>0.7</v>
      </c>
      <c r="M64" s="675">
        <v>0.7</v>
      </c>
      <c r="N64" s="675">
        <v>0.7</v>
      </c>
      <c r="O64" s="675">
        <v>0.7</v>
      </c>
    </row>
    <row r="65" spans="1:15" x14ac:dyDescent="0.25">
      <c r="A65" s="1171" t="s">
        <v>91</v>
      </c>
      <c r="B65" s="1172"/>
      <c r="C65" s="1173"/>
      <c r="D65" s="679">
        <v>97.56</v>
      </c>
      <c r="E65" s="679">
        <v>100</v>
      </c>
      <c r="F65" s="679">
        <v>33.33</v>
      </c>
      <c r="G65" s="679">
        <v>0</v>
      </c>
      <c r="H65" s="679">
        <v>0</v>
      </c>
      <c r="I65" s="679">
        <v>22.22</v>
      </c>
      <c r="J65" s="679">
        <v>50</v>
      </c>
      <c r="K65" s="679">
        <v>76.92</v>
      </c>
      <c r="L65" s="670"/>
      <c r="M65" s="670"/>
      <c r="N65" s="670"/>
      <c r="O65" s="670"/>
    </row>
  </sheetData>
  <sheetProtection password="E09B" sheet="1" objects="1" scenarios="1" selectLockedCells="1" selectUnlockedCells="1"/>
  <mergeCells count="88">
    <mergeCell ref="B6:O6"/>
    <mergeCell ref="E15:H15"/>
    <mergeCell ref="L15:N15"/>
    <mergeCell ref="E16:H16"/>
    <mergeCell ref="L16:N16"/>
    <mergeCell ref="B1:O1"/>
    <mergeCell ref="B2:O2"/>
    <mergeCell ref="B3:O3"/>
    <mergeCell ref="B4:O4"/>
    <mergeCell ref="B5:O5"/>
    <mergeCell ref="F21:G21"/>
    <mergeCell ref="H21:I21"/>
    <mergeCell ref="K21:L21"/>
    <mergeCell ref="M21:O21"/>
    <mergeCell ref="B11:J11"/>
    <mergeCell ref="K11:N11"/>
    <mergeCell ref="B13:O13"/>
    <mergeCell ref="A16:D19"/>
    <mergeCell ref="J16:K19"/>
    <mergeCell ref="E17:H17"/>
    <mergeCell ref="E19:H19"/>
    <mergeCell ref="L17:N17"/>
    <mergeCell ref="L19:N19"/>
    <mergeCell ref="E18:H18"/>
    <mergeCell ref="L18:N18"/>
    <mergeCell ref="F22:G22"/>
    <mergeCell ref="H22:I22"/>
    <mergeCell ref="K22:L22"/>
    <mergeCell ref="M22:O22"/>
    <mergeCell ref="A23:B23"/>
    <mergeCell ref="C23:G23"/>
    <mergeCell ref="H23:J23"/>
    <mergeCell ref="K23:O23"/>
    <mergeCell ref="A24:F24"/>
    <mergeCell ref="G24:O24"/>
    <mergeCell ref="A25:F27"/>
    <mergeCell ref="G25:O27"/>
    <mergeCell ref="A28:F28"/>
    <mergeCell ref="G28:O28"/>
    <mergeCell ref="L48:N48"/>
    <mergeCell ref="L49:N49"/>
    <mergeCell ref="B42:O42"/>
    <mergeCell ref="A45:D51"/>
    <mergeCell ref="J45:K51"/>
    <mergeCell ref="E48:I48"/>
    <mergeCell ref="E49:I49"/>
    <mergeCell ref="E50:I50"/>
    <mergeCell ref="E51:I51"/>
    <mergeCell ref="E45:H45"/>
    <mergeCell ref="L50:N50"/>
    <mergeCell ref="L51:N51"/>
    <mergeCell ref="A29:F30"/>
    <mergeCell ref="G29:O30"/>
    <mergeCell ref="E46:H46"/>
    <mergeCell ref="E47:H47"/>
    <mergeCell ref="E44:H44"/>
    <mergeCell ref="L44:N44"/>
    <mergeCell ref="L45:N45"/>
    <mergeCell ref="L46:N46"/>
    <mergeCell ref="L47:N47"/>
    <mergeCell ref="D32:O32"/>
    <mergeCell ref="A34:C34"/>
    <mergeCell ref="A35:C35"/>
    <mergeCell ref="B40:J40"/>
    <mergeCell ref="K40:N40"/>
    <mergeCell ref="C55:G55"/>
    <mergeCell ref="A55:B55"/>
    <mergeCell ref="K53:L53"/>
    <mergeCell ref="H53:I53"/>
    <mergeCell ref="F53:G53"/>
    <mergeCell ref="K55:O55"/>
    <mergeCell ref="H55:J55"/>
    <mergeCell ref="M53:O53"/>
    <mergeCell ref="F54:G54"/>
    <mergeCell ref="H54:I54"/>
    <mergeCell ref="K54:L54"/>
    <mergeCell ref="M54:O54"/>
    <mergeCell ref="A65:C65"/>
    <mergeCell ref="A64:C64"/>
    <mergeCell ref="A63:C63"/>
    <mergeCell ref="G60:O61"/>
    <mergeCell ref="A60:F61"/>
    <mergeCell ref="G59:O59"/>
    <mergeCell ref="A59:F59"/>
    <mergeCell ref="G57:O58"/>
    <mergeCell ref="A57:F58"/>
    <mergeCell ref="G56:O56"/>
    <mergeCell ref="A56:F5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0"/>
  <sheetViews>
    <sheetView topLeftCell="A7" workbookViewId="0">
      <selection activeCell="E22" sqref="E22"/>
    </sheetView>
  </sheetViews>
  <sheetFormatPr baseColWidth="10" defaultRowHeight="15" x14ac:dyDescent="0.25"/>
  <sheetData>
    <row r="1" spans="1:15" ht="38.25" x14ac:dyDescent="0.25">
      <c r="A1" s="488" t="s">
        <v>245</v>
      </c>
      <c r="B1" s="1236" t="s">
        <v>1091</v>
      </c>
      <c r="C1" s="1237"/>
      <c r="D1" s="1237"/>
      <c r="E1" s="1237"/>
      <c r="F1" s="1237"/>
      <c r="G1" s="1237"/>
      <c r="H1" s="1237"/>
      <c r="I1" s="1237"/>
      <c r="J1" s="1237"/>
      <c r="K1" s="1237"/>
      <c r="L1" s="1237"/>
      <c r="M1" s="1237"/>
      <c r="N1" s="1237"/>
      <c r="O1" s="1238"/>
    </row>
    <row r="2" spans="1:15" x14ac:dyDescent="0.25">
      <c r="A2" s="488" t="s">
        <v>247</v>
      </c>
      <c r="B2" s="1316" t="s">
        <v>1092</v>
      </c>
      <c r="C2" s="1317"/>
      <c r="D2" s="1317"/>
      <c r="E2" s="1317"/>
      <c r="F2" s="1317"/>
      <c r="G2" s="1317"/>
      <c r="H2" s="1317"/>
      <c r="I2" s="1317"/>
      <c r="J2" s="1317"/>
      <c r="K2" s="1317"/>
      <c r="L2" s="1317"/>
      <c r="M2" s="1317"/>
      <c r="N2" s="1317"/>
      <c r="O2" s="1318"/>
    </row>
    <row r="3" spans="1:15" x14ac:dyDescent="0.25">
      <c r="A3" s="488" t="s">
        <v>2</v>
      </c>
      <c r="B3" s="1319" t="s">
        <v>1093</v>
      </c>
      <c r="C3" s="1320"/>
      <c r="D3" s="1320"/>
      <c r="E3" s="1320"/>
      <c r="F3" s="1320"/>
      <c r="G3" s="1320"/>
      <c r="H3" s="1320"/>
      <c r="I3" s="1320"/>
      <c r="J3" s="1320"/>
      <c r="K3" s="1320"/>
      <c r="L3" s="1320"/>
      <c r="M3" s="1320"/>
      <c r="N3" s="1320"/>
      <c r="O3" s="1321"/>
    </row>
    <row r="4" spans="1:15" x14ac:dyDescent="0.25">
      <c r="A4" s="488" t="s">
        <v>250</v>
      </c>
      <c r="B4" s="1245" t="s">
        <v>1094</v>
      </c>
      <c r="C4" s="1246"/>
      <c r="D4" s="1246"/>
      <c r="E4" s="1246"/>
      <c r="F4" s="1246"/>
      <c r="G4" s="1246"/>
      <c r="H4" s="1246"/>
      <c r="I4" s="1246"/>
      <c r="J4" s="1246"/>
      <c r="K4" s="1246"/>
      <c r="L4" s="1246"/>
      <c r="M4" s="1246"/>
      <c r="N4" s="1246"/>
      <c r="O4" s="1247"/>
    </row>
    <row r="5" spans="1:15" x14ac:dyDescent="0.25">
      <c r="A5" s="489" t="s">
        <v>5</v>
      </c>
      <c r="B5" s="1245" t="s">
        <v>251</v>
      </c>
      <c r="C5" s="1246"/>
      <c r="D5" s="1246"/>
      <c r="E5" s="1246"/>
      <c r="F5" s="1246"/>
      <c r="G5" s="1246"/>
      <c r="H5" s="1246"/>
      <c r="I5" s="1246"/>
      <c r="J5" s="1246"/>
      <c r="K5" s="1246"/>
      <c r="L5" s="1246"/>
      <c r="M5" s="1246"/>
      <c r="N5" s="1246"/>
      <c r="O5" s="1247"/>
    </row>
    <row r="6" spans="1:15" x14ac:dyDescent="0.25">
      <c r="A6" s="489" t="s">
        <v>199</v>
      </c>
      <c r="B6" s="1245" t="s">
        <v>1095</v>
      </c>
      <c r="C6" s="1246"/>
      <c r="D6" s="1246"/>
      <c r="E6" s="1246"/>
      <c r="F6" s="1246"/>
      <c r="G6" s="1246"/>
      <c r="H6" s="1246"/>
      <c r="I6" s="1246"/>
      <c r="J6" s="1246"/>
      <c r="K6" s="1246"/>
      <c r="L6" s="1246"/>
      <c r="M6" s="1246"/>
      <c r="N6" s="1246"/>
      <c r="O6" s="1247"/>
    </row>
    <row r="7" spans="1:15" x14ac:dyDescent="0.25">
      <c r="A7" s="490"/>
      <c r="B7" s="491"/>
      <c r="C7" s="491"/>
      <c r="D7" s="491"/>
      <c r="E7" s="491"/>
      <c r="F7" s="491"/>
      <c r="G7" s="491"/>
      <c r="H7" s="491"/>
      <c r="I7" s="491"/>
      <c r="J7" s="491"/>
      <c r="K7" s="491"/>
      <c r="L7" s="491"/>
      <c r="M7" s="491"/>
      <c r="N7" s="491"/>
      <c r="O7" s="491"/>
    </row>
    <row r="8" spans="1:15" x14ac:dyDescent="0.25">
      <c r="A8" s="490"/>
      <c r="B8" s="491"/>
      <c r="C8" s="491"/>
      <c r="D8" s="491"/>
      <c r="E8" s="491"/>
      <c r="F8" s="491"/>
      <c r="G8" s="491"/>
      <c r="H8" s="491"/>
      <c r="I8" s="491"/>
      <c r="J8" s="491"/>
      <c r="K8" s="491"/>
      <c r="L8" s="491"/>
      <c r="M8" s="491"/>
      <c r="N8" s="491"/>
      <c r="O8" s="491"/>
    </row>
    <row r="9" spans="1:15" x14ac:dyDescent="0.25">
      <c r="A9" s="490"/>
      <c r="B9" s="491"/>
      <c r="C9" s="491"/>
      <c r="D9" s="491"/>
      <c r="E9" s="491"/>
      <c r="F9" s="491"/>
      <c r="G9" s="491"/>
      <c r="H9" s="491"/>
      <c r="I9" s="491"/>
      <c r="J9" s="491"/>
      <c r="K9" s="491"/>
      <c r="L9" s="491"/>
      <c r="M9" s="491"/>
      <c r="N9" s="491"/>
      <c r="O9" s="491"/>
    </row>
    <row r="10" spans="1:15" x14ac:dyDescent="0.25">
      <c r="A10" s="492"/>
      <c r="B10" s="493"/>
      <c r="C10" s="494"/>
      <c r="D10" s="494"/>
      <c r="E10" s="494"/>
      <c r="F10" s="494"/>
      <c r="G10" s="494"/>
      <c r="H10" s="494"/>
      <c r="I10" s="494"/>
      <c r="J10" s="494"/>
      <c r="K10" s="494"/>
      <c r="L10" s="495"/>
      <c r="M10" s="495"/>
      <c r="N10" s="495"/>
      <c r="O10" s="492"/>
    </row>
    <row r="11" spans="1:15" x14ac:dyDescent="0.25">
      <c r="A11" s="496" t="s">
        <v>9</v>
      </c>
      <c r="B11" s="1218" t="s">
        <v>1096</v>
      </c>
      <c r="C11" s="1219"/>
      <c r="D11" s="1219"/>
      <c r="E11" s="1219"/>
      <c r="F11" s="1219"/>
      <c r="G11" s="1219"/>
      <c r="H11" s="1219"/>
      <c r="I11" s="1219"/>
      <c r="J11" s="1220"/>
      <c r="K11" s="1221" t="s">
        <v>11</v>
      </c>
      <c r="L11" s="1221"/>
      <c r="M11" s="1221"/>
      <c r="N11" s="1221"/>
      <c r="O11" s="497">
        <v>0.1</v>
      </c>
    </row>
    <row r="12" spans="1:15" x14ac:dyDescent="0.25">
      <c r="A12" s="498"/>
      <c r="B12" s="499"/>
      <c r="C12" s="500"/>
      <c r="D12" s="500"/>
      <c r="E12" s="500"/>
      <c r="F12" s="500"/>
      <c r="G12" s="500"/>
      <c r="H12" s="500"/>
      <c r="I12" s="500"/>
      <c r="J12" s="500"/>
      <c r="K12" s="500"/>
      <c r="L12" s="500"/>
      <c r="M12" s="500"/>
      <c r="N12" s="500"/>
      <c r="O12" s="498"/>
    </row>
    <row r="13" spans="1:15" ht="25.5" x14ac:dyDescent="0.25">
      <c r="A13" s="501" t="s">
        <v>202</v>
      </c>
      <c r="B13" s="1266"/>
      <c r="C13" s="1267"/>
      <c r="D13" s="1267"/>
      <c r="E13" s="1267"/>
      <c r="F13" s="1267"/>
      <c r="G13" s="1267"/>
      <c r="H13" s="1267"/>
      <c r="I13" s="1267"/>
      <c r="J13" s="1267"/>
      <c r="K13" s="1267"/>
      <c r="L13" s="1267"/>
      <c r="M13" s="1267"/>
      <c r="N13" s="1267"/>
      <c r="O13" s="1268"/>
    </row>
    <row r="14" spans="1:15" x14ac:dyDescent="0.25">
      <c r="A14" s="498"/>
      <c r="B14" s="499"/>
      <c r="C14" s="500"/>
      <c r="D14" s="500"/>
      <c r="E14" s="500"/>
      <c r="F14" s="500"/>
      <c r="G14" s="500"/>
      <c r="H14" s="500"/>
      <c r="I14" s="500"/>
      <c r="J14" s="500"/>
      <c r="K14" s="500"/>
      <c r="L14" s="500"/>
      <c r="M14" s="500"/>
      <c r="N14" s="500"/>
      <c r="O14" s="498"/>
    </row>
    <row r="15" spans="1:15" x14ac:dyDescent="0.25">
      <c r="A15" s="498"/>
      <c r="B15" s="499"/>
      <c r="C15" s="500"/>
      <c r="D15" s="500"/>
      <c r="E15" s="1210" t="s">
        <v>14</v>
      </c>
      <c r="F15" s="1210"/>
      <c r="G15" s="1210"/>
      <c r="H15" s="1210"/>
      <c r="I15" s="502" t="s">
        <v>15</v>
      </c>
      <c r="J15" s="500"/>
      <c r="K15" s="500"/>
      <c r="L15" s="1210" t="s">
        <v>16</v>
      </c>
      <c r="M15" s="1210"/>
      <c r="N15" s="1210"/>
      <c r="O15" s="502" t="s">
        <v>15</v>
      </c>
    </row>
    <row r="16" spans="1:15" x14ac:dyDescent="0.25">
      <c r="A16" s="1274" t="s">
        <v>17</v>
      </c>
      <c r="B16" s="1274"/>
      <c r="C16" s="1274"/>
      <c r="D16" s="1274"/>
      <c r="E16" s="1306" t="s">
        <v>1097</v>
      </c>
      <c r="F16" s="1306"/>
      <c r="G16" s="1306"/>
      <c r="H16" s="1306"/>
      <c r="I16" s="503">
        <v>10</v>
      </c>
      <c r="J16" s="1308" t="s">
        <v>19</v>
      </c>
      <c r="K16" s="1309"/>
      <c r="L16" s="1273" t="s">
        <v>1098</v>
      </c>
      <c r="M16" s="1273"/>
      <c r="N16" s="1273"/>
      <c r="O16" s="504">
        <v>100</v>
      </c>
    </row>
    <row r="17" spans="1:15" x14ac:dyDescent="0.25">
      <c r="A17" s="1274"/>
      <c r="B17" s="1274"/>
      <c r="C17" s="1274"/>
      <c r="D17" s="1274"/>
      <c r="E17" s="1314" t="s">
        <v>1099</v>
      </c>
      <c r="F17" s="1315"/>
      <c r="G17" s="1315"/>
      <c r="H17" s="1315"/>
      <c r="I17" s="503">
        <v>60</v>
      </c>
      <c r="J17" s="1310"/>
      <c r="K17" s="1311"/>
      <c r="L17" s="1305" t="s">
        <v>1100</v>
      </c>
      <c r="M17" s="1305"/>
      <c r="N17" s="1305"/>
      <c r="O17" s="505">
        <v>100</v>
      </c>
    </row>
    <row r="18" spans="1:15" x14ac:dyDescent="0.25">
      <c r="A18" s="1274"/>
      <c r="B18" s="1274"/>
      <c r="C18" s="1274"/>
      <c r="D18" s="1274"/>
      <c r="E18" s="1306"/>
      <c r="F18" s="1306"/>
      <c r="G18" s="1306"/>
      <c r="H18" s="1306"/>
      <c r="I18" s="503"/>
      <c r="J18" s="1310"/>
      <c r="K18" s="1311"/>
      <c r="L18" s="1273" t="s">
        <v>1101</v>
      </c>
      <c r="M18" s="1273"/>
      <c r="N18" s="1273"/>
      <c r="O18" s="506">
        <v>80</v>
      </c>
    </row>
    <row r="19" spans="1:15" x14ac:dyDescent="0.25">
      <c r="A19" s="1274"/>
      <c r="B19" s="1274"/>
      <c r="C19" s="1274"/>
      <c r="D19" s="1274"/>
      <c r="E19" s="1306"/>
      <c r="F19" s="1306"/>
      <c r="G19" s="1306"/>
      <c r="H19" s="1306"/>
      <c r="I19" s="503"/>
      <c r="J19" s="1310"/>
      <c r="K19" s="1311"/>
      <c r="L19" s="1273" t="s">
        <v>1102</v>
      </c>
      <c r="M19" s="1273"/>
      <c r="N19" s="1273"/>
      <c r="O19" s="504">
        <v>80</v>
      </c>
    </row>
    <row r="20" spans="1:15" x14ac:dyDescent="0.25">
      <c r="A20" s="1274"/>
      <c r="B20" s="1274"/>
      <c r="C20" s="1274"/>
      <c r="D20" s="1274"/>
      <c r="E20" s="1306"/>
      <c r="F20" s="1306"/>
      <c r="G20" s="1306"/>
      <c r="H20" s="1306"/>
      <c r="I20" s="503"/>
      <c r="J20" s="1312"/>
      <c r="K20" s="1313"/>
      <c r="L20" s="1307" t="s">
        <v>1103</v>
      </c>
      <c r="M20" s="1307"/>
      <c r="N20" s="1307"/>
      <c r="O20" s="507">
        <v>100</v>
      </c>
    </row>
    <row r="21" spans="1:15" x14ac:dyDescent="0.25">
      <c r="A21" s="498"/>
      <c r="B21" s="499"/>
      <c r="C21" s="500"/>
      <c r="D21" s="500"/>
      <c r="E21" s="500"/>
      <c r="F21" s="500"/>
      <c r="G21" s="500"/>
      <c r="H21" s="500"/>
      <c r="I21" s="500"/>
      <c r="J21" s="500"/>
      <c r="K21" s="500"/>
      <c r="L21" s="500"/>
      <c r="M21" s="500"/>
      <c r="N21" s="500"/>
      <c r="O21" s="498"/>
    </row>
    <row r="22" spans="1:15" ht="25.5" x14ac:dyDescent="0.25">
      <c r="A22" s="508" t="s">
        <v>48</v>
      </c>
      <c r="B22" s="508" t="s">
        <v>49</v>
      </c>
      <c r="C22" s="508" t="s">
        <v>50</v>
      </c>
      <c r="D22" s="508" t="s">
        <v>51</v>
      </c>
      <c r="E22" s="508" t="s">
        <v>1024</v>
      </c>
      <c r="F22" s="1235" t="s">
        <v>53</v>
      </c>
      <c r="G22" s="1235"/>
      <c r="H22" s="1235" t="s">
        <v>54</v>
      </c>
      <c r="I22" s="1235"/>
      <c r="J22" s="508" t="s">
        <v>55</v>
      </c>
      <c r="K22" s="1235" t="s">
        <v>56</v>
      </c>
      <c r="L22" s="1235"/>
      <c r="M22" s="1196" t="s">
        <v>57</v>
      </c>
      <c r="N22" s="1197"/>
      <c r="O22" s="1198"/>
    </row>
    <row r="23" spans="1:15" ht="76.5" x14ac:dyDescent="0.25">
      <c r="A23" s="509" t="s">
        <v>58</v>
      </c>
      <c r="B23" s="510">
        <v>40</v>
      </c>
      <c r="C23" s="457" t="s">
        <v>1104</v>
      </c>
      <c r="D23" s="457" t="s">
        <v>262</v>
      </c>
      <c r="E23" s="457" t="s">
        <v>601</v>
      </c>
      <c r="F23" s="1260" t="s">
        <v>1105</v>
      </c>
      <c r="G23" s="1260"/>
      <c r="H23" s="1201" t="s">
        <v>95</v>
      </c>
      <c r="I23" s="1202"/>
      <c r="J23" s="511">
        <v>100</v>
      </c>
      <c r="K23" s="1232" t="s">
        <v>1106</v>
      </c>
      <c r="L23" s="1232"/>
      <c r="M23" s="1226" t="s">
        <v>1093</v>
      </c>
      <c r="N23" s="1226"/>
      <c r="O23" s="1226"/>
    </row>
    <row r="24" spans="1:15" x14ac:dyDescent="0.25">
      <c r="A24" s="1188" t="s">
        <v>67</v>
      </c>
      <c r="B24" s="1189"/>
      <c r="C24" s="1185" t="s">
        <v>1107</v>
      </c>
      <c r="D24" s="1186"/>
      <c r="E24" s="1186"/>
      <c r="F24" s="1186"/>
      <c r="G24" s="1187"/>
      <c r="H24" s="1193" t="s">
        <v>69</v>
      </c>
      <c r="I24" s="1233"/>
      <c r="J24" s="1234"/>
      <c r="K24" s="1257" t="s">
        <v>1108</v>
      </c>
      <c r="L24" s="1258"/>
      <c r="M24" s="1258"/>
      <c r="N24" s="1258"/>
      <c r="O24" s="1259"/>
    </row>
    <row r="25" spans="1:15" x14ac:dyDescent="0.25">
      <c r="A25" s="1162" t="s">
        <v>71</v>
      </c>
      <c r="B25" s="1163"/>
      <c r="C25" s="1163"/>
      <c r="D25" s="1163"/>
      <c r="E25" s="1163"/>
      <c r="F25" s="1164"/>
      <c r="G25" s="1227" t="s">
        <v>72</v>
      </c>
      <c r="H25" s="1227"/>
      <c r="I25" s="1227"/>
      <c r="J25" s="1227"/>
      <c r="K25" s="1227"/>
      <c r="L25" s="1227"/>
      <c r="M25" s="1227"/>
      <c r="N25" s="1227"/>
      <c r="O25" s="1227"/>
    </row>
    <row r="26" spans="1:15" x14ac:dyDescent="0.25">
      <c r="A26" s="1300" t="s">
        <v>1109</v>
      </c>
      <c r="B26" s="1301"/>
      <c r="C26" s="1301"/>
      <c r="D26" s="1301"/>
      <c r="E26" s="1301"/>
      <c r="F26" s="1301"/>
      <c r="G26" s="1304" t="s">
        <v>1110</v>
      </c>
      <c r="H26" s="1304"/>
      <c r="I26" s="1304"/>
      <c r="J26" s="1304"/>
      <c r="K26" s="1304"/>
      <c r="L26" s="1304"/>
      <c r="M26" s="1304"/>
      <c r="N26" s="1304"/>
      <c r="O26" s="1304"/>
    </row>
    <row r="27" spans="1:15" x14ac:dyDescent="0.25">
      <c r="A27" s="1302"/>
      <c r="B27" s="1303"/>
      <c r="C27" s="1303"/>
      <c r="D27" s="1303"/>
      <c r="E27" s="1303"/>
      <c r="F27" s="1303"/>
      <c r="G27" s="1304"/>
      <c r="H27" s="1304"/>
      <c r="I27" s="1304"/>
      <c r="J27" s="1304"/>
      <c r="K27" s="1304"/>
      <c r="L27" s="1304"/>
      <c r="M27" s="1304"/>
      <c r="N27" s="1304"/>
      <c r="O27" s="1304"/>
    </row>
    <row r="28" spans="1:15" x14ac:dyDescent="0.25">
      <c r="A28" s="1162" t="s">
        <v>75</v>
      </c>
      <c r="B28" s="1163"/>
      <c r="C28" s="1163"/>
      <c r="D28" s="1163"/>
      <c r="E28" s="1163"/>
      <c r="F28" s="1163"/>
      <c r="G28" s="1227" t="s">
        <v>76</v>
      </c>
      <c r="H28" s="1227"/>
      <c r="I28" s="1227"/>
      <c r="J28" s="1227"/>
      <c r="K28" s="1227"/>
      <c r="L28" s="1227"/>
      <c r="M28" s="1227"/>
      <c r="N28" s="1227"/>
      <c r="O28" s="1227"/>
    </row>
    <row r="29" spans="1:15" x14ac:dyDescent="0.25">
      <c r="A29" s="1208" t="s">
        <v>1111</v>
      </c>
      <c r="B29" s="1208"/>
      <c r="C29" s="1208"/>
      <c r="D29" s="1208"/>
      <c r="E29" s="1208"/>
      <c r="F29" s="1208"/>
      <c r="G29" s="1208" t="s">
        <v>1112</v>
      </c>
      <c r="H29" s="1208"/>
      <c r="I29" s="1208"/>
      <c r="J29" s="1208"/>
      <c r="K29" s="1208"/>
      <c r="L29" s="1208"/>
      <c r="M29" s="1208"/>
      <c r="N29" s="1208"/>
      <c r="O29" s="1208"/>
    </row>
    <row r="30" spans="1:15" x14ac:dyDescent="0.25">
      <c r="A30" s="1208"/>
      <c r="B30" s="1208"/>
      <c r="C30" s="1208"/>
      <c r="D30" s="1208"/>
      <c r="E30" s="1208"/>
      <c r="F30" s="1208"/>
      <c r="G30" s="1208"/>
      <c r="H30" s="1208"/>
      <c r="I30" s="1208"/>
      <c r="J30" s="1208"/>
      <c r="K30" s="1208"/>
      <c r="L30" s="1208"/>
      <c r="M30" s="1208"/>
      <c r="N30" s="1208"/>
      <c r="O30" s="1208"/>
    </row>
    <row r="31" spans="1:15" x14ac:dyDescent="0.25">
      <c r="A31" s="492"/>
      <c r="B31" s="493"/>
      <c r="C31" s="499"/>
      <c r="D31" s="499"/>
      <c r="E31" s="499"/>
      <c r="F31" s="499"/>
      <c r="G31" s="499"/>
      <c r="H31" s="499"/>
      <c r="I31" s="499"/>
      <c r="J31" s="499"/>
      <c r="K31" s="499"/>
      <c r="L31" s="499"/>
      <c r="M31" s="499"/>
      <c r="N31" s="499"/>
      <c r="O31" s="492"/>
    </row>
    <row r="32" spans="1:15" x14ac:dyDescent="0.25">
      <c r="A32" s="499"/>
      <c r="B32" s="499"/>
      <c r="C32" s="492"/>
      <c r="D32" s="1261" t="s">
        <v>77</v>
      </c>
      <c r="E32" s="1262"/>
      <c r="F32" s="1262"/>
      <c r="G32" s="1262"/>
      <c r="H32" s="1262"/>
      <c r="I32" s="1262"/>
      <c r="J32" s="1262"/>
      <c r="K32" s="1262"/>
      <c r="L32" s="1262"/>
      <c r="M32" s="1262"/>
      <c r="N32" s="1262"/>
      <c r="O32" s="1263"/>
    </row>
    <row r="33" spans="1:15" x14ac:dyDescent="0.25">
      <c r="A33" s="492"/>
      <c r="B33" s="493"/>
      <c r="C33" s="499"/>
      <c r="D33" s="512" t="s">
        <v>78</v>
      </c>
      <c r="E33" s="512" t="s">
        <v>79</v>
      </c>
      <c r="F33" s="512" t="s">
        <v>80</v>
      </c>
      <c r="G33" s="512" t="s">
        <v>81</v>
      </c>
      <c r="H33" s="512" t="s">
        <v>82</v>
      </c>
      <c r="I33" s="512" t="s">
        <v>83</v>
      </c>
      <c r="J33" s="512" t="s">
        <v>84</v>
      </c>
      <c r="K33" s="512" t="s">
        <v>85</v>
      </c>
      <c r="L33" s="512" t="s">
        <v>86</v>
      </c>
      <c r="M33" s="512" t="s">
        <v>87</v>
      </c>
      <c r="N33" s="512" t="s">
        <v>88</v>
      </c>
      <c r="O33" s="512" t="s">
        <v>89</v>
      </c>
    </row>
    <row r="34" spans="1:15" x14ac:dyDescent="0.25">
      <c r="A34" s="1264" t="s">
        <v>90</v>
      </c>
      <c r="B34" s="1264"/>
      <c r="C34" s="1264"/>
      <c r="D34" s="513"/>
      <c r="E34" s="513"/>
      <c r="F34" s="513"/>
      <c r="G34" s="513"/>
      <c r="H34" s="513"/>
      <c r="I34" s="514">
        <v>40</v>
      </c>
      <c r="J34" s="513"/>
      <c r="K34" s="513"/>
      <c r="L34" s="513"/>
      <c r="M34" s="513"/>
      <c r="N34" s="513"/>
      <c r="O34" s="514">
        <v>100</v>
      </c>
    </row>
    <row r="35" spans="1:15" x14ac:dyDescent="0.25">
      <c r="A35" s="1265" t="s">
        <v>91</v>
      </c>
      <c r="B35" s="1265"/>
      <c r="C35" s="1265"/>
      <c r="D35" s="515"/>
      <c r="E35" s="515"/>
      <c r="F35" s="515"/>
      <c r="G35" s="515"/>
      <c r="H35" s="515"/>
      <c r="I35" s="515">
        <v>40</v>
      </c>
      <c r="J35" s="515"/>
      <c r="K35" s="515"/>
      <c r="L35" s="515"/>
      <c r="M35" s="515"/>
      <c r="N35" s="515"/>
      <c r="O35" s="515"/>
    </row>
    <row r="36" spans="1:15" x14ac:dyDescent="0.25">
      <c r="A36" s="492"/>
      <c r="B36" s="493"/>
      <c r="C36" s="494"/>
      <c r="D36" s="494"/>
      <c r="E36" s="494"/>
      <c r="F36" s="494"/>
      <c r="G36" s="494"/>
      <c r="H36" s="494"/>
      <c r="I36" s="494"/>
      <c r="J36" s="494"/>
      <c r="K36" s="494"/>
      <c r="L36" s="495"/>
      <c r="M36" s="495"/>
      <c r="N36" s="495"/>
      <c r="O36" s="492"/>
    </row>
    <row r="37" spans="1:15" x14ac:dyDescent="0.25">
      <c r="A37" s="492"/>
      <c r="B37" s="493"/>
      <c r="C37" s="494"/>
      <c r="D37" s="494"/>
      <c r="E37" s="494"/>
      <c r="F37" s="494"/>
      <c r="G37" s="494"/>
      <c r="H37" s="494"/>
      <c r="I37" s="494"/>
      <c r="J37" s="494"/>
      <c r="K37" s="494"/>
      <c r="L37" s="495"/>
      <c r="M37" s="495"/>
      <c r="N37" s="495"/>
      <c r="O37" s="492"/>
    </row>
    <row r="38" spans="1:15" ht="25.5" x14ac:dyDescent="0.25">
      <c r="A38" s="501" t="s">
        <v>202</v>
      </c>
      <c r="B38" s="1266"/>
      <c r="C38" s="1267"/>
      <c r="D38" s="1267"/>
      <c r="E38" s="1267"/>
      <c r="F38" s="1267"/>
      <c r="G38" s="1267"/>
      <c r="H38" s="1267"/>
      <c r="I38" s="1267"/>
      <c r="J38" s="1267"/>
      <c r="K38" s="1267"/>
      <c r="L38" s="1267"/>
      <c r="M38" s="1267"/>
      <c r="N38" s="1267"/>
      <c r="O38" s="1268"/>
    </row>
    <row r="39" spans="1:15" x14ac:dyDescent="0.25">
      <c r="A39" s="492"/>
      <c r="B39" s="493"/>
      <c r="C39" s="494"/>
      <c r="D39" s="494"/>
      <c r="E39" s="494"/>
      <c r="F39" s="494"/>
      <c r="G39" s="494"/>
      <c r="H39" s="494"/>
      <c r="I39" s="494"/>
      <c r="J39" s="494"/>
      <c r="K39" s="494"/>
      <c r="L39" s="495"/>
      <c r="M39" s="495"/>
      <c r="N39" s="495"/>
      <c r="O39" s="492"/>
    </row>
    <row r="40" spans="1:15" ht="25.5" x14ac:dyDescent="0.25">
      <c r="A40" s="508" t="s">
        <v>48</v>
      </c>
      <c r="B40" s="508" t="s">
        <v>49</v>
      </c>
      <c r="C40" s="508" t="s">
        <v>50</v>
      </c>
      <c r="D40" s="508" t="s">
        <v>51</v>
      </c>
      <c r="E40" s="508" t="s">
        <v>1024</v>
      </c>
      <c r="F40" s="1235" t="s">
        <v>53</v>
      </c>
      <c r="G40" s="1235"/>
      <c r="H40" s="1235" t="s">
        <v>54</v>
      </c>
      <c r="I40" s="1235"/>
      <c r="J40" s="508" t="s">
        <v>55</v>
      </c>
      <c r="K40" s="1235" t="s">
        <v>56</v>
      </c>
      <c r="L40" s="1235"/>
      <c r="M40" s="1196" t="s">
        <v>57</v>
      </c>
      <c r="N40" s="1197"/>
      <c r="O40" s="1198"/>
    </row>
    <row r="41" spans="1:15" ht="102" x14ac:dyDescent="0.25">
      <c r="A41" s="509" t="s">
        <v>92</v>
      </c>
      <c r="B41" s="510">
        <v>20</v>
      </c>
      <c r="C41" s="457" t="s">
        <v>1113</v>
      </c>
      <c r="D41" s="457" t="s">
        <v>262</v>
      </c>
      <c r="E41" s="457" t="s">
        <v>601</v>
      </c>
      <c r="F41" s="1260" t="s">
        <v>1114</v>
      </c>
      <c r="G41" s="1260"/>
      <c r="H41" s="1201" t="s">
        <v>290</v>
      </c>
      <c r="I41" s="1202"/>
      <c r="J41" s="511">
        <v>100</v>
      </c>
      <c r="K41" s="1232" t="s">
        <v>433</v>
      </c>
      <c r="L41" s="1232"/>
      <c r="M41" s="1226" t="s">
        <v>1099</v>
      </c>
      <c r="N41" s="1226"/>
      <c r="O41" s="1226"/>
    </row>
    <row r="42" spans="1:15" x14ac:dyDescent="0.25">
      <c r="A42" s="1188" t="s">
        <v>67</v>
      </c>
      <c r="B42" s="1189"/>
      <c r="C42" s="1185" t="s">
        <v>1115</v>
      </c>
      <c r="D42" s="1186"/>
      <c r="E42" s="1186"/>
      <c r="F42" s="1186"/>
      <c r="G42" s="1187"/>
      <c r="H42" s="1193" t="s">
        <v>98</v>
      </c>
      <c r="I42" s="1233"/>
      <c r="J42" s="1234"/>
      <c r="K42" s="1257" t="s">
        <v>1116</v>
      </c>
      <c r="L42" s="1258"/>
      <c r="M42" s="1258"/>
      <c r="N42" s="1258"/>
      <c r="O42" s="1259"/>
    </row>
    <row r="43" spans="1:15" x14ac:dyDescent="0.25">
      <c r="A43" s="1162" t="s">
        <v>71</v>
      </c>
      <c r="B43" s="1163"/>
      <c r="C43" s="1163"/>
      <c r="D43" s="1163"/>
      <c r="E43" s="1163"/>
      <c r="F43" s="1164"/>
      <c r="G43" s="1227" t="s">
        <v>72</v>
      </c>
      <c r="H43" s="1227"/>
      <c r="I43" s="1227"/>
      <c r="J43" s="1227"/>
      <c r="K43" s="1227"/>
      <c r="L43" s="1227"/>
      <c r="M43" s="1227"/>
      <c r="N43" s="1227"/>
      <c r="O43" s="1227"/>
    </row>
    <row r="44" spans="1:15" x14ac:dyDescent="0.25">
      <c r="A44" s="1300" t="s">
        <v>1117</v>
      </c>
      <c r="B44" s="1301"/>
      <c r="C44" s="1301"/>
      <c r="D44" s="1301"/>
      <c r="E44" s="1301"/>
      <c r="F44" s="1301"/>
      <c r="G44" s="1304" t="s">
        <v>1118</v>
      </c>
      <c r="H44" s="1304"/>
      <c r="I44" s="1304"/>
      <c r="J44" s="1304"/>
      <c r="K44" s="1304"/>
      <c r="L44" s="1304"/>
      <c r="M44" s="1304"/>
      <c r="N44" s="1304"/>
      <c r="O44" s="1304"/>
    </row>
    <row r="45" spans="1:15" x14ac:dyDescent="0.25">
      <c r="A45" s="1302"/>
      <c r="B45" s="1303"/>
      <c r="C45" s="1303"/>
      <c r="D45" s="1303"/>
      <c r="E45" s="1303"/>
      <c r="F45" s="1303"/>
      <c r="G45" s="1304"/>
      <c r="H45" s="1304"/>
      <c r="I45" s="1304"/>
      <c r="J45" s="1304"/>
      <c r="K45" s="1304"/>
      <c r="L45" s="1304"/>
      <c r="M45" s="1304"/>
      <c r="N45" s="1304"/>
      <c r="O45" s="1304"/>
    </row>
    <row r="46" spans="1:15" x14ac:dyDescent="0.25">
      <c r="A46" s="1162" t="s">
        <v>75</v>
      </c>
      <c r="B46" s="1163"/>
      <c r="C46" s="1163"/>
      <c r="D46" s="1163"/>
      <c r="E46" s="1163"/>
      <c r="F46" s="1163"/>
      <c r="G46" s="1227" t="s">
        <v>76</v>
      </c>
      <c r="H46" s="1227"/>
      <c r="I46" s="1227"/>
      <c r="J46" s="1227"/>
      <c r="K46" s="1227"/>
      <c r="L46" s="1227"/>
      <c r="M46" s="1227"/>
      <c r="N46" s="1227"/>
      <c r="O46" s="1227"/>
    </row>
    <row r="47" spans="1:15" x14ac:dyDescent="0.25">
      <c r="A47" s="1208" t="s">
        <v>1111</v>
      </c>
      <c r="B47" s="1208"/>
      <c r="C47" s="1208"/>
      <c r="D47" s="1208"/>
      <c r="E47" s="1208"/>
      <c r="F47" s="1208"/>
      <c r="G47" s="1208" t="s">
        <v>1112</v>
      </c>
      <c r="H47" s="1208"/>
      <c r="I47" s="1208"/>
      <c r="J47" s="1208"/>
      <c r="K47" s="1208"/>
      <c r="L47" s="1208"/>
      <c r="M47" s="1208"/>
      <c r="N47" s="1208"/>
      <c r="O47" s="1208"/>
    </row>
    <row r="48" spans="1:15" x14ac:dyDescent="0.25">
      <c r="A48" s="1208"/>
      <c r="B48" s="1208"/>
      <c r="C48" s="1208"/>
      <c r="D48" s="1208"/>
      <c r="E48" s="1208"/>
      <c r="F48" s="1208"/>
      <c r="G48" s="1208"/>
      <c r="H48" s="1208"/>
      <c r="I48" s="1208"/>
      <c r="J48" s="1208"/>
      <c r="K48" s="1208"/>
      <c r="L48" s="1208"/>
      <c r="M48" s="1208"/>
      <c r="N48" s="1208"/>
      <c r="O48" s="1208"/>
    </row>
    <row r="49" spans="1:15" x14ac:dyDescent="0.25">
      <c r="A49" s="492"/>
      <c r="B49" s="493"/>
      <c r="C49" s="499"/>
      <c r="D49" s="499"/>
      <c r="E49" s="499"/>
      <c r="F49" s="499"/>
      <c r="G49" s="499"/>
      <c r="H49" s="499"/>
      <c r="I49" s="499"/>
      <c r="J49" s="499"/>
      <c r="K49" s="499"/>
      <c r="L49" s="499"/>
      <c r="M49" s="499"/>
      <c r="N49" s="499"/>
      <c r="O49" s="492"/>
    </row>
    <row r="50" spans="1:15" x14ac:dyDescent="0.25">
      <c r="A50" s="516" t="s">
        <v>101</v>
      </c>
      <c r="B50" s="516" t="s">
        <v>49</v>
      </c>
      <c r="C50" s="517"/>
      <c r="D50" s="518" t="s">
        <v>78</v>
      </c>
      <c r="E50" s="518" t="s">
        <v>79</v>
      </c>
      <c r="F50" s="518" t="s">
        <v>80</v>
      </c>
      <c r="G50" s="518" t="s">
        <v>81</v>
      </c>
      <c r="H50" s="518" t="s">
        <v>82</v>
      </c>
      <c r="I50" s="518" t="s">
        <v>83</v>
      </c>
      <c r="J50" s="518" t="s">
        <v>84</v>
      </c>
      <c r="K50" s="518" t="s">
        <v>85</v>
      </c>
      <c r="L50" s="518" t="s">
        <v>86</v>
      </c>
      <c r="M50" s="518" t="s">
        <v>87</v>
      </c>
      <c r="N50" s="518" t="s">
        <v>88</v>
      </c>
      <c r="O50" s="518" t="s">
        <v>89</v>
      </c>
    </row>
    <row r="51" spans="1:15" x14ac:dyDescent="0.25">
      <c r="A51" s="1248" t="s">
        <v>1119</v>
      </c>
      <c r="B51" s="1298">
        <v>0.1</v>
      </c>
      <c r="C51" s="513" t="s">
        <v>90</v>
      </c>
      <c r="D51" s="514">
        <v>10</v>
      </c>
      <c r="E51" s="514">
        <v>30</v>
      </c>
      <c r="F51" s="514">
        <v>35</v>
      </c>
      <c r="G51" s="514">
        <v>40</v>
      </c>
      <c r="H51" s="514">
        <v>50</v>
      </c>
      <c r="I51" s="514">
        <v>60</v>
      </c>
      <c r="J51" s="514">
        <v>70</v>
      </c>
      <c r="K51" s="514">
        <v>80</v>
      </c>
      <c r="L51" s="514">
        <v>90</v>
      </c>
      <c r="M51" s="514">
        <v>100</v>
      </c>
      <c r="N51" s="514"/>
      <c r="O51" s="514"/>
    </row>
    <row r="52" spans="1:15" x14ac:dyDescent="0.25">
      <c r="A52" s="1248"/>
      <c r="B52" s="1298"/>
      <c r="C52" s="515" t="s">
        <v>91</v>
      </c>
      <c r="D52" s="519">
        <v>10</v>
      </c>
      <c r="E52" s="519">
        <v>30</v>
      </c>
      <c r="F52" s="519">
        <v>35</v>
      </c>
      <c r="G52" s="519">
        <v>40</v>
      </c>
      <c r="H52" s="519">
        <v>50</v>
      </c>
      <c r="I52" s="519">
        <v>60</v>
      </c>
      <c r="J52" s="519">
        <v>70</v>
      </c>
      <c r="K52" s="519">
        <v>80</v>
      </c>
      <c r="L52" s="519">
        <v>90</v>
      </c>
      <c r="M52" s="519"/>
      <c r="N52" s="519"/>
      <c r="O52" s="519"/>
    </row>
    <row r="53" spans="1:15" x14ac:dyDescent="0.25">
      <c r="A53" s="1248" t="s">
        <v>1120</v>
      </c>
      <c r="B53" s="1298">
        <v>0.2</v>
      </c>
      <c r="C53" s="513" t="s">
        <v>90</v>
      </c>
      <c r="D53" s="514">
        <v>5</v>
      </c>
      <c r="E53" s="514">
        <v>5</v>
      </c>
      <c r="F53" s="514">
        <v>10</v>
      </c>
      <c r="G53" s="514">
        <v>20</v>
      </c>
      <c r="H53" s="514">
        <v>30</v>
      </c>
      <c r="I53" s="514">
        <v>40</v>
      </c>
      <c r="J53" s="514">
        <v>70</v>
      </c>
      <c r="K53" s="514">
        <v>80</v>
      </c>
      <c r="L53" s="514">
        <v>90</v>
      </c>
      <c r="M53" s="514"/>
      <c r="N53" s="514"/>
      <c r="O53" s="514"/>
    </row>
    <row r="54" spans="1:15" x14ac:dyDescent="0.25">
      <c r="A54" s="1248"/>
      <c r="B54" s="1298"/>
      <c r="C54" s="515" t="s">
        <v>91</v>
      </c>
      <c r="D54" s="519">
        <v>5</v>
      </c>
      <c r="E54" s="519">
        <v>5</v>
      </c>
      <c r="F54" s="519">
        <v>10</v>
      </c>
      <c r="G54" s="519">
        <v>20</v>
      </c>
      <c r="H54" s="519">
        <v>30</v>
      </c>
      <c r="I54" s="519">
        <v>40</v>
      </c>
      <c r="J54" s="519">
        <v>70</v>
      </c>
      <c r="K54" s="519">
        <v>80</v>
      </c>
      <c r="L54" s="519">
        <v>90</v>
      </c>
      <c r="M54" s="519"/>
      <c r="N54" s="519"/>
      <c r="O54" s="519"/>
    </row>
    <row r="55" spans="1:15" x14ac:dyDescent="0.25">
      <c r="A55" s="1248" t="s">
        <v>1121</v>
      </c>
      <c r="B55" s="1298">
        <v>0.15</v>
      </c>
      <c r="C55" s="513" t="s">
        <v>90</v>
      </c>
      <c r="D55" s="514"/>
      <c r="E55" s="514"/>
      <c r="F55" s="514">
        <v>10</v>
      </c>
      <c r="G55" s="514">
        <v>30</v>
      </c>
      <c r="H55" s="514">
        <v>50</v>
      </c>
      <c r="I55" s="514">
        <v>70</v>
      </c>
      <c r="J55" s="514">
        <v>80</v>
      </c>
      <c r="K55" s="514">
        <v>90</v>
      </c>
      <c r="L55" s="514">
        <v>100</v>
      </c>
      <c r="M55" s="514"/>
      <c r="N55" s="514"/>
      <c r="O55" s="514"/>
    </row>
    <row r="56" spans="1:15" x14ac:dyDescent="0.25">
      <c r="A56" s="1248"/>
      <c r="B56" s="1298"/>
      <c r="C56" s="515" t="s">
        <v>91</v>
      </c>
      <c r="D56" s="520"/>
      <c r="E56" s="520"/>
      <c r="F56" s="520">
        <v>10</v>
      </c>
      <c r="G56" s="520">
        <v>30</v>
      </c>
      <c r="H56" s="520">
        <v>50</v>
      </c>
      <c r="I56" s="520">
        <v>80</v>
      </c>
      <c r="J56" s="520">
        <v>80</v>
      </c>
      <c r="K56" s="520">
        <v>90</v>
      </c>
      <c r="L56" s="520">
        <v>100</v>
      </c>
      <c r="M56" s="520"/>
      <c r="N56" s="520"/>
      <c r="O56" s="520"/>
    </row>
    <row r="57" spans="1:15" x14ac:dyDescent="0.25">
      <c r="A57" s="1289" t="s">
        <v>1122</v>
      </c>
      <c r="B57" s="1299">
        <v>0.1</v>
      </c>
      <c r="C57" s="513" t="s">
        <v>90</v>
      </c>
      <c r="D57" s="514"/>
      <c r="E57" s="514"/>
      <c r="F57" s="514"/>
      <c r="G57" s="514"/>
      <c r="H57" s="514"/>
      <c r="I57" s="514"/>
      <c r="J57" s="514"/>
      <c r="K57" s="514"/>
      <c r="L57" s="514">
        <v>50</v>
      </c>
      <c r="M57" s="514">
        <v>100</v>
      </c>
      <c r="N57" s="514"/>
      <c r="O57" s="514"/>
    </row>
    <row r="58" spans="1:15" x14ac:dyDescent="0.25">
      <c r="A58" s="1289"/>
      <c r="B58" s="1299"/>
      <c r="C58" s="515" t="s">
        <v>91</v>
      </c>
      <c r="D58" s="520"/>
      <c r="E58" s="520"/>
      <c r="F58" s="520"/>
      <c r="G58" s="520"/>
      <c r="H58" s="520"/>
      <c r="I58" s="520"/>
      <c r="J58" s="520"/>
      <c r="K58" s="520"/>
      <c r="L58" s="520">
        <v>50</v>
      </c>
      <c r="M58" s="520"/>
      <c r="N58" s="520"/>
      <c r="O58" s="520"/>
    </row>
    <row r="59" spans="1:15" x14ac:dyDescent="0.25">
      <c r="A59" s="1289" t="s">
        <v>1123</v>
      </c>
      <c r="B59" s="1299">
        <v>0.1</v>
      </c>
      <c r="C59" s="513" t="s">
        <v>90</v>
      </c>
      <c r="D59" s="514">
        <v>5</v>
      </c>
      <c r="E59" s="514">
        <v>5</v>
      </c>
      <c r="F59" s="514">
        <v>5</v>
      </c>
      <c r="G59" s="514">
        <v>10</v>
      </c>
      <c r="H59" s="514">
        <v>20</v>
      </c>
      <c r="I59" s="514">
        <v>30</v>
      </c>
      <c r="J59" s="514">
        <v>50</v>
      </c>
      <c r="K59" s="514">
        <v>60</v>
      </c>
      <c r="L59" s="514">
        <v>60</v>
      </c>
      <c r="M59" s="514">
        <v>80</v>
      </c>
      <c r="N59" s="514">
        <v>100</v>
      </c>
      <c r="O59" s="514"/>
    </row>
    <row r="60" spans="1:15" x14ac:dyDescent="0.25">
      <c r="A60" s="1289"/>
      <c r="B60" s="1299"/>
      <c r="C60" s="515" t="s">
        <v>91</v>
      </c>
      <c r="D60" s="520">
        <v>5</v>
      </c>
      <c r="E60" s="520">
        <v>5</v>
      </c>
      <c r="F60" s="520">
        <v>5</v>
      </c>
      <c r="G60" s="520">
        <v>10</v>
      </c>
      <c r="H60" s="520">
        <v>20</v>
      </c>
      <c r="I60" s="520">
        <v>30</v>
      </c>
      <c r="J60" s="520">
        <v>45</v>
      </c>
      <c r="K60" s="520">
        <v>60</v>
      </c>
      <c r="L60" s="520">
        <v>50</v>
      </c>
      <c r="M60" s="520"/>
      <c r="N60" s="520"/>
      <c r="O60" s="520"/>
    </row>
    <row r="61" spans="1:15" x14ac:dyDescent="0.25">
      <c r="A61" s="1248" t="s">
        <v>1124</v>
      </c>
      <c r="B61" s="1298">
        <v>0.1</v>
      </c>
      <c r="C61" s="513" t="s">
        <v>90</v>
      </c>
      <c r="D61" s="514"/>
      <c r="E61" s="514"/>
      <c r="F61" s="514"/>
      <c r="G61" s="514"/>
      <c r="H61" s="514">
        <v>10</v>
      </c>
      <c r="I61" s="514">
        <v>20</v>
      </c>
      <c r="J61" s="514">
        <v>30</v>
      </c>
      <c r="K61" s="514">
        <v>40</v>
      </c>
      <c r="L61" s="514">
        <v>60</v>
      </c>
      <c r="M61" s="514">
        <v>80</v>
      </c>
      <c r="N61" s="514">
        <v>90</v>
      </c>
      <c r="O61" s="514">
        <v>100</v>
      </c>
    </row>
    <row r="62" spans="1:15" x14ac:dyDescent="0.25">
      <c r="A62" s="1248"/>
      <c r="B62" s="1298"/>
      <c r="C62" s="515" t="s">
        <v>91</v>
      </c>
      <c r="D62" s="520"/>
      <c r="E62" s="520"/>
      <c r="F62" s="520"/>
      <c r="G62" s="520"/>
      <c r="H62" s="520">
        <v>10</v>
      </c>
      <c r="I62" s="520">
        <v>20</v>
      </c>
      <c r="J62" s="520">
        <v>30</v>
      </c>
      <c r="K62" s="520">
        <v>40</v>
      </c>
      <c r="L62" s="520">
        <v>50</v>
      </c>
      <c r="M62" s="520"/>
      <c r="N62" s="520"/>
      <c r="O62" s="520"/>
    </row>
    <row r="63" spans="1:15" x14ac:dyDescent="0.25">
      <c r="A63" s="1248" t="s">
        <v>1125</v>
      </c>
      <c r="B63" s="1298">
        <v>0.1</v>
      </c>
      <c r="C63" s="513" t="s">
        <v>90</v>
      </c>
      <c r="D63" s="514">
        <v>5</v>
      </c>
      <c r="E63" s="514">
        <v>10</v>
      </c>
      <c r="F63" s="514">
        <v>15</v>
      </c>
      <c r="G63" s="514">
        <v>20</v>
      </c>
      <c r="H63" s="514">
        <v>30</v>
      </c>
      <c r="I63" s="514">
        <v>40</v>
      </c>
      <c r="J63" s="514">
        <v>50</v>
      </c>
      <c r="K63" s="514">
        <v>60</v>
      </c>
      <c r="L63" s="514">
        <v>70</v>
      </c>
      <c r="M63" s="514">
        <v>80</v>
      </c>
      <c r="N63" s="514">
        <v>90</v>
      </c>
      <c r="O63" s="514">
        <v>100</v>
      </c>
    </row>
    <row r="64" spans="1:15" x14ac:dyDescent="0.25">
      <c r="A64" s="1248"/>
      <c r="B64" s="1298"/>
      <c r="C64" s="515" t="s">
        <v>91</v>
      </c>
      <c r="D64" s="519">
        <v>5</v>
      </c>
      <c r="E64" s="519">
        <v>10</v>
      </c>
      <c r="F64" s="519">
        <v>15</v>
      </c>
      <c r="G64" s="519">
        <v>20</v>
      </c>
      <c r="H64" s="519">
        <v>30</v>
      </c>
      <c r="I64" s="519">
        <v>40</v>
      </c>
      <c r="J64" s="519">
        <v>50</v>
      </c>
      <c r="K64" s="519">
        <v>60</v>
      </c>
      <c r="L64" s="519">
        <v>70</v>
      </c>
      <c r="M64" s="519"/>
      <c r="N64" s="519"/>
      <c r="O64" s="519"/>
    </row>
    <row r="65" spans="1:15" ht="15.75" x14ac:dyDescent="0.25">
      <c r="A65" s="1248" t="s">
        <v>1126</v>
      </c>
      <c r="B65" s="1298">
        <v>0.15</v>
      </c>
      <c r="C65" s="513" t="s">
        <v>90</v>
      </c>
      <c r="D65" s="514"/>
      <c r="E65" s="514"/>
      <c r="F65" s="514"/>
      <c r="G65" s="514"/>
      <c r="H65" s="514"/>
      <c r="I65" s="514"/>
      <c r="J65" s="514"/>
      <c r="K65" s="521"/>
      <c r="L65" s="521">
        <v>20</v>
      </c>
      <c r="M65" s="514">
        <v>60</v>
      </c>
      <c r="N65" s="514">
        <v>80</v>
      </c>
      <c r="O65" s="514">
        <v>100</v>
      </c>
    </row>
    <row r="66" spans="1:15" x14ac:dyDescent="0.25">
      <c r="A66" s="1248"/>
      <c r="B66" s="1298"/>
      <c r="C66" s="515" t="s">
        <v>91</v>
      </c>
      <c r="D66" s="520"/>
      <c r="E66" s="520"/>
      <c r="F66" s="520"/>
      <c r="G66" s="520"/>
      <c r="H66" s="520"/>
      <c r="I66" s="520"/>
      <c r="J66" s="520"/>
      <c r="K66" s="522"/>
      <c r="L66" s="522">
        <v>20</v>
      </c>
      <c r="M66" s="520"/>
      <c r="N66" s="520"/>
      <c r="O66" s="520"/>
    </row>
    <row r="67" spans="1:15" x14ac:dyDescent="0.25">
      <c r="A67" s="523"/>
      <c r="B67" s="523"/>
      <c r="C67" s="524"/>
      <c r="D67" s="525"/>
      <c r="E67" s="524"/>
      <c r="F67" s="524"/>
      <c r="G67" s="524"/>
      <c r="H67" s="524"/>
      <c r="I67" s="524"/>
      <c r="J67" s="524"/>
      <c r="K67" s="524"/>
      <c r="L67" s="524"/>
      <c r="M67" s="524"/>
      <c r="N67" s="524"/>
      <c r="O67" s="524"/>
    </row>
    <row r="68" spans="1:15" x14ac:dyDescent="0.25">
      <c r="A68" s="523"/>
      <c r="B68" s="523"/>
      <c r="C68" s="524"/>
      <c r="D68" s="525"/>
      <c r="E68" s="524"/>
      <c r="F68" s="524"/>
      <c r="G68" s="524"/>
      <c r="H68" s="524"/>
      <c r="I68" s="524"/>
      <c r="J68" s="524"/>
      <c r="K68" s="524"/>
      <c r="L68" s="524"/>
      <c r="M68" s="524"/>
      <c r="N68" s="524"/>
      <c r="O68" s="524"/>
    </row>
    <row r="69" spans="1:15" ht="25.5" x14ac:dyDescent="0.25">
      <c r="A69" s="501" t="s">
        <v>202</v>
      </c>
      <c r="B69" s="1266"/>
      <c r="C69" s="1267"/>
      <c r="D69" s="1267"/>
      <c r="E69" s="1267"/>
      <c r="F69" s="1267"/>
      <c r="G69" s="1267"/>
      <c r="H69" s="1267"/>
      <c r="I69" s="1267"/>
      <c r="J69" s="1267"/>
      <c r="K69" s="1267"/>
      <c r="L69" s="1267"/>
      <c r="M69" s="1267"/>
      <c r="N69" s="1267"/>
      <c r="O69" s="1268"/>
    </row>
    <row r="70" spans="1:15" x14ac:dyDescent="0.25">
      <c r="A70" s="523"/>
      <c r="B70" s="523"/>
      <c r="C70" s="524"/>
      <c r="D70" s="524"/>
      <c r="E70" s="524"/>
      <c r="F70" s="524"/>
      <c r="G70" s="524"/>
      <c r="H70" s="524"/>
      <c r="I70" s="524"/>
      <c r="J70" s="524"/>
      <c r="K70" s="524"/>
      <c r="L70" s="524"/>
      <c r="M70" s="524"/>
      <c r="N70" s="524"/>
      <c r="O70" s="524"/>
    </row>
    <row r="71" spans="1:15" ht="25.5" x14ac:dyDescent="0.25">
      <c r="A71" s="508" t="s">
        <v>48</v>
      </c>
      <c r="B71" s="508" t="s">
        <v>49</v>
      </c>
      <c r="C71" s="508" t="s">
        <v>50</v>
      </c>
      <c r="D71" s="508" t="s">
        <v>51</v>
      </c>
      <c r="E71" s="508" t="s">
        <v>1024</v>
      </c>
      <c r="F71" s="1235" t="s">
        <v>53</v>
      </c>
      <c r="G71" s="1235"/>
      <c r="H71" s="1235" t="s">
        <v>54</v>
      </c>
      <c r="I71" s="1235"/>
      <c r="J71" s="508" t="s">
        <v>55</v>
      </c>
      <c r="K71" s="1235" t="s">
        <v>56</v>
      </c>
      <c r="L71" s="1235"/>
      <c r="M71" s="1196" t="s">
        <v>57</v>
      </c>
      <c r="N71" s="1197"/>
      <c r="O71" s="1198"/>
    </row>
    <row r="72" spans="1:15" ht="114.75" x14ac:dyDescent="0.25">
      <c r="A72" s="509" t="s">
        <v>1127</v>
      </c>
      <c r="B72" s="510">
        <v>40</v>
      </c>
      <c r="C72" s="457" t="s">
        <v>1128</v>
      </c>
      <c r="D72" s="457" t="s">
        <v>60</v>
      </c>
      <c r="E72" s="457" t="s">
        <v>601</v>
      </c>
      <c r="F72" s="1260" t="s">
        <v>1129</v>
      </c>
      <c r="G72" s="1260"/>
      <c r="H72" s="1201" t="s">
        <v>1130</v>
      </c>
      <c r="I72" s="1202"/>
      <c r="J72" s="511" t="s">
        <v>1131</v>
      </c>
      <c r="K72" s="1232" t="s">
        <v>433</v>
      </c>
      <c r="L72" s="1232"/>
      <c r="M72" s="1226" t="s">
        <v>1099</v>
      </c>
      <c r="N72" s="1226"/>
      <c r="O72" s="1226"/>
    </row>
    <row r="73" spans="1:15" x14ac:dyDescent="0.25">
      <c r="A73" s="1188" t="s">
        <v>67</v>
      </c>
      <c r="B73" s="1189"/>
      <c r="C73" s="1185" t="s">
        <v>1132</v>
      </c>
      <c r="D73" s="1186"/>
      <c r="E73" s="1186"/>
      <c r="F73" s="1186"/>
      <c r="G73" s="1187"/>
      <c r="H73" s="1193" t="s">
        <v>69</v>
      </c>
      <c r="I73" s="1233"/>
      <c r="J73" s="1234"/>
      <c r="K73" s="1257" t="s">
        <v>1133</v>
      </c>
      <c r="L73" s="1258"/>
      <c r="M73" s="1258"/>
      <c r="N73" s="1258"/>
      <c r="O73" s="1259"/>
    </row>
    <row r="74" spans="1:15" x14ac:dyDescent="0.25">
      <c r="A74" s="1162" t="s">
        <v>71</v>
      </c>
      <c r="B74" s="1163"/>
      <c r="C74" s="1163"/>
      <c r="D74" s="1163"/>
      <c r="E74" s="1163"/>
      <c r="F74" s="1164"/>
      <c r="G74" s="1227" t="s">
        <v>72</v>
      </c>
      <c r="H74" s="1227"/>
      <c r="I74" s="1227"/>
      <c r="J74" s="1227"/>
      <c r="K74" s="1227"/>
      <c r="L74" s="1227"/>
      <c r="M74" s="1227"/>
      <c r="N74" s="1227"/>
      <c r="O74" s="1227"/>
    </row>
    <row r="75" spans="1:15" x14ac:dyDescent="0.25">
      <c r="A75" s="1252" t="s">
        <v>1134</v>
      </c>
      <c r="B75" s="1253"/>
      <c r="C75" s="1253"/>
      <c r="D75" s="1253"/>
      <c r="E75" s="1253"/>
      <c r="F75" s="1253"/>
      <c r="G75" s="1256" t="s">
        <v>1135</v>
      </c>
      <c r="H75" s="1256"/>
      <c r="I75" s="1256"/>
      <c r="J75" s="1256"/>
      <c r="K75" s="1256"/>
      <c r="L75" s="1256"/>
      <c r="M75" s="1256"/>
      <c r="N75" s="1256"/>
      <c r="O75" s="1256"/>
    </row>
    <row r="76" spans="1:15" x14ac:dyDescent="0.25">
      <c r="A76" s="1254"/>
      <c r="B76" s="1255"/>
      <c r="C76" s="1255"/>
      <c r="D76" s="1255"/>
      <c r="E76" s="1255"/>
      <c r="F76" s="1255"/>
      <c r="G76" s="1256"/>
      <c r="H76" s="1256"/>
      <c r="I76" s="1256"/>
      <c r="J76" s="1256"/>
      <c r="K76" s="1256"/>
      <c r="L76" s="1256"/>
      <c r="M76" s="1256"/>
      <c r="N76" s="1256"/>
      <c r="O76" s="1256"/>
    </row>
    <row r="77" spans="1:15" x14ac:dyDescent="0.25">
      <c r="A77" s="1162" t="s">
        <v>75</v>
      </c>
      <c r="B77" s="1163"/>
      <c r="C77" s="1163"/>
      <c r="D77" s="1163"/>
      <c r="E77" s="1163"/>
      <c r="F77" s="1163"/>
      <c r="G77" s="1227" t="s">
        <v>76</v>
      </c>
      <c r="H77" s="1227"/>
      <c r="I77" s="1227"/>
      <c r="J77" s="1227"/>
      <c r="K77" s="1227"/>
      <c r="L77" s="1227"/>
      <c r="M77" s="1227"/>
      <c r="N77" s="1227"/>
      <c r="O77" s="1227"/>
    </row>
    <row r="78" spans="1:15" x14ac:dyDescent="0.25">
      <c r="A78" s="1208" t="s">
        <v>1111</v>
      </c>
      <c r="B78" s="1208"/>
      <c r="C78" s="1208"/>
      <c r="D78" s="1208"/>
      <c r="E78" s="1208"/>
      <c r="F78" s="1208"/>
      <c r="G78" s="1208" t="s">
        <v>1112</v>
      </c>
      <c r="H78" s="1208"/>
      <c r="I78" s="1208"/>
      <c r="J78" s="1208"/>
      <c r="K78" s="1208"/>
      <c r="L78" s="1208"/>
      <c r="M78" s="1208"/>
      <c r="N78" s="1208"/>
      <c r="O78" s="1208"/>
    </row>
    <row r="79" spans="1:15" x14ac:dyDescent="0.25">
      <c r="A79" s="1208"/>
      <c r="B79" s="1208"/>
      <c r="C79" s="1208"/>
      <c r="D79" s="1208"/>
      <c r="E79" s="1208"/>
      <c r="F79" s="1208"/>
      <c r="G79" s="1208"/>
      <c r="H79" s="1208"/>
      <c r="I79" s="1208"/>
      <c r="J79" s="1208"/>
      <c r="K79" s="1208"/>
      <c r="L79" s="1208"/>
      <c r="M79" s="1208"/>
      <c r="N79" s="1208"/>
      <c r="O79" s="1208"/>
    </row>
    <row r="80" spans="1:15" x14ac:dyDescent="0.25">
      <c r="A80" s="526"/>
      <c r="B80" s="526"/>
      <c r="C80" s="526"/>
      <c r="D80" s="527"/>
      <c r="E80" s="527"/>
      <c r="F80" s="527"/>
      <c r="G80" s="528"/>
      <c r="H80" s="528"/>
      <c r="I80" s="528"/>
      <c r="J80" s="528"/>
      <c r="K80" s="528"/>
      <c r="L80" s="528"/>
      <c r="M80" s="528"/>
      <c r="N80" s="528"/>
      <c r="O80" s="529"/>
    </row>
    <row r="81" spans="1:15" x14ac:dyDescent="0.25">
      <c r="A81" s="499"/>
      <c r="B81" s="499"/>
      <c r="C81" s="492"/>
      <c r="D81" s="1288" t="s">
        <v>125</v>
      </c>
      <c r="E81" s="1262"/>
      <c r="F81" s="1262"/>
      <c r="G81" s="1262"/>
      <c r="H81" s="1262"/>
      <c r="I81" s="1262"/>
      <c r="J81" s="1262"/>
      <c r="K81" s="1262"/>
      <c r="L81" s="1262"/>
      <c r="M81" s="1262"/>
      <c r="N81" s="1262"/>
      <c r="O81" s="1263"/>
    </row>
    <row r="82" spans="1:15" x14ac:dyDescent="0.25">
      <c r="A82" s="492"/>
      <c r="B82" s="493"/>
      <c r="C82" s="499"/>
      <c r="D82" s="512" t="s">
        <v>78</v>
      </c>
      <c r="E82" s="512" t="s">
        <v>79</v>
      </c>
      <c r="F82" s="512" t="s">
        <v>80</v>
      </c>
      <c r="G82" s="512" t="s">
        <v>81</v>
      </c>
      <c r="H82" s="512" t="s">
        <v>82</v>
      </c>
      <c r="I82" s="512" t="s">
        <v>83</v>
      </c>
      <c r="J82" s="512" t="s">
        <v>84</v>
      </c>
      <c r="K82" s="512" t="s">
        <v>85</v>
      </c>
      <c r="L82" s="512" t="s">
        <v>86</v>
      </c>
      <c r="M82" s="512" t="s">
        <v>87</v>
      </c>
      <c r="N82" s="512" t="s">
        <v>88</v>
      </c>
      <c r="O82" s="512" t="s">
        <v>89</v>
      </c>
    </row>
    <row r="83" spans="1:15" x14ac:dyDescent="0.25">
      <c r="A83" s="1264" t="s">
        <v>90</v>
      </c>
      <c r="B83" s="1264"/>
      <c r="C83" s="1264"/>
      <c r="D83" s="513">
        <v>8</v>
      </c>
      <c r="E83" s="513">
        <v>8</v>
      </c>
      <c r="F83" s="513">
        <v>8</v>
      </c>
      <c r="G83" s="513">
        <v>8</v>
      </c>
      <c r="H83" s="513">
        <v>8</v>
      </c>
      <c r="I83" s="513">
        <v>8</v>
      </c>
      <c r="J83" s="513">
        <v>8</v>
      </c>
      <c r="K83" s="513">
        <v>8</v>
      </c>
      <c r="L83" s="513">
        <v>8</v>
      </c>
      <c r="M83" s="513">
        <v>8</v>
      </c>
      <c r="N83" s="513">
        <v>8</v>
      </c>
      <c r="O83" s="513">
        <v>8</v>
      </c>
    </row>
    <row r="84" spans="1:15" x14ac:dyDescent="0.25">
      <c r="A84" s="1265" t="s">
        <v>91</v>
      </c>
      <c r="B84" s="1265"/>
      <c r="C84" s="1265"/>
      <c r="D84" s="530">
        <v>4.03</v>
      </c>
      <c r="E84" s="530">
        <v>1.79</v>
      </c>
      <c r="F84" s="530">
        <v>2.4500000000000002</v>
      </c>
      <c r="G84" s="530">
        <v>0.89</v>
      </c>
      <c r="H84" s="530">
        <v>1.26</v>
      </c>
      <c r="I84" s="530">
        <v>1.84</v>
      </c>
      <c r="J84" s="530">
        <v>0.34</v>
      </c>
      <c r="K84" s="530">
        <v>1.46</v>
      </c>
      <c r="L84" s="530">
        <v>0.86</v>
      </c>
      <c r="M84" s="515"/>
      <c r="N84" s="515"/>
      <c r="O84" s="515"/>
    </row>
    <row r="85" spans="1:15" x14ac:dyDescent="0.25">
      <c r="A85" s="531"/>
      <c r="B85" s="531"/>
      <c r="C85" s="531"/>
      <c r="D85" s="532"/>
      <c r="E85" s="532"/>
      <c r="F85" s="532"/>
      <c r="G85" s="532"/>
      <c r="H85" s="532"/>
      <c r="I85" s="532"/>
      <c r="J85" s="532"/>
      <c r="K85" s="532"/>
      <c r="L85" s="524"/>
      <c r="M85" s="524"/>
      <c r="N85" s="524"/>
      <c r="O85" s="524"/>
    </row>
    <row r="86" spans="1:15" x14ac:dyDescent="0.25">
      <c r="A86" s="531"/>
      <c r="B86" s="531"/>
      <c r="C86" s="531"/>
      <c r="D86" s="532"/>
      <c r="E86" s="532"/>
      <c r="F86" s="532"/>
      <c r="G86" s="532"/>
      <c r="H86" s="532"/>
      <c r="I86" s="532"/>
      <c r="J86" s="532"/>
      <c r="K86" s="532"/>
      <c r="L86" s="524"/>
      <c r="M86" s="524"/>
      <c r="N86" s="524"/>
      <c r="O86" s="524"/>
    </row>
    <row r="87" spans="1:15" x14ac:dyDescent="0.25">
      <c r="A87" s="531"/>
      <c r="B87" s="531"/>
      <c r="C87" s="531"/>
      <c r="D87" s="532"/>
      <c r="E87" s="532"/>
      <c r="F87" s="532"/>
      <c r="G87" s="532"/>
      <c r="H87" s="532"/>
      <c r="I87" s="532"/>
      <c r="J87" s="532"/>
      <c r="K87" s="532"/>
      <c r="L87" s="524"/>
      <c r="M87" s="524"/>
      <c r="N87" s="524"/>
      <c r="O87" s="524"/>
    </row>
    <row r="88" spans="1:15" x14ac:dyDescent="0.25">
      <c r="A88" s="492"/>
      <c r="B88" s="493"/>
      <c r="C88" s="499"/>
      <c r="D88" s="499"/>
      <c r="E88" s="499"/>
      <c r="F88" s="499"/>
      <c r="G88" s="499"/>
      <c r="H88" s="499"/>
      <c r="I88" s="499"/>
      <c r="J88" s="499"/>
      <c r="K88" s="499"/>
      <c r="L88" s="499"/>
      <c r="M88" s="499"/>
      <c r="N88" s="499"/>
      <c r="O88" s="492"/>
    </row>
    <row r="89" spans="1:15" x14ac:dyDescent="0.25">
      <c r="A89" s="496" t="s">
        <v>129</v>
      </c>
      <c r="B89" s="1279" t="s">
        <v>1136</v>
      </c>
      <c r="C89" s="1219"/>
      <c r="D89" s="1219"/>
      <c r="E89" s="1219"/>
      <c r="F89" s="1219"/>
      <c r="G89" s="1219"/>
      <c r="H89" s="1219"/>
      <c r="I89" s="1219"/>
      <c r="J89" s="1220"/>
      <c r="K89" s="1221" t="s">
        <v>11</v>
      </c>
      <c r="L89" s="1221"/>
      <c r="M89" s="1221"/>
      <c r="N89" s="1221"/>
      <c r="O89" s="497">
        <v>0.1</v>
      </c>
    </row>
    <row r="90" spans="1:15" x14ac:dyDescent="0.25">
      <c r="A90" s="533"/>
      <c r="B90" s="534"/>
      <c r="C90" s="535"/>
      <c r="D90" s="535"/>
      <c r="E90" s="535"/>
      <c r="F90" s="535"/>
      <c r="G90" s="535"/>
      <c r="H90" s="535"/>
      <c r="I90" s="535"/>
      <c r="J90" s="535"/>
      <c r="K90" s="535"/>
      <c r="L90" s="535"/>
      <c r="M90" s="535"/>
      <c r="N90" s="535"/>
      <c r="O90" s="533"/>
    </row>
    <row r="91" spans="1:15" ht="25.5" x14ac:dyDescent="0.25">
      <c r="A91" s="501" t="s">
        <v>202</v>
      </c>
      <c r="B91" s="1266"/>
      <c r="C91" s="1267"/>
      <c r="D91" s="1267"/>
      <c r="E91" s="1267"/>
      <c r="F91" s="1267"/>
      <c r="G91" s="1267"/>
      <c r="H91" s="1267"/>
      <c r="I91" s="1267"/>
      <c r="J91" s="1267"/>
      <c r="K91" s="1267"/>
      <c r="L91" s="1267"/>
      <c r="M91" s="1267"/>
      <c r="N91" s="1267"/>
      <c r="O91" s="1268"/>
    </row>
    <row r="92" spans="1:15" x14ac:dyDescent="0.25">
      <c r="A92" s="533"/>
      <c r="B92" s="534"/>
      <c r="C92" s="535"/>
      <c r="D92" s="535"/>
      <c r="E92" s="535"/>
      <c r="F92" s="535"/>
      <c r="G92" s="535"/>
      <c r="H92" s="535"/>
      <c r="I92" s="535"/>
      <c r="J92" s="535"/>
      <c r="K92" s="535"/>
      <c r="L92" s="535"/>
      <c r="M92" s="535"/>
      <c r="N92" s="535"/>
      <c r="O92" s="533"/>
    </row>
    <row r="93" spans="1:15" x14ac:dyDescent="0.25">
      <c r="A93" s="533"/>
      <c r="B93" s="534"/>
      <c r="C93" s="535"/>
      <c r="D93" s="535"/>
      <c r="E93" s="1287" t="s">
        <v>14</v>
      </c>
      <c r="F93" s="1287"/>
      <c r="G93" s="1287"/>
      <c r="H93" s="1287"/>
      <c r="I93" s="502" t="s">
        <v>15</v>
      </c>
      <c r="J93" s="535"/>
      <c r="K93" s="535"/>
      <c r="L93" s="1210" t="s">
        <v>16</v>
      </c>
      <c r="M93" s="1210"/>
      <c r="N93" s="1210"/>
      <c r="O93" s="502" t="s">
        <v>15</v>
      </c>
    </row>
    <row r="94" spans="1:15" x14ac:dyDescent="0.25">
      <c r="A94" s="1274" t="s">
        <v>17</v>
      </c>
      <c r="B94" s="1274"/>
      <c r="C94" s="1274"/>
      <c r="D94" s="1274"/>
      <c r="E94" s="1272" t="s">
        <v>1097</v>
      </c>
      <c r="F94" s="1272"/>
      <c r="G94" s="1272"/>
      <c r="H94" s="1272"/>
      <c r="I94" s="458">
        <v>10</v>
      </c>
      <c r="J94" s="1282" t="s">
        <v>19</v>
      </c>
      <c r="K94" s="1282"/>
      <c r="L94" s="1269" t="s">
        <v>1137</v>
      </c>
      <c r="M94" s="1270"/>
      <c r="N94" s="1271"/>
      <c r="O94" s="504">
        <v>20</v>
      </c>
    </row>
    <row r="95" spans="1:15" x14ac:dyDescent="0.25">
      <c r="A95" s="1274"/>
      <c r="B95" s="1274"/>
      <c r="C95" s="1274"/>
      <c r="D95" s="1274"/>
      <c r="E95" s="1272" t="s">
        <v>1138</v>
      </c>
      <c r="F95" s="1272"/>
      <c r="G95" s="1272"/>
      <c r="H95" s="1272"/>
      <c r="I95" s="458">
        <v>50</v>
      </c>
      <c r="J95" s="1282"/>
      <c r="K95" s="1282"/>
      <c r="L95" s="1273" t="s">
        <v>1139</v>
      </c>
      <c r="M95" s="1273"/>
      <c r="N95" s="1273"/>
      <c r="O95" s="504">
        <v>20</v>
      </c>
    </row>
    <row r="96" spans="1:15" x14ac:dyDescent="0.25">
      <c r="A96" s="1274"/>
      <c r="B96" s="1274"/>
      <c r="C96" s="1274"/>
      <c r="D96" s="1274"/>
      <c r="E96" s="1272" t="s">
        <v>1140</v>
      </c>
      <c r="F96" s="1272"/>
      <c r="G96" s="1272"/>
      <c r="H96" s="1272"/>
      <c r="I96" s="458">
        <v>100</v>
      </c>
      <c r="J96" s="1282"/>
      <c r="K96" s="1282"/>
      <c r="L96" s="1273" t="s">
        <v>1141</v>
      </c>
      <c r="M96" s="1273"/>
      <c r="N96" s="1273"/>
      <c r="O96" s="504">
        <v>20</v>
      </c>
    </row>
    <row r="97" spans="1:15" x14ac:dyDescent="0.25">
      <c r="A97" s="1274"/>
      <c r="B97" s="1274"/>
      <c r="C97" s="1274"/>
      <c r="D97" s="1274"/>
      <c r="E97" s="1272" t="s">
        <v>1142</v>
      </c>
      <c r="F97" s="1272"/>
      <c r="G97" s="1272"/>
      <c r="H97" s="1272"/>
      <c r="I97" s="458">
        <v>100</v>
      </c>
      <c r="J97" s="1282"/>
      <c r="K97" s="1282"/>
      <c r="L97" s="1273" t="s">
        <v>1102</v>
      </c>
      <c r="M97" s="1273"/>
      <c r="N97" s="1273"/>
      <c r="O97" s="504">
        <v>20</v>
      </c>
    </row>
    <row r="98" spans="1:15" x14ac:dyDescent="0.25">
      <c r="A98" s="1274"/>
      <c r="B98" s="1274"/>
      <c r="C98" s="1274"/>
      <c r="D98" s="1274"/>
      <c r="E98" s="1272" t="s">
        <v>1099</v>
      </c>
      <c r="F98" s="1272"/>
      <c r="G98" s="1272"/>
      <c r="H98" s="1272"/>
      <c r="I98" s="504">
        <v>40</v>
      </c>
      <c r="J98" s="1282"/>
      <c r="K98" s="1282"/>
      <c r="L98" s="1273"/>
      <c r="M98" s="1273"/>
      <c r="N98" s="1273"/>
      <c r="O98" s="504"/>
    </row>
    <row r="99" spans="1:15" x14ac:dyDescent="0.25">
      <c r="A99" s="498"/>
      <c r="B99" s="499"/>
      <c r="C99" s="500"/>
      <c r="D99" s="500"/>
      <c r="E99" s="500"/>
      <c r="F99" s="500"/>
      <c r="G99" s="500"/>
      <c r="H99" s="500"/>
      <c r="I99" s="500"/>
      <c r="J99" s="500"/>
      <c r="K99" s="500"/>
      <c r="L99" s="500"/>
      <c r="M99" s="500"/>
      <c r="N99" s="500"/>
      <c r="O99" s="498"/>
    </row>
    <row r="100" spans="1:15" ht="25.5" x14ac:dyDescent="0.25">
      <c r="A100" s="508" t="s">
        <v>48</v>
      </c>
      <c r="B100" s="508" t="s">
        <v>49</v>
      </c>
      <c r="C100" s="508" t="s">
        <v>50</v>
      </c>
      <c r="D100" s="508" t="s">
        <v>51</v>
      </c>
      <c r="E100" s="508" t="s">
        <v>52</v>
      </c>
      <c r="F100" s="1235" t="s">
        <v>53</v>
      </c>
      <c r="G100" s="1235"/>
      <c r="H100" s="1235" t="s">
        <v>54</v>
      </c>
      <c r="I100" s="1235"/>
      <c r="J100" s="508" t="s">
        <v>55</v>
      </c>
      <c r="K100" s="1235" t="s">
        <v>56</v>
      </c>
      <c r="L100" s="1235"/>
      <c r="M100" s="1196" t="s">
        <v>57</v>
      </c>
      <c r="N100" s="1197"/>
      <c r="O100" s="1198"/>
    </row>
    <row r="101" spans="1:15" ht="38.25" x14ac:dyDescent="0.25">
      <c r="A101" s="509" t="s">
        <v>1143</v>
      </c>
      <c r="B101" s="536">
        <v>1</v>
      </c>
      <c r="C101" s="457" t="s">
        <v>1144</v>
      </c>
      <c r="D101" s="457" t="s">
        <v>262</v>
      </c>
      <c r="E101" s="457" t="s">
        <v>601</v>
      </c>
      <c r="F101" s="1260" t="s">
        <v>1145</v>
      </c>
      <c r="G101" s="1260"/>
      <c r="H101" s="1201" t="s">
        <v>95</v>
      </c>
      <c r="I101" s="1202"/>
      <c r="J101" s="511">
        <v>90</v>
      </c>
      <c r="K101" s="1232" t="s">
        <v>1106</v>
      </c>
      <c r="L101" s="1232"/>
      <c r="M101" s="1226" t="s">
        <v>1097</v>
      </c>
      <c r="N101" s="1226"/>
      <c r="O101" s="1226"/>
    </row>
    <row r="102" spans="1:15" x14ac:dyDescent="0.25">
      <c r="A102" s="1188" t="s">
        <v>67</v>
      </c>
      <c r="B102" s="1189"/>
      <c r="C102" s="1185" t="s">
        <v>1146</v>
      </c>
      <c r="D102" s="1186"/>
      <c r="E102" s="1186"/>
      <c r="F102" s="1186"/>
      <c r="G102" s="1187"/>
      <c r="H102" s="1193" t="s">
        <v>69</v>
      </c>
      <c r="I102" s="1233"/>
      <c r="J102" s="1234"/>
      <c r="K102" s="1257" t="s">
        <v>1147</v>
      </c>
      <c r="L102" s="1258"/>
      <c r="M102" s="1258"/>
      <c r="N102" s="1258"/>
      <c r="O102" s="1259"/>
    </row>
    <row r="103" spans="1:15" x14ac:dyDescent="0.25">
      <c r="A103" s="1162" t="s">
        <v>71</v>
      </c>
      <c r="B103" s="1163"/>
      <c r="C103" s="1163"/>
      <c r="D103" s="1163"/>
      <c r="E103" s="1163"/>
      <c r="F103" s="1164"/>
      <c r="G103" s="1227" t="s">
        <v>72</v>
      </c>
      <c r="H103" s="1227"/>
      <c r="I103" s="1227"/>
      <c r="J103" s="1227"/>
      <c r="K103" s="1227"/>
      <c r="L103" s="1227"/>
      <c r="M103" s="1227"/>
      <c r="N103" s="1227"/>
      <c r="O103" s="1227"/>
    </row>
    <row r="104" spans="1:15" x14ac:dyDescent="0.25">
      <c r="A104" s="1252" t="s">
        <v>1148</v>
      </c>
      <c r="B104" s="1253"/>
      <c r="C104" s="1253"/>
      <c r="D104" s="1253"/>
      <c r="E104" s="1253"/>
      <c r="F104" s="1253"/>
      <c r="G104" s="1256" t="s">
        <v>1149</v>
      </c>
      <c r="H104" s="1256"/>
      <c r="I104" s="1256"/>
      <c r="J104" s="1256"/>
      <c r="K104" s="1256"/>
      <c r="L104" s="1256"/>
      <c r="M104" s="1256"/>
      <c r="N104" s="1256"/>
      <c r="O104" s="1256"/>
    </row>
    <row r="105" spans="1:15" x14ac:dyDescent="0.25">
      <c r="A105" s="1254"/>
      <c r="B105" s="1255"/>
      <c r="C105" s="1255"/>
      <c r="D105" s="1255"/>
      <c r="E105" s="1255"/>
      <c r="F105" s="1255"/>
      <c r="G105" s="1256"/>
      <c r="H105" s="1256"/>
      <c r="I105" s="1256"/>
      <c r="J105" s="1256"/>
      <c r="K105" s="1256"/>
      <c r="L105" s="1256"/>
      <c r="M105" s="1256"/>
      <c r="N105" s="1256"/>
      <c r="O105" s="1256"/>
    </row>
    <row r="106" spans="1:15" x14ac:dyDescent="0.25">
      <c r="A106" s="1162" t="s">
        <v>75</v>
      </c>
      <c r="B106" s="1163"/>
      <c r="C106" s="1163"/>
      <c r="D106" s="1163"/>
      <c r="E106" s="1163"/>
      <c r="F106" s="1163"/>
      <c r="G106" s="1227" t="s">
        <v>76</v>
      </c>
      <c r="H106" s="1227"/>
      <c r="I106" s="1227"/>
      <c r="J106" s="1227"/>
      <c r="K106" s="1227"/>
      <c r="L106" s="1227"/>
      <c r="M106" s="1227"/>
      <c r="N106" s="1227"/>
      <c r="O106" s="1227"/>
    </row>
    <row r="107" spans="1:15" x14ac:dyDescent="0.25">
      <c r="A107" s="1208" t="s">
        <v>1111</v>
      </c>
      <c r="B107" s="1208"/>
      <c r="C107" s="1208"/>
      <c r="D107" s="1208"/>
      <c r="E107" s="1208"/>
      <c r="F107" s="1208"/>
      <c r="G107" s="1208" t="s">
        <v>1112</v>
      </c>
      <c r="H107" s="1208"/>
      <c r="I107" s="1208"/>
      <c r="J107" s="1208"/>
      <c r="K107" s="1208"/>
      <c r="L107" s="1208"/>
      <c r="M107" s="1208"/>
      <c r="N107" s="1208"/>
      <c r="O107" s="1208"/>
    </row>
    <row r="108" spans="1:15" x14ac:dyDescent="0.25">
      <c r="A108" s="1208"/>
      <c r="B108" s="1208"/>
      <c r="C108" s="1208"/>
      <c r="D108" s="1208"/>
      <c r="E108" s="1208"/>
      <c r="F108" s="1208"/>
      <c r="G108" s="1208"/>
      <c r="H108" s="1208"/>
      <c r="I108" s="1208"/>
      <c r="J108" s="1208"/>
      <c r="K108" s="1208"/>
      <c r="L108" s="1208"/>
      <c r="M108" s="1208"/>
      <c r="N108" s="1208"/>
      <c r="O108" s="1208"/>
    </row>
    <row r="109" spans="1:15" x14ac:dyDescent="0.25">
      <c r="A109" s="492"/>
      <c r="B109" s="493"/>
      <c r="C109" s="499"/>
      <c r="D109" s="499"/>
      <c r="E109" s="499"/>
      <c r="F109" s="499"/>
      <c r="G109" s="499"/>
      <c r="H109" s="499"/>
      <c r="I109" s="499"/>
      <c r="J109" s="499"/>
      <c r="K109" s="499"/>
      <c r="L109" s="499"/>
      <c r="M109" s="499"/>
      <c r="N109" s="499"/>
      <c r="O109" s="492"/>
    </row>
    <row r="110" spans="1:15" x14ac:dyDescent="0.25">
      <c r="A110" s="499"/>
      <c r="B110" s="499"/>
      <c r="C110" s="492"/>
      <c r="D110" s="1261" t="s">
        <v>77</v>
      </c>
      <c r="E110" s="1262"/>
      <c r="F110" s="1262"/>
      <c r="G110" s="1262"/>
      <c r="H110" s="1262"/>
      <c r="I110" s="1262"/>
      <c r="J110" s="1262"/>
      <c r="K110" s="1262"/>
      <c r="L110" s="1262"/>
      <c r="M110" s="1262"/>
      <c r="N110" s="1262"/>
      <c r="O110" s="1263"/>
    </row>
    <row r="111" spans="1:15" x14ac:dyDescent="0.25">
      <c r="A111" s="492"/>
      <c r="B111" s="493"/>
      <c r="C111" s="499"/>
      <c r="D111" s="512" t="s">
        <v>78</v>
      </c>
      <c r="E111" s="512" t="s">
        <v>79</v>
      </c>
      <c r="F111" s="512" t="s">
        <v>80</v>
      </c>
      <c r="G111" s="512" t="s">
        <v>81</v>
      </c>
      <c r="H111" s="512" t="s">
        <v>82</v>
      </c>
      <c r="I111" s="512" t="s">
        <v>83</v>
      </c>
      <c r="J111" s="512" t="s">
        <v>84</v>
      </c>
      <c r="K111" s="512" t="s">
        <v>85</v>
      </c>
      <c r="L111" s="512" t="s">
        <v>86</v>
      </c>
      <c r="M111" s="512" t="s">
        <v>87</v>
      </c>
      <c r="N111" s="512" t="s">
        <v>88</v>
      </c>
      <c r="O111" s="512" t="s">
        <v>89</v>
      </c>
    </row>
    <row r="112" spans="1:15" x14ac:dyDescent="0.25">
      <c r="A112" s="1264" t="s">
        <v>90</v>
      </c>
      <c r="B112" s="1264"/>
      <c r="C112" s="1264"/>
      <c r="D112" s="513"/>
      <c r="E112" s="513"/>
      <c r="F112" s="513"/>
      <c r="G112" s="513"/>
      <c r="H112" s="513"/>
      <c r="I112" s="513">
        <v>40</v>
      </c>
      <c r="J112" s="513"/>
      <c r="K112" s="513"/>
      <c r="L112" s="513"/>
      <c r="M112" s="513"/>
      <c r="N112" s="513"/>
      <c r="O112" s="513">
        <v>90</v>
      </c>
    </row>
    <row r="113" spans="1:15" x14ac:dyDescent="0.25">
      <c r="A113" s="1265" t="s">
        <v>91</v>
      </c>
      <c r="B113" s="1265"/>
      <c r="C113" s="1265"/>
      <c r="D113" s="515"/>
      <c r="E113" s="515"/>
      <c r="F113" s="515"/>
      <c r="G113" s="515"/>
      <c r="H113" s="515"/>
      <c r="I113" s="515">
        <v>40</v>
      </c>
      <c r="J113" s="515"/>
      <c r="K113" s="515"/>
      <c r="L113" s="515"/>
      <c r="M113" s="515"/>
      <c r="N113" s="515"/>
      <c r="O113" s="515"/>
    </row>
    <row r="114" spans="1:15" x14ac:dyDescent="0.25">
      <c r="A114" s="531"/>
      <c r="B114" s="531"/>
      <c r="C114" s="531"/>
      <c r="D114" s="524"/>
      <c r="E114" s="524"/>
      <c r="F114" s="524"/>
      <c r="G114" s="524"/>
      <c r="H114" s="524"/>
      <c r="I114" s="524"/>
      <c r="J114" s="524"/>
      <c r="K114" s="524"/>
      <c r="L114" s="524"/>
      <c r="M114" s="524"/>
      <c r="N114" s="524"/>
      <c r="O114" s="524"/>
    </row>
    <row r="115" spans="1:15" x14ac:dyDescent="0.25">
      <c r="A115" s="531"/>
      <c r="B115" s="531"/>
      <c r="C115" s="531"/>
      <c r="D115" s="524"/>
      <c r="E115" s="524"/>
      <c r="F115" s="524"/>
      <c r="G115" s="524"/>
      <c r="H115" s="524"/>
      <c r="I115" s="524"/>
      <c r="J115" s="524"/>
      <c r="K115" s="524"/>
      <c r="L115" s="524"/>
      <c r="M115" s="524"/>
      <c r="N115" s="524"/>
      <c r="O115" s="524"/>
    </row>
    <row r="116" spans="1:15" x14ac:dyDescent="0.25">
      <c r="A116" s="531"/>
      <c r="B116" s="531"/>
      <c r="C116" s="531"/>
      <c r="D116" s="524"/>
      <c r="E116" s="524"/>
      <c r="F116" s="524"/>
      <c r="G116" s="524"/>
      <c r="H116" s="524"/>
      <c r="I116" s="524"/>
      <c r="J116" s="524"/>
      <c r="K116" s="524"/>
      <c r="L116" s="524"/>
      <c r="M116" s="524"/>
      <c r="N116" s="524"/>
      <c r="O116" s="524"/>
    </row>
    <row r="117" spans="1:15" x14ac:dyDescent="0.25">
      <c r="A117" s="492"/>
      <c r="B117" s="493"/>
      <c r="C117" s="494"/>
      <c r="D117" s="494"/>
      <c r="E117" s="494"/>
      <c r="F117" s="494"/>
      <c r="G117" s="494"/>
      <c r="H117" s="494"/>
      <c r="I117" s="494"/>
      <c r="J117" s="494"/>
      <c r="K117" s="494"/>
      <c r="L117" s="495"/>
      <c r="M117" s="495"/>
      <c r="N117" s="495"/>
      <c r="O117" s="492"/>
    </row>
    <row r="118" spans="1:15" x14ac:dyDescent="0.25">
      <c r="A118" s="496" t="s">
        <v>178</v>
      </c>
      <c r="B118" s="1279" t="s">
        <v>1150</v>
      </c>
      <c r="C118" s="1219"/>
      <c r="D118" s="1219"/>
      <c r="E118" s="1219"/>
      <c r="F118" s="1219"/>
      <c r="G118" s="1219"/>
      <c r="H118" s="1219"/>
      <c r="I118" s="1219"/>
      <c r="J118" s="1220"/>
      <c r="K118" s="1221" t="s">
        <v>11</v>
      </c>
      <c r="L118" s="1221"/>
      <c r="M118" s="1221"/>
      <c r="N118" s="1221"/>
      <c r="O118" s="497">
        <v>0.2</v>
      </c>
    </row>
    <row r="119" spans="1:15" x14ac:dyDescent="0.25">
      <c r="A119" s="498"/>
      <c r="B119" s="499"/>
      <c r="C119" s="500"/>
      <c r="D119" s="500"/>
      <c r="E119" s="500"/>
      <c r="F119" s="500"/>
      <c r="G119" s="500"/>
      <c r="H119" s="500"/>
      <c r="I119" s="500"/>
      <c r="J119" s="500"/>
      <c r="K119" s="500"/>
      <c r="L119" s="500"/>
      <c r="M119" s="500"/>
      <c r="N119" s="500"/>
      <c r="O119" s="498"/>
    </row>
    <row r="120" spans="1:15" ht="25.5" x14ac:dyDescent="0.25">
      <c r="A120" s="501" t="s">
        <v>202</v>
      </c>
      <c r="B120" s="1266"/>
      <c r="C120" s="1267"/>
      <c r="D120" s="1267"/>
      <c r="E120" s="1267"/>
      <c r="F120" s="1267"/>
      <c r="G120" s="1267"/>
      <c r="H120" s="1267"/>
      <c r="I120" s="1267"/>
      <c r="J120" s="1267"/>
      <c r="K120" s="1267"/>
      <c r="L120" s="1267"/>
      <c r="M120" s="1267"/>
      <c r="N120" s="1267"/>
      <c r="O120" s="1268"/>
    </row>
    <row r="121" spans="1:15" x14ac:dyDescent="0.25">
      <c r="A121" s="1295"/>
      <c r="B121" s="1296"/>
      <c r="C121" s="1296"/>
      <c r="D121" s="1296"/>
      <c r="E121" s="1296"/>
      <c r="F121" s="1296"/>
      <c r="G121" s="1296"/>
      <c r="H121" s="1296"/>
      <c r="I121" s="1296"/>
      <c r="J121" s="1296"/>
      <c r="K121" s="1296"/>
      <c r="L121" s="1296"/>
      <c r="M121" s="1296"/>
      <c r="N121" s="1296"/>
      <c r="O121" s="1297"/>
    </row>
    <row r="122" spans="1:15" ht="25.5" x14ac:dyDescent="0.25">
      <c r="A122" s="508" t="s">
        <v>48</v>
      </c>
      <c r="B122" s="508" t="s">
        <v>49</v>
      </c>
      <c r="C122" s="508" t="s">
        <v>50</v>
      </c>
      <c r="D122" s="508" t="s">
        <v>51</v>
      </c>
      <c r="E122" s="508" t="s">
        <v>1024</v>
      </c>
      <c r="F122" s="1235" t="s">
        <v>53</v>
      </c>
      <c r="G122" s="1235"/>
      <c r="H122" s="1235" t="s">
        <v>54</v>
      </c>
      <c r="I122" s="1235"/>
      <c r="J122" s="508" t="s">
        <v>55</v>
      </c>
      <c r="K122" s="1235" t="s">
        <v>56</v>
      </c>
      <c r="L122" s="1235"/>
      <c r="M122" s="1196" t="s">
        <v>57</v>
      </c>
      <c r="N122" s="1197"/>
      <c r="O122" s="1198"/>
    </row>
    <row r="123" spans="1:15" ht="76.5" x14ac:dyDescent="0.25">
      <c r="A123" s="509" t="s">
        <v>92</v>
      </c>
      <c r="B123" s="536">
        <v>1</v>
      </c>
      <c r="C123" s="457" t="s">
        <v>1151</v>
      </c>
      <c r="D123" s="457" t="s">
        <v>262</v>
      </c>
      <c r="E123" s="457" t="s">
        <v>601</v>
      </c>
      <c r="F123" s="1260" t="s">
        <v>1152</v>
      </c>
      <c r="G123" s="1260"/>
      <c r="H123" s="1201" t="s">
        <v>95</v>
      </c>
      <c r="I123" s="1202"/>
      <c r="J123" s="511">
        <v>100</v>
      </c>
      <c r="K123" s="1232" t="s">
        <v>433</v>
      </c>
      <c r="L123" s="1232"/>
      <c r="M123" s="1226" t="s">
        <v>1097</v>
      </c>
      <c r="N123" s="1226"/>
      <c r="O123" s="1226"/>
    </row>
    <row r="124" spans="1:15" x14ac:dyDescent="0.25">
      <c r="A124" s="1188" t="s">
        <v>67</v>
      </c>
      <c r="B124" s="1189"/>
      <c r="C124" s="1185" t="s">
        <v>1153</v>
      </c>
      <c r="D124" s="1186"/>
      <c r="E124" s="1186"/>
      <c r="F124" s="1186"/>
      <c r="G124" s="1187"/>
      <c r="H124" s="1193" t="s">
        <v>98</v>
      </c>
      <c r="I124" s="1233"/>
      <c r="J124" s="1234"/>
      <c r="K124" s="1257" t="s">
        <v>1154</v>
      </c>
      <c r="L124" s="1258"/>
      <c r="M124" s="1258"/>
      <c r="N124" s="1258"/>
      <c r="O124" s="1259"/>
    </row>
    <row r="125" spans="1:15" x14ac:dyDescent="0.25">
      <c r="A125" s="1162" t="s">
        <v>71</v>
      </c>
      <c r="B125" s="1163"/>
      <c r="C125" s="1163"/>
      <c r="D125" s="1163"/>
      <c r="E125" s="1163"/>
      <c r="F125" s="1164"/>
      <c r="G125" s="1227" t="s">
        <v>72</v>
      </c>
      <c r="H125" s="1227"/>
      <c r="I125" s="1227"/>
      <c r="J125" s="1227"/>
      <c r="K125" s="1227"/>
      <c r="L125" s="1227"/>
      <c r="M125" s="1227"/>
      <c r="N125" s="1227"/>
      <c r="O125" s="1227"/>
    </row>
    <row r="126" spans="1:15" x14ac:dyDescent="0.25">
      <c r="A126" s="1252" t="s">
        <v>1155</v>
      </c>
      <c r="B126" s="1253"/>
      <c r="C126" s="1253"/>
      <c r="D126" s="1253"/>
      <c r="E126" s="1253"/>
      <c r="F126" s="1253"/>
      <c r="G126" s="1256" t="s">
        <v>1156</v>
      </c>
      <c r="H126" s="1256"/>
      <c r="I126" s="1256"/>
      <c r="J126" s="1256"/>
      <c r="K126" s="1256"/>
      <c r="L126" s="1256"/>
      <c r="M126" s="1256"/>
      <c r="N126" s="1256"/>
      <c r="O126" s="1256"/>
    </row>
    <row r="127" spans="1:15" x14ac:dyDescent="0.25">
      <c r="A127" s="1254"/>
      <c r="B127" s="1255"/>
      <c r="C127" s="1255"/>
      <c r="D127" s="1255"/>
      <c r="E127" s="1255"/>
      <c r="F127" s="1255"/>
      <c r="G127" s="1256"/>
      <c r="H127" s="1256"/>
      <c r="I127" s="1256"/>
      <c r="J127" s="1256"/>
      <c r="K127" s="1256"/>
      <c r="L127" s="1256"/>
      <c r="M127" s="1256"/>
      <c r="N127" s="1256"/>
      <c r="O127" s="1256"/>
    </row>
    <row r="128" spans="1:15" x14ac:dyDescent="0.25">
      <c r="A128" s="1162" t="s">
        <v>75</v>
      </c>
      <c r="B128" s="1163"/>
      <c r="C128" s="1163"/>
      <c r="D128" s="1163"/>
      <c r="E128" s="1163"/>
      <c r="F128" s="1163"/>
      <c r="G128" s="1227" t="s">
        <v>76</v>
      </c>
      <c r="H128" s="1227"/>
      <c r="I128" s="1227"/>
      <c r="J128" s="1227"/>
      <c r="K128" s="1227"/>
      <c r="L128" s="1227"/>
      <c r="M128" s="1227"/>
      <c r="N128" s="1227"/>
      <c r="O128" s="1227"/>
    </row>
    <row r="129" spans="1:15" x14ac:dyDescent="0.25">
      <c r="A129" s="1208" t="s">
        <v>1111</v>
      </c>
      <c r="B129" s="1208"/>
      <c r="C129" s="1208"/>
      <c r="D129" s="1208"/>
      <c r="E129" s="1208"/>
      <c r="F129" s="1208"/>
      <c r="G129" s="1208" t="s">
        <v>1112</v>
      </c>
      <c r="H129" s="1208"/>
      <c r="I129" s="1208"/>
      <c r="J129" s="1208"/>
      <c r="K129" s="1208"/>
      <c r="L129" s="1208"/>
      <c r="M129" s="1208"/>
      <c r="N129" s="1208"/>
      <c r="O129" s="1208"/>
    </row>
    <row r="130" spans="1:15" x14ac:dyDescent="0.25">
      <c r="A130" s="1208"/>
      <c r="B130" s="1208"/>
      <c r="C130" s="1208"/>
      <c r="D130" s="1208"/>
      <c r="E130" s="1208"/>
      <c r="F130" s="1208"/>
      <c r="G130" s="1208"/>
      <c r="H130" s="1208"/>
      <c r="I130" s="1208"/>
      <c r="J130" s="1208"/>
      <c r="K130" s="1208"/>
      <c r="L130" s="1208"/>
      <c r="M130" s="1208"/>
      <c r="N130" s="1208"/>
      <c r="O130" s="1208"/>
    </row>
    <row r="131" spans="1:15" x14ac:dyDescent="0.25">
      <c r="A131" s="492"/>
      <c r="B131" s="493"/>
      <c r="C131" s="499"/>
      <c r="D131" s="499"/>
      <c r="E131" s="499"/>
      <c r="F131" s="499"/>
      <c r="G131" s="499"/>
      <c r="H131" s="499"/>
      <c r="I131" s="499"/>
      <c r="J131" s="499"/>
      <c r="K131" s="499"/>
      <c r="L131" s="499"/>
      <c r="M131" s="499"/>
      <c r="N131" s="499"/>
      <c r="O131" s="492"/>
    </row>
    <row r="132" spans="1:15" x14ac:dyDescent="0.25">
      <c r="A132" s="537" t="s">
        <v>101</v>
      </c>
      <c r="B132" s="537" t="s">
        <v>49</v>
      </c>
      <c r="C132" s="538"/>
      <c r="D132" s="512" t="s">
        <v>78</v>
      </c>
      <c r="E132" s="512" t="s">
        <v>79</v>
      </c>
      <c r="F132" s="512" t="s">
        <v>80</v>
      </c>
      <c r="G132" s="512" t="s">
        <v>81</v>
      </c>
      <c r="H132" s="512" t="s">
        <v>82</v>
      </c>
      <c r="I132" s="512" t="s">
        <v>83</v>
      </c>
      <c r="J132" s="512" t="s">
        <v>84</v>
      </c>
      <c r="K132" s="512" t="s">
        <v>85</v>
      </c>
      <c r="L132" s="512" t="s">
        <v>86</v>
      </c>
      <c r="M132" s="512" t="s">
        <v>87</v>
      </c>
      <c r="N132" s="512" t="s">
        <v>88</v>
      </c>
      <c r="O132" s="512" t="s">
        <v>89</v>
      </c>
    </row>
    <row r="133" spans="1:15" x14ac:dyDescent="0.25">
      <c r="A133" s="1248" t="s">
        <v>1157</v>
      </c>
      <c r="B133" s="1290">
        <v>0.1</v>
      </c>
      <c r="C133" s="513" t="s">
        <v>90</v>
      </c>
      <c r="D133" s="513">
        <v>8</v>
      </c>
      <c r="E133" s="513">
        <v>16</v>
      </c>
      <c r="F133" s="513">
        <v>24</v>
      </c>
      <c r="G133" s="513">
        <v>32</v>
      </c>
      <c r="H133" s="513">
        <v>40</v>
      </c>
      <c r="I133" s="513">
        <v>48</v>
      </c>
      <c r="J133" s="514">
        <v>56</v>
      </c>
      <c r="K133" s="514">
        <v>64</v>
      </c>
      <c r="L133" s="514">
        <v>72</v>
      </c>
      <c r="M133" s="514">
        <v>80</v>
      </c>
      <c r="N133" s="514">
        <v>88</v>
      </c>
      <c r="O133" s="514">
        <v>100</v>
      </c>
    </row>
    <row r="134" spans="1:15" x14ac:dyDescent="0.25">
      <c r="A134" s="1248"/>
      <c r="B134" s="1290"/>
      <c r="C134" s="515" t="s">
        <v>91</v>
      </c>
      <c r="D134" s="515">
        <v>8</v>
      </c>
      <c r="E134" s="515">
        <v>16</v>
      </c>
      <c r="F134" s="515">
        <v>24</v>
      </c>
      <c r="G134" s="515">
        <v>32</v>
      </c>
      <c r="H134" s="515">
        <v>40</v>
      </c>
      <c r="I134" s="515">
        <v>48</v>
      </c>
      <c r="J134" s="520">
        <v>56</v>
      </c>
      <c r="K134" s="520">
        <v>64</v>
      </c>
      <c r="L134" s="520">
        <v>72</v>
      </c>
      <c r="M134" s="520"/>
      <c r="N134" s="520"/>
      <c r="O134" s="520"/>
    </row>
    <row r="135" spans="1:15" x14ac:dyDescent="0.25">
      <c r="A135" s="1289" t="s">
        <v>1158</v>
      </c>
      <c r="B135" s="1291">
        <v>0.1</v>
      </c>
      <c r="C135" s="513" t="s">
        <v>90</v>
      </c>
      <c r="D135" s="513">
        <v>8</v>
      </c>
      <c r="E135" s="513">
        <v>16</v>
      </c>
      <c r="F135" s="513">
        <v>24</v>
      </c>
      <c r="G135" s="513">
        <v>32</v>
      </c>
      <c r="H135" s="513">
        <v>40</v>
      </c>
      <c r="I135" s="513">
        <v>48</v>
      </c>
      <c r="J135" s="514">
        <v>75</v>
      </c>
      <c r="K135" s="514">
        <v>100</v>
      </c>
      <c r="L135" s="514"/>
      <c r="M135" s="514"/>
      <c r="N135" s="514"/>
      <c r="O135" s="514"/>
    </row>
    <row r="136" spans="1:15" x14ac:dyDescent="0.25">
      <c r="A136" s="1289"/>
      <c r="B136" s="1292"/>
      <c r="C136" s="515" t="s">
        <v>91</v>
      </c>
      <c r="D136" s="515">
        <v>8</v>
      </c>
      <c r="E136" s="515">
        <v>16</v>
      </c>
      <c r="F136" s="515">
        <v>24</v>
      </c>
      <c r="G136" s="515">
        <v>32</v>
      </c>
      <c r="H136" s="515">
        <v>40</v>
      </c>
      <c r="I136" s="515">
        <v>48</v>
      </c>
      <c r="J136" s="520">
        <v>75</v>
      </c>
      <c r="K136" s="520">
        <v>100</v>
      </c>
      <c r="L136" s="520"/>
      <c r="M136" s="520"/>
      <c r="N136" s="520"/>
      <c r="O136" s="520"/>
    </row>
    <row r="137" spans="1:15" x14ac:dyDescent="0.25">
      <c r="A137" s="1248" t="s">
        <v>1159</v>
      </c>
      <c r="B137" s="1291">
        <v>0.1</v>
      </c>
      <c r="C137" s="513" t="s">
        <v>90</v>
      </c>
      <c r="D137" s="513">
        <v>8</v>
      </c>
      <c r="E137" s="513">
        <v>16</v>
      </c>
      <c r="F137" s="513">
        <v>24</v>
      </c>
      <c r="G137" s="513">
        <v>32</v>
      </c>
      <c r="H137" s="513">
        <v>40</v>
      </c>
      <c r="I137" s="513">
        <v>48</v>
      </c>
      <c r="J137" s="514">
        <v>56</v>
      </c>
      <c r="K137" s="514">
        <v>64</v>
      </c>
      <c r="L137" s="514">
        <v>72</v>
      </c>
      <c r="M137" s="514">
        <v>80</v>
      </c>
      <c r="N137" s="514">
        <v>88</v>
      </c>
      <c r="O137" s="514">
        <v>100</v>
      </c>
    </row>
    <row r="138" spans="1:15" x14ac:dyDescent="0.25">
      <c r="A138" s="1248"/>
      <c r="B138" s="1292"/>
      <c r="C138" s="515" t="s">
        <v>91</v>
      </c>
      <c r="D138" s="515">
        <v>8</v>
      </c>
      <c r="E138" s="515">
        <v>16</v>
      </c>
      <c r="F138" s="515">
        <v>24</v>
      </c>
      <c r="G138" s="515">
        <v>32</v>
      </c>
      <c r="H138" s="515">
        <v>40</v>
      </c>
      <c r="I138" s="515">
        <v>48</v>
      </c>
      <c r="J138" s="520">
        <v>56</v>
      </c>
      <c r="K138" s="520">
        <v>64</v>
      </c>
      <c r="L138" s="520">
        <v>72</v>
      </c>
      <c r="M138" s="520"/>
      <c r="N138" s="520"/>
      <c r="O138" s="520"/>
    </row>
    <row r="139" spans="1:15" x14ac:dyDescent="0.25">
      <c r="A139" s="1293" t="s">
        <v>1160</v>
      </c>
      <c r="B139" s="1291">
        <v>0.13</v>
      </c>
      <c r="C139" s="513" t="s">
        <v>90</v>
      </c>
      <c r="D139" s="513">
        <v>5</v>
      </c>
      <c r="E139" s="513">
        <f>+D139+5</f>
        <v>10</v>
      </c>
      <c r="F139" s="513">
        <f>+E139+5</f>
        <v>15</v>
      </c>
      <c r="G139" s="513">
        <f>+F139+5</f>
        <v>20</v>
      </c>
      <c r="H139" s="513">
        <f t="shared" ref="H139:O143" si="0">+G139+10</f>
        <v>30</v>
      </c>
      <c r="I139" s="513">
        <f t="shared" si="0"/>
        <v>40</v>
      </c>
      <c r="J139" s="514">
        <f t="shared" si="0"/>
        <v>50</v>
      </c>
      <c r="K139" s="514">
        <v>60</v>
      </c>
      <c r="L139" s="514">
        <v>70</v>
      </c>
      <c r="M139" s="514">
        <f t="shared" si="0"/>
        <v>80</v>
      </c>
      <c r="N139" s="514">
        <f t="shared" si="0"/>
        <v>90</v>
      </c>
      <c r="O139" s="514">
        <f t="shared" si="0"/>
        <v>100</v>
      </c>
    </row>
    <row r="140" spans="1:15" x14ac:dyDescent="0.25">
      <c r="A140" s="1294"/>
      <c r="B140" s="1292"/>
      <c r="C140" s="515" t="s">
        <v>91</v>
      </c>
      <c r="D140" s="515">
        <v>4.99</v>
      </c>
      <c r="E140" s="515">
        <v>10</v>
      </c>
      <c r="F140" s="515">
        <v>15</v>
      </c>
      <c r="G140" s="515" t="s">
        <v>1161</v>
      </c>
      <c r="H140" s="515">
        <v>29.99</v>
      </c>
      <c r="I140" s="515">
        <v>39.99</v>
      </c>
      <c r="J140" s="520">
        <v>49.99</v>
      </c>
      <c r="K140" s="520">
        <v>59.99</v>
      </c>
      <c r="L140" s="520">
        <v>69.989999999999995</v>
      </c>
      <c r="M140" s="520"/>
      <c r="N140" s="520"/>
      <c r="O140" s="520"/>
    </row>
    <row r="141" spans="1:15" x14ac:dyDescent="0.25">
      <c r="A141" s="1289" t="s">
        <v>1162</v>
      </c>
      <c r="B141" s="1290">
        <v>0.13</v>
      </c>
      <c r="C141" s="513" t="s">
        <v>90</v>
      </c>
      <c r="D141" s="513">
        <v>5</v>
      </c>
      <c r="E141" s="513">
        <f>+D141+5</f>
        <v>10</v>
      </c>
      <c r="F141" s="513">
        <f>+E141+5</f>
        <v>15</v>
      </c>
      <c r="G141" s="513">
        <f>+F141+5</f>
        <v>20</v>
      </c>
      <c r="H141" s="513">
        <f t="shared" si="0"/>
        <v>30</v>
      </c>
      <c r="I141" s="513">
        <f t="shared" si="0"/>
        <v>40</v>
      </c>
      <c r="J141" s="514">
        <v>50</v>
      </c>
      <c r="K141" s="514">
        <v>60</v>
      </c>
      <c r="L141" s="514">
        <v>70</v>
      </c>
      <c r="M141" s="514">
        <f t="shared" si="0"/>
        <v>80</v>
      </c>
      <c r="N141" s="514">
        <f t="shared" si="0"/>
        <v>90</v>
      </c>
      <c r="O141" s="514">
        <f t="shared" si="0"/>
        <v>100</v>
      </c>
    </row>
    <row r="142" spans="1:15" x14ac:dyDescent="0.25">
      <c r="A142" s="1289"/>
      <c r="B142" s="1290"/>
      <c r="C142" s="515" t="s">
        <v>91</v>
      </c>
      <c r="D142" s="515">
        <v>5</v>
      </c>
      <c r="E142" s="515">
        <v>10</v>
      </c>
      <c r="F142" s="515">
        <v>15</v>
      </c>
      <c r="G142" s="515">
        <v>20</v>
      </c>
      <c r="H142" s="515">
        <v>30</v>
      </c>
      <c r="I142" s="515">
        <v>40</v>
      </c>
      <c r="J142" s="520">
        <v>50</v>
      </c>
      <c r="K142" s="520">
        <v>60</v>
      </c>
      <c r="L142" s="520">
        <v>70</v>
      </c>
      <c r="M142" s="520"/>
      <c r="N142" s="520"/>
      <c r="O142" s="520"/>
    </row>
    <row r="143" spans="1:15" x14ac:dyDescent="0.25">
      <c r="A143" s="1289" t="s">
        <v>1163</v>
      </c>
      <c r="B143" s="1290">
        <v>0.13</v>
      </c>
      <c r="C143" s="513" t="s">
        <v>90</v>
      </c>
      <c r="D143" s="513">
        <v>5</v>
      </c>
      <c r="E143" s="513">
        <f>+D143+5</f>
        <v>10</v>
      </c>
      <c r="F143" s="513">
        <f>+E143+5</f>
        <v>15</v>
      </c>
      <c r="G143" s="513">
        <f>+F143+5</f>
        <v>20</v>
      </c>
      <c r="H143" s="513">
        <f t="shared" si="0"/>
        <v>30</v>
      </c>
      <c r="I143" s="513">
        <f t="shared" si="0"/>
        <v>40</v>
      </c>
      <c r="J143" s="514">
        <v>50</v>
      </c>
      <c r="K143" s="514">
        <v>60</v>
      </c>
      <c r="L143" s="514">
        <v>70</v>
      </c>
      <c r="M143" s="514">
        <f t="shared" si="0"/>
        <v>80</v>
      </c>
      <c r="N143" s="514">
        <f t="shared" si="0"/>
        <v>90</v>
      </c>
      <c r="O143" s="514">
        <f t="shared" si="0"/>
        <v>100</v>
      </c>
    </row>
    <row r="144" spans="1:15" x14ac:dyDescent="0.25">
      <c r="A144" s="1289"/>
      <c r="B144" s="1290"/>
      <c r="C144" s="515" t="s">
        <v>91</v>
      </c>
      <c r="D144" s="515">
        <v>5</v>
      </c>
      <c r="E144" s="515">
        <v>10</v>
      </c>
      <c r="F144" s="515">
        <v>15</v>
      </c>
      <c r="G144" s="515">
        <v>20</v>
      </c>
      <c r="H144" s="515">
        <v>30</v>
      </c>
      <c r="I144" s="515">
        <v>40</v>
      </c>
      <c r="J144" s="520">
        <v>50</v>
      </c>
      <c r="K144" s="520">
        <v>60</v>
      </c>
      <c r="L144" s="520">
        <v>70</v>
      </c>
      <c r="M144" s="520"/>
      <c r="N144" s="520"/>
      <c r="O144" s="520"/>
    </row>
    <row r="145" spans="1:15" x14ac:dyDescent="0.25">
      <c r="A145" s="1289" t="s">
        <v>1164</v>
      </c>
      <c r="B145" s="1290">
        <v>0.1</v>
      </c>
      <c r="C145" s="513" t="s">
        <v>90</v>
      </c>
      <c r="D145" s="513">
        <v>5</v>
      </c>
      <c r="E145" s="513">
        <f>+D145+5</f>
        <v>10</v>
      </c>
      <c r="F145" s="513">
        <f>+E145+5</f>
        <v>15</v>
      </c>
      <c r="G145" s="513">
        <f>+F145+5</f>
        <v>20</v>
      </c>
      <c r="H145" s="513">
        <f t="shared" ref="H145:I145" si="1">+G145+10</f>
        <v>30</v>
      </c>
      <c r="I145" s="513">
        <f t="shared" si="1"/>
        <v>40</v>
      </c>
      <c r="J145" s="514">
        <v>50</v>
      </c>
      <c r="K145" s="514">
        <v>60</v>
      </c>
      <c r="L145" s="514">
        <v>70</v>
      </c>
      <c r="M145" s="514">
        <f t="shared" ref="M145:O145" si="2">+L145+10</f>
        <v>80</v>
      </c>
      <c r="N145" s="514">
        <f t="shared" si="2"/>
        <v>90</v>
      </c>
      <c r="O145" s="514">
        <f t="shared" si="2"/>
        <v>100</v>
      </c>
    </row>
    <row r="146" spans="1:15" x14ac:dyDescent="0.25">
      <c r="A146" s="1289"/>
      <c r="B146" s="1290"/>
      <c r="C146" s="515" t="s">
        <v>91</v>
      </c>
      <c r="D146" s="515">
        <v>5</v>
      </c>
      <c r="E146" s="515">
        <v>10</v>
      </c>
      <c r="F146" s="515">
        <v>15</v>
      </c>
      <c r="G146" s="515">
        <v>20</v>
      </c>
      <c r="H146" s="515">
        <v>30</v>
      </c>
      <c r="I146" s="515">
        <v>40</v>
      </c>
      <c r="J146" s="520">
        <v>50</v>
      </c>
      <c r="K146" s="520">
        <v>60</v>
      </c>
      <c r="L146" s="520">
        <v>70</v>
      </c>
      <c r="M146" s="520"/>
      <c r="N146" s="520"/>
      <c r="O146" s="520"/>
    </row>
    <row r="147" spans="1:15" x14ac:dyDescent="0.25">
      <c r="A147" s="1289" t="s">
        <v>1165</v>
      </c>
      <c r="B147" s="1290">
        <v>0.1</v>
      </c>
      <c r="C147" s="513" t="s">
        <v>90</v>
      </c>
      <c r="D147" s="513">
        <v>5</v>
      </c>
      <c r="E147" s="513">
        <f>+D147+5</f>
        <v>10</v>
      </c>
      <c r="F147" s="513">
        <f>+E147+5</f>
        <v>15</v>
      </c>
      <c r="G147" s="513">
        <f>+F147+5</f>
        <v>20</v>
      </c>
      <c r="H147" s="513">
        <f t="shared" ref="H147:I147" si="3">+G147+10</f>
        <v>30</v>
      </c>
      <c r="I147" s="513">
        <f t="shared" si="3"/>
        <v>40</v>
      </c>
      <c r="J147" s="514">
        <v>50</v>
      </c>
      <c r="K147" s="514">
        <v>60</v>
      </c>
      <c r="L147" s="514">
        <v>70</v>
      </c>
      <c r="M147" s="514">
        <f t="shared" ref="M147:O147" si="4">+L147+10</f>
        <v>80</v>
      </c>
      <c r="N147" s="514">
        <f t="shared" si="4"/>
        <v>90</v>
      </c>
      <c r="O147" s="514">
        <f t="shared" si="4"/>
        <v>100</v>
      </c>
    </row>
    <row r="148" spans="1:15" x14ac:dyDescent="0.25">
      <c r="A148" s="1289"/>
      <c r="B148" s="1290"/>
      <c r="C148" s="515" t="s">
        <v>91</v>
      </c>
      <c r="D148" s="515">
        <v>5</v>
      </c>
      <c r="E148" s="515">
        <v>10</v>
      </c>
      <c r="F148" s="515">
        <v>15</v>
      </c>
      <c r="G148" s="515">
        <v>20</v>
      </c>
      <c r="H148" s="515">
        <v>30</v>
      </c>
      <c r="I148" s="515">
        <v>40</v>
      </c>
      <c r="J148" s="520">
        <v>50</v>
      </c>
      <c r="K148" s="520">
        <v>60</v>
      </c>
      <c r="L148" s="520">
        <v>70</v>
      </c>
      <c r="M148" s="520"/>
      <c r="N148" s="520"/>
      <c r="O148" s="520"/>
    </row>
    <row r="149" spans="1:15" x14ac:dyDescent="0.25">
      <c r="A149" s="1289" t="s">
        <v>1166</v>
      </c>
      <c r="B149" s="1290">
        <v>0.1</v>
      </c>
      <c r="C149" s="513" t="s">
        <v>90</v>
      </c>
      <c r="D149" s="513">
        <v>5</v>
      </c>
      <c r="E149" s="513">
        <f>+D149+5</f>
        <v>10</v>
      </c>
      <c r="F149" s="513">
        <f>+E149+5</f>
        <v>15</v>
      </c>
      <c r="G149" s="513">
        <f>+F149+5</f>
        <v>20</v>
      </c>
      <c r="H149" s="513">
        <f t="shared" ref="H149:I149" si="5">+G149+10</f>
        <v>30</v>
      </c>
      <c r="I149" s="513">
        <f t="shared" si="5"/>
        <v>40</v>
      </c>
      <c r="J149" s="514">
        <v>50</v>
      </c>
      <c r="K149" s="514">
        <v>60</v>
      </c>
      <c r="L149" s="514">
        <v>70</v>
      </c>
      <c r="M149" s="514">
        <f t="shared" ref="M149:O149" si="6">+L149+10</f>
        <v>80</v>
      </c>
      <c r="N149" s="514">
        <f t="shared" si="6"/>
        <v>90</v>
      </c>
      <c r="O149" s="514">
        <f t="shared" si="6"/>
        <v>100</v>
      </c>
    </row>
    <row r="150" spans="1:15" x14ac:dyDescent="0.25">
      <c r="A150" s="1289"/>
      <c r="B150" s="1290"/>
      <c r="C150" s="515" t="s">
        <v>91</v>
      </c>
      <c r="D150" s="515">
        <v>5</v>
      </c>
      <c r="E150" s="515">
        <v>10</v>
      </c>
      <c r="F150" s="515">
        <v>15</v>
      </c>
      <c r="G150" s="515">
        <v>15</v>
      </c>
      <c r="H150" s="515">
        <v>30</v>
      </c>
      <c r="I150" s="515">
        <v>40</v>
      </c>
      <c r="J150" s="520">
        <v>50</v>
      </c>
      <c r="K150" s="520">
        <v>60</v>
      </c>
      <c r="L150" s="520">
        <v>70</v>
      </c>
      <c r="M150" s="520"/>
      <c r="N150" s="520"/>
      <c r="O150" s="520"/>
    </row>
    <row r="151" spans="1:15" x14ac:dyDescent="0.25">
      <c r="A151" s="523"/>
      <c r="B151" s="539"/>
      <c r="C151" s="524"/>
      <c r="D151" s="524"/>
      <c r="E151" s="524"/>
      <c r="F151" s="524"/>
      <c r="G151" s="524"/>
      <c r="H151" s="524"/>
      <c r="I151" s="524"/>
      <c r="J151" s="524"/>
      <c r="K151" s="524"/>
      <c r="L151" s="524"/>
      <c r="M151" s="524"/>
      <c r="N151" s="524"/>
      <c r="O151" s="524"/>
    </row>
    <row r="152" spans="1:15" x14ac:dyDescent="0.25">
      <c r="A152" s="523"/>
      <c r="B152" s="539"/>
      <c r="C152" s="524"/>
      <c r="D152" s="524"/>
      <c r="E152" s="524"/>
      <c r="F152" s="524"/>
      <c r="G152" s="524"/>
      <c r="H152" s="524"/>
      <c r="I152" s="524"/>
      <c r="J152" s="524"/>
      <c r="K152" s="524"/>
      <c r="L152" s="524"/>
      <c r="M152" s="524"/>
      <c r="N152" s="524"/>
      <c r="O152" s="524"/>
    </row>
    <row r="153" spans="1:15" x14ac:dyDescent="0.25">
      <c r="A153" s="523"/>
      <c r="B153" s="539"/>
      <c r="C153" s="524"/>
      <c r="D153" s="524"/>
      <c r="E153" s="524"/>
      <c r="F153" s="524"/>
      <c r="G153" s="524"/>
      <c r="H153" s="524"/>
      <c r="I153" s="524"/>
      <c r="J153" s="524"/>
      <c r="K153" s="524"/>
      <c r="L153" s="524"/>
      <c r="M153" s="524"/>
      <c r="N153" s="524"/>
      <c r="O153" s="524"/>
    </row>
    <row r="154" spans="1:15" x14ac:dyDescent="0.25">
      <c r="A154" s="523"/>
      <c r="B154" s="540">
        <f>+SUM(B133:B150)</f>
        <v>0.99</v>
      </c>
      <c r="C154" s="524"/>
      <c r="D154" s="524"/>
      <c r="E154" s="524"/>
      <c r="F154" s="524"/>
      <c r="G154" s="524"/>
      <c r="H154" s="524"/>
      <c r="I154" s="524"/>
      <c r="J154" s="524"/>
      <c r="K154" s="524"/>
      <c r="L154" s="524"/>
      <c r="M154" s="524"/>
      <c r="N154" s="524"/>
      <c r="O154" s="524"/>
    </row>
    <row r="155" spans="1:15" x14ac:dyDescent="0.25">
      <c r="A155" s="496" t="s">
        <v>484</v>
      </c>
      <c r="B155" s="1279" t="s">
        <v>1167</v>
      </c>
      <c r="C155" s="1219"/>
      <c r="D155" s="1219"/>
      <c r="E155" s="1219"/>
      <c r="F155" s="1219"/>
      <c r="G155" s="1219"/>
      <c r="H155" s="1219"/>
      <c r="I155" s="1219"/>
      <c r="J155" s="1220"/>
      <c r="K155" s="1221" t="s">
        <v>11</v>
      </c>
      <c r="L155" s="1221"/>
      <c r="M155" s="1221"/>
      <c r="N155" s="1221"/>
      <c r="O155" s="497">
        <v>0.15</v>
      </c>
    </row>
    <row r="156" spans="1:15" x14ac:dyDescent="0.25">
      <c r="A156" s="498"/>
      <c r="B156" s="499"/>
      <c r="C156" s="500"/>
      <c r="D156" s="500"/>
      <c r="E156" s="500"/>
      <c r="F156" s="500"/>
      <c r="G156" s="500"/>
      <c r="H156" s="500"/>
      <c r="I156" s="500"/>
      <c r="J156" s="500"/>
      <c r="K156" s="500"/>
      <c r="L156" s="500"/>
      <c r="M156" s="500"/>
      <c r="N156" s="500"/>
      <c r="O156" s="498"/>
    </row>
    <row r="157" spans="1:15" ht="25.5" x14ac:dyDescent="0.25">
      <c r="A157" s="501" t="s">
        <v>202</v>
      </c>
      <c r="B157" s="1266"/>
      <c r="C157" s="1267"/>
      <c r="D157" s="1267"/>
      <c r="E157" s="1267"/>
      <c r="F157" s="1267"/>
      <c r="G157" s="1267"/>
      <c r="H157" s="1267"/>
      <c r="I157" s="1267"/>
      <c r="J157" s="1267"/>
      <c r="K157" s="1267"/>
      <c r="L157" s="1267"/>
      <c r="M157" s="1267"/>
      <c r="N157" s="1267"/>
      <c r="O157" s="1268"/>
    </row>
    <row r="158" spans="1:15" x14ac:dyDescent="0.25">
      <c r="A158" s="523"/>
      <c r="B158" s="523"/>
      <c r="C158" s="524"/>
      <c r="D158" s="524"/>
      <c r="E158" s="524"/>
      <c r="F158" s="524"/>
      <c r="G158" s="524"/>
      <c r="H158" s="524"/>
      <c r="I158" s="524"/>
      <c r="J158" s="524"/>
      <c r="K158" s="524"/>
      <c r="L158" s="524"/>
      <c r="M158" s="524"/>
      <c r="N158" s="524"/>
      <c r="O158" s="524"/>
    </row>
    <row r="159" spans="1:15" ht="25.5" x14ac:dyDescent="0.25">
      <c r="A159" s="508" t="s">
        <v>48</v>
      </c>
      <c r="B159" s="508" t="s">
        <v>49</v>
      </c>
      <c r="C159" s="508" t="s">
        <v>50</v>
      </c>
      <c r="D159" s="508" t="s">
        <v>51</v>
      </c>
      <c r="E159" s="508" t="s">
        <v>1024</v>
      </c>
      <c r="F159" s="1235" t="s">
        <v>53</v>
      </c>
      <c r="G159" s="1235"/>
      <c r="H159" s="1235" t="s">
        <v>54</v>
      </c>
      <c r="I159" s="1235"/>
      <c r="J159" s="508" t="s">
        <v>55</v>
      </c>
      <c r="K159" s="1235" t="s">
        <v>56</v>
      </c>
      <c r="L159" s="1235"/>
      <c r="M159" s="1196" t="s">
        <v>57</v>
      </c>
      <c r="N159" s="1197"/>
      <c r="O159" s="1198"/>
    </row>
    <row r="160" spans="1:15" ht="114.75" x14ac:dyDescent="0.25">
      <c r="A160" s="509" t="s">
        <v>439</v>
      </c>
      <c r="B160" s="536">
        <v>1</v>
      </c>
      <c r="C160" s="457" t="s">
        <v>1168</v>
      </c>
      <c r="D160" s="457" t="s">
        <v>60</v>
      </c>
      <c r="E160" s="457" t="s">
        <v>601</v>
      </c>
      <c r="F160" s="1260" t="s">
        <v>1169</v>
      </c>
      <c r="G160" s="1260"/>
      <c r="H160" s="1201" t="s">
        <v>1170</v>
      </c>
      <c r="I160" s="1202"/>
      <c r="J160" s="511">
        <v>3</v>
      </c>
      <c r="K160" s="1232" t="s">
        <v>433</v>
      </c>
      <c r="L160" s="1232"/>
      <c r="M160" s="1226" t="s">
        <v>1093</v>
      </c>
      <c r="N160" s="1226"/>
      <c r="O160" s="1226"/>
    </row>
    <row r="161" spans="1:15" x14ac:dyDescent="0.25">
      <c r="A161" s="1188" t="s">
        <v>67</v>
      </c>
      <c r="B161" s="1189"/>
      <c r="C161" s="1185" t="s">
        <v>1171</v>
      </c>
      <c r="D161" s="1186"/>
      <c r="E161" s="1186"/>
      <c r="F161" s="1186"/>
      <c r="G161" s="1187"/>
      <c r="H161" s="1193" t="s">
        <v>69</v>
      </c>
      <c r="I161" s="1233"/>
      <c r="J161" s="1234"/>
      <c r="K161" s="1190" t="s">
        <v>1172</v>
      </c>
      <c r="L161" s="1191"/>
      <c r="M161" s="1191"/>
      <c r="N161" s="1191"/>
      <c r="O161" s="1192"/>
    </row>
    <row r="162" spans="1:15" x14ac:dyDescent="0.25">
      <c r="A162" s="1162" t="s">
        <v>71</v>
      </c>
      <c r="B162" s="1163"/>
      <c r="C162" s="1163"/>
      <c r="D162" s="1163"/>
      <c r="E162" s="1163"/>
      <c r="F162" s="1164"/>
      <c r="G162" s="1227" t="s">
        <v>72</v>
      </c>
      <c r="H162" s="1227"/>
      <c r="I162" s="1227"/>
      <c r="J162" s="1227"/>
      <c r="K162" s="1227"/>
      <c r="L162" s="1227"/>
      <c r="M162" s="1227"/>
      <c r="N162" s="1227"/>
      <c r="O162" s="1227"/>
    </row>
    <row r="163" spans="1:15" x14ac:dyDescent="0.25">
      <c r="A163" s="1252" t="s">
        <v>1173</v>
      </c>
      <c r="B163" s="1253"/>
      <c r="C163" s="1253"/>
      <c r="D163" s="1253"/>
      <c r="E163" s="1253"/>
      <c r="F163" s="1253"/>
      <c r="G163" s="1256" t="s">
        <v>1174</v>
      </c>
      <c r="H163" s="1256"/>
      <c r="I163" s="1256"/>
      <c r="J163" s="1256"/>
      <c r="K163" s="1256"/>
      <c r="L163" s="1256"/>
      <c r="M163" s="1256"/>
      <c r="N163" s="1256"/>
      <c r="O163" s="1256"/>
    </row>
    <row r="164" spans="1:15" x14ac:dyDescent="0.25">
      <c r="A164" s="1254"/>
      <c r="B164" s="1255"/>
      <c r="C164" s="1255"/>
      <c r="D164" s="1255"/>
      <c r="E164" s="1255"/>
      <c r="F164" s="1255"/>
      <c r="G164" s="1256"/>
      <c r="H164" s="1256"/>
      <c r="I164" s="1256"/>
      <c r="J164" s="1256"/>
      <c r="K164" s="1256"/>
      <c r="L164" s="1256"/>
      <c r="M164" s="1256"/>
      <c r="N164" s="1256"/>
      <c r="O164" s="1256"/>
    </row>
    <row r="165" spans="1:15" x14ac:dyDescent="0.25">
      <c r="A165" s="1162" t="s">
        <v>75</v>
      </c>
      <c r="B165" s="1163"/>
      <c r="C165" s="1163"/>
      <c r="D165" s="1163"/>
      <c r="E165" s="1163"/>
      <c r="F165" s="1163"/>
      <c r="G165" s="1227" t="s">
        <v>76</v>
      </c>
      <c r="H165" s="1227"/>
      <c r="I165" s="1227"/>
      <c r="J165" s="1227"/>
      <c r="K165" s="1227"/>
      <c r="L165" s="1227"/>
      <c r="M165" s="1227"/>
      <c r="N165" s="1227"/>
      <c r="O165" s="1227"/>
    </row>
    <row r="166" spans="1:15" x14ac:dyDescent="0.25">
      <c r="A166" s="1208" t="s">
        <v>1111</v>
      </c>
      <c r="B166" s="1208"/>
      <c r="C166" s="1208"/>
      <c r="D166" s="1208"/>
      <c r="E166" s="1208"/>
      <c r="F166" s="1208"/>
      <c r="G166" s="1208" t="s">
        <v>1112</v>
      </c>
      <c r="H166" s="1208"/>
      <c r="I166" s="1208"/>
      <c r="J166" s="1208"/>
      <c r="K166" s="1208"/>
      <c r="L166" s="1208"/>
      <c r="M166" s="1208"/>
      <c r="N166" s="1208"/>
      <c r="O166" s="1208"/>
    </row>
    <row r="167" spans="1:15" x14ac:dyDescent="0.25">
      <c r="A167" s="1208"/>
      <c r="B167" s="1208"/>
      <c r="C167" s="1208"/>
      <c r="D167" s="1208"/>
      <c r="E167" s="1208"/>
      <c r="F167" s="1208"/>
      <c r="G167" s="1208"/>
      <c r="H167" s="1208"/>
      <c r="I167" s="1208"/>
      <c r="J167" s="1208"/>
      <c r="K167" s="1208"/>
      <c r="L167" s="1208"/>
      <c r="M167" s="1208"/>
      <c r="N167" s="1208"/>
      <c r="O167" s="1208"/>
    </row>
    <row r="168" spans="1:15" x14ac:dyDescent="0.25">
      <c r="A168" s="526"/>
      <c r="B168" s="526"/>
      <c r="C168" s="526"/>
      <c r="D168" s="541"/>
      <c r="E168" s="528"/>
      <c r="F168" s="528"/>
      <c r="G168" s="528"/>
      <c r="H168" s="528"/>
      <c r="I168" s="528"/>
      <c r="J168" s="528"/>
      <c r="K168" s="528"/>
      <c r="L168" s="528"/>
      <c r="M168" s="528"/>
      <c r="N168" s="528"/>
      <c r="O168" s="529"/>
    </row>
    <row r="169" spans="1:15" x14ac:dyDescent="0.25">
      <c r="A169" s="499"/>
      <c r="B169" s="499"/>
      <c r="C169" s="492"/>
      <c r="D169" s="1288" t="s">
        <v>125</v>
      </c>
      <c r="E169" s="1262"/>
      <c r="F169" s="1262"/>
      <c r="G169" s="1262"/>
      <c r="H169" s="1262"/>
      <c r="I169" s="1262"/>
      <c r="J169" s="1262"/>
      <c r="K169" s="1262"/>
      <c r="L169" s="1262"/>
      <c r="M169" s="1262"/>
      <c r="N169" s="1262"/>
      <c r="O169" s="1263"/>
    </row>
    <row r="170" spans="1:15" x14ac:dyDescent="0.25">
      <c r="A170" s="492"/>
      <c r="B170" s="493"/>
      <c r="C170" s="499"/>
      <c r="D170" s="512" t="s">
        <v>78</v>
      </c>
      <c r="E170" s="512" t="s">
        <v>79</v>
      </c>
      <c r="F170" s="512" t="s">
        <v>80</v>
      </c>
      <c r="G170" s="512" t="s">
        <v>81</v>
      </c>
      <c r="H170" s="512" t="s">
        <v>82</v>
      </c>
      <c r="I170" s="512" t="s">
        <v>83</v>
      </c>
      <c r="J170" s="512" t="s">
        <v>84</v>
      </c>
      <c r="K170" s="512" t="s">
        <v>85</v>
      </c>
      <c r="L170" s="512" t="s">
        <v>86</v>
      </c>
      <c r="M170" s="512" t="s">
        <v>87</v>
      </c>
      <c r="N170" s="512" t="s">
        <v>88</v>
      </c>
      <c r="O170" s="512" t="s">
        <v>89</v>
      </c>
    </row>
    <row r="171" spans="1:15" x14ac:dyDescent="0.25">
      <c r="A171" s="1264" t="s">
        <v>90</v>
      </c>
      <c r="B171" s="1264"/>
      <c r="C171" s="1264"/>
      <c r="D171" s="513">
        <v>3</v>
      </c>
      <c r="E171" s="513">
        <v>3</v>
      </c>
      <c r="F171" s="513">
        <v>3</v>
      </c>
      <c r="G171" s="513">
        <v>3</v>
      </c>
      <c r="H171" s="513">
        <v>3</v>
      </c>
      <c r="I171" s="513">
        <v>3</v>
      </c>
      <c r="J171" s="513">
        <v>3</v>
      </c>
      <c r="K171" s="513">
        <v>3</v>
      </c>
      <c r="L171" s="513">
        <v>3</v>
      </c>
      <c r="M171" s="513">
        <v>3</v>
      </c>
      <c r="N171" s="513">
        <v>3</v>
      </c>
      <c r="O171" s="513">
        <v>3</v>
      </c>
    </row>
    <row r="172" spans="1:15" x14ac:dyDescent="0.25">
      <c r="A172" s="1265" t="s">
        <v>91</v>
      </c>
      <c r="B172" s="1265"/>
      <c r="C172" s="1265"/>
      <c r="D172" s="515">
        <v>1</v>
      </c>
      <c r="E172" s="515">
        <v>1</v>
      </c>
      <c r="F172" s="515">
        <v>1</v>
      </c>
      <c r="G172" s="515">
        <v>1</v>
      </c>
      <c r="H172" s="515">
        <v>1</v>
      </c>
      <c r="I172" s="515">
        <v>1</v>
      </c>
      <c r="J172" s="515">
        <v>1</v>
      </c>
      <c r="K172" s="515">
        <v>1</v>
      </c>
      <c r="L172" s="515">
        <v>1</v>
      </c>
      <c r="M172" s="515"/>
      <c r="N172" s="515"/>
      <c r="O172" s="515"/>
    </row>
    <row r="173" spans="1:15" x14ac:dyDescent="0.25">
      <c r="A173" s="531"/>
      <c r="B173" s="531"/>
      <c r="C173" s="531"/>
      <c r="D173" s="524"/>
      <c r="E173" s="524"/>
      <c r="F173" s="524"/>
      <c r="G173" s="524"/>
      <c r="H173" s="524"/>
      <c r="I173" s="524"/>
      <c r="J173" s="524"/>
      <c r="K173" s="524"/>
      <c r="L173" s="524"/>
      <c r="M173" s="524"/>
      <c r="N173" s="524"/>
      <c r="O173" s="524"/>
    </row>
    <row r="174" spans="1:15" x14ac:dyDescent="0.25">
      <c r="A174" s="531"/>
      <c r="B174" s="531"/>
      <c r="C174" s="531"/>
      <c r="D174" s="524"/>
      <c r="E174" s="524"/>
      <c r="F174" s="524"/>
      <c r="G174" s="524"/>
      <c r="H174" s="524"/>
      <c r="I174" s="524"/>
      <c r="J174" s="524"/>
      <c r="K174" s="524"/>
      <c r="L174" s="524"/>
      <c r="M174" s="524"/>
      <c r="N174" s="524"/>
      <c r="O174" s="524"/>
    </row>
    <row r="175" spans="1:15" x14ac:dyDescent="0.25">
      <c r="A175" s="531"/>
      <c r="B175" s="531"/>
      <c r="C175" s="531"/>
      <c r="D175" s="524"/>
      <c r="E175" s="524"/>
      <c r="F175" s="524"/>
      <c r="G175" s="524"/>
      <c r="H175" s="524"/>
      <c r="I175" s="524"/>
      <c r="J175" s="524"/>
      <c r="K175" s="524"/>
      <c r="L175" s="524"/>
      <c r="M175" s="524"/>
      <c r="N175" s="524"/>
      <c r="O175" s="524"/>
    </row>
    <row r="176" spans="1:15" x14ac:dyDescent="0.25">
      <c r="A176" s="525"/>
      <c r="B176" s="542"/>
      <c r="C176" s="525"/>
      <c r="D176" s="525"/>
      <c r="E176" s="525"/>
      <c r="F176" s="525"/>
      <c r="G176" s="525"/>
      <c r="H176" s="525"/>
      <c r="I176" s="525"/>
      <c r="J176" s="525"/>
      <c r="K176" s="525"/>
      <c r="L176" s="525"/>
      <c r="M176" s="542"/>
      <c r="N176" s="542"/>
      <c r="O176" s="525"/>
    </row>
    <row r="177" spans="1:15" x14ac:dyDescent="0.25">
      <c r="A177" s="496" t="s">
        <v>582</v>
      </c>
      <c r="B177" s="1279" t="s">
        <v>1175</v>
      </c>
      <c r="C177" s="1219"/>
      <c r="D177" s="1219"/>
      <c r="E177" s="1219"/>
      <c r="F177" s="1219"/>
      <c r="G177" s="1219"/>
      <c r="H177" s="1219"/>
      <c r="I177" s="1219"/>
      <c r="J177" s="1220"/>
      <c r="K177" s="1221" t="s">
        <v>11</v>
      </c>
      <c r="L177" s="1221"/>
      <c r="M177" s="1221"/>
      <c r="N177" s="1221"/>
      <c r="O177" s="497">
        <v>0.2</v>
      </c>
    </row>
    <row r="178" spans="1:15" x14ac:dyDescent="0.25">
      <c r="A178" s="498"/>
      <c r="B178" s="499"/>
      <c r="C178" s="500"/>
      <c r="D178" s="500"/>
      <c r="E178" s="500"/>
      <c r="F178" s="500"/>
      <c r="G178" s="500"/>
      <c r="H178" s="500"/>
      <c r="I178" s="500"/>
      <c r="J178" s="500"/>
      <c r="K178" s="500"/>
      <c r="L178" s="500"/>
      <c r="M178" s="500"/>
      <c r="N178" s="500"/>
      <c r="O178" s="498"/>
    </row>
    <row r="179" spans="1:15" ht="25.5" x14ac:dyDescent="0.25">
      <c r="A179" s="501" t="s">
        <v>202</v>
      </c>
      <c r="B179" s="1266"/>
      <c r="C179" s="1267"/>
      <c r="D179" s="1267"/>
      <c r="E179" s="1267"/>
      <c r="F179" s="1267"/>
      <c r="G179" s="1267"/>
      <c r="H179" s="1267"/>
      <c r="I179" s="1267"/>
      <c r="J179" s="1267"/>
      <c r="K179" s="1267"/>
      <c r="L179" s="1267"/>
      <c r="M179" s="1267"/>
      <c r="N179" s="1267"/>
      <c r="O179" s="1268"/>
    </row>
    <row r="180" spans="1:15" x14ac:dyDescent="0.25">
      <c r="A180" s="498"/>
      <c r="B180" s="499"/>
      <c r="C180" s="500"/>
      <c r="D180" s="500"/>
      <c r="E180" s="500"/>
      <c r="F180" s="500"/>
      <c r="G180" s="500"/>
      <c r="H180" s="500"/>
      <c r="I180" s="500"/>
      <c r="J180" s="500"/>
      <c r="K180" s="500"/>
      <c r="L180" s="500"/>
      <c r="M180" s="500"/>
      <c r="N180" s="500"/>
      <c r="O180" s="498"/>
    </row>
    <row r="181" spans="1:15" x14ac:dyDescent="0.25">
      <c r="A181" s="498"/>
      <c r="B181" s="499"/>
      <c r="C181" s="500"/>
      <c r="D181" s="500"/>
      <c r="E181" s="1287" t="s">
        <v>14</v>
      </c>
      <c r="F181" s="1287"/>
      <c r="G181" s="1287"/>
      <c r="H181" s="1287"/>
      <c r="I181" s="502" t="s">
        <v>15</v>
      </c>
      <c r="J181" s="535"/>
      <c r="K181" s="535"/>
      <c r="L181" s="1210" t="s">
        <v>16</v>
      </c>
      <c r="M181" s="1210"/>
      <c r="N181" s="1210"/>
      <c r="O181" s="502" t="s">
        <v>15</v>
      </c>
    </row>
    <row r="182" spans="1:15" x14ac:dyDescent="0.25">
      <c r="A182" s="1282" t="s">
        <v>17</v>
      </c>
      <c r="B182" s="1282"/>
      <c r="C182" s="1282"/>
      <c r="D182" s="1282"/>
      <c r="E182" s="1272" t="s">
        <v>1097</v>
      </c>
      <c r="F182" s="1272"/>
      <c r="G182" s="1272"/>
      <c r="H182" s="1272"/>
      <c r="I182" s="459">
        <v>10</v>
      </c>
      <c r="J182" s="1282" t="s">
        <v>19</v>
      </c>
      <c r="K182" s="1282"/>
      <c r="L182" s="1273" t="s">
        <v>1176</v>
      </c>
      <c r="M182" s="1273"/>
      <c r="N182" s="1273"/>
      <c r="O182" s="504">
        <v>100</v>
      </c>
    </row>
    <row r="183" spans="1:15" x14ac:dyDescent="0.25">
      <c r="A183" s="1282"/>
      <c r="B183" s="1282"/>
      <c r="C183" s="1282"/>
      <c r="D183" s="1282"/>
      <c r="E183" s="1272" t="s">
        <v>1177</v>
      </c>
      <c r="F183" s="1272"/>
      <c r="G183" s="1272"/>
      <c r="H183" s="1272"/>
      <c r="I183" s="459">
        <v>50</v>
      </c>
      <c r="J183" s="1282"/>
      <c r="K183" s="1282"/>
      <c r="L183" s="1273" t="s">
        <v>1178</v>
      </c>
      <c r="M183" s="1273"/>
      <c r="N183" s="1273"/>
      <c r="O183" s="504">
        <v>100</v>
      </c>
    </row>
    <row r="184" spans="1:15" x14ac:dyDescent="0.25">
      <c r="A184" s="1282"/>
      <c r="B184" s="1282"/>
      <c r="C184" s="1282"/>
      <c r="D184" s="1282"/>
      <c r="E184" s="1272" t="s">
        <v>1179</v>
      </c>
      <c r="F184" s="1272"/>
      <c r="G184" s="1272"/>
      <c r="H184" s="1272"/>
      <c r="I184" s="459">
        <v>50</v>
      </c>
      <c r="J184" s="1282"/>
      <c r="K184" s="1282"/>
      <c r="L184" s="1273"/>
      <c r="M184" s="1273"/>
      <c r="N184" s="1273"/>
      <c r="O184" s="504"/>
    </row>
    <row r="185" spans="1:15" x14ac:dyDescent="0.25">
      <c r="A185" s="1282"/>
      <c r="B185" s="1282"/>
      <c r="C185" s="1282"/>
      <c r="D185" s="1282"/>
      <c r="E185" s="1269" t="s">
        <v>1180</v>
      </c>
      <c r="F185" s="1270"/>
      <c r="G185" s="1270"/>
      <c r="H185" s="1271"/>
      <c r="I185" s="504">
        <v>100</v>
      </c>
      <c r="J185" s="1282"/>
      <c r="K185" s="1282"/>
      <c r="L185" s="1273"/>
      <c r="M185" s="1273"/>
      <c r="N185" s="1273"/>
      <c r="O185" s="504"/>
    </row>
    <row r="186" spans="1:15" x14ac:dyDescent="0.25">
      <c r="A186" s="525"/>
      <c r="B186" s="542"/>
      <c r="C186" s="525"/>
      <c r="D186" s="525"/>
      <c r="E186" s="525"/>
      <c r="F186" s="525"/>
      <c r="G186" s="525"/>
      <c r="H186" s="525"/>
      <c r="I186" s="525"/>
      <c r="J186" s="525"/>
      <c r="K186" s="525"/>
      <c r="L186" s="525"/>
      <c r="M186" s="542"/>
      <c r="N186" s="542"/>
      <c r="O186" s="525"/>
    </row>
    <row r="187" spans="1:15" ht="25.5" x14ac:dyDescent="0.25">
      <c r="A187" s="508" t="s">
        <v>48</v>
      </c>
      <c r="B187" s="508" t="s">
        <v>49</v>
      </c>
      <c r="C187" s="508" t="s">
        <v>50</v>
      </c>
      <c r="D187" s="508" t="s">
        <v>51</v>
      </c>
      <c r="E187" s="508" t="s">
        <v>52</v>
      </c>
      <c r="F187" s="1235" t="s">
        <v>53</v>
      </c>
      <c r="G187" s="1235"/>
      <c r="H187" s="1235" t="s">
        <v>54</v>
      </c>
      <c r="I187" s="1235"/>
      <c r="J187" s="508" t="s">
        <v>55</v>
      </c>
      <c r="K187" s="1235" t="s">
        <v>56</v>
      </c>
      <c r="L187" s="1235"/>
      <c r="M187" s="1196" t="s">
        <v>57</v>
      </c>
      <c r="N187" s="1197"/>
      <c r="O187" s="1198"/>
    </row>
    <row r="188" spans="1:15" ht="51" x14ac:dyDescent="0.25">
      <c r="A188" s="509" t="s">
        <v>1143</v>
      </c>
      <c r="B188" s="543">
        <v>0.5</v>
      </c>
      <c r="C188" s="457" t="s">
        <v>1181</v>
      </c>
      <c r="D188" s="457" t="s">
        <v>262</v>
      </c>
      <c r="E188" s="457" t="s">
        <v>601</v>
      </c>
      <c r="F188" s="1260" t="s">
        <v>1182</v>
      </c>
      <c r="G188" s="1260"/>
      <c r="H188" s="1201" t="s">
        <v>95</v>
      </c>
      <c r="I188" s="1202"/>
      <c r="J188" s="511">
        <v>100</v>
      </c>
      <c r="K188" s="1232" t="s">
        <v>139</v>
      </c>
      <c r="L188" s="1232"/>
      <c r="M188" s="1226" t="s">
        <v>1097</v>
      </c>
      <c r="N188" s="1226"/>
      <c r="O188" s="1226"/>
    </row>
    <row r="189" spans="1:15" x14ac:dyDescent="0.25">
      <c r="A189" s="1188" t="s">
        <v>67</v>
      </c>
      <c r="B189" s="1189"/>
      <c r="C189" s="1185" t="s">
        <v>1183</v>
      </c>
      <c r="D189" s="1186"/>
      <c r="E189" s="1186"/>
      <c r="F189" s="1186"/>
      <c r="G189" s="1187"/>
      <c r="H189" s="1193" t="s">
        <v>69</v>
      </c>
      <c r="I189" s="1233"/>
      <c r="J189" s="1234"/>
      <c r="K189" s="1190" t="s">
        <v>1184</v>
      </c>
      <c r="L189" s="1191"/>
      <c r="M189" s="1191"/>
      <c r="N189" s="1191"/>
      <c r="O189" s="1192"/>
    </row>
    <row r="190" spans="1:15" x14ac:dyDescent="0.25">
      <c r="A190" s="1162" t="s">
        <v>71</v>
      </c>
      <c r="B190" s="1163"/>
      <c r="C190" s="1163"/>
      <c r="D190" s="1163"/>
      <c r="E190" s="1163"/>
      <c r="F190" s="1164"/>
      <c r="G190" s="1227" t="s">
        <v>72</v>
      </c>
      <c r="H190" s="1227"/>
      <c r="I190" s="1227"/>
      <c r="J190" s="1227"/>
      <c r="K190" s="1227"/>
      <c r="L190" s="1227"/>
      <c r="M190" s="1227"/>
      <c r="N190" s="1227"/>
      <c r="O190" s="1162"/>
    </row>
    <row r="191" spans="1:15" x14ac:dyDescent="0.25">
      <c r="A191" s="1252" t="s">
        <v>1185</v>
      </c>
      <c r="B191" s="1253"/>
      <c r="C191" s="1253"/>
      <c r="D191" s="1253"/>
      <c r="E191" s="1253"/>
      <c r="F191" s="1253"/>
      <c r="G191" s="1256" t="s">
        <v>1186</v>
      </c>
      <c r="H191" s="1256"/>
      <c r="I191" s="1256"/>
      <c r="J191" s="1256"/>
      <c r="K191" s="1256"/>
      <c r="L191" s="1256"/>
      <c r="M191" s="1256"/>
      <c r="N191" s="1256"/>
      <c r="O191" s="1256"/>
    </row>
    <row r="192" spans="1:15" x14ac:dyDescent="0.25">
      <c r="A192" s="1254"/>
      <c r="B192" s="1255"/>
      <c r="C192" s="1255"/>
      <c r="D192" s="1255"/>
      <c r="E192" s="1255"/>
      <c r="F192" s="1255"/>
      <c r="G192" s="1256"/>
      <c r="H192" s="1256"/>
      <c r="I192" s="1256"/>
      <c r="J192" s="1256"/>
      <c r="K192" s="1256"/>
      <c r="L192" s="1256"/>
      <c r="M192" s="1256"/>
      <c r="N192" s="1256"/>
      <c r="O192" s="1256"/>
    </row>
    <row r="193" spans="1:15" x14ac:dyDescent="0.25">
      <c r="A193" s="1162" t="s">
        <v>75</v>
      </c>
      <c r="B193" s="1163"/>
      <c r="C193" s="1163"/>
      <c r="D193" s="1163"/>
      <c r="E193" s="1163"/>
      <c r="F193" s="1163"/>
      <c r="G193" s="1227" t="s">
        <v>76</v>
      </c>
      <c r="H193" s="1227"/>
      <c r="I193" s="1227"/>
      <c r="J193" s="1227"/>
      <c r="K193" s="1227"/>
      <c r="L193" s="1227"/>
      <c r="M193" s="1227"/>
      <c r="N193" s="1227"/>
      <c r="O193" s="1227"/>
    </row>
    <row r="194" spans="1:15" x14ac:dyDescent="0.25">
      <c r="A194" s="1208" t="s">
        <v>1111</v>
      </c>
      <c r="B194" s="1208"/>
      <c r="C194" s="1208"/>
      <c r="D194" s="1208"/>
      <c r="E194" s="1208"/>
      <c r="F194" s="1208"/>
      <c r="G194" s="1208" t="s">
        <v>1112</v>
      </c>
      <c r="H194" s="1208"/>
      <c r="I194" s="1208"/>
      <c r="J194" s="1208"/>
      <c r="K194" s="1208"/>
      <c r="L194" s="1208"/>
      <c r="M194" s="1208"/>
      <c r="N194" s="1208"/>
      <c r="O194" s="1208"/>
    </row>
    <row r="195" spans="1:15" x14ac:dyDescent="0.25">
      <c r="A195" s="1208"/>
      <c r="B195" s="1208"/>
      <c r="C195" s="1208"/>
      <c r="D195" s="1208"/>
      <c r="E195" s="1208"/>
      <c r="F195" s="1208"/>
      <c r="G195" s="1208"/>
      <c r="H195" s="1208"/>
      <c r="I195" s="1208"/>
      <c r="J195" s="1208"/>
      <c r="K195" s="1208"/>
      <c r="L195" s="1208"/>
      <c r="M195" s="1208"/>
      <c r="N195" s="1208"/>
      <c r="O195" s="1208"/>
    </row>
    <row r="196" spans="1:15" x14ac:dyDescent="0.25">
      <c r="A196" s="525"/>
      <c r="B196" s="542"/>
      <c r="C196" s="525"/>
      <c r="D196" s="525"/>
      <c r="E196" s="525"/>
      <c r="F196" s="525"/>
      <c r="G196" s="525"/>
      <c r="H196" s="525"/>
      <c r="I196" s="525"/>
      <c r="J196" s="525"/>
      <c r="K196" s="525"/>
      <c r="L196" s="525"/>
      <c r="M196" s="542"/>
      <c r="N196" s="542"/>
      <c r="O196" s="525"/>
    </row>
    <row r="197" spans="1:15" x14ac:dyDescent="0.25">
      <c r="A197" s="499"/>
      <c r="B197" s="499"/>
      <c r="C197" s="492"/>
      <c r="D197" s="1261" t="s">
        <v>77</v>
      </c>
      <c r="E197" s="1262"/>
      <c r="F197" s="1262"/>
      <c r="G197" s="1262"/>
      <c r="H197" s="1262"/>
      <c r="I197" s="1262"/>
      <c r="J197" s="1262"/>
      <c r="K197" s="1262"/>
      <c r="L197" s="1262"/>
      <c r="M197" s="1262"/>
      <c r="N197" s="1262"/>
      <c r="O197" s="1263"/>
    </row>
    <row r="198" spans="1:15" x14ac:dyDescent="0.25">
      <c r="A198" s="492"/>
      <c r="B198" s="493"/>
      <c r="C198" s="499"/>
      <c r="D198" s="512" t="s">
        <v>78</v>
      </c>
      <c r="E198" s="512" t="s">
        <v>79</v>
      </c>
      <c r="F198" s="512" t="s">
        <v>80</v>
      </c>
      <c r="G198" s="512" t="s">
        <v>81</v>
      </c>
      <c r="H198" s="512" t="s">
        <v>82</v>
      </c>
      <c r="I198" s="512" t="s">
        <v>83</v>
      </c>
      <c r="J198" s="512" t="s">
        <v>84</v>
      </c>
      <c r="K198" s="512" t="s">
        <v>85</v>
      </c>
      <c r="L198" s="512" t="s">
        <v>86</v>
      </c>
      <c r="M198" s="512" t="s">
        <v>87</v>
      </c>
      <c r="N198" s="512" t="s">
        <v>88</v>
      </c>
      <c r="O198" s="512" t="s">
        <v>89</v>
      </c>
    </row>
    <row r="199" spans="1:15" x14ac:dyDescent="0.25">
      <c r="A199" s="1284" t="s">
        <v>90</v>
      </c>
      <c r="B199" s="1285"/>
      <c r="C199" s="1286"/>
      <c r="D199" s="513"/>
      <c r="E199" s="513">
        <v>5</v>
      </c>
      <c r="F199" s="513">
        <v>10</v>
      </c>
      <c r="G199" s="513">
        <v>20</v>
      </c>
      <c r="H199" s="513">
        <v>30</v>
      </c>
      <c r="I199" s="513">
        <v>40</v>
      </c>
      <c r="J199" s="513">
        <v>50</v>
      </c>
      <c r="K199" s="513">
        <v>60</v>
      </c>
      <c r="L199" s="513">
        <v>70</v>
      </c>
      <c r="M199" s="513">
        <v>80</v>
      </c>
      <c r="N199" s="513">
        <v>90</v>
      </c>
      <c r="O199" s="513">
        <v>100</v>
      </c>
    </row>
    <row r="200" spans="1:15" x14ac:dyDescent="0.25">
      <c r="A200" s="1265" t="s">
        <v>91</v>
      </c>
      <c r="B200" s="1265"/>
      <c r="C200" s="1265"/>
      <c r="D200" s="515"/>
      <c r="E200" s="515">
        <v>5</v>
      </c>
      <c r="F200" s="515">
        <v>10</v>
      </c>
      <c r="G200" s="515">
        <v>20</v>
      </c>
      <c r="H200" s="515">
        <v>27</v>
      </c>
      <c r="I200" s="515">
        <v>39</v>
      </c>
      <c r="J200" s="515">
        <v>44</v>
      </c>
      <c r="K200" s="515">
        <v>55</v>
      </c>
      <c r="L200" s="515">
        <v>60</v>
      </c>
      <c r="M200" s="515"/>
      <c r="N200" s="515"/>
      <c r="O200" s="515"/>
    </row>
    <row r="201" spans="1:15" x14ac:dyDescent="0.25">
      <c r="A201" s="531"/>
      <c r="B201" s="531"/>
      <c r="C201" s="531"/>
      <c r="D201" s="524"/>
      <c r="E201" s="524"/>
      <c r="F201" s="524"/>
      <c r="G201" s="524"/>
      <c r="H201" s="524"/>
      <c r="I201" s="524"/>
      <c r="J201" s="524"/>
      <c r="K201" s="524"/>
      <c r="L201" s="524"/>
      <c r="M201" s="524"/>
      <c r="N201" s="524"/>
      <c r="O201" s="524"/>
    </row>
    <row r="202" spans="1:15" x14ac:dyDescent="0.25">
      <c r="A202" s="531"/>
      <c r="B202" s="531"/>
      <c r="C202" s="531"/>
      <c r="D202" s="524"/>
      <c r="E202" s="524"/>
      <c r="F202" s="524"/>
      <c r="G202" s="524"/>
      <c r="H202" s="524"/>
      <c r="I202" s="524"/>
      <c r="J202" s="524"/>
      <c r="K202" s="524"/>
      <c r="L202" s="524"/>
      <c r="M202" s="524"/>
      <c r="N202" s="524"/>
      <c r="O202" s="524"/>
    </row>
    <row r="203" spans="1:15" ht="25.5" x14ac:dyDescent="0.25">
      <c r="A203" s="501" t="s">
        <v>202</v>
      </c>
      <c r="B203" s="1266"/>
      <c r="C203" s="1267"/>
      <c r="D203" s="1267"/>
      <c r="E203" s="1267"/>
      <c r="F203" s="1267"/>
      <c r="G203" s="1267"/>
      <c r="H203" s="1267"/>
      <c r="I203" s="1267"/>
      <c r="J203" s="1267"/>
      <c r="K203" s="1267"/>
      <c r="L203" s="1267"/>
      <c r="M203" s="1267"/>
      <c r="N203" s="1267"/>
      <c r="O203" s="1268"/>
    </row>
    <row r="204" spans="1:15" x14ac:dyDescent="0.25">
      <c r="A204" s="525"/>
      <c r="B204" s="542"/>
      <c r="C204" s="525"/>
      <c r="D204" s="525"/>
      <c r="E204" s="525"/>
      <c r="F204" s="525"/>
      <c r="G204" s="525"/>
      <c r="H204" s="525"/>
      <c r="I204" s="525"/>
      <c r="J204" s="525"/>
      <c r="K204" s="525"/>
      <c r="L204" s="525"/>
      <c r="M204" s="542"/>
      <c r="N204" s="542"/>
      <c r="O204" s="525"/>
    </row>
    <row r="205" spans="1:15" ht="25.5" x14ac:dyDescent="0.25">
      <c r="A205" s="508" t="s">
        <v>48</v>
      </c>
      <c r="B205" s="508" t="s">
        <v>49</v>
      </c>
      <c r="C205" s="508" t="s">
        <v>50</v>
      </c>
      <c r="D205" s="508" t="s">
        <v>51</v>
      </c>
      <c r="E205" s="508" t="s">
        <v>52</v>
      </c>
      <c r="F205" s="1235" t="s">
        <v>53</v>
      </c>
      <c r="G205" s="1235"/>
      <c r="H205" s="1235" t="s">
        <v>54</v>
      </c>
      <c r="I205" s="1235"/>
      <c r="J205" s="508" t="s">
        <v>55</v>
      </c>
      <c r="K205" s="1235" t="s">
        <v>56</v>
      </c>
      <c r="L205" s="1235"/>
      <c r="M205" s="1196" t="s">
        <v>57</v>
      </c>
      <c r="N205" s="1197"/>
      <c r="O205" s="1198"/>
    </row>
    <row r="206" spans="1:15" ht="102" x14ac:dyDescent="0.25">
      <c r="A206" s="509" t="s">
        <v>1143</v>
      </c>
      <c r="B206" s="543">
        <v>0.5</v>
      </c>
      <c r="C206" s="457" t="s">
        <v>1187</v>
      </c>
      <c r="D206" s="457" t="s">
        <v>262</v>
      </c>
      <c r="E206" s="457" t="s">
        <v>601</v>
      </c>
      <c r="F206" s="1260" t="s">
        <v>1152</v>
      </c>
      <c r="G206" s="1260"/>
      <c r="H206" s="1201" t="s">
        <v>95</v>
      </c>
      <c r="I206" s="1202"/>
      <c r="J206" s="511">
        <v>100</v>
      </c>
      <c r="K206" s="1232" t="s">
        <v>433</v>
      </c>
      <c r="L206" s="1232"/>
      <c r="M206" s="1226" t="s">
        <v>1097</v>
      </c>
      <c r="N206" s="1226"/>
      <c r="O206" s="1226"/>
    </row>
    <row r="207" spans="1:15" x14ac:dyDescent="0.25">
      <c r="A207" s="1188" t="s">
        <v>67</v>
      </c>
      <c r="B207" s="1189"/>
      <c r="C207" s="1185" t="s">
        <v>1188</v>
      </c>
      <c r="D207" s="1186"/>
      <c r="E207" s="1186"/>
      <c r="F207" s="1186"/>
      <c r="G207" s="1187"/>
      <c r="H207" s="1193" t="s">
        <v>69</v>
      </c>
      <c r="I207" s="1233"/>
      <c r="J207" s="1234"/>
      <c r="K207" s="1257" t="s">
        <v>1189</v>
      </c>
      <c r="L207" s="1258"/>
      <c r="M207" s="1258"/>
      <c r="N207" s="1258"/>
      <c r="O207" s="1259"/>
    </row>
    <row r="208" spans="1:15" x14ac:dyDescent="0.25">
      <c r="A208" s="1162" t="s">
        <v>71</v>
      </c>
      <c r="B208" s="1163"/>
      <c r="C208" s="1163"/>
      <c r="D208" s="1163"/>
      <c r="E208" s="1163"/>
      <c r="F208" s="1164"/>
      <c r="G208" s="1227" t="s">
        <v>72</v>
      </c>
      <c r="H208" s="1227"/>
      <c r="I208" s="1227"/>
      <c r="J208" s="1227"/>
      <c r="K208" s="1227"/>
      <c r="L208" s="1227"/>
      <c r="M208" s="1227"/>
      <c r="N208" s="1227"/>
      <c r="O208" s="1227"/>
    </row>
    <row r="209" spans="1:15" x14ac:dyDescent="0.25">
      <c r="A209" s="1252" t="s">
        <v>1190</v>
      </c>
      <c r="B209" s="1253"/>
      <c r="C209" s="1253"/>
      <c r="D209" s="1253"/>
      <c r="E209" s="1253"/>
      <c r="F209" s="1253"/>
      <c r="G209" s="1256" t="s">
        <v>1191</v>
      </c>
      <c r="H209" s="1256"/>
      <c r="I209" s="1256"/>
      <c r="J209" s="1256"/>
      <c r="K209" s="1256"/>
      <c r="L209" s="1256"/>
      <c r="M209" s="1256"/>
      <c r="N209" s="1256"/>
      <c r="O209" s="1256"/>
    </row>
    <row r="210" spans="1:15" x14ac:dyDescent="0.25">
      <c r="A210" s="1254"/>
      <c r="B210" s="1255"/>
      <c r="C210" s="1255"/>
      <c r="D210" s="1255"/>
      <c r="E210" s="1255"/>
      <c r="F210" s="1255"/>
      <c r="G210" s="1256"/>
      <c r="H210" s="1256"/>
      <c r="I210" s="1256"/>
      <c r="J210" s="1256"/>
      <c r="K210" s="1256"/>
      <c r="L210" s="1256"/>
      <c r="M210" s="1256"/>
      <c r="N210" s="1256"/>
      <c r="O210" s="1256"/>
    </row>
    <row r="211" spans="1:15" x14ac:dyDescent="0.25">
      <c r="A211" s="1162" t="s">
        <v>75</v>
      </c>
      <c r="B211" s="1163"/>
      <c r="C211" s="1163"/>
      <c r="D211" s="1163"/>
      <c r="E211" s="1163"/>
      <c r="F211" s="1163"/>
      <c r="G211" s="1227" t="s">
        <v>76</v>
      </c>
      <c r="H211" s="1227"/>
      <c r="I211" s="1227"/>
      <c r="J211" s="1227"/>
      <c r="K211" s="1227"/>
      <c r="L211" s="1227"/>
      <c r="M211" s="1227"/>
      <c r="N211" s="1227"/>
      <c r="O211" s="1227"/>
    </row>
    <row r="212" spans="1:15" x14ac:dyDescent="0.25">
      <c r="A212" s="1208" t="s">
        <v>1111</v>
      </c>
      <c r="B212" s="1208"/>
      <c r="C212" s="1208"/>
      <c r="D212" s="1208"/>
      <c r="E212" s="1208"/>
      <c r="F212" s="1208"/>
      <c r="G212" s="1208" t="s">
        <v>1112</v>
      </c>
      <c r="H212" s="1208"/>
      <c r="I212" s="1208"/>
      <c r="J212" s="1208"/>
      <c r="K212" s="1208"/>
      <c r="L212" s="1208"/>
      <c r="M212" s="1208"/>
      <c r="N212" s="1208"/>
      <c r="O212" s="1208"/>
    </row>
    <row r="213" spans="1:15" x14ac:dyDescent="0.25">
      <c r="A213" s="1208"/>
      <c r="B213" s="1208"/>
      <c r="C213" s="1208"/>
      <c r="D213" s="1208"/>
      <c r="E213" s="1208"/>
      <c r="F213" s="1208"/>
      <c r="G213" s="1208"/>
      <c r="H213" s="1208"/>
      <c r="I213" s="1208"/>
      <c r="J213" s="1208"/>
      <c r="K213" s="1208"/>
      <c r="L213" s="1208"/>
      <c r="M213" s="1208"/>
      <c r="N213" s="1208"/>
      <c r="O213" s="1208"/>
    </row>
    <row r="214" spans="1:15" x14ac:dyDescent="0.25">
      <c r="A214" s="525"/>
      <c r="B214" s="542"/>
      <c r="C214" s="525"/>
      <c r="D214" s="525"/>
      <c r="E214" s="525"/>
      <c r="F214" s="525"/>
      <c r="G214" s="525"/>
      <c r="H214" s="525"/>
      <c r="I214" s="525"/>
      <c r="J214" s="525"/>
      <c r="K214" s="525"/>
      <c r="L214" s="525"/>
      <c r="M214" s="525"/>
      <c r="N214" s="525"/>
      <c r="O214" s="525"/>
    </row>
    <row r="215" spans="1:15" x14ac:dyDescent="0.25">
      <c r="A215" s="537" t="s">
        <v>101</v>
      </c>
      <c r="B215" s="537" t="s">
        <v>49</v>
      </c>
      <c r="C215" s="538"/>
      <c r="D215" s="512" t="s">
        <v>78</v>
      </c>
      <c r="E215" s="512" t="s">
        <v>79</v>
      </c>
      <c r="F215" s="512" t="s">
        <v>80</v>
      </c>
      <c r="G215" s="512" t="s">
        <v>81</v>
      </c>
      <c r="H215" s="512" t="s">
        <v>82</v>
      </c>
      <c r="I215" s="512" t="s">
        <v>83</v>
      </c>
      <c r="J215" s="512" t="s">
        <v>84</v>
      </c>
      <c r="K215" s="512" t="s">
        <v>85</v>
      </c>
      <c r="L215" s="512" t="s">
        <v>86</v>
      </c>
      <c r="M215" s="512" t="s">
        <v>87</v>
      </c>
      <c r="N215" s="512" t="s">
        <v>88</v>
      </c>
      <c r="O215" s="512" t="s">
        <v>89</v>
      </c>
    </row>
    <row r="216" spans="1:15" x14ac:dyDescent="0.25">
      <c r="A216" s="1248" t="s">
        <v>1119</v>
      </c>
      <c r="B216" s="1283">
        <v>0.1</v>
      </c>
      <c r="C216" s="513" t="s">
        <v>90</v>
      </c>
      <c r="D216" s="513"/>
      <c r="E216" s="513"/>
      <c r="F216" s="513"/>
      <c r="G216" s="513">
        <v>5</v>
      </c>
      <c r="H216" s="513">
        <v>15</v>
      </c>
      <c r="I216" s="513">
        <f>+H216+10</f>
        <v>25</v>
      </c>
      <c r="J216" s="514">
        <v>50</v>
      </c>
      <c r="K216" s="514">
        <f>+J216+10</f>
        <v>60</v>
      </c>
      <c r="L216" s="514">
        <f>+K216+10</f>
        <v>70</v>
      </c>
      <c r="M216" s="514">
        <f>+L216+10</f>
        <v>80</v>
      </c>
      <c r="N216" s="514">
        <f>+M216+10</f>
        <v>90</v>
      </c>
      <c r="O216" s="514">
        <f>+N216+10</f>
        <v>100</v>
      </c>
    </row>
    <row r="217" spans="1:15" x14ac:dyDescent="0.25">
      <c r="A217" s="1248"/>
      <c r="B217" s="1283"/>
      <c r="C217" s="515" t="s">
        <v>91</v>
      </c>
      <c r="D217" s="515"/>
      <c r="E217" s="515"/>
      <c r="F217" s="515"/>
      <c r="G217" s="515">
        <v>0</v>
      </c>
      <c r="H217" s="515">
        <v>15</v>
      </c>
      <c r="I217" s="515">
        <v>20</v>
      </c>
      <c r="J217" s="520">
        <v>40</v>
      </c>
      <c r="K217" s="520">
        <v>50</v>
      </c>
      <c r="L217" s="520">
        <v>60</v>
      </c>
      <c r="M217" s="520"/>
      <c r="N217" s="520"/>
      <c r="O217" s="520"/>
    </row>
    <row r="218" spans="1:15" x14ac:dyDescent="0.25">
      <c r="A218" s="1248" t="s">
        <v>1192</v>
      </c>
      <c r="B218" s="1283">
        <v>0.15</v>
      </c>
      <c r="C218" s="513" t="s">
        <v>90</v>
      </c>
      <c r="D218" s="513"/>
      <c r="E218" s="513"/>
      <c r="F218" s="513">
        <v>25</v>
      </c>
      <c r="G218" s="513">
        <v>30</v>
      </c>
      <c r="H218" s="513">
        <v>35</v>
      </c>
      <c r="I218" s="513">
        <v>40</v>
      </c>
      <c r="J218" s="514">
        <v>50</v>
      </c>
      <c r="K218" s="514">
        <v>60</v>
      </c>
      <c r="L218" s="514">
        <v>70</v>
      </c>
      <c r="M218" s="514">
        <v>80</v>
      </c>
      <c r="N218" s="514">
        <v>90</v>
      </c>
      <c r="O218" s="514">
        <v>100</v>
      </c>
    </row>
    <row r="219" spans="1:15" x14ac:dyDescent="0.25">
      <c r="A219" s="1248"/>
      <c r="B219" s="1283"/>
      <c r="C219" s="515" t="s">
        <v>91</v>
      </c>
      <c r="D219" s="515"/>
      <c r="E219" s="515"/>
      <c r="F219" s="515">
        <v>18</v>
      </c>
      <c r="G219" s="515">
        <v>25</v>
      </c>
      <c r="H219" s="515">
        <v>33</v>
      </c>
      <c r="I219" s="515">
        <v>39</v>
      </c>
      <c r="J219" s="520">
        <v>52</v>
      </c>
      <c r="K219" s="520">
        <v>60</v>
      </c>
      <c r="L219" s="520">
        <v>65</v>
      </c>
      <c r="M219" s="520"/>
      <c r="N219" s="520"/>
      <c r="O219" s="520"/>
    </row>
    <row r="220" spans="1:15" x14ac:dyDescent="0.25">
      <c r="A220" s="1250" t="s">
        <v>1193</v>
      </c>
      <c r="B220" s="1283">
        <v>0.15</v>
      </c>
      <c r="C220" s="513" t="s">
        <v>90</v>
      </c>
      <c r="D220" s="513"/>
      <c r="E220" s="513"/>
      <c r="F220" s="513"/>
      <c r="G220" s="513">
        <v>10</v>
      </c>
      <c r="H220" s="513">
        <v>15</v>
      </c>
      <c r="I220" s="513">
        <v>20</v>
      </c>
      <c r="J220" s="514">
        <v>30</v>
      </c>
      <c r="K220" s="514">
        <v>60</v>
      </c>
      <c r="L220" s="514">
        <v>70</v>
      </c>
      <c r="M220" s="514">
        <v>80</v>
      </c>
      <c r="N220" s="514">
        <v>90</v>
      </c>
      <c r="O220" s="514">
        <v>100</v>
      </c>
    </row>
    <row r="221" spans="1:15" x14ac:dyDescent="0.25">
      <c r="A221" s="1251"/>
      <c r="B221" s="1283"/>
      <c r="C221" s="515" t="s">
        <v>91</v>
      </c>
      <c r="D221" s="515"/>
      <c r="E221" s="515"/>
      <c r="F221" s="515"/>
      <c r="G221" s="515">
        <v>10</v>
      </c>
      <c r="H221" s="515">
        <v>15</v>
      </c>
      <c r="I221" s="515">
        <v>20</v>
      </c>
      <c r="J221" s="520">
        <v>52</v>
      </c>
      <c r="K221" s="520">
        <v>70</v>
      </c>
      <c r="L221" s="520">
        <v>70</v>
      </c>
      <c r="M221" s="520"/>
      <c r="N221" s="520"/>
      <c r="O221" s="520"/>
    </row>
    <row r="222" spans="1:15" x14ac:dyDescent="0.25">
      <c r="A222" s="1248" t="s">
        <v>1194</v>
      </c>
      <c r="B222" s="1283">
        <v>0.2</v>
      </c>
      <c r="C222" s="513" t="s">
        <v>90</v>
      </c>
      <c r="D222" s="513"/>
      <c r="E222" s="513"/>
      <c r="F222" s="513"/>
      <c r="G222" s="513"/>
      <c r="H222" s="513"/>
      <c r="I222" s="513">
        <v>40</v>
      </c>
      <c r="J222" s="514">
        <v>60</v>
      </c>
      <c r="K222" s="514">
        <v>70</v>
      </c>
      <c r="L222" s="514">
        <v>90</v>
      </c>
      <c r="M222" s="514">
        <v>100</v>
      </c>
      <c r="N222" s="514"/>
      <c r="O222" s="514"/>
    </row>
    <row r="223" spans="1:15" x14ac:dyDescent="0.25">
      <c r="A223" s="1248"/>
      <c r="B223" s="1283"/>
      <c r="C223" s="515" t="s">
        <v>91</v>
      </c>
      <c r="D223" s="515"/>
      <c r="E223" s="515"/>
      <c r="F223" s="515"/>
      <c r="G223" s="515"/>
      <c r="H223" s="515"/>
      <c r="I223" s="515">
        <v>10</v>
      </c>
      <c r="J223" s="520">
        <v>15</v>
      </c>
      <c r="K223" s="520">
        <v>20</v>
      </c>
      <c r="L223" s="520">
        <v>20</v>
      </c>
      <c r="M223" s="520"/>
      <c r="N223" s="520"/>
      <c r="O223" s="520"/>
    </row>
    <row r="224" spans="1:15" x14ac:dyDescent="0.25">
      <c r="A224" s="1248" t="s">
        <v>1195</v>
      </c>
      <c r="B224" s="1283">
        <v>0.3</v>
      </c>
      <c r="C224" s="513" t="s">
        <v>90</v>
      </c>
      <c r="D224" s="513"/>
      <c r="E224" s="513"/>
      <c r="F224" s="513">
        <v>10</v>
      </c>
      <c r="G224" s="513">
        <v>30</v>
      </c>
      <c r="H224" s="513">
        <v>35</v>
      </c>
      <c r="I224" s="513">
        <v>40</v>
      </c>
      <c r="J224" s="514">
        <v>50</v>
      </c>
      <c r="K224" s="514">
        <v>60</v>
      </c>
      <c r="L224" s="514">
        <v>70</v>
      </c>
      <c r="M224" s="514">
        <v>80</v>
      </c>
      <c r="N224" s="514">
        <v>90</v>
      </c>
      <c r="O224" s="514">
        <v>100</v>
      </c>
    </row>
    <row r="225" spans="1:15" x14ac:dyDescent="0.25">
      <c r="A225" s="1248"/>
      <c r="B225" s="1283"/>
      <c r="C225" s="515" t="s">
        <v>91</v>
      </c>
      <c r="D225" s="515"/>
      <c r="E225" s="515"/>
      <c r="F225" s="515">
        <v>10</v>
      </c>
      <c r="G225" s="515">
        <v>25</v>
      </c>
      <c r="H225" s="515">
        <v>33</v>
      </c>
      <c r="I225" s="515">
        <v>39</v>
      </c>
      <c r="J225" s="520">
        <v>52</v>
      </c>
      <c r="K225" s="520">
        <v>60</v>
      </c>
      <c r="L225" s="520">
        <v>65</v>
      </c>
      <c r="M225" s="520"/>
      <c r="N225" s="520"/>
      <c r="O225" s="520"/>
    </row>
    <row r="226" spans="1:15" x14ac:dyDescent="0.25">
      <c r="A226" s="1248" t="s">
        <v>1196</v>
      </c>
      <c r="B226" s="1283">
        <v>0.1</v>
      </c>
      <c r="C226" s="513" t="s">
        <v>90</v>
      </c>
      <c r="D226" s="513">
        <v>5</v>
      </c>
      <c r="E226" s="513">
        <f>+D226+5</f>
        <v>10</v>
      </c>
      <c r="F226" s="513">
        <f>+E226+5</f>
        <v>15</v>
      </c>
      <c r="G226" s="513">
        <f>+F226+5</f>
        <v>20</v>
      </c>
      <c r="H226" s="513">
        <f t="shared" ref="H226:I226" si="7">+G226+10</f>
        <v>30</v>
      </c>
      <c r="I226" s="513">
        <f t="shared" si="7"/>
        <v>40</v>
      </c>
      <c r="J226" s="514">
        <v>50</v>
      </c>
      <c r="K226" s="514">
        <f t="shared" ref="K226:O226" si="8">+J226+10</f>
        <v>60</v>
      </c>
      <c r="L226" s="514">
        <f t="shared" si="8"/>
        <v>70</v>
      </c>
      <c r="M226" s="514">
        <f t="shared" si="8"/>
        <v>80</v>
      </c>
      <c r="N226" s="514">
        <f t="shared" si="8"/>
        <v>90</v>
      </c>
      <c r="O226" s="514">
        <f t="shared" si="8"/>
        <v>100</v>
      </c>
    </row>
    <row r="227" spans="1:15" x14ac:dyDescent="0.25">
      <c r="A227" s="1248"/>
      <c r="B227" s="1283"/>
      <c r="C227" s="515" t="s">
        <v>91</v>
      </c>
      <c r="D227" s="515">
        <v>5</v>
      </c>
      <c r="E227" s="515">
        <v>10</v>
      </c>
      <c r="F227" s="515">
        <v>15</v>
      </c>
      <c r="G227" s="515">
        <v>20</v>
      </c>
      <c r="H227" s="515">
        <v>30</v>
      </c>
      <c r="I227" s="515">
        <v>40</v>
      </c>
      <c r="J227" s="520">
        <v>50</v>
      </c>
      <c r="K227" s="520">
        <v>60</v>
      </c>
      <c r="L227" s="520">
        <v>70</v>
      </c>
      <c r="M227" s="520"/>
      <c r="N227" s="520"/>
      <c r="O227" s="520"/>
    </row>
    <row r="228" spans="1:15" x14ac:dyDescent="0.25">
      <c r="A228" s="523"/>
      <c r="B228" s="544"/>
      <c r="C228" s="524"/>
      <c r="D228" s="524"/>
      <c r="E228" s="524"/>
      <c r="F228" s="524"/>
      <c r="G228" s="524"/>
      <c r="H228" s="524"/>
      <c r="I228" s="524"/>
      <c r="J228" s="524"/>
      <c r="K228" s="524"/>
      <c r="L228" s="524"/>
      <c r="M228" s="524"/>
      <c r="N228" s="524"/>
      <c r="O228" s="524"/>
    </row>
    <row r="229" spans="1:15" x14ac:dyDescent="0.25">
      <c r="A229" s="523"/>
      <c r="B229" s="544"/>
      <c r="C229" s="524"/>
      <c r="D229" s="524"/>
      <c r="E229" s="524"/>
      <c r="F229" s="524"/>
      <c r="G229" s="524"/>
      <c r="H229" s="524"/>
      <c r="I229" s="524"/>
      <c r="J229" s="524"/>
      <c r="K229" s="524"/>
      <c r="L229" s="524"/>
      <c r="M229" s="524"/>
      <c r="N229" s="524"/>
      <c r="O229" s="524"/>
    </row>
    <row r="230" spans="1:15" x14ac:dyDescent="0.25">
      <c r="A230" s="523"/>
      <c r="B230" s="544"/>
      <c r="C230" s="524"/>
      <c r="D230" s="524"/>
      <c r="E230" s="524"/>
      <c r="F230" s="524"/>
      <c r="G230" s="524"/>
      <c r="H230" s="524"/>
      <c r="I230" s="524"/>
      <c r="J230" s="524"/>
      <c r="K230" s="524"/>
      <c r="L230" s="524"/>
      <c r="M230" s="524"/>
      <c r="N230" s="524"/>
      <c r="O230" s="524"/>
    </row>
    <row r="231" spans="1:15" x14ac:dyDescent="0.25">
      <c r="A231" s="525"/>
      <c r="B231" s="542"/>
      <c r="C231" s="525"/>
      <c r="D231" s="525"/>
      <c r="E231" s="525"/>
      <c r="F231" s="525"/>
      <c r="G231" s="525"/>
      <c r="H231" s="525"/>
      <c r="I231" s="525"/>
      <c r="J231" s="525"/>
      <c r="K231" s="525"/>
      <c r="L231" s="525"/>
      <c r="M231" s="542"/>
      <c r="N231" s="542"/>
      <c r="O231" s="525"/>
    </row>
    <row r="232" spans="1:15" x14ac:dyDescent="0.25">
      <c r="A232" s="496" t="s">
        <v>1086</v>
      </c>
      <c r="B232" s="1279" t="s">
        <v>1197</v>
      </c>
      <c r="C232" s="1219"/>
      <c r="D232" s="1219"/>
      <c r="E232" s="1219"/>
      <c r="F232" s="1219"/>
      <c r="G232" s="1219"/>
      <c r="H232" s="1219"/>
      <c r="I232" s="1219"/>
      <c r="J232" s="1220"/>
      <c r="K232" s="1221" t="s">
        <v>11</v>
      </c>
      <c r="L232" s="1221"/>
      <c r="M232" s="1221"/>
      <c r="N232" s="1221"/>
      <c r="O232" s="497">
        <v>0.1</v>
      </c>
    </row>
    <row r="233" spans="1:15" x14ac:dyDescent="0.25">
      <c r="A233" s="498"/>
      <c r="B233" s="499"/>
      <c r="C233" s="500"/>
      <c r="D233" s="500"/>
      <c r="E233" s="500"/>
      <c r="F233" s="500"/>
      <c r="G233" s="500"/>
      <c r="H233" s="500"/>
      <c r="I233" s="500"/>
      <c r="J233" s="500"/>
      <c r="K233" s="500"/>
      <c r="L233" s="500"/>
      <c r="M233" s="500"/>
      <c r="N233" s="500"/>
      <c r="O233" s="498"/>
    </row>
    <row r="234" spans="1:15" ht="25.5" x14ac:dyDescent="0.25">
      <c r="A234" s="501" t="s">
        <v>202</v>
      </c>
      <c r="B234" s="1266"/>
      <c r="C234" s="1267"/>
      <c r="D234" s="1267"/>
      <c r="E234" s="1267"/>
      <c r="F234" s="1267"/>
      <c r="G234" s="1267"/>
      <c r="H234" s="1267"/>
      <c r="I234" s="1267"/>
      <c r="J234" s="1267"/>
      <c r="K234" s="1267"/>
      <c r="L234" s="1267"/>
      <c r="M234" s="1267"/>
      <c r="N234" s="1267"/>
      <c r="O234" s="1268"/>
    </row>
    <row r="235" spans="1:15" x14ac:dyDescent="0.25">
      <c r="A235" s="498"/>
      <c r="B235" s="499"/>
      <c r="C235" s="500"/>
      <c r="D235" s="500"/>
      <c r="E235" s="500"/>
      <c r="F235" s="500"/>
      <c r="G235" s="500"/>
      <c r="H235" s="500"/>
      <c r="I235" s="500"/>
      <c r="J235" s="500"/>
      <c r="K235" s="500"/>
      <c r="L235" s="500"/>
      <c r="M235" s="500"/>
      <c r="N235" s="500"/>
      <c r="O235" s="498"/>
    </row>
    <row r="236" spans="1:15" x14ac:dyDescent="0.25">
      <c r="A236" s="498"/>
      <c r="B236" s="499"/>
      <c r="C236" s="500"/>
      <c r="D236" s="500"/>
      <c r="E236" s="1210" t="s">
        <v>14</v>
      </c>
      <c r="F236" s="1210"/>
      <c r="G236" s="1210"/>
      <c r="H236" s="1210"/>
      <c r="I236" s="502" t="s">
        <v>15</v>
      </c>
      <c r="J236" s="535"/>
      <c r="K236" s="535"/>
      <c r="L236" s="1210" t="s">
        <v>16</v>
      </c>
      <c r="M236" s="1210"/>
      <c r="N236" s="1210"/>
      <c r="O236" s="502" t="s">
        <v>15</v>
      </c>
    </row>
    <row r="237" spans="1:15" x14ac:dyDescent="0.25">
      <c r="A237" s="1282" t="s">
        <v>17</v>
      </c>
      <c r="B237" s="1282"/>
      <c r="C237" s="1282"/>
      <c r="D237" s="1282"/>
      <c r="E237" s="1272" t="s">
        <v>1097</v>
      </c>
      <c r="F237" s="1272"/>
      <c r="G237" s="1272"/>
      <c r="H237" s="1272"/>
      <c r="I237" s="459">
        <v>40</v>
      </c>
      <c r="J237" s="1282" t="s">
        <v>19</v>
      </c>
      <c r="K237" s="1282"/>
      <c r="L237" s="1273" t="s">
        <v>1141</v>
      </c>
      <c r="M237" s="1273"/>
      <c r="N237" s="1273"/>
      <c r="O237" s="504">
        <v>80</v>
      </c>
    </row>
    <row r="238" spans="1:15" x14ac:dyDescent="0.25">
      <c r="A238" s="1282"/>
      <c r="B238" s="1282"/>
      <c r="C238" s="1282"/>
      <c r="D238" s="1282"/>
      <c r="E238" s="1272" t="s">
        <v>1138</v>
      </c>
      <c r="F238" s="1272"/>
      <c r="G238" s="1272"/>
      <c r="H238" s="1272"/>
      <c r="I238" s="459">
        <v>50</v>
      </c>
      <c r="J238" s="1282"/>
      <c r="K238" s="1282"/>
      <c r="L238" s="1273"/>
      <c r="M238" s="1273"/>
      <c r="N238" s="1273"/>
      <c r="O238" s="504"/>
    </row>
    <row r="239" spans="1:15" x14ac:dyDescent="0.25">
      <c r="A239" s="1282"/>
      <c r="B239" s="1282"/>
      <c r="C239" s="1282"/>
      <c r="D239" s="1282"/>
      <c r="E239" s="1272"/>
      <c r="F239" s="1272"/>
      <c r="G239" s="1272"/>
      <c r="H239" s="1272"/>
      <c r="I239" s="459"/>
      <c r="J239" s="1282"/>
      <c r="K239" s="1282"/>
      <c r="L239" s="1273"/>
      <c r="M239" s="1273"/>
      <c r="N239" s="1273"/>
      <c r="O239" s="504"/>
    </row>
    <row r="240" spans="1:15" x14ac:dyDescent="0.25">
      <c r="A240" s="525"/>
      <c r="B240" s="542"/>
      <c r="C240" s="525"/>
      <c r="D240" s="525"/>
      <c r="E240" s="525"/>
      <c r="F240" s="525"/>
      <c r="G240" s="525"/>
      <c r="H240" s="525"/>
      <c r="I240" s="525"/>
      <c r="J240" s="525"/>
      <c r="K240" s="525"/>
      <c r="L240" s="525"/>
      <c r="M240" s="542"/>
      <c r="N240" s="542"/>
      <c r="O240" s="525"/>
    </row>
    <row r="241" spans="1:15" ht="25.5" x14ac:dyDescent="0.25">
      <c r="A241" s="508" t="s">
        <v>48</v>
      </c>
      <c r="B241" s="508" t="s">
        <v>49</v>
      </c>
      <c r="C241" s="508" t="s">
        <v>50</v>
      </c>
      <c r="D241" s="508" t="s">
        <v>51</v>
      </c>
      <c r="E241" s="508" t="s">
        <v>1024</v>
      </c>
      <c r="F241" s="1235" t="s">
        <v>53</v>
      </c>
      <c r="G241" s="1235"/>
      <c r="H241" s="1235" t="s">
        <v>54</v>
      </c>
      <c r="I241" s="1235"/>
      <c r="J241" s="508" t="s">
        <v>55</v>
      </c>
      <c r="K241" s="1235" t="s">
        <v>56</v>
      </c>
      <c r="L241" s="1235"/>
      <c r="M241" s="1196" t="s">
        <v>57</v>
      </c>
      <c r="N241" s="1197"/>
      <c r="O241" s="1198"/>
    </row>
    <row r="242" spans="1:15" ht="114.75" x14ac:dyDescent="0.25">
      <c r="A242" s="509" t="s">
        <v>58</v>
      </c>
      <c r="B242" s="536">
        <v>1</v>
      </c>
      <c r="C242" s="457" t="s">
        <v>1198</v>
      </c>
      <c r="D242" s="457" t="s">
        <v>262</v>
      </c>
      <c r="E242" s="457" t="s">
        <v>601</v>
      </c>
      <c r="F242" s="1260" t="s">
        <v>1199</v>
      </c>
      <c r="G242" s="1260"/>
      <c r="H242" s="1201" t="s">
        <v>213</v>
      </c>
      <c r="I242" s="1202"/>
      <c r="J242" s="511">
        <v>100</v>
      </c>
      <c r="K242" s="1232" t="s">
        <v>139</v>
      </c>
      <c r="L242" s="1232"/>
      <c r="M242" s="1226" t="s">
        <v>1097</v>
      </c>
      <c r="N242" s="1226"/>
      <c r="O242" s="1226"/>
    </row>
    <row r="243" spans="1:15" x14ac:dyDescent="0.25">
      <c r="A243" s="1188" t="s">
        <v>67</v>
      </c>
      <c r="B243" s="1189"/>
      <c r="C243" s="1185" t="s">
        <v>1200</v>
      </c>
      <c r="D243" s="1186"/>
      <c r="E243" s="1186"/>
      <c r="F243" s="1186"/>
      <c r="G243" s="1187"/>
      <c r="H243" s="1193" t="s">
        <v>69</v>
      </c>
      <c r="I243" s="1194"/>
      <c r="J243" s="1195"/>
      <c r="K243" s="1257" t="s">
        <v>1201</v>
      </c>
      <c r="L243" s="1258"/>
      <c r="M243" s="1258"/>
      <c r="N243" s="1258"/>
      <c r="O243" s="1259"/>
    </row>
    <row r="244" spans="1:15" x14ac:dyDescent="0.25">
      <c r="A244" s="1162" t="s">
        <v>71</v>
      </c>
      <c r="B244" s="1163"/>
      <c r="C244" s="1163"/>
      <c r="D244" s="1163"/>
      <c r="E244" s="1163"/>
      <c r="F244" s="1164"/>
      <c r="G244" s="1227" t="s">
        <v>72</v>
      </c>
      <c r="H244" s="1227"/>
      <c r="I244" s="1227"/>
      <c r="J244" s="1227"/>
      <c r="K244" s="1227"/>
      <c r="L244" s="1227"/>
      <c r="M244" s="1227"/>
      <c r="N244" s="1227"/>
      <c r="O244" s="1227"/>
    </row>
    <row r="245" spans="1:15" x14ac:dyDescent="0.25">
      <c r="A245" s="1252" t="s">
        <v>1202</v>
      </c>
      <c r="B245" s="1253"/>
      <c r="C245" s="1253"/>
      <c r="D245" s="1253"/>
      <c r="E245" s="1253"/>
      <c r="F245" s="1253"/>
      <c r="G245" s="1256" t="s">
        <v>1203</v>
      </c>
      <c r="H245" s="1256"/>
      <c r="I245" s="1256"/>
      <c r="J245" s="1256"/>
      <c r="K245" s="1256"/>
      <c r="L245" s="1256"/>
      <c r="M245" s="1256"/>
      <c r="N245" s="1256"/>
      <c r="O245" s="1256"/>
    </row>
    <row r="246" spans="1:15" x14ac:dyDescent="0.25">
      <c r="A246" s="1254"/>
      <c r="B246" s="1255"/>
      <c r="C246" s="1255"/>
      <c r="D246" s="1255"/>
      <c r="E246" s="1255"/>
      <c r="F246" s="1255"/>
      <c r="G246" s="1256"/>
      <c r="H246" s="1256"/>
      <c r="I246" s="1256"/>
      <c r="J246" s="1256"/>
      <c r="K246" s="1256"/>
      <c r="L246" s="1256"/>
      <c r="M246" s="1256"/>
      <c r="N246" s="1256"/>
      <c r="O246" s="1256"/>
    </row>
    <row r="247" spans="1:15" x14ac:dyDescent="0.25">
      <c r="A247" s="1162" t="s">
        <v>75</v>
      </c>
      <c r="B247" s="1163"/>
      <c r="C247" s="1163"/>
      <c r="D247" s="1163"/>
      <c r="E247" s="1163"/>
      <c r="F247" s="1163"/>
      <c r="G247" s="1227" t="s">
        <v>76</v>
      </c>
      <c r="H247" s="1227"/>
      <c r="I247" s="1227"/>
      <c r="J247" s="1227"/>
      <c r="K247" s="1227"/>
      <c r="L247" s="1227"/>
      <c r="M247" s="1227"/>
      <c r="N247" s="1227"/>
      <c r="O247" s="1227"/>
    </row>
    <row r="248" spans="1:15" x14ac:dyDescent="0.25">
      <c r="A248" s="1208" t="s">
        <v>1111</v>
      </c>
      <c r="B248" s="1208"/>
      <c r="C248" s="1208"/>
      <c r="D248" s="1208"/>
      <c r="E248" s="1208"/>
      <c r="F248" s="1208"/>
      <c r="G248" s="1208" t="s">
        <v>1112</v>
      </c>
      <c r="H248" s="1208"/>
      <c r="I248" s="1208"/>
      <c r="J248" s="1208"/>
      <c r="K248" s="1208"/>
      <c r="L248" s="1208"/>
      <c r="M248" s="1208"/>
      <c r="N248" s="1208"/>
      <c r="O248" s="1208"/>
    </row>
    <row r="249" spans="1:15" x14ac:dyDescent="0.25">
      <c r="A249" s="1208"/>
      <c r="B249" s="1208"/>
      <c r="C249" s="1208"/>
      <c r="D249" s="1208"/>
      <c r="E249" s="1208"/>
      <c r="F249" s="1208"/>
      <c r="G249" s="1208"/>
      <c r="H249" s="1208"/>
      <c r="I249" s="1208"/>
      <c r="J249" s="1208"/>
      <c r="K249" s="1208"/>
      <c r="L249" s="1208"/>
      <c r="M249" s="1208"/>
      <c r="N249" s="1208"/>
      <c r="O249" s="1208"/>
    </row>
    <row r="250" spans="1:15" x14ac:dyDescent="0.25">
      <c r="A250" s="545"/>
      <c r="B250" s="546"/>
      <c r="C250" s="534"/>
      <c r="D250" s="534"/>
      <c r="E250" s="534"/>
      <c r="F250" s="534"/>
      <c r="G250" s="534"/>
      <c r="H250" s="534"/>
      <c r="I250" s="534"/>
      <c r="J250" s="534"/>
      <c r="K250" s="534"/>
      <c r="L250" s="534"/>
      <c r="M250" s="534"/>
      <c r="N250" s="534"/>
      <c r="O250" s="545"/>
    </row>
    <row r="251" spans="1:15" x14ac:dyDescent="0.25">
      <c r="A251" s="537" t="s">
        <v>101</v>
      </c>
      <c r="B251" s="547" t="s">
        <v>49</v>
      </c>
      <c r="C251" s="538"/>
      <c r="D251" s="512" t="s">
        <v>78</v>
      </c>
      <c r="E251" s="512" t="s">
        <v>79</v>
      </c>
      <c r="F251" s="512" t="s">
        <v>80</v>
      </c>
      <c r="G251" s="512" t="s">
        <v>81</v>
      </c>
      <c r="H251" s="512" t="s">
        <v>82</v>
      </c>
      <c r="I251" s="512" t="s">
        <v>83</v>
      </c>
      <c r="J251" s="512" t="s">
        <v>84</v>
      </c>
      <c r="K251" s="512" t="s">
        <v>85</v>
      </c>
      <c r="L251" s="512" t="s">
        <v>86</v>
      </c>
      <c r="M251" s="512" t="s">
        <v>87</v>
      </c>
      <c r="N251" s="512" t="s">
        <v>88</v>
      </c>
      <c r="O251" s="512" t="s">
        <v>89</v>
      </c>
    </row>
    <row r="252" spans="1:15" x14ac:dyDescent="0.25">
      <c r="A252" s="1250" t="s">
        <v>1204</v>
      </c>
      <c r="B252" s="1280">
        <v>0.1</v>
      </c>
      <c r="C252" s="513" t="s">
        <v>90</v>
      </c>
      <c r="D252" s="513">
        <v>8</v>
      </c>
      <c r="E252" s="513">
        <v>16</v>
      </c>
      <c r="F252" s="513">
        <v>24</v>
      </c>
      <c r="G252" s="513">
        <v>32</v>
      </c>
      <c r="H252" s="513">
        <v>40</v>
      </c>
      <c r="I252" s="513">
        <v>48</v>
      </c>
      <c r="J252" s="514">
        <v>56</v>
      </c>
      <c r="K252" s="514">
        <v>64</v>
      </c>
      <c r="L252" s="514">
        <v>72</v>
      </c>
      <c r="M252" s="514">
        <v>80</v>
      </c>
      <c r="N252" s="514">
        <v>88</v>
      </c>
      <c r="O252" s="514">
        <v>100</v>
      </c>
    </row>
    <row r="253" spans="1:15" x14ac:dyDescent="0.25">
      <c r="A253" s="1251"/>
      <c r="B253" s="1281"/>
      <c r="C253" s="515" t="s">
        <v>91</v>
      </c>
      <c r="D253" s="515">
        <v>8</v>
      </c>
      <c r="E253" s="515">
        <v>16</v>
      </c>
      <c r="F253" s="515">
        <v>24</v>
      </c>
      <c r="G253" s="515">
        <v>32</v>
      </c>
      <c r="H253" s="515">
        <v>40</v>
      </c>
      <c r="I253" s="515">
        <v>48</v>
      </c>
      <c r="J253" s="520">
        <v>56</v>
      </c>
      <c r="K253" s="520">
        <v>64</v>
      </c>
      <c r="L253" s="520">
        <v>72</v>
      </c>
      <c r="M253" s="520"/>
      <c r="N253" s="520"/>
      <c r="O253" s="520"/>
    </row>
    <row r="254" spans="1:15" x14ac:dyDescent="0.25">
      <c r="A254" s="1250" t="s">
        <v>1119</v>
      </c>
      <c r="B254" s="1280">
        <v>0.1</v>
      </c>
      <c r="C254" s="513" t="s">
        <v>90</v>
      </c>
      <c r="D254" s="513">
        <v>8</v>
      </c>
      <c r="E254" s="513">
        <v>16</v>
      </c>
      <c r="F254" s="513">
        <v>24</v>
      </c>
      <c r="G254" s="513">
        <v>32</v>
      </c>
      <c r="H254" s="513">
        <v>40</v>
      </c>
      <c r="I254" s="513">
        <v>48</v>
      </c>
      <c r="J254" s="514">
        <v>56</v>
      </c>
      <c r="K254" s="514">
        <v>64</v>
      </c>
      <c r="L254" s="514">
        <v>72</v>
      </c>
      <c r="M254" s="514">
        <v>80</v>
      </c>
      <c r="N254" s="514">
        <v>88</v>
      </c>
      <c r="O254" s="514">
        <v>100</v>
      </c>
    </row>
    <row r="255" spans="1:15" x14ac:dyDescent="0.25">
      <c r="A255" s="1251"/>
      <c r="B255" s="1281"/>
      <c r="C255" s="515" t="s">
        <v>91</v>
      </c>
      <c r="D255" s="515">
        <v>8</v>
      </c>
      <c r="E255" s="515">
        <v>16</v>
      </c>
      <c r="F255" s="515">
        <v>24</v>
      </c>
      <c r="G255" s="515">
        <v>32</v>
      </c>
      <c r="H255" s="515">
        <v>40</v>
      </c>
      <c r="I255" s="515">
        <v>48</v>
      </c>
      <c r="J255" s="520">
        <v>56</v>
      </c>
      <c r="K255" s="520">
        <v>64</v>
      </c>
      <c r="L255" s="520">
        <v>72</v>
      </c>
      <c r="M255" s="520"/>
      <c r="N255" s="520"/>
      <c r="O255" s="520"/>
    </row>
    <row r="256" spans="1:15" x14ac:dyDescent="0.25">
      <c r="A256" s="1250" t="s">
        <v>1205</v>
      </c>
      <c r="B256" s="1280">
        <v>0.1</v>
      </c>
      <c r="C256" s="513" t="s">
        <v>90</v>
      </c>
      <c r="D256" s="513">
        <v>8</v>
      </c>
      <c r="E256" s="513">
        <v>16</v>
      </c>
      <c r="F256" s="513">
        <v>24</v>
      </c>
      <c r="G256" s="513">
        <v>32</v>
      </c>
      <c r="H256" s="513">
        <v>40</v>
      </c>
      <c r="I256" s="513">
        <v>48</v>
      </c>
      <c r="J256" s="514">
        <v>56</v>
      </c>
      <c r="K256" s="514">
        <v>64</v>
      </c>
      <c r="L256" s="514">
        <v>72</v>
      </c>
      <c r="M256" s="514">
        <v>80</v>
      </c>
      <c r="N256" s="514">
        <v>88</v>
      </c>
      <c r="O256" s="514">
        <v>100</v>
      </c>
    </row>
    <row r="257" spans="1:15" x14ac:dyDescent="0.25">
      <c r="A257" s="1251"/>
      <c r="B257" s="1281"/>
      <c r="C257" s="515" t="s">
        <v>91</v>
      </c>
      <c r="D257" s="515">
        <v>8</v>
      </c>
      <c r="E257" s="515">
        <v>16</v>
      </c>
      <c r="F257" s="515">
        <v>24</v>
      </c>
      <c r="G257" s="515">
        <v>32</v>
      </c>
      <c r="H257" s="515">
        <v>40</v>
      </c>
      <c r="I257" s="515">
        <v>48</v>
      </c>
      <c r="J257" s="520">
        <v>56</v>
      </c>
      <c r="K257" s="520">
        <v>64</v>
      </c>
      <c r="L257" s="520">
        <v>72</v>
      </c>
      <c r="M257" s="520"/>
      <c r="N257" s="520"/>
      <c r="O257" s="520"/>
    </row>
    <row r="258" spans="1:15" x14ac:dyDescent="0.25">
      <c r="A258" s="1248" t="s">
        <v>1206</v>
      </c>
      <c r="B258" s="1278">
        <v>0.1</v>
      </c>
      <c r="C258" s="513" t="s">
        <v>90</v>
      </c>
      <c r="D258" s="513">
        <v>8</v>
      </c>
      <c r="E258" s="513">
        <v>16</v>
      </c>
      <c r="F258" s="513">
        <v>24</v>
      </c>
      <c r="G258" s="513">
        <v>32</v>
      </c>
      <c r="H258" s="513">
        <v>40</v>
      </c>
      <c r="I258" s="513">
        <v>48</v>
      </c>
      <c r="J258" s="514">
        <v>56</v>
      </c>
      <c r="K258" s="514">
        <v>64</v>
      </c>
      <c r="L258" s="514">
        <v>72</v>
      </c>
      <c r="M258" s="514">
        <v>80</v>
      </c>
      <c r="N258" s="514">
        <v>88</v>
      </c>
      <c r="O258" s="514">
        <v>100</v>
      </c>
    </row>
    <row r="259" spans="1:15" x14ac:dyDescent="0.25">
      <c r="A259" s="1248"/>
      <c r="B259" s="1278"/>
      <c r="C259" s="515" t="s">
        <v>91</v>
      </c>
      <c r="D259" s="515">
        <v>8</v>
      </c>
      <c r="E259" s="515">
        <v>16</v>
      </c>
      <c r="F259" s="515">
        <v>24</v>
      </c>
      <c r="G259" s="515">
        <v>32</v>
      </c>
      <c r="H259" s="515">
        <v>40</v>
      </c>
      <c r="I259" s="515">
        <v>48</v>
      </c>
      <c r="J259" s="520">
        <v>56</v>
      </c>
      <c r="K259" s="520">
        <v>64</v>
      </c>
      <c r="L259" s="520">
        <v>72</v>
      </c>
      <c r="M259" s="520"/>
      <c r="N259" s="520"/>
      <c r="O259" s="520"/>
    </row>
    <row r="260" spans="1:15" x14ac:dyDescent="0.25">
      <c r="A260" s="1248" t="s">
        <v>1207</v>
      </c>
      <c r="B260" s="1278">
        <v>0.1</v>
      </c>
      <c r="C260" s="513" t="s">
        <v>90</v>
      </c>
      <c r="D260" s="513">
        <v>8</v>
      </c>
      <c r="E260" s="513">
        <v>16</v>
      </c>
      <c r="F260" s="513">
        <v>24</v>
      </c>
      <c r="G260" s="513">
        <v>32</v>
      </c>
      <c r="H260" s="513">
        <v>40</v>
      </c>
      <c r="I260" s="513">
        <v>48</v>
      </c>
      <c r="J260" s="514">
        <v>56</v>
      </c>
      <c r="K260" s="514">
        <v>64</v>
      </c>
      <c r="L260" s="514">
        <v>72</v>
      </c>
      <c r="M260" s="514">
        <v>80</v>
      </c>
      <c r="N260" s="514">
        <v>88</v>
      </c>
      <c r="O260" s="514">
        <v>100</v>
      </c>
    </row>
    <row r="261" spans="1:15" x14ac:dyDescent="0.25">
      <c r="A261" s="1248"/>
      <c r="B261" s="1278"/>
      <c r="C261" s="515" t="s">
        <v>91</v>
      </c>
      <c r="D261" s="515">
        <v>8</v>
      </c>
      <c r="E261" s="515">
        <v>16</v>
      </c>
      <c r="F261" s="515">
        <v>24</v>
      </c>
      <c r="G261" s="515">
        <v>32</v>
      </c>
      <c r="H261" s="515">
        <v>40</v>
      </c>
      <c r="I261" s="515">
        <v>48</v>
      </c>
      <c r="J261" s="520">
        <v>56</v>
      </c>
      <c r="K261" s="520">
        <v>64</v>
      </c>
      <c r="L261" s="520">
        <v>72</v>
      </c>
      <c r="M261" s="520"/>
      <c r="N261" s="520"/>
      <c r="O261" s="520"/>
    </row>
    <row r="262" spans="1:15" x14ac:dyDescent="0.25">
      <c r="A262" s="1248" t="s">
        <v>1208</v>
      </c>
      <c r="B262" s="1278">
        <v>0.1</v>
      </c>
      <c r="C262" s="513" t="s">
        <v>90</v>
      </c>
      <c r="D262" s="513">
        <v>8</v>
      </c>
      <c r="E262" s="513">
        <v>16</v>
      </c>
      <c r="F262" s="513">
        <v>24</v>
      </c>
      <c r="G262" s="513">
        <v>32</v>
      </c>
      <c r="H262" s="513">
        <v>40</v>
      </c>
      <c r="I262" s="513">
        <v>48</v>
      </c>
      <c r="J262" s="514">
        <v>56</v>
      </c>
      <c r="K262" s="514">
        <v>64</v>
      </c>
      <c r="L262" s="514">
        <v>72</v>
      </c>
      <c r="M262" s="514">
        <v>80</v>
      </c>
      <c r="N262" s="514">
        <v>88</v>
      </c>
      <c r="O262" s="514">
        <v>100</v>
      </c>
    </row>
    <row r="263" spans="1:15" x14ac:dyDescent="0.25">
      <c r="A263" s="1248"/>
      <c r="B263" s="1278"/>
      <c r="C263" s="515" t="s">
        <v>91</v>
      </c>
      <c r="D263" s="515">
        <v>8</v>
      </c>
      <c r="E263" s="515">
        <v>16</v>
      </c>
      <c r="F263" s="515">
        <v>24</v>
      </c>
      <c r="G263" s="515">
        <v>32</v>
      </c>
      <c r="H263" s="515">
        <v>40</v>
      </c>
      <c r="I263" s="515">
        <v>48</v>
      </c>
      <c r="J263" s="520">
        <v>56</v>
      </c>
      <c r="K263" s="520">
        <v>64</v>
      </c>
      <c r="L263" s="520">
        <v>72</v>
      </c>
      <c r="M263" s="520"/>
      <c r="N263" s="520"/>
      <c r="O263" s="520"/>
    </row>
    <row r="264" spans="1:15" x14ac:dyDescent="0.25">
      <c r="A264" s="1248" t="s">
        <v>1209</v>
      </c>
      <c r="B264" s="1278">
        <v>0.1</v>
      </c>
      <c r="C264" s="513" t="s">
        <v>90</v>
      </c>
      <c r="D264" s="513">
        <v>8</v>
      </c>
      <c r="E264" s="513">
        <v>16</v>
      </c>
      <c r="F264" s="513">
        <v>24</v>
      </c>
      <c r="G264" s="513">
        <v>32</v>
      </c>
      <c r="H264" s="513">
        <v>40</v>
      </c>
      <c r="I264" s="513">
        <v>48</v>
      </c>
      <c r="J264" s="514">
        <v>56</v>
      </c>
      <c r="K264" s="514">
        <v>64</v>
      </c>
      <c r="L264" s="514">
        <v>72</v>
      </c>
      <c r="M264" s="514">
        <v>80</v>
      </c>
      <c r="N264" s="514">
        <v>88</v>
      </c>
      <c r="O264" s="514">
        <v>100</v>
      </c>
    </row>
    <row r="265" spans="1:15" x14ac:dyDescent="0.25">
      <c r="A265" s="1248"/>
      <c r="B265" s="1278"/>
      <c r="C265" s="515" t="s">
        <v>91</v>
      </c>
      <c r="D265" s="515">
        <v>8</v>
      </c>
      <c r="E265" s="515">
        <v>16</v>
      </c>
      <c r="F265" s="515">
        <v>24</v>
      </c>
      <c r="G265" s="515">
        <v>32</v>
      </c>
      <c r="H265" s="515">
        <v>40</v>
      </c>
      <c r="I265" s="515">
        <v>48</v>
      </c>
      <c r="J265" s="520">
        <v>56</v>
      </c>
      <c r="K265" s="520">
        <v>64</v>
      </c>
      <c r="L265" s="520">
        <v>72</v>
      </c>
      <c r="M265" s="520"/>
      <c r="N265" s="520"/>
      <c r="O265" s="520"/>
    </row>
    <row r="266" spans="1:15" x14ac:dyDescent="0.25">
      <c r="A266" s="1248" t="s">
        <v>1210</v>
      </c>
      <c r="B266" s="1278">
        <v>0.1</v>
      </c>
      <c r="C266" s="513" t="s">
        <v>90</v>
      </c>
      <c r="D266" s="513">
        <v>8</v>
      </c>
      <c r="E266" s="513">
        <v>16</v>
      </c>
      <c r="F266" s="513">
        <v>24</v>
      </c>
      <c r="G266" s="513">
        <v>32</v>
      </c>
      <c r="H266" s="513">
        <v>40</v>
      </c>
      <c r="I266" s="513">
        <v>48</v>
      </c>
      <c r="J266" s="514">
        <v>56</v>
      </c>
      <c r="K266" s="514">
        <v>64</v>
      </c>
      <c r="L266" s="514">
        <v>72</v>
      </c>
      <c r="M266" s="514">
        <v>80</v>
      </c>
      <c r="N266" s="514">
        <v>88</v>
      </c>
      <c r="O266" s="514">
        <v>100</v>
      </c>
    </row>
    <row r="267" spans="1:15" x14ac:dyDescent="0.25">
      <c r="A267" s="1248"/>
      <c r="B267" s="1278"/>
      <c r="C267" s="515" t="s">
        <v>91</v>
      </c>
      <c r="D267" s="515">
        <v>8</v>
      </c>
      <c r="E267" s="515">
        <v>16</v>
      </c>
      <c r="F267" s="515">
        <v>24</v>
      </c>
      <c r="G267" s="515">
        <v>32</v>
      </c>
      <c r="H267" s="515">
        <v>40</v>
      </c>
      <c r="I267" s="515">
        <v>48</v>
      </c>
      <c r="J267" s="520">
        <v>56</v>
      </c>
      <c r="K267" s="520">
        <v>64</v>
      </c>
      <c r="L267" s="520">
        <v>72</v>
      </c>
      <c r="M267" s="520"/>
      <c r="N267" s="520"/>
      <c r="O267" s="520"/>
    </row>
    <row r="268" spans="1:15" x14ac:dyDescent="0.25">
      <c r="A268" s="1250" t="s">
        <v>1211</v>
      </c>
      <c r="B268" s="1278">
        <v>0.1</v>
      </c>
      <c r="C268" s="513" t="s">
        <v>90</v>
      </c>
      <c r="D268" s="513">
        <v>8</v>
      </c>
      <c r="E268" s="513">
        <v>16</v>
      </c>
      <c r="F268" s="513">
        <v>24</v>
      </c>
      <c r="G268" s="513">
        <v>32</v>
      </c>
      <c r="H268" s="513">
        <v>40</v>
      </c>
      <c r="I268" s="513">
        <v>48</v>
      </c>
      <c r="J268" s="514">
        <v>56</v>
      </c>
      <c r="K268" s="514">
        <v>64</v>
      </c>
      <c r="L268" s="514">
        <v>72</v>
      </c>
      <c r="M268" s="514">
        <v>80</v>
      </c>
      <c r="N268" s="514">
        <v>88</v>
      </c>
      <c r="O268" s="514">
        <v>100</v>
      </c>
    </row>
    <row r="269" spans="1:15" x14ac:dyDescent="0.25">
      <c r="A269" s="1251"/>
      <c r="B269" s="1278"/>
      <c r="C269" s="515" t="s">
        <v>91</v>
      </c>
      <c r="D269" s="515">
        <v>8</v>
      </c>
      <c r="E269" s="515">
        <v>16</v>
      </c>
      <c r="F269" s="515">
        <v>24</v>
      </c>
      <c r="G269" s="515">
        <v>32</v>
      </c>
      <c r="H269" s="515">
        <v>40</v>
      </c>
      <c r="I269" s="515">
        <v>48</v>
      </c>
      <c r="J269" s="520">
        <v>56</v>
      </c>
      <c r="K269" s="520">
        <v>64</v>
      </c>
      <c r="L269" s="520">
        <v>72</v>
      </c>
      <c r="M269" s="520"/>
      <c r="N269" s="520"/>
      <c r="O269" s="520"/>
    </row>
    <row r="270" spans="1:15" x14ac:dyDescent="0.25">
      <c r="A270" s="1248" t="s">
        <v>1212</v>
      </c>
      <c r="B270" s="1278">
        <v>0.1</v>
      </c>
      <c r="C270" s="513" t="s">
        <v>90</v>
      </c>
      <c r="D270" s="513"/>
      <c r="E270" s="513"/>
      <c r="F270" s="513"/>
      <c r="G270" s="513"/>
      <c r="H270" s="513"/>
      <c r="I270" s="513"/>
      <c r="J270" s="514"/>
      <c r="K270" s="514"/>
      <c r="L270" s="514"/>
      <c r="M270" s="514"/>
      <c r="N270" s="514"/>
      <c r="O270" s="514">
        <v>100</v>
      </c>
    </row>
    <row r="271" spans="1:15" x14ac:dyDescent="0.25">
      <c r="A271" s="1248"/>
      <c r="B271" s="1278"/>
      <c r="C271" s="515" t="s">
        <v>91</v>
      </c>
      <c r="D271" s="515"/>
      <c r="E271" s="515"/>
      <c r="F271" s="515"/>
      <c r="G271" s="515"/>
      <c r="H271" s="515"/>
      <c r="I271" s="515"/>
      <c r="J271" s="520"/>
      <c r="K271" s="520"/>
      <c r="L271" s="520"/>
      <c r="M271" s="520"/>
      <c r="N271" s="520"/>
      <c r="O271" s="520"/>
    </row>
    <row r="272" spans="1:15" x14ac:dyDescent="0.25">
      <c r="A272" s="523"/>
      <c r="B272" s="548"/>
      <c r="C272" s="524"/>
      <c r="D272" s="524"/>
      <c r="E272" s="524"/>
      <c r="F272" s="524"/>
      <c r="G272" s="524"/>
      <c r="H272" s="524"/>
      <c r="I272" s="524"/>
      <c r="J272" s="524"/>
      <c r="K272" s="524"/>
      <c r="L272" s="524"/>
      <c r="M272" s="524"/>
      <c r="N272" s="524"/>
      <c r="O272" s="524"/>
    </row>
    <row r="273" spans="1:15" x14ac:dyDescent="0.25">
      <c r="A273" s="523"/>
      <c r="B273" s="548"/>
      <c r="C273" s="524"/>
      <c r="D273" s="524"/>
      <c r="E273" s="524"/>
      <c r="F273" s="524"/>
      <c r="G273" s="524"/>
      <c r="H273" s="524"/>
      <c r="I273" s="524"/>
      <c r="J273" s="524"/>
      <c r="K273" s="524"/>
      <c r="L273" s="524"/>
      <c r="M273" s="524"/>
      <c r="N273" s="524"/>
      <c r="O273" s="524"/>
    </row>
    <row r="274" spans="1:15" x14ac:dyDescent="0.25">
      <c r="A274" s="523"/>
      <c r="B274" s="548"/>
      <c r="C274" s="524"/>
      <c r="D274" s="524"/>
      <c r="E274" s="524"/>
      <c r="F274" s="524"/>
      <c r="G274" s="524"/>
      <c r="H274" s="524"/>
      <c r="I274" s="524"/>
      <c r="J274" s="524"/>
      <c r="K274" s="524"/>
      <c r="L274" s="524"/>
      <c r="M274" s="524"/>
      <c r="N274" s="524"/>
      <c r="O274" s="524"/>
    </row>
    <row r="275" spans="1:15" x14ac:dyDescent="0.25">
      <c r="A275" s="523"/>
      <c r="B275" s="548"/>
      <c r="C275" s="524"/>
      <c r="D275" s="524"/>
      <c r="E275" s="524"/>
      <c r="F275" s="524"/>
      <c r="G275" s="524"/>
      <c r="H275" s="524"/>
      <c r="I275" s="524"/>
      <c r="J275" s="524"/>
      <c r="K275" s="524"/>
      <c r="L275" s="524"/>
      <c r="M275" s="524"/>
      <c r="N275" s="524"/>
      <c r="O275" s="524"/>
    </row>
    <row r="276" spans="1:15" x14ac:dyDescent="0.25">
      <c r="A276" s="496" t="s">
        <v>1213</v>
      </c>
      <c r="B276" s="1279" t="s">
        <v>1214</v>
      </c>
      <c r="C276" s="1219"/>
      <c r="D276" s="1219"/>
      <c r="E276" s="1219"/>
      <c r="F276" s="1219"/>
      <c r="G276" s="1219"/>
      <c r="H276" s="1219"/>
      <c r="I276" s="1219"/>
      <c r="J276" s="1220"/>
      <c r="K276" s="1221" t="s">
        <v>11</v>
      </c>
      <c r="L276" s="1221"/>
      <c r="M276" s="1221"/>
      <c r="N276" s="1221"/>
      <c r="O276" s="497">
        <v>0.15</v>
      </c>
    </row>
    <row r="277" spans="1:15" x14ac:dyDescent="0.25">
      <c r="A277" s="498"/>
      <c r="B277" s="499"/>
      <c r="C277" s="500"/>
      <c r="D277" s="500"/>
      <c r="E277" s="500"/>
      <c r="F277" s="500"/>
      <c r="G277" s="500"/>
      <c r="H277" s="500"/>
      <c r="I277" s="500"/>
      <c r="J277" s="500"/>
      <c r="K277" s="500"/>
      <c r="L277" s="500"/>
      <c r="M277" s="500"/>
      <c r="N277" s="500"/>
      <c r="O277" s="498"/>
    </row>
    <row r="278" spans="1:15" ht="25.5" x14ac:dyDescent="0.25">
      <c r="A278" s="501" t="s">
        <v>202</v>
      </c>
      <c r="B278" s="1266"/>
      <c r="C278" s="1267"/>
      <c r="D278" s="1267"/>
      <c r="E278" s="1267"/>
      <c r="F278" s="1267"/>
      <c r="G278" s="1267"/>
      <c r="H278" s="1267"/>
      <c r="I278" s="1267"/>
      <c r="J278" s="1267"/>
      <c r="K278" s="1267"/>
      <c r="L278" s="1267"/>
      <c r="M278" s="1267"/>
      <c r="N278" s="1267"/>
      <c r="O278" s="1268"/>
    </row>
    <row r="279" spans="1:15" x14ac:dyDescent="0.25">
      <c r="A279" s="498"/>
      <c r="B279" s="499"/>
      <c r="C279" s="500"/>
      <c r="D279" s="500"/>
      <c r="E279" s="500"/>
      <c r="F279" s="500"/>
      <c r="G279" s="500"/>
      <c r="H279" s="500"/>
      <c r="I279" s="500"/>
      <c r="J279" s="500"/>
      <c r="K279" s="500"/>
      <c r="L279" s="500"/>
      <c r="M279" s="500"/>
      <c r="N279" s="500"/>
      <c r="O279" s="498"/>
    </row>
    <row r="280" spans="1:15" x14ac:dyDescent="0.25">
      <c r="A280" s="498"/>
      <c r="B280" s="499"/>
      <c r="C280" s="500"/>
      <c r="D280" s="500"/>
      <c r="E280" s="1210" t="s">
        <v>14</v>
      </c>
      <c r="F280" s="1210"/>
      <c r="G280" s="1210"/>
      <c r="H280" s="1210"/>
      <c r="I280" s="502" t="s">
        <v>15</v>
      </c>
      <c r="J280" s="535"/>
      <c r="K280" s="535"/>
      <c r="L280" s="1210" t="s">
        <v>16</v>
      </c>
      <c r="M280" s="1210"/>
      <c r="N280" s="1210"/>
      <c r="O280" s="502" t="s">
        <v>15</v>
      </c>
    </row>
    <row r="281" spans="1:15" x14ac:dyDescent="0.25">
      <c r="A281" s="1274" t="s">
        <v>17</v>
      </c>
      <c r="B281" s="1274"/>
      <c r="C281" s="1274"/>
      <c r="D281" s="1274"/>
      <c r="E281" s="1272" t="s">
        <v>1097</v>
      </c>
      <c r="F281" s="1272"/>
      <c r="G281" s="1272"/>
      <c r="H281" s="1272"/>
      <c r="I281" s="458">
        <v>30</v>
      </c>
      <c r="J281" s="1274" t="s">
        <v>19</v>
      </c>
      <c r="K281" s="1274"/>
      <c r="L281" s="1273" t="s">
        <v>1137</v>
      </c>
      <c r="M281" s="1273"/>
      <c r="N281" s="1269"/>
      <c r="O281" s="458">
        <v>80</v>
      </c>
    </row>
    <row r="282" spans="1:15" x14ac:dyDescent="0.25">
      <c r="A282" s="1274"/>
      <c r="B282" s="1274"/>
      <c r="C282" s="1274"/>
      <c r="D282" s="1274"/>
      <c r="E282" s="1272" t="s">
        <v>1179</v>
      </c>
      <c r="F282" s="1272"/>
      <c r="G282" s="1272"/>
      <c r="H282" s="1272"/>
      <c r="I282" s="458">
        <v>50</v>
      </c>
      <c r="J282" s="1274"/>
      <c r="K282" s="1274"/>
      <c r="L282" s="1273"/>
      <c r="M282" s="1273"/>
      <c r="N282" s="1269"/>
      <c r="O282" s="458"/>
    </row>
    <row r="283" spans="1:15" x14ac:dyDescent="0.25">
      <c r="A283" s="1274"/>
      <c r="B283" s="1274"/>
      <c r="C283" s="1274"/>
      <c r="D283" s="1274"/>
      <c r="E283" s="1275" t="s">
        <v>1215</v>
      </c>
      <c r="F283" s="1276"/>
      <c r="G283" s="1276"/>
      <c r="H283" s="1277"/>
      <c r="I283" s="458">
        <v>100</v>
      </c>
      <c r="J283" s="1274"/>
      <c r="K283" s="1274"/>
      <c r="L283" s="1269"/>
      <c r="M283" s="1270"/>
      <c r="N283" s="1271"/>
      <c r="O283" s="458"/>
    </row>
    <row r="284" spans="1:15" x14ac:dyDescent="0.25">
      <c r="A284" s="1274"/>
      <c r="B284" s="1274"/>
      <c r="C284" s="1274"/>
      <c r="D284" s="1274"/>
      <c r="E284" s="1272" t="s">
        <v>1177</v>
      </c>
      <c r="F284" s="1272"/>
      <c r="G284" s="1272"/>
      <c r="H284" s="1272"/>
      <c r="I284" s="458">
        <v>50</v>
      </c>
      <c r="J284" s="1274"/>
      <c r="K284" s="1274"/>
      <c r="L284" s="1273"/>
      <c r="M284" s="1273"/>
      <c r="N284" s="1269"/>
      <c r="O284" s="458"/>
    </row>
    <row r="285" spans="1:15" x14ac:dyDescent="0.25">
      <c r="A285" s="525"/>
      <c r="B285" s="542"/>
      <c r="C285" s="525"/>
      <c r="D285" s="525"/>
      <c r="E285" s="525"/>
      <c r="F285" s="525"/>
      <c r="G285" s="525"/>
      <c r="H285" s="525"/>
      <c r="I285" s="525"/>
      <c r="J285" s="525"/>
      <c r="K285" s="525"/>
      <c r="L285" s="525"/>
      <c r="M285" s="542"/>
      <c r="N285" s="542"/>
      <c r="O285" s="525"/>
    </row>
    <row r="286" spans="1:15" ht="25.5" x14ac:dyDescent="0.25">
      <c r="A286" s="508" t="s">
        <v>48</v>
      </c>
      <c r="B286" s="508" t="s">
        <v>49</v>
      </c>
      <c r="C286" s="508" t="s">
        <v>50</v>
      </c>
      <c r="D286" s="508" t="s">
        <v>51</v>
      </c>
      <c r="E286" s="508" t="s">
        <v>52</v>
      </c>
      <c r="F286" s="1235" t="s">
        <v>53</v>
      </c>
      <c r="G286" s="1235"/>
      <c r="H286" s="1235" t="s">
        <v>54</v>
      </c>
      <c r="I286" s="1235"/>
      <c r="J286" s="508" t="s">
        <v>55</v>
      </c>
      <c r="K286" s="1235" t="s">
        <v>56</v>
      </c>
      <c r="L286" s="1235"/>
      <c r="M286" s="1196" t="s">
        <v>57</v>
      </c>
      <c r="N286" s="1197"/>
      <c r="O286" s="1198"/>
    </row>
    <row r="287" spans="1:15" ht="51" x14ac:dyDescent="0.25">
      <c r="A287" s="509" t="s">
        <v>1143</v>
      </c>
      <c r="B287" s="543">
        <v>0.5</v>
      </c>
      <c r="C287" s="457" t="s">
        <v>1216</v>
      </c>
      <c r="D287" s="457" t="s">
        <v>262</v>
      </c>
      <c r="E287" s="457" t="s">
        <v>601</v>
      </c>
      <c r="F287" s="1260" t="s">
        <v>1182</v>
      </c>
      <c r="G287" s="1260"/>
      <c r="H287" s="1201" t="s">
        <v>95</v>
      </c>
      <c r="I287" s="1202"/>
      <c r="J287" s="511">
        <v>100</v>
      </c>
      <c r="K287" s="1232" t="s">
        <v>139</v>
      </c>
      <c r="L287" s="1232"/>
      <c r="M287" s="1226" t="s">
        <v>1097</v>
      </c>
      <c r="N287" s="1226"/>
      <c r="O287" s="1226"/>
    </row>
    <row r="288" spans="1:15" x14ac:dyDescent="0.25">
      <c r="A288" s="1188" t="s">
        <v>67</v>
      </c>
      <c r="B288" s="1189"/>
      <c r="C288" s="1185" t="s">
        <v>1183</v>
      </c>
      <c r="D288" s="1186"/>
      <c r="E288" s="1186"/>
      <c r="F288" s="1186"/>
      <c r="G288" s="1187"/>
      <c r="H288" s="1193" t="s">
        <v>69</v>
      </c>
      <c r="I288" s="1194"/>
      <c r="J288" s="1195"/>
      <c r="K288" s="1257" t="s">
        <v>1217</v>
      </c>
      <c r="L288" s="1258"/>
      <c r="M288" s="1258"/>
      <c r="N288" s="1258"/>
      <c r="O288" s="1259"/>
    </row>
    <row r="289" spans="1:15" x14ac:dyDescent="0.25">
      <c r="A289" s="1162" t="s">
        <v>71</v>
      </c>
      <c r="B289" s="1163"/>
      <c r="C289" s="1163"/>
      <c r="D289" s="1163"/>
      <c r="E289" s="1163"/>
      <c r="F289" s="1164"/>
      <c r="G289" s="1227" t="s">
        <v>72</v>
      </c>
      <c r="H289" s="1227"/>
      <c r="I289" s="1227"/>
      <c r="J289" s="1227"/>
      <c r="K289" s="1227"/>
      <c r="L289" s="1227"/>
      <c r="M289" s="1227"/>
      <c r="N289" s="1227"/>
      <c r="O289" s="1162"/>
    </row>
    <row r="290" spans="1:15" x14ac:dyDescent="0.25">
      <c r="A290" s="1252" t="s">
        <v>1218</v>
      </c>
      <c r="B290" s="1253"/>
      <c r="C290" s="1253"/>
      <c r="D290" s="1253"/>
      <c r="E290" s="1253"/>
      <c r="F290" s="1253"/>
      <c r="G290" s="1256" t="s">
        <v>1186</v>
      </c>
      <c r="H290" s="1256"/>
      <c r="I290" s="1256"/>
      <c r="J290" s="1256"/>
      <c r="K290" s="1256"/>
      <c r="L290" s="1256"/>
      <c r="M290" s="1256"/>
      <c r="N290" s="1256"/>
      <c r="O290" s="1256"/>
    </row>
    <row r="291" spans="1:15" x14ac:dyDescent="0.25">
      <c r="A291" s="1254"/>
      <c r="B291" s="1255"/>
      <c r="C291" s="1255"/>
      <c r="D291" s="1255"/>
      <c r="E291" s="1255"/>
      <c r="F291" s="1255"/>
      <c r="G291" s="1256"/>
      <c r="H291" s="1256"/>
      <c r="I291" s="1256"/>
      <c r="J291" s="1256"/>
      <c r="K291" s="1256"/>
      <c r="L291" s="1256"/>
      <c r="M291" s="1256"/>
      <c r="N291" s="1256"/>
      <c r="O291" s="1256"/>
    </row>
    <row r="292" spans="1:15" x14ac:dyDescent="0.25">
      <c r="A292" s="1162" t="s">
        <v>75</v>
      </c>
      <c r="B292" s="1163"/>
      <c r="C292" s="1163"/>
      <c r="D292" s="1163"/>
      <c r="E292" s="1163"/>
      <c r="F292" s="1163"/>
      <c r="G292" s="1227" t="s">
        <v>76</v>
      </c>
      <c r="H292" s="1227"/>
      <c r="I292" s="1227"/>
      <c r="J292" s="1227"/>
      <c r="K292" s="1227"/>
      <c r="L292" s="1227"/>
      <c r="M292" s="1227"/>
      <c r="N292" s="1227"/>
      <c r="O292" s="1227"/>
    </row>
    <row r="293" spans="1:15" x14ac:dyDescent="0.25">
      <c r="A293" s="1208" t="s">
        <v>1111</v>
      </c>
      <c r="B293" s="1208"/>
      <c r="C293" s="1208"/>
      <c r="D293" s="1208"/>
      <c r="E293" s="1208"/>
      <c r="F293" s="1208"/>
      <c r="G293" s="1208" t="s">
        <v>1112</v>
      </c>
      <c r="H293" s="1208"/>
      <c r="I293" s="1208"/>
      <c r="J293" s="1208"/>
      <c r="K293" s="1208"/>
      <c r="L293" s="1208"/>
      <c r="M293" s="1208"/>
      <c r="N293" s="1208"/>
      <c r="O293" s="1208"/>
    </row>
    <row r="294" spans="1:15" x14ac:dyDescent="0.25">
      <c r="A294" s="1208"/>
      <c r="B294" s="1208"/>
      <c r="C294" s="1208"/>
      <c r="D294" s="1208"/>
      <c r="E294" s="1208"/>
      <c r="F294" s="1208"/>
      <c r="G294" s="1208"/>
      <c r="H294" s="1208"/>
      <c r="I294" s="1208"/>
      <c r="J294" s="1208"/>
      <c r="K294" s="1208"/>
      <c r="L294" s="1208"/>
      <c r="M294" s="1208"/>
      <c r="N294" s="1208"/>
      <c r="O294" s="1208"/>
    </row>
    <row r="295" spans="1:15" x14ac:dyDescent="0.25">
      <c r="A295" s="525"/>
      <c r="B295" s="542"/>
      <c r="C295" s="525"/>
      <c r="D295" s="525"/>
      <c r="E295" s="525"/>
      <c r="F295" s="525"/>
      <c r="G295" s="525"/>
      <c r="H295" s="525"/>
      <c r="I295" s="525"/>
      <c r="J295" s="525"/>
      <c r="K295" s="525"/>
      <c r="L295" s="525"/>
      <c r="M295" s="542"/>
      <c r="N295" s="542"/>
      <c r="O295" s="525"/>
    </row>
    <row r="296" spans="1:15" x14ac:dyDescent="0.25">
      <c r="A296" s="499"/>
      <c r="B296" s="499"/>
      <c r="C296" s="492"/>
      <c r="D296" s="1261" t="s">
        <v>77</v>
      </c>
      <c r="E296" s="1262"/>
      <c r="F296" s="1262"/>
      <c r="G296" s="1262"/>
      <c r="H296" s="1262"/>
      <c r="I296" s="1262"/>
      <c r="J296" s="1262"/>
      <c r="K296" s="1262"/>
      <c r="L296" s="1262"/>
      <c r="M296" s="1262"/>
      <c r="N296" s="1262"/>
      <c r="O296" s="1263"/>
    </row>
    <row r="297" spans="1:15" x14ac:dyDescent="0.25">
      <c r="A297" s="492"/>
      <c r="B297" s="493"/>
      <c r="C297" s="499"/>
      <c r="D297" s="512" t="s">
        <v>78</v>
      </c>
      <c r="E297" s="512" t="s">
        <v>79</v>
      </c>
      <c r="F297" s="512" t="s">
        <v>80</v>
      </c>
      <c r="G297" s="512" t="s">
        <v>81</v>
      </c>
      <c r="H297" s="512" t="s">
        <v>82</v>
      </c>
      <c r="I297" s="512" t="s">
        <v>83</v>
      </c>
      <c r="J297" s="512" t="s">
        <v>84</v>
      </c>
      <c r="K297" s="512" t="s">
        <v>85</v>
      </c>
      <c r="L297" s="512" t="s">
        <v>86</v>
      </c>
      <c r="M297" s="512" t="s">
        <v>87</v>
      </c>
      <c r="N297" s="512" t="s">
        <v>88</v>
      </c>
      <c r="O297" s="512" t="s">
        <v>89</v>
      </c>
    </row>
    <row r="298" spans="1:15" x14ac:dyDescent="0.25">
      <c r="A298" s="1264" t="s">
        <v>90</v>
      </c>
      <c r="B298" s="1264"/>
      <c r="C298" s="1264"/>
      <c r="D298" s="513">
        <v>100</v>
      </c>
      <c r="E298" s="513">
        <v>100</v>
      </c>
      <c r="F298" s="513">
        <v>100</v>
      </c>
      <c r="G298" s="513">
        <v>100</v>
      </c>
      <c r="H298" s="513">
        <v>100</v>
      </c>
      <c r="I298" s="513">
        <v>100</v>
      </c>
      <c r="J298" s="513">
        <v>100</v>
      </c>
      <c r="K298" s="513">
        <v>100</v>
      </c>
      <c r="L298" s="513">
        <v>100</v>
      </c>
      <c r="M298" s="513">
        <v>100</v>
      </c>
      <c r="N298" s="513">
        <v>100</v>
      </c>
      <c r="O298" s="513">
        <v>100</v>
      </c>
    </row>
    <row r="299" spans="1:15" x14ac:dyDescent="0.25">
      <c r="A299" s="1265" t="s">
        <v>91</v>
      </c>
      <c r="B299" s="1265"/>
      <c r="C299" s="1265"/>
      <c r="D299" s="515">
        <v>100</v>
      </c>
      <c r="E299" s="515">
        <v>100</v>
      </c>
      <c r="F299" s="515">
        <v>100</v>
      </c>
      <c r="G299" s="515">
        <v>100</v>
      </c>
      <c r="H299" s="515">
        <v>100</v>
      </c>
      <c r="I299" s="515">
        <v>100</v>
      </c>
      <c r="J299" s="515">
        <v>100</v>
      </c>
      <c r="K299" s="515">
        <v>100</v>
      </c>
      <c r="L299" s="515">
        <v>100</v>
      </c>
      <c r="M299" s="515"/>
      <c r="N299" s="515"/>
      <c r="O299" s="515"/>
    </row>
    <row r="300" spans="1:15" x14ac:dyDescent="0.25">
      <c r="A300" s="525"/>
      <c r="B300" s="542"/>
      <c r="C300" s="525"/>
      <c r="D300" s="525"/>
      <c r="E300" s="525"/>
      <c r="F300" s="525"/>
      <c r="G300" s="525"/>
      <c r="H300" s="525"/>
      <c r="I300" s="525"/>
      <c r="J300" s="525"/>
      <c r="K300" s="525"/>
      <c r="L300" s="525"/>
      <c r="M300" s="542"/>
      <c r="N300" s="542"/>
      <c r="O300" s="525"/>
    </row>
    <row r="301" spans="1:15" x14ac:dyDescent="0.25">
      <c r="A301" s="525"/>
      <c r="B301" s="542"/>
      <c r="C301" s="525"/>
      <c r="D301" s="525"/>
      <c r="E301" s="525"/>
      <c r="F301" s="525"/>
      <c r="G301" s="525"/>
      <c r="H301" s="525"/>
      <c r="I301" s="525"/>
      <c r="J301" s="525"/>
      <c r="K301" s="525"/>
      <c r="L301" s="525"/>
      <c r="M301" s="542"/>
      <c r="N301" s="542"/>
      <c r="O301" s="525"/>
    </row>
    <row r="302" spans="1:15" ht="25.5" x14ac:dyDescent="0.25">
      <c r="A302" s="501" t="s">
        <v>202</v>
      </c>
      <c r="B302" s="1266"/>
      <c r="C302" s="1267"/>
      <c r="D302" s="1267"/>
      <c r="E302" s="1267"/>
      <c r="F302" s="1267"/>
      <c r="G302" s="1267"/>
      <c r="H302" s="1267"/>
      <c r="I302" s="1267"/>
      <c r="J302" s="1267"/>
      <c r="K302" s="1267"/>
      <c r="L302" s="1267"/>
      <c r="M302" s="1267"/>
      <c r="N302" s="1267"/>
      <c r="O302" s="1268"/>
    </row>
    <row r="303" spans="1:15" x14ac:dyDescent="0.25">
      <c r="A303" s="525"/>
      <c r="B303" s="542"/>
      <c r="C303" s="525"/>
      <c r="D303" s="525"/>
      <c r="E303" s="525"/>
      <c r="F303" s="525"/>
      <c r="G303" s="525"/>
      <c r="H303" s="525"/>
      <c r="I303" s="525"/>
      <c r="J303" s="525"/>
      <c r="K303" s="525"/>
      <c r="L303" s="525"/>
      <c r="M303" s="542"/>
      <c r="N303" s="542"/>
      <c r="O303" s="525"/>
    </row>
    <row r="304" spans="1:15" ht="25.5" x14ac:dyDescent="0.25">
      <c r="A304" s="508" t="s">
        <v>48</v>
      </c>
      <c r="B304" s="508" t="s">
        <v>49</v>
      </c>
      <c r="C304" s="508" t="s">
        <v>50</v>
      </c>
      <c r="D304" s="508" t="s">
        <v>51</v>
      </c>
      <c r="E304" s="508" t="s">
        <v>52</v>
      </c>
      <c r="F304" s="1235" t="s">
        <v>53</v>
      </c>
      <c r="G304" s="1235"/>
      <c r="H304" s="1235" t="s">
        <v>54</v>
      </c>
      <c r="I304" s="1235"/>
      <c r="J304" s="508" t="s">
        <v>55</v>
      </c>
      <c r="K304" s="1235" t="s">
        <v>56</v>
      </c>
      <c r="L304" s="1235"/>
      <c r="M304" s="1196" t="s">
        <v>57</v>
      </c>
      <c r="N304" s="1197"/>
      <c r="O304" s="1198"/>
    </row>
    <row r="305" spans="1:15" ht="76.5" x14ac:dyDescent="0.25">
      <c r="A305" s="509" t="s">
        <v>1143</v>
      </c>
      <c r="B305" s="543">
        <v>0.5</v>
      </c>
      <c r="C305" s="457" t="s">
        <v>1219</v>
      </c>
      <c r="D305" s="457" t="s">
        <v>262</v>
      </c>
      <c r="E305" s="457" t="s">
        <v>601</v>
      </c>
      <c r="F305" s="1260" t="s">
        <v>1152</v>
      </c>
      <c r="G305" s="1260"/>
      <c r="H305" s="1201" t="s">
        <v>95</v>
      </c>
      <c r="I305" s="1202"/>
      <c r="J305" s="511">
        <v>100</v>
      </c>
      <c r="K305" s="1232" t="s">
        <v>433</v>
      </c>
      <c r="L305" s="1232"/>
      <c r="M305" s="1226" t="s">
        <v>1093</v>
      </c>
      <c r="N305" s="1226"/>
      <c r="O305" s="1226"/>
    </row>
    <row r="306" spans="1:15" x14ac:dyDescent="0.25">
      <c r="A306" s="1188" t="s">
        <v>67</v>
      </c>
      <c r="B306" s="1189"/>
      <c r="C306" s="1185" t="s">
        <v>1220</v>
      </c>
      <c r="D306" s="1186"/>
      <c r="E306" s="1186"/>
      <c r="F306" s="1186"/>
      <c r="G306" s="1187"/>
      <c r="H306" s="1193" t="s">
        <v>69</v>
      </c>
      <c r="I306" s="1194"/>
      <c r="J306" s="1195"/>
      <c r="K306" s="1257" t="s">
        <v>1221</v>
      </c>
      <c r="L306" s="1258"/>
      <c r="M306" s="1258"/>
      <c r="N306" s="1258"/>
      <c r="O306" s="1259"/>
    </row>
    <row r="307" spans="1:15" x14ac:dyDescent="0.25">
      <c r="A307" s="1162" t="s">
        <v>71</v>
      </c>
      <c r="B307" s="1163"/>
      <c r="C307" s="1163"/>
      <c r="D307" s="1163"/>
      <c r="E307" s="1163"/>
      <c r="F307" s="1164"/>
      <c r="G307" s="1227" t="s">
        <v>72</v>
      </c>
      <c r="H307" s="1227"/>
      <c r="I307" s="1227"/>
      <c r="J307" s="1227"/>
      <c r="K307" s="1227"/>
      <c r="L307" s="1227"/>
      <c r="M307" s="1227"/>
      <c r="N307" s="1227"/>
      <c r="O307" s="1227"/>
    </row>
    <row r="308" spans="1:15" x14ac:dyDescent="0.25">
      <c r="A308" s="1252" t="s">
        <v>1190</v>
      </c>
      <c r="B308" s="1253"/>
      <c r="C308" s="1253"/>
      <c r="D308" s="1253"/>
      <c r="E308" s="1253"/>
      <c r="F308" s="1253"/>
      <c r="G308" s="1256" t="s">
        <v>1222</v>
      </c>
      <c r="H308" s="1256"/>
      <c r="I308" s="1256"/>
      <c r="J308" s="1256"/>
      <c r="K308" s="1256"/>
      <c r="L308" s="1256"/>
      <c r="M308" s="1256"/>
      <c r="N308" s="1256"/>
      <c r="O308" s="1256"/>
    </row>
    <row r="309" spans="1:15" x14ac:dyDescent="0.25">
      <c r="A309" s="1254"/>
      <c r="B309" s="1255"/>
      <c r="C309" s="1255"/>
      <c r="D309" s="1255"/>
      <c r="E309" s="1255"/>
      <c r="F309" s="1255"/>
      <c r="G309" s="1256"/>
      <c r="H309" s="1256"/>
      <c r="I309" s="1256"/>
      <c r="J309" s="1256"/>
      <c r="K309" s="1256"/>
      <c r="L309" s="1256"/>
      <c r="M309" s="1256"/>
      <c r="N309" s="1256"/>
      <c r="O309" s="1256"/>
    </row>
    <row r="310" spans="1:15" x14ac:dyDescent="0.25">
      <c r="A310" s="1162" t="s">
        <v>75</v>
      </c>
      <c r="B310" s="1163"/>
      <c r="C310" s="1163"/>
      <c r="D310" s="1163"/>
      <c r="E310" s="1163"/>
      <c r="F310" s="1163"/>
      <c r="G310" s="1227" t="s">
        <v>76</v>
      </c>
      <c r="H310" s="1227"/>
      <c r="I310" s="1227"/>
      <c r="J310" s="1227"/>
      <c r="K310" s="1227"/>
      <c r="L310" s="1227"/>
      <c r="M310" s="1227"/>
      <c r="N310" s="1227"/>
      <c r="O310" s="1227"/>
    </row>
    <row r="311" spans="1:15" x14ac:dyDescent="0.25">
      <c r="A311" s="1208" t="s">
        <v>1111</v>
      </c>
      <c r="B311" s="1208"/>
      <c r="C311" s="1208"/>
      <c r="D311" s="1208"/>
      <c r="E311" s="1208"/>
      <c r="F311" s="1208"/>
      <c r="G311" s="1208" t="s">
        <v>1112</v>
      </c>
      <c r="H311" s="1208"/>
      <c r="I311" s="1208"/>
      <c r="J311" s="1208"/>
      <c r="K311" s="1208"/>
      <c r="L311" s="1208"/>
      <c r="M311" s="1208"/>
      <c r="N311" s="1208"/>
      <c r="O311" s="1208"/>
    </row>
    <row r="312" spans="1:15" x14ac:dyDescent="0.25">
      <c r="A312" s="1208"/>
      <c r="B312" s="1208"/>
      <c r="C312" s="1208"/>
      <c r="D312" s="1208"/>
      <c r="E312" s="1208"/>
      <c r="F312" s="1208"/>
      <c r="G312" s="1208"/>
      <c r="H312" s="1208"/>
      <c r="I312" s="1208"/>
      <c r="J312" s="1208"/>
      <c r="K312" s="1208"/>
      <c r="L312" s="1208"/>
      <c r="M312" s="1208"/>
      <c r="N312" s="1208"/>
      <c r="O312" s="1208"/>
    </row>
    <row r="313" spans="1:15" x14ac:dyDescent="0.25">
      <c r="A313" s="525"/>
      <c r="B313" s="542"/>
      <c r="C313" s="525"/>
      <c r="D313" s="525"/>
      <c r="E313" s="525"/>
      <c r="F313" s="525"/>
      <c r="G313" s="525"/>
      <c r="H313" s="525"/>
      <c r="I313" s="525"/>
      <c r="J313" s="525"/>
      <c r="K313" s="525"/>
      <c r="L313" s="525"/>
      <c r="M313" s="542"/>
      <c r="N313" s="542"/>
      <c r="O313" s="525"/>
    </row>
    <row r="314" spans="1:15" x14ac:dyDescent="0.25">
      <c r="A314" s="537" t="s">
        <v>101</v>
      </c>
      <c r="B314" s="537" t="s">
        <v>49</v>
      </c>
      <c r="C314" s="538"/>
      <c r="D314" s="512" t="s">
        <v>78</v>
      </c>
      <c r="E314" s="512" t="s">
        <v>79</v>
      </c>
      <c r="F314" s="512" t="s">
        <v>80</v>
      </c>
      <c r="G314" s="512" t="s">
        <v>81</v>
      </c>
      <c r="H314" s="512" t="s">
        <v>82</v>
      </c>
      <c r="I314" s="512" t="s">
        <v>83</v>
      </c>
      <c r="J314" s="512" t="s">
        <v>84</v>
      </c>
      <c r="K314" s="512" t="s">
        <v>85</v>
      </c>
      <c r="L314" s="512" t="s">
        <v>86</v>
      </c>
      <c r="M314" s="512" t="s">
        <v>87</v>
      </c>
      <c r="N314" s="512" t="s">
        <v>88</v>
      </c>
      <c r="O314" s="512" t="s">
        <v>89</v>
      </c>
    </row>
    <row r="315" spans="1:15" x14ac:dyDescent="0.25">
      <c r="A315" s="1248" t="s">
        <v>1119</v>
      </c>
      <c r="B315" s="1249">
        <v>0.1</v>
      </c>
      <c r="C315" s="513" t="s">
        <v>90</v>
      </c>
      <c r="D315" s="513">
        <v>100</v>
      </c>
      <c r="E315" s="513">
        <v>100</v>
      </c>
      <c r="F315" s="513">
        <v>100</v>
      </c>
      <c r="G315" s="513">
        <v>100</v>
      </c>
      <c r="H315" s="513">
        <v>100</v>
      </c>
      <c r="I315" s="513">
        <v>100</v>
      </c>
      <c r="J315" s="513">
        <v>100</v>
      </c>
      <c r="K315" s="513">
        <v>100</v>
      </c>
      <c r="L315" s="513">
        <v>100</v>
      </c>
      <c r="M315" s="513">
        <v>100</v>
      </c>
      <c r="N315" s="513">
        <v>100</v>
      </c>
      <c r="O315" s="513">
        <v>100</v>
      </c>
    </row>
    <row r="316" spans="1:15" x14ac:dyDescent="0.25">
      <c r="A316" s="1248"/>
      <c r="B316" s="1249"/>
      <c r="C316" s="515" t="s">
        <v>91</v>
      </c>
      <c r="D316" s="515">
        <v>100</v>
      </c>
      <c r="E316" s="515">
        <v>100</v>
      </c>
      <c r="F316" s="515">
        <v>100</v>
      </c>
      <c r="G316" s="515">
        <v>100</v>
      </c>
      <c r="H316" s="515">
        <v>100</v>
      </c>
      <c r="I316" s="515">
        <v>100</v>
      </c>
      <c r="J316" s="515">
        <v>100</v>
      </c>
      <c r="K316" s="515">
        <v>100</v>
      </c>
      <c r="L316" s="515">
        <v>100</v>
      </c>
      <c r="M316" s="515"/>
      <c r="N316" s="515"/>
      <c r="O316" s="515"/>
    </row>
    <row r="317" spans="1:15" x14ac:dyDescent="0.25">
      <c r="A317" s="1248" t="s">
        <v>1223</v>
      </c>
      <c r="B317" s="1249">
        <v>0.45</v>
      </c>
      <c r="C317" s="513" t="s">
        <v>90</v>
      </c>
      <c r="D317" s="513">
        <v>100</v>
      </c>
      <c r="E317" s="513">
        <v>100</v>
      </c>
      <c r="F317" s="513">
        <v>100</v>
      </c>
      <c r="G317" s="513">
        <v>100</v>
      </c>
      <c r="H317" s="513">
        <v>100</v>
      </c>
      <c r="I317" s="513">
        <v>100</v>
      </c>
      <c r="J317" s="513">
        <v>100</v>
      </c>
      <c r="K317" s="513">
        <v>100</v>
      </c>
      <c r="L317" s="513">
        <v>100</v>
      </c>
      <c r="M317" s="513">
        <v>100</v>
      </c>
      <c r="N317" s="513">
        <v>100</v>
      </c>
      <c r="O317" s="513">
        <v>100</v>
      </c>
    </row>
    <row r="318" spans="1:15" x14ac:dyDescent="0.25">
      <c r="A318" s="1248"/>
      <c r="B318" s="1249"/>
      <c r="C318" s="515" t="s">
        <v>91</v>
      </c>
      <c r="D318" s="515">
        <v>100</v>
      </c>
      <c r="E318" s="515">
        <v>100</v>
      </c>
      <c r="F318" s="515">
        <v>100</v>
      </c>
      <c r="G318" s="515">
        <v>100</v>
      </c>
      <c r="H318" s="515">
        <v>100</v>
      </c>
      <c r="I318" s="515">
        <v>100</v>
      </c>
      <c r="J318" s="515">
        <v>100</v>
      </c>
      <c r="K318" s="515">
        <v>100</v>
      </c>
      <c r="L318" s="515">
        <v>100</v>
      </c>
      <c r="M318" s="515"/>
      <c r="N318" s="515"/>
      <c r="O318" s="515"/>
    </row>
    <row r="319" spans="1:15" x14ac:dyDescent="0.25">
      <c r="A319" s="1250" t="s">
        <v>1224</v>
      </c>
      <c r="B319" s="1249">
        <v>0.45</v>
      </c>
      <c r="C319" s="513" t="s">
        <v>90</v>
      </c>
      <c r="D319" s="513">
        <v>100</v>
      </c>
      <c r="E319" s="513">
        <v>100</v>
      </c>
      <c r="F319" s="513">
        <v>100</v>
      </c>
      <c r="G319" s="513">
        <v>100</v>
      </c>
      <c r="H319" s="513">
        <v>100</v>
      </c>
      <c r="I319" s="513">
        <v>100</v>
      </c>
      <c r="J319" s="513">
        <v>100</v>
      </c>
      <c r="K319" s="513">
        <v>100</v>
      </c>
      <c r="L319" s="513">
        <v>100</v>
      </c>
      <c r="M319" s="513">
        <v>100</v>
      </c>
      <c r="N319" s="513">
        <v>100</v>
      </c>
      <c r="O319" s="513">
        <v>100</v>
      </c>
    </row>
    <row r="320" spans="1:15" x14ac:dyDescent="0.25">
      <c r="A320" s="1251"/>
      <c r="B320" s="1249"/>
      <c r="C320" s="515" t="s">
        <v>91</v>
      </c>
      <c r="D320" s="515">
        <v>100</v>
      </c>
      <c r="E320" s="515">
        <v>100</v>
      </c>
      <c r="F320" s="515">
        <v>100</v>
      </c>
      <c r="G320" s="515">
        <v>100</v>
      </c>
      <c r="H320" s="515">
        <v>100</v>
      </c>
      <c r="I320" s="515">
        <v>100</v>
      </c>
      <c r="J320" s="515">
        <v>100</v>
      </c>
      <c r="K320" s="515">
        <v>100</v>
      </c>
      <c r="L320" s="515">
        <v>100</v>
      </c>
      <c r="M320" s="515"/>
      <c r="N320" s="515"/>
      <c r="O320" s="515"/>
    </row>
  </sheetData>
  <sheetProtection password="E09B" sheet="1" objects="1" scenarios="1" selectLockedCells="1" selectUnlockedCells="1"/>
  <mergeCells count="404">
    <mergeCell ref="B1:O1"/>
    <mergeCell ref="B2:O2"/>
    <mergeCell ref="B3:O3"/>
    <mergeCell ref="B4:O4"/>
    <mergeCell ref="B5:O5"/>
    <mergeCell ref="B6:O6"/>
    <mergeCell ref="B11:J11"/>
    <mergeCell ref="K11:N11"/>
    <mergeCell ref="B13:O13"/>
    <mergeCell ref="E15:H15"/>
    <mergeCell ref="L15:N15"/>
    <mergeCell ref="A16:D20"/>
    <mergeCell ref="E16:H16"/>
    <mergeCell ref="J16:K20"/>
    <mergeCell ref="L16:N16"/>
    <mergeCell ref="E17:H17"/>
    <mergeCell ref="F22:G22"/>
    <mergeCell ref="H22:I22"/>
    <mergeCell ref="K22:L22"/>
    <mergeCell ref="M22:O22"/>
    <mergeCell ref="F23:G23"/>
    <mergeCell ref="H23:I23"/>
    <mergeCell ref="K23:L23"/>
    <mergeCell ref="M23:O23"/>
    <mergeCell ref="L17:N17"/>
    <mergeCell ref="E18:H18"/>
    <mergeCell ref="L18:N18"/>
    <mergeCell ref="E19:H19"/>
    <mergeCell ref="L19:N19"/>
    <mergeCell ref="E20:H20"/>
    <mergeCell ref="L20:N20"/>
    <mergeCell ref="A26:F27"/>
    <mergeCell ref="G26:O27"/>
    <mergeCell ref="A28:F28"/>
    <mergeCell ref="G28:O28"/>
    <mergeCell ref="A29:F30"/>
    <mergeCell ref="G29:O30"/>
    <mergeCell ref="A24:B24"/>
    <mergeCell ref="C24:G24"/>
    <mergeCell ref="H24:J24"/>
    <mergeCell ref="K24:O24"/>
    <mergeCell ref="A25:F25"/>
    <mergeCell ref="G25:O25"/>
    <mergeCell ref="F41:G41"/>
    <mergeCell ref="H41:I41"/>
    <mergeCell ref="K41:L41"/>
    <mergeCell ref="M41:O41"/>
    <mergeCell ref="A42:B42"/>
    <mergeCell ref="C42:G42"/>
    <mergeCell ref="H42:J42"/>
    <mergeCell ref="K42:O42"/>
    <mergeCell ref="D32:O32"/>
    <mergeCell ref="A34:C34"/>
    <mergeCell ref="A35:C35"/>
    <mergeCell ref="B38:O38"/>
    <mergeCell ref="F40:G40"/>
    <mergeCell ref="H40:I40"/>
    <mergeCell ref="K40:L40"/>
    <mergeCell ref="M40:O40"/>
    <mergeCell ref="A47:F48"/>
    <mergeCell ref="G47:O48"/>
    <mergeCell ref="A51:A52"/>
    <mergeCell ref="B51:B52"/>
    <mergeCell ref="A53:A54"/>
    <mergeCell ref="B53:B54"/>
    <mergeCell ref="A43:F43"/>
    <mergeCell ref="G43:O43"/>
    <mergeCell ref="A44:F45"/>
    <mergeCell ref="G44:O45"/>
    <mergeCell ref="A46:F46"/>
    <mergeCell ref="G46:O46"/>
    <mergeCell ref="A61:A62"/>
    <mergeCell ref="B61:B62"/>
    <mergeCell ref="A63:A64"/>
    <mergeCell ref="B63:B64"/>
    <mergeCell ref="A65:A66"/>
    <mergeCell ref="B65:B66"/>
    <mergeCell ref="A55:A56"/>
    <mergeCell ref="B55:B56"/>
    <mergeCell ref="A57:A58"/>
    <mergeCell ref="B57:B58"/>
    <mergeCell ref="A59:A60"/>
    <mergeCell ref="B59:B60"/>
    <mergeCell ref="A73:B73"/>
    <mergeCell ref="C73:G73"/>
    <mergeCell ref="H73:J73"/>
    <mergeCell ref="K73:O73"/>
    <mergeCell ref="A74:F74"/>
    <mergeCell ref="G74:O74"/>
    <mergeCell ref="B69:O69"/>
    <mergeCell ref="F71:G71"/>
    <mergeCell ref="H71:I71"/>
    <mergeCell ref="K71:L71"/>
    <mergeCell ref="M71:O71"/>
    <mergeCell ref="F72:G72"/>
    <mergeCell ref="H72:I72"/>
    <mergeCell ref="K72:L72"/>
    <mergeCell ref="M72:O72"/>
    <mergeCell ref="D81:O81"/>
    <mergeCell ref="A83:C83"/>
    <mergeCell ref="A84:C84"/>
    <mergeCell ref="B89:J89"/>
    <mergeCell ref="K89:N89"/>
    <mergeCell ref="B91:O91"/>
    <mergeCell ref="A75:F76"/>
    <mergeCell ref="G75:O76"/>
    <mergeCell ref="A77:F77"/>
    <mergeCell ref="G77:O77"/>
    <mergeCell ref="A78:F79"/>
    <mergeCell ref="G78:O79"/>
    <mergeCell ref="E93:H93"/>
    <mergeCell ref="L93:N93"/>
    <mergeCell ref="A94:D98"/>
    <mergeCell ref="E94:H94"/>
    <mergeCell ref="J94:K98"/>
    <mergeCell ref="L94:N94"/>
    <mergeCell ref="E95:H95"/>
    <mergeCell ref="L95:N95"/>
    <mergeCell ref="E96:H96"/>
    <mergeCell ref="L96:N96"/>
    <mergeCell ref="F101:G101"/>
    <mergeCell ref="H101:I101"/>
    <mergeCell ref="K101:L101"/>
    <mergeCell ref="M101:O101"/>
    <mergeCell ref="A102:B102"/>
    <mergeCell ref="C102:G102"/>
    <mergeCell ref="H102:J102"/>
    <mergeCell ref="K102:O102"/>
    <mergeCell ref="E97:H97"/>
    <mergeCell ref="L97:N97"/>
    <mergeCell ref="E98:H98"/>
    <mergeCell ref="L98:N98"/>
    <mergeCell ref="F100:G100"/>
    <mergeCell ref="H100:I100"/>
    <mergeCell ref="K100:L100"/>
    <mergeCell ref="M100:O100"/>
    <mergeCell ref="A107:F108"/>
    <mergeCell ref="G107:O108"/>
    <mergeCell ref="D110:O110"/>
    <mergeCell ref="A112:C112"/>
    <mergeCell ref="A113:C113"/>
    <mergeCell ref="B118:J118"/>
    <mergeCell ref="K118:N118"/>
    <mergeCell ref="A103:F103"/>
    <mergeCell ref="G103:O103"/>
    <mergeCell ref="A104:F105"/>
    <mergeCell ref="G104:O105"/>
    <mergeCell ref="A106:F106"/>
    <mergeCell ref="G106:O106"/>
    <mergeCell ref="F123:G123"/>
    <mergeCell ref="H123:I123"/>
    <mergeCell ref="K123:L123"/>
    <mergeCell ref="M123:O123"/>
    <mergeCell ref="A124:B124"/>
    <mergeCell ref="C124:G124"/>
    <mergeCell ref="H124:J124"/>
    <mergeCell ref="K124:O124"/>
    <mergeCell ref="B120:O120"/>
    <mergeCell ref="A121:O121"/>
    <mergeCell ref="F122:G122"/>
    <mergeCell ref="H122:I122"/>
    <mergeCell ref="K122:L122"/>
    <mergeCell ref="M122:O122"/>
    <mergeCell ref="A129:F130"/>
    <mergeCell ref="G129:O130"/>
    <mergeCell ref="A133:A134"/>
    <mergeCell ref="B133:B134"/>
    <mergeCell ref="A135:A136"/>
    <mergeCell ref="B135:B136"/>
    <mergeCell ref="A125:F125"/>
    <mergeCell ref="G125:O125"/>
    <mergeCell ref="A126:F127"/>
    <mergeCell ref="G126:O127"/>
    <mergeCell ref="A128:F128"/>
    <mergeCell ref="G128:O128"/>
    <mergeCell ref="A143:A144"/>
    <mergeCell ref="B143:B144"/>
    <mergeCell ref="A145:A146"/>
    <mergeCell ref="B145:B146"/>
    <mergeCell ref="A147:A148"/>
    <mergeCell ref="B147:B148"/>
    <mergeCell ref="A137:A138"/>
    <mergeCell ref="B137:B138"/>
    <mergeCell ref="A139:A140"/>
    <mergeCell ref="B139:B140"/>
    <mergeCell ref="A141:A142"/>
    <mergeCell ref="B141:B142"/>
    <mergeCell ref="F160:G160"/>
    <mergeCell ref="H160:I160"/>
    <mergeCell ref="K160:L160"/>
    <mergeCell ref="M160:O160"/>
    <mergeCell ref="A161:B161"/>
    <mergeCell ref="C161:G161"/>
    <mergeCell ref="H161:J161"/>
    <mergeCell ref="K161:O161"/>
    <mergeCell ref="A149:A150"/>
    <mergeCell ref="B149:B150"/>
    <mergeCell ref="B155:J155"/>
    <mergeCell ref="K155:N155"/>
    <mergeCell ref="B157:O157"/>
    <mergeCell ref="F159:G159"/>
    <mergeCell ref="H159:I159"/>
    <mergeCell ref="K159:L159"/>
    <mergeCell ref="M159:O159"/>
    <mergeCell ref="A166:F167"/>
    <mergeCell ref="G166:O167"/>
    <mergeCell ref="D169:O169"/>
    <mergeCell ref="A171:C171"/>
    <mergeCell ref="A172:C172"/>
    <mergeCell ref="B177:J177"/>
    <mergeCell ref="K177:N177"/>
    <mergeCell ref="A162:F162"/>
    <mergeCell ref="G162:O162"/>
    <mergeCell ref="A163:F164"/>
    <mergeCell ref="G163:O164"/>
    <mergeCell ref="A165:F165"/>
    <mergeCell ref="G165:O165"/>
    <mergeCell ref="L184:N184"/>
    <mergeCell ref="E185:H185"/>
    <mergeCell ref="L185:N185"/>
    <mergeCell ref="F187:G187"/>
    <mergeCell ref="H187:I187"/>
    <mergeCell ref="K187:L187"/>
    <mergeCell ref="M187:O187"/>
    <mergeCell ref="B179:O179"/>
    <mergeCell ref="E181:H181"/>
    <mergeCell ref="L181:N181"/>
    <mergeCell ref="A182:D185"/>
    <mergeCell ref="E182:H182"/>
    <mergeCell ref="J182:K185"/>
    <mergeCell ref="L182:N182"/>
    <mergeCell ref="E183:H183"/>
    <mergeCell ref="L183:N183"/>
    <mergeCell ref="E184:H184"/>
    <mergeCell ref="A190:F190"/>
    <mergeCell ref="G190:O190"/>
    <mergeCell ref="A191:F192"/>
    <mergeCell ref="G191:O192"/>
    <mergeCell ref="A193:F193"/>
    <mergeCell ref="G193:O193"/>
    <mergeCell ref="F188:G188"/>
    <mergeCell ref="H188:I188"/>
    <mergeCell ref="K188:L188"/>
    <mergeCell ref="M188:O188"/>
    <mergeCell ref="A189:B189"/>
    <mergeCell ref="C189:G189"/>
    <mergeCell ref="H189:J189"/>
    <mergeCell ref="K189:O189"/>
    <mergeCell ref="F205:G205"/>
    <mergeCell ref="H205:I205"/>
    <mergeCell ref="K205:L205"/>
    <mergeCell ref="M205:O205"/>
    <mergeCell ref="F206:G206"/>
    <mergeCell ref="H206:I206"/>
    <mergeCell ref="K206:L206"/>
    <mergeCell ref="M206:O206"/>
    <mergeCell ref="A194:F195"/>
    <mergeCell ref="G194:O195"/>
    <mergeCell ref="D197:O197"/>
    <mergeCell ref="A199:C199"/>
    <mergeCell ref="A200:C200"/>
    <mergeCell ref="B203:O203"/>
    <mergeCell ref="A209:F210"/>
    <mergeCell ref="G209:O210"/>
    <mergeCell ref="A211:F211"/>
    <mergeCell ref="G211:O211"/>
    <mergeCell ref="A212:F213"/>
    <mergeCell ref="G212:O213"/>
    <mergeCell ref="A207:B207"/>
    <mergeCell ref="C207:G207"/>
    <mergeCell ref="H207:J207"/>
    <mergeCell ref="K207:O207"/>
    <mergeCell ref="A208:F208"/>
    <mergeCell ref="G208:O208"/>
    <mergeCell ref="A222:A223"/>
    <mergeCell ref="B222:B223"/>
    <mergeCell ref="A224:A225"/>
    <mergeCell ref="B224:B225"/>
    <mergeCell ref="A226:A227"/>
    <mergeCell ref="B226:B227"/>
    <mergeCell ref="A216:A217"/>
    <mergeCell ref="B216:B217"/>
    <mergeCell ref="A218:A219"/>
    <mergeCell ref="B218:B219"/>
    <mergeCell ref="A220:A221"/>
    <mergeCell ref="B220:B221"/>
    <mergeCell ref="L238:N238"/>
    <mergeCell ref="E239:H239"/>
    <mergeCell ref="L239:N239"/>
    <mergeCell ref="F241:G241"/>
    <mergeCell ref="H241:I241"/>
    <mergeCell ref="K241:L241"/>
    <mergeCell ref="M241:O241"/>
    <mergeCell ref="B232:J232"/>
    <mergeCell ref="K232:N232"/>
    <mergeCell ref="B234:O234"/>
    <mergeCell ref="E236:H236"/>
    <mergeCell ref="L236:N236"/>
    <mergeCell ref="A237:D239"/>
    <mergeCell ref="E237:H237"/>
    <mergeCell ref="J237:K239"/>
    <mergeCell ref="L237:N237"/>
    <mergeCell ref="E238:H238"/>
    <mergeCell ref="A244:F244"/>
    <mergeCell ref="G244:O244"/>
    <mergeCell ref="A245:F246"/>
    <mergeCell ref="G245:O246"/>
    <mergeCell ref="A247:F247"/>
    <mergeCell ref="G247:O247"/>
    <mergeCell ref="F242:G242"/>
    <mergeCell ref="H242:I242"/>
    <mergeCell ref="K242:L242"/>
    <mergeCell ref="M242:O242"/>
    <mergeCell ref="A243:B243"/>
    <mergeCell ref="C243:G243"/>
    <mergeCell ref="H243:J243"/>
    <mergeCell ref="K243:O243"/>
    <mergeCell ref="A256:A257"/>
    <mergeCell ref="B256:B257"/>
    <mergeCell ref="A258:A259"/>
    <mergeCell ref="B258:B259"/>
    <mergeCell ref="A260:A261"/>
    <mergeCell ref="B260:B261"/>
    <mergeCell ref="A248:F249"/>
    <mergeCell ref="G248:O249"/>
    <mergeCell ref="A252:A253"/>
    <mergeCell ref="B252:B253"/>
    <mergeCell ref="A254:A255"/>
    <mergeCell ref="B254:B255"/>
    <mergeCell ref="A268:A269"/>
    <mergeCell ref="B268:B269"/>
    <mergeCell ref="A270:A271"/>
    <mergeCell ref="B270:B271"/>
    <mergeCell ref="B276:J276"/>
    <mergeCell ref="K276:N276"/>
    <mergeCell ref="A262:A263"/>
    <mergeCell ref="B262:B263"/>
    <mergeCell ref="A264:A265"/>
    <mergeCell ref="B264:B265"/>
    <mergeCell ref="A266:A267"/>
    <mergeCell ref="B266:B267"/>
    <mergeCell ref="B278:O278"/>
    <mergeCell ref="E280:H280"/>
    <mergeCell ref="L280:N280"/>
    <mergeCell ref="A281:D284"/>
    <mergeCell ref="E281:H281"/>
    <mergeCell ref="J281:K284"/>
    <mergeCell ref="L281:N281"/>
    <mergeCell ref="E282:H282"/>
    <mergeCell ref="L282:N282"/>
    <mergeCell ref="E283:H283"/>
    <mergeCell ref="F287:G287"/>
    <mergeCell ref="H287:I287"/>
    <mergeCell ref="K287:L287"/>
    <mergeCell ref="M287:O287"/>
    <mergeCell ref="A288:B288"/>
    <mergeCell ref="C288:G288"/>
    <mergeCell ref="H288:J288"/>
    <mergeCell ref="K288:O288"/>
    <mergeCell ref="L283:N283"/>
    <mergeCell ref="E284:H284"/>
    <mergeCell ref="L284:N284"/>
    <mergeCell ref="F286:G286"/>
    <mergeCell ref="H286:I286"/>
    <mergeCell ref="K286:L286"/>
    <mergeCell ref="M286:O286"/>
    <mergeCell ref="A293:F294"/>
    <mergeCell ref="G293:O294"/>
    <mergeCell ref="D296:O296"/>
    <mergeCell ref="A298:C298"/>
    <mergeCell ref="A299:C299"/>
    <mergeCell ref="B302:O302"/>
    <mergeCell ref="A289:F289"/>
    <mergeCell ref="G289:O289"/>
    <mergeCell ref="A290:F291"/>
    <mergeCell ref="G290:O291"/>
    <mergeCell ref="A292:F292"/>
    <mergeCell ref="G292:O292"/>
    <mergeCell ref="A306:B306"/>
    <mergeCell ref="C306:G306"/>
    <mergeCell ref="H306:J306"/>
    <mergeCell ref="K306:O306"/>
    <mergeCell ref="A307:F307"/>
    <mergeCell ref="G307:O307"/>
    <mergeCell ref="F304:G304"/>
    <mergeCell ref="H304:I304"/>
    <mergeCell ref="K304:L304"/>
    <mergeCell ref="M304:O304"/>
    <mergeCell ref="F305:G305"/>
    <mergeCell ref="H305:I305"/>
    <mergeCell ref="K305:L305"/>
    <mergeCell ref="M305:O305"/>
    <mergeCell ref="A315:A316"/>
    <mergeCell ref="B315:B316"/>
    <mergeCell ref="A317:A318"/>
    <mergeCell ref="B317:B318"/>
    <mergeCell ref="A319:A320"/>
    <mergeCell ref="B319:B320"/>
    <mergeCell ref="A308:F309"/>
    <mergeCell ref="G308:O309"/>
    <mergeCell ref="A310:F310"/>
    <mergeCell ref="G310:O310"/>
    <mergeCell ref="A311:F312"/>
    <mergeCell ref="G311:O312"/>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$EM$431:$EM$487</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selection activeCell="E21" sqref="E21"/>
    </sheetView>
  </sheetViews>
  <sheetFormatPr baseColWidth="10" defaultRowHeight="15" x14ac:dyDescent="0.25"/>
  <cols>
    <col min="9" max="9" width="15.140625" customWidth="1"/>
    <col min="15" max="15" width="11.7109375" customWidth="1"/>
  </cols>
  <sheetData>
    <row r="1" spans="1:15" x14ac:dyDescent="0.25">
      <c r="A1" s="602" t="s">
        <v>2</v>
      </c>
      <c r="B1" s="1322" t="s">
        <v>1093</v>
      </c>
      <c r="C1" s="1323"/>
      <c r="D1" s="1323"/>
      <c r="E1" s="1323"/>
      <c r="F1" s="1323"/>
      <c r="G1" s="1323"/>
      <c r="H1" s="1323"/>
      <c r="I1" s="1323"/>
      <c r="J1" s="1323"/>
      <c r="K1" s="1323"/>
      <c r="L1" s="1323"/>
      <c r="M1" s="1323"/>
      <c r="N1" s="1323"/>
      <c r="O1" s="1324"/>
    </row>
    <row r="2" spans="1:15" x14ac:dyDescent="0.25">
      <c r="A2" s="603" t="s">
        <v>199</v>
      </c>
      <c r="B2" s="1325" t="s">
        <v>1261</v>
      </c>
      <c r="C2" s="1326"/>
      <c r="D2" s="1326"/>
      <c r="E2" s="1326"/>
      <c r="F2" s="1326"/>
      <c r="G2" s="1326"/>
      <c r="H2" s="1326"/>
      <c r="I2" s="1326"/>
      <c r="J2" s="1326"/>
      <c r="K2" s="1326"/>
      <c r="L2" s="1326"/>
      <c r="M2" s="1326"/>
      <c r="N2" s="1326"/>
      <c r="O2" s="1327"/>
    </row>
    <row r="3" spans="1:15" ht="30" x14ac:dyDescent="0.25">
      <c r="A3" s="603" t="s">
        <v>5</v>
      </c>
      <c r="B3" s="1325" t="s">
        <v>251</v>
      </c>
      <c r="C3" s="1326"/>
      <c r="D3" s="1326"/>
      <c r="E3" s="1326"/>
      <c r="F3" s="1326"/>
      <c r="G3" s="1326"/>
      <c r="H3" s="1326"/>
      <c r="I3" s="1326"/>
      <c r="J3" s="1326"/>
      <c r="K3" s="1326"/>
      <c r="L3" s="1326"/>
      <c r="M3" s="1326"/>
      <c r="N3" s="1326"/>
      <c r="O3" s="1327"/>
    </row>
    <row r="4" spans="1:15" x14ac:dyDescent="0.25">
      <c r="A4" s="601"/>
      <c r="B4" s="601"/>
      <c r="C4" s="601"/>
      <c r="D4" s="601"/>
      <c r="E4" s="601"/>
      <c r="F4" s="601"/>
      <c r="G4" s="601"/>
      <c r="H4" s="601"/>
      <c r="I4" s="601"/>
      <c r="J4" s="601"/>
      <c r="K4" s="601"/>
      <c r="L4" s="601"/>
      <c r="M4" s="601"/>
      <c r="N4" s="601"/>
      <c r="O4" s="601"/>
    </row>
    <row r="5" spans="1:15" x14ac:dyDescent="0.25">
      <c r="A5" s="601"/>
      <c r="B5" s="601"/>
      <c r="C5" s="601"/>
      <c r="D5" s="601"/>
      <c r="E5" s="601"/>
      <c r="F5" s="601"/>
      <c r="G5" s="601"/>
      <c r="H5" s="601"/>
      <c r="I5" s="601"/>
      <c r="J5" s="601"/>
      <c r="K5" s="601"/>
      <c r="L5" s="601"/>
      <c r="M5" s="601"/>
      <c r="N5" s="601"/>
      <c r="O5" s="601"/>
    </row>
    <row r="6" spans="1:15" x14ac:dyDescent="0.25">
      <c r="A6" s="601"/>
      <c r="B6" s="601"/>
      <c r="C6" s="601"/>
      <c r="D6" s="601"/>
      <c r="E6" s="601"/>
      <c r="F6" s="601"/>
      <c r="G6" s="601"/>
      <c r="H6" s="601"/>
      <c r="I6" s="601"/>
      <c r="J6" s="601"/>
      <c r="K6" s="601"/>
      <c r="L6" s="601"/>
      <c r="M6" s="601"/>
      <c r="N6" s="601"/>
      <c r="O6" s="601"/>
    </row>
    <row r="7" spans="1:15" x14ac:dyDescent="0.25">
      <c r="A7" s="604"/>
      <c r="B7" s="605"/>
      <c r="C7" s="606"/>
      <c r="D7" s="606"/>
      <c r="E7" s="606"/>
      <c r="F7" s="606"/>
      <c r="G7" s="606"/>
      <c r="H7" s="606"/>
      <c r="I7" s="606"/>
      <c r="J7" s="606"/>
      <c r="K7" s="606"/>
      <c r="L7" s="607"/>
      <c r="M7" s="607"/>
      <c r="N7" s="607"/>
      <c r="O7" s="604"/>
    </row>
    <row r="8" spans="1:15" ht="30" x14ac:dyDescent="0.25">
      <c r="A8" s="608" t="s">
        <v>9</v>
      </c>
      <c r="B8" s="1328" t="s">
        <v>1262</v>
      </c>
      <c r="C8" s="1329"/>
      <c r="D8" s="1329"/>
      <c r="E8" s="1329"/>
      <c r="F8" s="1329"/>
      <c r="G8" s="1329"/>
      <c r="H8" s="1329"/>
      <c r="I8" s="1329"/>
      <c r="J8" s="1330"/>
      <c r="K8" s="1328" t="s">
        <v>11</v>
      </c>
      <c r="L8" s="1329"/>
      <c r="M8" s="1329"/>
      <c r="N8" s="1330"/>
      <c r="O8" s="609">
        <v>0.2</v>
      </c>
    </row>
    <row r="9" spans="1:15" x14ac:dyDescent="0.25">
      <c r="A9" s="610"/>
      <c r="B9" s="611"/>
      <c r="C9" s="612"/>
      <c r="D9" s="612"/>
      <c r="E9" s="612"/>
      <c r="F9" s="612"/>
      <c r="G9" s="612"/>
      <c r="H9" s="612"/>
      <c r="I9" s="612"/>
      <c r="J9" s="612"/>
      <c r="K9" s="612"/>
      <c r="L9" s="612"/>
      <c r="M9" s="612"/>
      <c r="N9" s="612"/>
      <c r="O9" s="610"/>
    </row>
    <row r="10" spans="1:15" ht="30" x14ac:dyDescent="0.25">
      <c r="A10" s="613" t="s">
        <v>202</v>
      </c>
      <c r="B10" s="1331"/>
      <c r="C10" s="1332"/>
      <c r="D10" s="1332"/>
      <c r="E10" s="1332"/>
      <c r="F10" s="1332"/>
      <c r="G10" s="1332"/>
      <c r="H10" s="1332"/>
      <c r="I10" s="1332"/>
      <c r="J10" s="1332"/>
      <c r="K10" s="1332"/>
      <c r="L10" s="1332"/>
      <c r="M10" s="1332"/>
      <c r="N10" s="1332"/>
      <c r="O10" s="1333"/>
    </row>
    <row r="11" spans="1:15" x14ac:dyDescent="0.25">
      <c r="A11" s="614"/>
      <c r="B11" s="615"/>
      <c r="C11" s="616"/>
      <c r="D11" s="616"/>
      <c r="E11" s="617"/>
      <c r="F11" s="617"/>
      <c r="G11" s="617"/>
      <c r="H11" s="617"/>
      <c r="I11" s="617"/>
      <c r="J11" s="616"/>
      <c r="K11" s="616"/>
      <c r="L11" s="617"/>
      <c r="M11" s="617"/>
      <c r="N11" s="617"/>
      <c r="O11" s="618"/>
    </row>
    <row r="12" spans="1:15" ht="45" x14ac:dyDescent="0.25">
      <c r="A12" s="619"/>
      <c r="B12" s="620"/>
      <c r="C12" s="621"/>
      <c r="D12" s="621"/>
      <c r="E12" s="1335" t="s">
        <v>14</v>
      </c>
      <c r="F12" s="1335"/>
      <c r="G12" s="1335"/>
      <c r="H12" s="1335"/>
      <c r="I12" s="622" t="s">
        <v>15</v>
      </c>
      <c r="J12" s="623"/>
      <c r="K12" s="623"/>
      <c r="L12" s="1335" t="s">
        <v>16</v>
      </c>
      <c r="M12" s="1335"/>
      <c r="N12" s="1335"/>
      <c r="O12" s="622" t="s">
        <v>15</v>
      </c>
    </row>
    <row r="13" spans="1:15" x14ac:dyDescent="0.25">
      <c r="A13" s="1336" t="s">
        <v>17</v>
      </c>
      <c r="B13" s="1337"/>
      <c r="C13" s="1337"/>
      <c r="D13" s="1338"/>
      <c r="E13" s="1031" t="s">
        <v>1093</v>
      </c>
      <c r="F13" s="1031"/>
      <c r="G13" s="1031"/>
      <c r="H13" s="1031"/>
      <c r="I13" s="592">
        <v>0.1</v>
      </c>
      <c r="J13" s="1336" t="s">
        <v>19</v>
      </c>
      <c r="K13" s="1338"/>
      <c r="L13" s="1057" t="s">
        <v>1263</v>
      </c>
      <c r="M13" s="1334"/>
      <c r="N13" s="1058"/>
      <c r="O13" s="592">
        <v>0.25</v>
      </c>
    </row>
    <row r="14" spans="1:15" x14ac:dyDescent="0.25">
      <c r="A14" s="1339"/>
      <c r="B14" s="1340"/>
      <c r="C14" s="1340"/>
      <c r="D14" s="1341"/>
      <c r="E14" s="1031"/>
      <c r="F14" s="1031"/>
      <c r="G14" s="1031"/>
      <c r="H14" s="1031"/>
      <c r="I14" s="591"/>
      <c r="J14" s="1339"/>
      <c r="K14" s="1341"/>
      <c r="L14" s="1057" t="s">
        <v>1264</v>
      </c>
      <c r="M14" s="1334"/>
      <c r="N14" s="1058"/>
      <c r="O14" s="592">
        <v>1</v>
      </c>
    </row>
    <row r="15" spans="1:15" x14ac:dyDescent="0.25">
      <c r="A15" s="1339"/>
      <c r="B15" s="1340"/>
      <c r="C15" s="1340"/>
      <c r="D15" s="1341"/>
      <c r="E15" s="1031"/>
      <c r="F15" s="1031"/>
      <c r="G15" s="1031"/>
      <c r="H15" s="1031"/>
      <c r="I15" s="591"/>
      <c r="J15" s="1339"/>
      <c r="K15" s="1341"/>
      <c r="L15" s="1057" t="s">
        <v>1265</v>
      </c>
      <c r="M15" s="1334"/>
      <c r="N15" s="1058"/>
      <c r="O15" s="592">
        <v>1</v>
      </c>
    </row>
    <row r="16" spans="1:15" x14ac:dyDescent="0.25">
      <c r="A16" s="1339"/>
      <c r="B16" s="1340"/>
      <c r="C16" s="1340"/>
      <c r="D16" s="1341"/>
      <c r="E16" s="1031"/>
      <c r="F16" s="1031"/>
      <c r="G16" s="1031"/>
      <c r="H16" s="1031"/>
      <c r="I16" s="591"/>
      <c r="J16" s="1339"/>
      <c r="K16" s="1341"/>
      <c r="L16" s="1057" t="s">
        <v>1266</v>
      </c>
      <c r="M16" s="1334"/>
      <c r="N16" s="1058"/>
      <c r="O16" s="592">
        <v>1</v>
      </c>
    </row>
    <row r="17" spans="1:15" x14ac:dyDescent="0.25">
      <c r="A17" s="1339"/>
      <c r="B17" s="1340"/>
      <c r="C17" s="1340"/>
      <c r="D17" s="1341"/>
      <c r="E17" s="1031"/>
      <c r="F17" s="1031"/>
      <c r="G17" s="1031"/>
      <c r="H17" s="1031"/>
      <c r="I17" s="591"/>
      <c r="J17" s="1339"/>
      <c r="K17" s="1341"/>
      <c r="L17" s="1057" t="s">
        <v>1267</v>
      </c>
      <c r="M17" s="1334"/>
      <c r="N17" s="1058"/>
      <c r="O17" s="592">
        <v>1</v>
      </c>
    </row>
    <row r="18" spans="1:15" x14ac:dyDescent="0.25">
      <c r="A18" s="1339"/>
      <c r="B18" s="1340"/>
      <c r="C18" s="1340"/>
      <c r="D18" s="1341"/>
      <c r="E18" s="1031"/>
      <c r="F18" s="1031"/>
      <c r="G18" s="1031"/>
      <c r="H18" s="1031"/>
      <c r="I18" s="591"/>
      <c r="J18" s="1339"/>
      <c r="K18" s="1341"/>
      <c r="L18" s="1057" t="s">
        <v>1268</v>
      </c>
      <c r="M18" s="1334"/>
      <c r="N18" s="1058"/>
      <c r="O18" s="592">
        <v>1</v>
      </c>
    </row>
    <row r="19" spans="1:15" x14ac:dyDescent="0.25">
      <c r="A19" s="1339"/>
      <c r="B19" s="1340"/>
      <c r="C19" s="1340"/>
      <c r="D19" s="1341"/>
      <c r="E19" s="1031"/>
      <c r="F19" s="1031"/>
      <c r="G19" s="1031"/>
      <c r="H19" s="1031"/>
      <c r="I19" s="591"/>
      <c r="J19" s="1339"/>
      <c r="K19" s="1341"/>
      <c r="L19" s="1031" t="s">
        <v>1269</v>
      </c>
      <c r="M19" s="1031"/>
      <c r="N19" s="1031"/>
      <c r="O19" s="592">
        <v>1</v>
      </c>
    </row>
    <row r="20" spans="1:15" x14ac:dyDescent="0.25">
      <c r="A20" s="1342"/>
      <c r="B20" s="1343"/>
      <c r="C20" s="1343"/>
      <c r="D20" s="1344"/>
      <c r="E20" s="1031"/>
      <c r="F20" s="1031"/>
      <c r="G20" s="1031"/>
      <c r="H20" s="1031"/>
      <c r="I20" s="591"/>
      <c r="J20" s="1342"/>
      <c r="K20" s="1344"/>
      <c r="L20" s="1031" t="s">
        <v>1270</v>
      </c>
      <c r="M20" s="1031"/>
      <c r="N20" s="1031"/>
      <c r="O20" s="592">
        <v>1</v>
      </c>
    </row>
    <row r="21" spans="1:15" x14ac:dyDescent="0.25">
      <c r="A21" s="619"/>
      <c r="B21" s="620"/>
      <c r="C21" s="621"/>
      <c r="D21" s="621"/>
      <c r="E21" s="621"/>
      <c r="F21" s="621"/>
      <c r="G21" s="621"/>
      <c r="H21" s="621"/>
      <c r="I21" s="621"/>
      <c r="J21" s="621"/>
      <c r="K21" s="621"/>
      <c r="L21" s="621"/>
      <c r="M21" s="621"/>
      <c r="N21" s="621"/>
      <c r="O21" s="619"/>
    </row>
    <row r="22" spans="1:15" ht="45" x14ac:dyDescent="0.25">
      <c r="A22" s="595" t="s">
        <v>48</v>
      </c>
      <c r="B22" s="596" t="s">
        <v>49</v>
      </c>
      <c r="C22" s="596" t="s">
        <v>50</v>
      </c>
      <c r="D22" s="596" t="s">
        <v>51</v>
      </c>
      <c r="E22" s="595" t="s">
        <v>52</v>
      </c>
      <c r="F22" s="1362" t="s">
        <v>53</v>
      </c>
      <c r="G22" s="1362"/>
      <c r="H22" s="1362" t="s">
        <v>54</v>
      </c>
      <c r="I22" s="1362"/>
      <c r="J22" s="596" t="s">
        <v>55</v>
      </c>
      <c r="K22" s="1362" t="s">
        <v>56</v>
      </c>
      <c r="L22" s="1362"/>
      <c r="M22" s="1363" t="s">
        <v>57</v>
      </c>
      <c r="N22" s="1364"/>
      <c r="O22" s="1365"/>
    </row>
    <row r="23" spans="1:15" ht="85.5" x14ac:dyDescent="0.25">
      <c r="A23" s="597" t="s">
        <v>58</v>
      </c>
      <c r="B23" s="598">
        <v>1</v>
      </c>
      <c r="C23" s="593" t="s">
        <v>1271</v>
      </c>
      <c r="D23" s="599" t="s">
        <v>262</v>
      </c>
      <c r="E23" s="594" t="s">
        <v>601</v>
      </c>
      <c r="F23" s="1345" t="s">
        <v>1272</v>
      </c>
      <c r="G23" s="1346"/>
      <c r="H23" s="1347" t="s">
        <v>1273</v>
      </c>
      <c r="I23" s="1348"/>
      <c r="J23" s="600">
        <v>1</v>
      </c>
      <c r="K23" s="1349" t="s">
        <v>433</v>
      </c>
      <c r="L23" s="1349"/>
      <c r="M23" s="1350" t="s">
        <v>1274</v>
      </c>
      <c r="N23" s="1350"/>
      <c r="O23" s="1350"/>
    </row>
    <row r="24" spans="1:15" x14ac:dyDescent="0.25">
      <c r="A24" s="1351" t="s">
        <v>67</v>
      </c>
      <c r="B24" s="1352"/>
      <c r="C24" s="1353" t="s">
        <v>1275</v>
      </c>
      <c r="D24" s="1354"/>
      <c r="E24" s="1354"/>
      <c r="F24" s="1354"/>
      <c r="G24" s="1355"/>
      <c r="H24" s="1356" t="s">
        <v>69</v>
      </c>
      <c r="I24" s="1357"/>
      <c r="J24" s="1358"/>
      <c r="K24" s="1359" t="s">
        <v>1276</v>
      </c>
      <c r="L24" s="1360"/>
      <c r="M24" s="1360"/>
      <c r="N24" s="1360"/>
      <c r="O24" s="1361"/>
    </row>
    <row r="25" spans="1:15" x14ac:dyDescent="0.25">
      <c r="A25" s="1370" t="s">
        <v>71</v>
      </c>
      <c r="B25" s="1371"/>
      <c r="C25" s="1371"/>
      <c r="D25" s="1371"/>
      <c r="E25" s="1371"/>
      <c r="F25" s="1372"/>
      <c r="G25" s="1373" t="s">
        <v>72</v>
      </c>
      <c r="H25" s="1373"/>
      <c r="I25" s="1373"/>
      <c r="J25" s="1373"/>
      <c r="K25" s="1373"/>
      <c r="L25" s="1373"/>
      <c r="M25" s="1373"/>
      <c r="N25" s="1373"/>
      <c r="O25" s="1373"/>
    </row>
    <row r="26" spans="1:15" x14ac:dyDescent="0.25">
      <c r="A26" s="1374" t="s">
        <v>1109</v>
      </c>
      <c r="B26" s="1375"/>
      <c r="C26" s="1375"/>
      <c r="D26" s="1375"/>
      <c r="E26" s="1375"/>
      <c r="F26" s="1375"/>
      <c r="G26" s="1378" t="s">
        <v>1277</v>
      </c>
      <c r="H26" s="1378"/>
      <c r="I26" s="1378"/>
      <c r="J26" s="1378"/>
      <c r="K26" s="1378"/>
      <c r="L26" s="1378"/>
      <c r="M26" s="1378"/>
      <c r="N26" s="1378"/>
      <c r="O26" s="1378"/>
    </row>
    <row r="27" spans="1:15" x14ac:dyDescent="0.25">
      <c r="A27" s="1376"/>
      <c r="B27" s="1377"/>
      <c r="C27" s="1377"/>
      <c r="D27" s="1377"/>
      <c r="E27" s="1377"/>
      <c r="F27" s="1377"/>
      <c r="G27" s="1378"/>
      <c r="H27" s="1378"/>
      <c r="I27" s="1378"/>
      <c r="J27" s="1378"/>
      <c r="K27" s="1378"/>
      <c r="L27" s="1378"/>
      <c r="M27" s="1378"/>
      <c r="N27" s="1378"/>
      <c r="O27" s="1378"/>
    </row>
    <row r="28" spans="1:15" x14ac:dyDescent="0.25">
      <c r="A28" s="1370" t="s">
        <v>75</v>
      </c>
      <c r="B28" s="1371"/>
      <c r="C28" s="1371"/>
      <c r="D28" s="1371"/>
      <c r="E28" s="1371"/>
      <c r="F28" s="1371"/>
      <c r="G28" s="1373" t="s">
        <v>76</v>
      </c>
      <c r="H28" s="1373"/>
      <c r="I28" s="1373"/>
      <c r="J28" s="1373"/>
      <c r="K28" s="1373"/>
      <c r="L28" s="1373"/>
      <c r="M28" s="1373"/>
      <c r="N28" s="1373"/>
      <c r="O28" s="1373"/>
    </row>
    <row r="29" spans="1:15" x14ac:dyDescent="0.25">
      <c r="A29" s="1366" t="s">
        <v>1111</v>
      </c>
      <c r="B29" s="1366"/>
      <c r="C29" s="1366"/>
      <c r="D29" s="1366"/>
      <c r="E29" s="1366"/>
      <c r="F29" s="1366"/>
      <c r="G29" s="1366" t="s">
        <v>1112</v>
      </c>
      <c r="H29" s="1366"/>
      <c r="I29" s="1366"/>
      <c r="J29" s="1366"/>
      <c r="K29" s="1366"/>
      <c r="L29" s="1366"/>
      <c r="M29" s="1366"/>
      <c r="N29" s="1366"/>
      <c r="O29" s="1366"/>
    </row>
    <row r="30" spans="1:15" x14ac:dyDescent="0.25">
      <c r="A30" s="1366"/>
      <c r="B30" s="1366"/>
      <c r="C30" s="1366"/>
      <c r="D30" s="1366"/>
      <c r="E30" s="1366"/>
      <c r="F30" s="1366"/>
      <c r="G30" s="1366"/>
      <c r="H30" s="1366"/>
      <c r="I30" s="1366"/>
      <c r="J30" s="1366"/>
      <c r="K30" s="1366"/>
      <c r="L30" s="1366"/>
      <c r="M30" s="1366"/>
      <c r="N30" s="1366"/>
      <c r="O30" s="1366"/>
    </row>
    <row r="31" spans="1:15" x14ac:dyDescent="0.25">
      <c r="A31" s="604"/>
      <c r="B31" s="605"/>
      <c r="C31" s="620"/>
      <c r="D31" s="620"/>
      <c r="E31" s="620"/>
      <c r="F31" s="620"/>
      <c r="G31" s="620"/>
      <c r="H31" s="620"/>
      <c r="I31" s="620"/>
      <c r="J31" s="620"/>
      <c r="K31" s="620"/>
      <c r="L31" s="620"/>
      <c r="M31" s="620"/>
      <c r="N31" s="620"/>
      <c r="O31" s="604"/>
    </row>
    <row r="32" spans="1:15" x14ac:dyDescent="0.25">
      <c r="A32" s="620"/>
      <c r="B32" s="620"/>
      <c r="C32" s="604"/>
      <c r="D32" s="1351" t="s">
        <v>77</v>
      </c>
      <c r="E32" s="1367"/>
      <c r="F32" s="1367"/>
      <c r="G32" s="1367"/>
      <c r="H32" s="1367"/>
      <c r="I32" s="1367"/>
      <c r="J32" s="1367"/>
      <c r="K32" s="1367"/>
      <c r="L32" s="1367"/>
      <c r="M32" s="1367"/>
      <c r="N32" s="1367"/>
      <c r="O32" s="1352"/>
    </row>
    <row r="33" spans="1:15" x14ac:dyDescent="0.25">
      <c r="A33" s="604"/>
      <c r="B33" s="605"/>
      <c r="C33" s="620"/>
      <c r="D33" s="596" t="s">
        <v>78</v>
      </c>
      <c r="E33" s="596" t="s">
        <v>79</v>
      </c>
      <c r="F33" s="596" t="s">
        <v>80</v>
      </c>
      <c r="G33" s="596" t="s">
        <v>81</v>
      </c>
      <c r="H33" s="596" t="s">
        <v>82</v>
      </c>
      <c r="I33" s="596" t="s">
        <v>83</v>
      </c>
      <c r="J33" s="596" t="s">
        <v>84</v>
      </c>
      <c r="K33" s="596" t="s">
        <v>85</v>
      </c>
      <c r="L33" s="596" t="s">
        <v>86</v>
      </c>
      <c r="M33" s="596" t="s">
        <v>87</v>
      </c>
      <c r="N33" s="596" t="s">
        <v>88</v>
      </c>
      <c r="O33" s="596" t="s">
        <v>89</v>
      </c>
    </row>
    <row r="34" spans="1:15" x14ac:dyDescent="0.25">
      <c r="A34" s="1368" t="s">
        <v>90</v>
      </c>
      <c r="B34" s="1368"/>
      <c r="C34" s="1368"/>
      <c r="D34" s="626">
        <v>60</v>
      </c>
      <c r="E34" s="626">
        <v>60</v>
      </c>
      <c r="F34" s="626">
        <v>60</v>
      </c>
      <c r="G34" s="626">
        <v>60</v>
      </c>
      <c r="H34" s="626">
        <v>60</v>
      </c>
      <c r="I34" s="626">
        <v>60</v>
      </c>
      <c r="J34" s="626">
        <v>60</v>
      </c>
      <c r="K34" s="1379" t="s">
        <v>1278</v>
      </c>
      <c r="L34" s="1380"/>
      <c r="M34" s="1380"/>
      <c r="N34" s="1380"/>
      <c r="O34" s="1381"/>
    </row>
    <row r="35" spans="1:15" x14ac:dyDescent="0.25">
      <c r="A35" s="1369" t="s">
        <v>91</v>
      </c>
      <c r="B35" s="1369"/>
      <c r="C35" s="1369"/>
      <c r="D35" s="627">
        <v>60</v>
      </c>
      <c r="E35" s="627">
        <v>60</v>
      </c>
      <c r="F35" s="627">
        <v>60</v>
      </c>
      <c r="G35" s="627">
        <v>60</v>
      </c>
      <c r="H35" s="627">
        <v>60</v>
      </c>
      <c r="I35" s="627">
        <v>60</v>
      </c>
      <c r="J35" s="627">
        <v>60</v>
      </c>
      <c r="K35" s="1382"/>
      <c r="L35" s="1383"/>
      <c r="M35" s="1383"/>
      <c r="N35" s="1383"/>
      <c r="O35" s="1384"/>
    </row>
    <row r="36" spans="1:15" x14ac:dyDescent="0.25">
      <c r="A36" s="604"/>
      <c r="B36" s="605"/>
      <c r="C36" s="606"/>
      <c r="D36" s="606"/>
      <c r="E36" s="606"/>
      <c r="F36" s="606"/>
      <c r="G36" s="606"/>
      <c r="H36" s="606"/>
      <c r="I36" s="606"/>
      <c r="J36" s="606"/>
      <c r="K36" s="606"/>
      <c r="L36" s="607"/>
      <c r="M36" s="607"/>
      <c r="N36" s="607"/>
      <c r="O36" s="604"/>
    </row>
    <row r="37" spans="1:15" x14ac:dyDescent="0.25">
      <c r="A37" s="604"/>
      <c r="B37" s="605"/>
      <c r="C37" s="606"/>
      <c r="D37" s="606"/>
      <c r="E37" s="606"/>
      <c r="F37" s="606"/>
      <c r="G37" s="606"/>
      <c r="H37" s="606"/>
      <c r="I37" s="606"/>
      <c r="J37" s="606"/>
      <c r="K37" s="606"/>
      <c r="L37" s="607"/>
      <c r="M37" s="607"/>
      <c r="N37" s="607"/>
      <c r="O37" s="604"/>
    </row>
    <row r="38" spans="1:15" x14ac:dyDescent="0.25">
      <c r="A38" s="604"/>
      <c r="B38" s="605"/>
      <c r="C38" s="606"/>
      <c r="D38" s="606"/>
      <c r="E38" s="606"/>
      <c r="F38" s="606"/>
      <c r="G38" s="606"/>
      <c r="H38" s="606"/>
      <c r="I38" s="606"/>
      <c r="J38" s="606"/>
      <c r="K38" s="606"/>
      <c r="L38" s="607"/>
      <c r="M38" s="607"/>
      <c r="N38" s="607"/>
      <c r="O38" s="604"/>
    </row>
    <row r="39" spans="1:15" x14ac:dyDescent="0.25">
      <c r="A39" s="604"/>
      <c r="B39" s="605"/>
      <c r="C39" s="620"/>
      <c r="D39" s="620"/>
      <c r="E39" s="620"/>
      <c r="F39" s="620"/>
      <c r="G39" s="620"/>
      <c r="H39" s="620"/>
      <c r="I39" s="620"/>
      <c r="J39" s="620"/>
      <c r="K39" s="620"/>
      <c r="L39" s="620"/>
      <c r="M39" s="620"/>
      <c r="N39" s="620"/>
      <c r="O39" s="604"/>
    </row>
    <row r="40" spans="1:15" ht="30" x14ac:dyDescent="0.25">
      <c r="A40" s="608" t="s">
        <v>129</v>
      </c>
      <c r="B40" s="1328" t="s">
        <v>1279</v>
      </c>
      <c r="C40" s="1329"/>
      <c r="D40" s="1329"/>
      <c r="E40" s="1329"/>
      <c r="F40" s="1329"/>
      <c r="G40" s="1329"/>
      <c r="H40" s="1329"/>
      <c r="I40" s="1329"/>
      <c r="J40" s="1330"/>
      <c r="K40" s="1328" t="s">
        <v>11</v>
      </c>
      <c r="L40" s="1329"/>
      <c r="M40" s="1329"/>
      <c r="N40" s="1330"/>
      <c r="O40" s="609">
        <v>0.3</v>
      </c>
    </row>
    <row r="41" spans="1:15" x14ac:dyDescent="0.25">
      <c r="A41" s="619"/>
      <c r="B41" s="620"/>
      <c r="C41" s="621"/>
      <c r="D41" s="621"/>
      <c r="E41" s="621"/>
      <c r="F41" s="621"/>
      <c r="G41" s="621"/>
      <c r="H41" s="621"/>
      <c r="I41" s="621"/>
      <c r="J41" s="621"/>
      <c r="K41" s="621"/>
      <c r="L41" s="621"/>
      <c r="M41" s="621"/>
      <c r="N41" s="621"/>
      <c r="O41" s="619"/>
    </row>
    <row r="42" spans="1:15" ht="30" x14ac:dyDescent="0.25">
      <c r="A42" s="613" t="s">
        <v>202</v>
      </c>
      <c r="B42" s="1331" t="s">
        <v>1280</v>
      </c>
      <c r="C42" s="1332"/>
      <c r="D42" s="1332"/>
      <c r="E42" s="1332"/>
      <c r="F42" s="1332"/>
      <c r="G42" s="1332"/>
      <c r="H42" s="1332"/>
      <c r="I42" s="1332"/>
      <c r="J42" s="1332"/>
      <c r="K42" s="1332"/>
      <c r="L42" s="1332"/>
      <c r="M42" s="1332"/>
      <c r="N42" s="1332"/>
      <c r="O42" s="1333"/>
    </row>
    <row r="43" spans="1:15" x14ac:dyDescent="0.25">
      <c r="A43" s="614"/>
      <c r="B43" s="615"/>
      <c r="C43" s="616"/>
      <c r="D43" s="616"/>
      <c r="E43" s="617"/>
      <c r="F43" s="617"/>
      <c r="G43" s="617"/>
      <c r="H43" s="617"/>
      <c r="I43" s="617"/>
      <c r="J43" s="616"/>
      <c r="K43" s="616"/>
      <c r="L43" s="617"/>
      <c r="M43" s="617"/>
      <c r="N43" s="617"/>
      <c r="O43" s="618"/>
    </row>
    <row r="44" spans="1:15" ht="45" x14ac:dyDescent="0.25">
      <c r="A44" s="619"/>
      <c r="B44" s="620"/>
      <c r="C44" s="621"/>
      <c r="D44" s="621"/>
      <c r="E44" s="1335" t="s">
        <v>14</v>
      </c>
      <c r="F44" s="1335"/>
      <c r="G44" s="1335"/>
      <c r="H44" s="1335"/>
      <c r="I44" s="622" t="s">
        <v>15</v>
      </c>
      <c r="J44" s="612"/>
      <c r="K44" s="612"/>
      <c r="L44" s="1335" t="s">
        <v>16</v>
      </c>
      <c r="M44" s="1335"/>
      <c r="N44" s="1335"/>
      <c r="O44" s="622" t="s">
        <v>15</v>
      </c>
    </row>
    <row r="45" spans="1:15" x14ac:dyDescent="0.25">
      <c r="A45" s="1336" t="s">
        <v>17</v>
      </c>
      <c r="B45" s="1385"/>
      <c r="C45" s="1385"/>
      <c r="D45" s="1386"/>
      <c r="E45" s="1031" t="s">
        <v>1097</v>
      </c>
      <c r="F45" s="1031"/>
      <c r="G45" s="1031"/>
      <c r="H45" s="1031"/>
      <c r="I45" s="592">
        <v>0.1</v>
      </c>
      <c r="J45" s="1336" t="s">
        <v>19</v>
      </c>
      <c r="K45" s="1386"/>
      <c r="L45" s="1031" t="s">
        <v>1281</v>
      </c>
      <c r="M45" s="1031"/>
      <c r="N45" s="1031"/>
      <c r="O45" s="592">
        <v>0.25</v>
      </c>
    </row>
    <row r="46" spans="1:15" x14ac:dyDescent="0.25">
      <c r="A46" s="1387"/>
      <c r="B46" s="1388"/>
      <c r="C46" s="1388"/>
      <c r="D46" s="1389"/>
      <c r="E46" s="1031" t="s">
        <v>1282</v>
      </c>
      <c r="F46" s="1031"/>
      <c r="G46" s="1031"/>
      <c r="H46" s="592">
        <v>0.5</v>
      </c>
      <c r="I46" s="591"/>
      <c r="J46" s="1387"/>
      <c r="K46" s="1389"/>
      <c r="L46" s="1031"/>
      <c r="M46" s="1031"/>
      <c r="N46" s="1031"/>
      <c r="O46" s="592"/>
    </row>
    <row r="47" spans="1:15" x14ac:dyDescent="0.25">
      <c r="A47" s="1387"/>
      <c r="B47" s="1388"/>
      <c r="C47" s="1388"/>
      <c r="D47" s="1389"/>
      <c r="E47" s="1031"/>
      <c r="F47" s="1031"/>
      <c r="G47" s="1031"/>
      <c r="H47" s="1031"/>
      <c r="I47" s="591"/>
      <c r="J47" s="1387"/>
      <c r="K47" s="1389"/>
      <c r="L47" s="1031"/>
      <c r="M47" s="1031"/>
      <c r="N47" s="1031"/>
      <c r="O47" s="592"/>
    </row>
    <row r="48" spans="1:15" x14ac:dyDescent="0.25">
      <c r="A48" s="1390"/>
      <c r="B48" s="1391"/>
      <c r="C48" s="1391"/>
      <c r="D48" s="1392"/>
      <c r="E48" s="1031"/>
      <c r="F48" s="1031"/>
      <c r="G48" s="1031"/>
      <c r="H48" s="1031"/>
      <c r="I48" s="591"/>
      <c r="J48" s="1390"/>
      <c r="K48" s="1392"/>
      <c r="L48" s="1031"/>
      <c r="M48" s="1031"/>
      <c r="N48" s="1031"/>
      <c r="O48" s="591"/>
    </row>
    <row r="49" spans="1:15" x14ac:dyDescent="0.25">
      <c r="A49" s="619"/>
      <c r="B49" s="620"/>
      <c r="C49" s="621"/>
      <c r="D49" s="621"/>
      <c r="E49" s="621"/>
      <c r="F49" s="621"/>
      <c r="G49" s="621"/>
      <c r="H49" s="621"/>
      <c r="I49" s="621"/>
      <c r="J49" s="621"/>
      <c r="K49" s="621"/>
      <c r="L49" s="621"/>
      <c r="M49" s="621"/>
      <c r="N49" s="621"/>
      <c r="O49" s="619"/>
    </row>
    <row r="50" spans="1:15" ht="45" x14ac:dyDescent="0.25">
      <c r="A50" s="595" t="s">
        <v>48</v>
      </c>
      <c r="B50" s="596" t="s">
        <v>49</v>
      </c>
      <c r="C50" s="596" t="s">
        <v>50</v>
      </c>
      <c r="D50" s="596" t="s">
        <v>51</v>
      </c>
      <c r="E50" s="595" t="s">
        <v>52</v>
      </c>
      <c r="F50" s="1362" t="s">
        <v>53</v>
      </c>
      <c r="G50" s="1362"/>
      <c r="H50" s="1362" t="s">
        <v>54</v>
      </c>
      <c r="I50" s="1362"/>
      <c r="J50" s="596" t="s">
        <v>55</v>
      </c>
      <c r="K50" s="1362" t="s">
        <v>56</v>
      </c>
      <c r="L50" s="1362"/>
      <c r="M50" s="1363" t="s">
        <v>57</v>
      </c>
      <c r="N50" s="1364"/>
      <c r="O50" s="1365"/>
    </row>
    <row r="51" spans="1:15" ht="60" x14ac:dyDescent="0.25">
      <c r="A51" s="629" t="s">
        <v>208</v>
      </c>
      <c r="B51" s="630">
        <v>100</v>
      </c>
      <c r="C51" s="1353" t="s">
        <v>1283</v>
      </c>
      <c r="D51" s="1354"/>
      <c r="E51" s="1355"/>
      <c r="F51" s="1353" t="s">
        <v>1284</v>
      </c>
      <c r="G51" s="1355"/>
      <c r="H51" s="1393" t="s">
        <v>1285</v>
      </c>
      <c r="I51" s="1394"/>
      <c r="J51" s="600">
        <v>1</v>
      </c>
      <c r="K51" s="1395" t="s">
        <v>433</v>
      </c>
      <c r="L51" s="1395"/>
      <c r="M51" s="1031" t="s">
        <v>1274</v>
      </c>
      <c r="N51" s="1031"/>
      <c r="O51" s="1031"/>
    </row>
    <row r="52" spans="1:15" x14ac:dyDescent="0.25">
      <c r="A52" s="1351" t="s">
        <v>67</v>
      </c>
      <c r="B52" s="1352"/>
      <c r="C52" s="1353" t="s">
        <v>1286</v>
      </c>
      <c r="D52" s="1354"/>
      <c r="E52" s="1354"/>
      <c r="F52" s="1354"/>
      <c r="G52" s="1355"/>
      <c r="H52" s="1356" t="s">
        <v>69</v>
      </c>
      <c r="I52" s="1357"/>
      <c r="J52" s="1358"/>
      <c r="K52" s="1396" t="s">
        <v>1283</v>
      </c>
      <c r="L52" s="1396"/>
      <c r="M52" s="1396"/>
      <c r="N52" s="1396"/>
      <c r="O52" s="1394"/>
    </row>
    <row r="53" spans="1:15" x14ac:dyDescent="0.25">
      <c r="A53" s="1370" t="s">
        <v>71</v>
      </c>
      <c r="B53" s="1371"/>
      <c r="C53" s="1371"/>
      <c r="D53" s="1371"/>
      <c r="E53" s="1371"/>
      <c r="F53" s="1372"/>
      <c r="G53" s="1373" t="s">
        <v>72</v>
      </c>
      <c r="H53" s="1373"/>
      <c r="I53" s="1373"/>
      <c r="J53" s="1373"/>
      <c r="K53" s="1373"/>
      <c r="L53" s="1373"/>
      <c r="M53" s="1373"/>
      <c r="N53" s="1373"/>
      <c r="O53" s="1373"/>
    </row>
    <row r="54" spans="1:15" x14ac:dyDescent="0.25">
      <c r="A54" s="1397" t="s">
        <v>1173</v>
      </c>
      <c r="B54" s="1398"/>
      <c r="C54" s="1398"/>
      <c r="D54" s="1398"/>
      <c r="E54" s="1398"/>
      <c r="F54" s="1398"/>
      <c r="G54" s="1378" t="s">
        <v>1277</v>
      </c>
      <c r="H54" s="1378"/>
      <c r="I54" s="1378"/>
      <c r="J54" s="1378"/>
      <c r="K54" s="1378"/>
      <c r="L54" s="1378"/>
      <c r="M54" s="1378"/>
      <c r="N54" s="1378"/>
      <c r="O54" s="1378"/>
    </row>
    <row r="55" spans="1:15" x14ac:dyDescent="0.25">
      <c r="A55" s="1399"/>
      <c r="B55" s="1400"/>
      <c r="C55" s="1400"/>
      <c r="D55" s="1400"/>
      <c r="E55" s="1400"/>
      <c r="F55" s="1400"/>
      <c r="G55" s="1378"/>
      <c r="H55" s="1378"/>
      <c r="I55" s="1378"/>
      <c r="J55" s="1378"/>
      <c r="K55" s="1378"/>
      <c r="L55" s="1378"/>
      <c r="M55" s="1378"/>
      <c r="N55" s="1378"/>
      <c r="O55" s="1378"/>
    </row>
    <row r="56" spans="1:15" x14ac:dyDescent="0.25">
      <c r="A56" s="1370" t="s">
        <v>75</v>
      </c>
      <c r="B56" s="1371"/>
      <c r="C56" s="1371"/>
      <c r="D56" s="1371"/>
      <c r="E56" s="1371"/>
      <c r="F56" s="1371"/>
      <c r="G56" s="1373" t="s">
        <v>76</v>
      </c>
      <c r="H56" s="1373"/>
      <c r="I56" s="1373"/>
      <c r="J56" s="1373"/>
      <c r="K56" s="1373"/>
      <c r="L56" s="1373"/>
      <c r="M56" s="1373"/>
      <c r="N56" s="1373"/>
      <c r="O56" s="1373"/>
    </row>
    <row r="57" spans="1:15" x14ac:dyDescent="0.25">
      <c r="A57" s="1366" t="s">
        <v>1111</v>
      </c>
      <c r="B57" s="1366"/>
      <c r="C57" s="1366"/>
      <c r="D57" s="1366"/>
      <c r="E57" s="1366"/>
      <c r="F57" s="1366"/>
      <c r="G57" s="1366" t="s">
        <v>1112</v>
      </c>
      <c r="H57" s="1366"/>
      <c r="I57" s="1366"/>
      <c r="J57" s="1366"/>
      <c r="K57" s="1366"/>
      <c r="L57" s="1366"/>
      <c r="M57" s="1366"/>
      <c r="N57" s="1366"/>
      <c r="O57" s="1366"/>
    </row>
    <row r="58" spans="1:15" x14ac:dyDescent="0.25">
      <c r="A58" s="1366"/>
      <c r="B58" s="1366"/>
      <c r="C58" s="1366"/>
      <c r="D58" s="1366"/>
      <c r="E58" s="1366"/>
      <c r="F58" s="1366"/>
      <c r="G58" s="1366"/>
      <c r="H58" s="1366"/>
      <c r="I58" s="1366"/>
      <c r="J58" s="1366"/>
      <c r="K58" s="1366"/>
      <c r="L58" s="1366"/>
      <c r="M58" s="1366"/>
      <c r="N58" s="1366"/>
      <c r="O58" s="1366"/>
    </row>
    <row r="59" spans="1:15" x14ac:dyDescent="0.25">
      <c r="A59" s="624"/>
      <c r="B59" s="625"/>
      <c r="C59" s="611"/>
      <c r="D59" s="611"/>
      <c r="E59" s="611"/>
      <c r="F59" s="611"/>
      <c r="G59" s="611"/>
      <c r="H59" s="611"/>
      <c r="I59" s="611"/>
      <c r="J59" s="611"/>
      <c r="K59" s="611"/>
      <c r="L59" s="611"/>
      <c r="M59" s="611"/>
      <c r="N59" s="611"/>
      <c r="O59" s="624"/>
    </row>
    <row r="60" spans="1:15" x14ac:dyDescent="0.25">
      <c r="A60" s="611"/>
      <c r="B60" s="611"/>
      <c r="C60" s="624"/>
      <c r="D60" s="1351" t="s">
        <v>77</v>
      </c>
      <c r="E60" s="1367"/>
      <c r="F60" s="1367"/>
      <c r="G60" s="1367"/>
      <c r="H60" s="1367"/>
      <c r="I60" s="1367"/>
      <c r="J60" s="1367"/>
      <c r="K60" s="1367"/>
      <c r="L60" s="1367"/>
      <c r="M60" s="1367"/>
      <c r="N60" s="1367"/>
      <c r="O60" s="1352"/>
    </row>
    <row r="61" spans="1:15" x14ac:dyDescent="0.25">
      <c r="A61" s="624"/>
      <c r="B61" s="625"/>
      <c r="C61" s="611"/>
      <c r="D61" s="596" t="s">
        <v>78</v>
      </c>
      <c r="E61" s="596" t="s">
        <v>79</v>
      </c>
      <c r="F61" s="596" t="s">
        <v>80</v>
      </c>
      <c r="G61" s="596" t="s">
        <v>81</v>
      </c>
      <c r="H61" s="596" t="s">
        <v>82</v>
      </c>
      <c r="I61" s="596" t="s">
        <v>83</v>
      </c>
      <c r="J61" s="596" t="s">
        <v>84</v>
      </c>
      <c r="K61" s="596" t="s">
        <v>85</v>
      </c>
      <c r="L61" s="596" t="s">
        <v>86</v>
      </c>
      <c r="M61" s="596" t="s">
        <v>87</v>
      </c>
      <c r="N61" s="596" t="s">
        <v>88</v>
      </c>
      <c r="O61" s="596" t="s">
        <v>89</v>
      </c>
    </row>
    <row r="62" spans="1:15" x14ac:dyDescent="0.25">
      <c r="A62" s="1368" t="s">
        <v>90</v>
      </c>
      <c r="B62" s="1368"/>
      <c r="C62" s="1368"/>
      <c r="D62" s="626">
        <v>100</v>
      </c>
      <c r="E62" s="626">
        <v>100</v>
      </c>
      <c r="F62" s="626">
        <v>100</v>
      </c>
      <c r="G62" s="626">
        <v>100</v>
      </c>
      <c r="H62" s="626">
        <v>100</v>
      </c>
      <c r="I62" s="626">
        <v>100</v>
      </c>
      <c r="J62" s="626">
        <v>100</v>
      </c>
      <c r="K62" s="626">
        <v>100</v>
      </c>
      <c r="L62" s="626">
        <v>100</v>
      </c>
      <c r="M62" s="626">
        <v>100</v>
      </c>
      <c r="N62" s="626">
        <v>100</v>
      </c>
      <c r="O62" s="626">
        <v>100</v>
      </c>
    </row>
    <row r="63" spans="1:15" x14ac:dyDescent="0.25">
      <c r="A63" s="1369" t="s">
        <v>91</v>
      </c>
      <c r="B63" s="1369"/>
      <c r="C63" s="1369"/>
      <c r="D63" s="627">
        <v>100</v>
      </c>
      <c r="E63" s="627">
        <v>100</v>
      </c>
      <c r="F63" s="627">
        <v>100</v>
      </c>
      <c r="G63" s="627">
        <v>100</v>
      </c>
      <c r="H63" s="627">
        <v>100</v>
      </c>
      <c r="I63" s="627">
        <v>100</v>
      </c>
      <c r="J63" s="627">
        <v>100</v>
      </c>
      <c r="K63" s="627">
        <v>100</v>
      </c>
      <c r="L63" s="627">
        <v>100</v>
      </c>
      <c r="M63" s="627"/>
      <c r="N63" s="627"/>
      <c r="O63" s="627"/>
    </row>
    <row r="64" spans="1:15" x14ac:dyDescent="0.25">
      <c r="A64" s="633"/>
      <c r="B64" s="633"/>
      <c r="C64" s="633"/>
      <c r="D64" s="634"/>
      <c r="E64" s="634"/>
      <c r="F64" s="634"/>
      <c r="G64" s="634"/>
      <c r="H64" s="634"/>
      <c r="I64" s="634"/>
      <c r="J64" s="634"/>
      <c r="K64" s="634"/>
      <c r="L64" s="634"/>
      <c r="M64" s="634"/>
      <c r="N64" s="634"/>
      <c r="O64" s="634"/>
    </row>
    <row r="65" spans="1:15" x14ac:dyDescent="0.25">
      <c r="A65" s="633"/>
      <c r="B65" s="633"/>
      <c r="C65" s="633"/>
      <c r="D65" s="634"/>
      <c r="E65" s="634"/>
      <c r="F65" s="634"/>
      <c r="G65" s="634"/>
      <c r="H65" s="634"/>
      <c r="I65" s="634"/>
      <c r="J65" s="634"/>
      <c r="K65" s="634"/>
      <c r="L65" s="634"/>
      <c r="M65" s="634"/>
      <c r="N65" s="634"/>
      <c r="O65" s="634"/>
    </row>
    <row r="66" spans="1:15" x14ac:dyDescent="0.25">
      <c r="A66" s="633"/>
      <c r="B66" s="633"/>
      <c r="C66" s="633"/>
      <c r="D66" s="634"/>
      <c r="E66" s="634"/>
      <c r="F66" s="634"/>
      <c r="G66" s="634"/>
      <c r="H66" s="634"/>
      <c r="I66" s="634"/>
      <c r="J66" s="634"/>
      <c r="K66" s="634"/>
      <c r="L66" s="634"/>
      <c r="M66" s="634"/>
      <c r="N66" s="634"/>
      <c r="O66" s="634"/>
    </row>
    <row r="67" spans="1:15" x14ac:dyDescent="0.25">
      <c r="A67" s="604"/>
      <c r="B67" s="605"/>
      <c r="C67" s="620"/>
      <c r="D67" s="620"/>
      <c r="E67" s="620"/>
      <c r="F67" s="620"/>
      <c r="G67" s="620"/>
      <c r="H67" s="620"/>
      <c r="I67" s="620"/>
      <c r="J67" s="620"/>
      <c r="K67" s="620"/>
      <c r="L67" s="620"/>
      <c r="M67" s="620"/>
      <c r="N67" s="620"/>
      <c r="O67" s="604"/>
    </row>
    <row r="68" spans="1:15" ht="30" x14ac:dyDescent="0.25">
      <c r="A68" s="608" t="s">
        <v>178</v>
      </c>
      <c r="B68" s="1328" t="s">
        <v>1287</v>
      </c>
      <c r="C68" s="1329"/>
      <c r="D68" s="1329"/>
      <c r="E68" s="1329"/>
      <c r="F68" s="1329"/>
      <c r="G68" s="1329"/>
      <c r="H68" s="1329"/>
      <c r="I68" s="1329"/>
      <c r="J68" s="1330"/>
      <c r="K68" s="1328" t="s">
        <v>11</v>
      </c>
      <c r="L68" s="1329"/>
      <c r="M68" s="1329"/>
      <c r="N68" s="1330"/>
      <c r="O68" s="609">
        <v>0.3</v>
      </c>
    </row>
    <row r="69" spans="1:15" x14ac:dyDescent="0.25">
      <c r="A69" s="610"/>
      <c r="B69" s="611"/>
      <c r="C69" s="612"/>
      <c r="D69" s="612"/>
      <c r="E69" s="612"/>
      <c r="F69" s="612"/>
      <c r="G69" s="612"/>
      <c r="H69" s="612"/>
      <c r="I69" s="612"/>
      <c r="J69" s="612"/>
      <c r="K69" s="612"/>
      <c r="L69" s="612"/>
      <c r="M69" s="612"/>
      <c r="N69" s="612"/>
      <c r="O69" s="610"/>
    </row>
    <row r="70" spans="1:15" ht="30" x14ac:dyDescent="0.25">
      <c r="A70" s="613" t="s">
        <v>202</v>
      </c>
      <c r="B70" s="1401" t="s">
        <v>1288</v>
      </c>
      <c r="C70" s="1402"/>
      <c r="D70" s="1402"/>
      <c r="E70" s="1402"/>
      <c r="F70" s="1402"/>
      <c r="G70" s="1402"/>
      <c r="H70" s="1402"/>
      <c r="I70" s="1402"/>
      <c r="J70" s="1402"/>
      <c r="K70" s="1402"/>
      <c r="L70" s="1402"/>
      <c r="M70" s="1402"/>
      <c r="N70" s="1402"/>
      <c r="O70" s="1403"/>
    </row>
    <row r="71" spans="1:15" x14ac:dyDescent="0.25">
      <c r="A71" s="644"/>
      <c r="B71" s="645"/>
      <c r="C71" s="646"/>
      <c r="D71" s="646"/>
      <c r="E71" s="646"/>
      <c r="F71" s="646"/>
      <c r="G71" s="646"/>
      <c r="H71" s="646"/>
      <c r="I71" s="646"/>
      <c r="J71" s="646"/>
      <c r="K71" s="646"/>
      <c r="L71" s="646"/>
      <c r="M71" s="646"/>
      <c r="N71" s="646"/>
      <c r="O71" s="647"/>
    </row>
    <row r="72" spans="1:15" x14ac:dyDescent="0.25">
      <c r="A72" s="1336" t="s">
        <v>17</v>
      </c>
      <c r="B72" s="1385"/>
      <c r="C72" s="1385"/>
      <c r="D72" s="1386"/>
      <c r="E72" s="1031" t="s">
        <v>1097</v>
      </c>
      <c r="F72" s="1031"/>
      <c r="G72" s="1031"/>
      <c r="H72" s="1031"/>
      <c r="I72" s="592">
        <v>0.1</v>
      </c>
      <c r="J72" s="1336" t="s">
        <v>19</v>
      </c>
      <c r="K72" s="1386"/>
      <c r="L72" s="1031" t="s">
        <v>1281</v>
      </c>
      <c r="M72" s="1031"/>
      <c r="N72" s="1031"/>
      <c r="O72" s="592">
        <v>0.25</v>
      </c>
    </row>
    <row r="73" spans="1:15" x14ac:dyDescent="0.25">
      <c r="A73" s="1387"/>
      <c r="B73" s="1388"/>
      <c r="C73" s="1388"/>
      <c r="D73" s="1389"/>
      <c r="E73" s="1057" t="s">
        <v>1282</v>
      </c>
      <c r="F73" s="1334"/>
      <c r="G73" s="1334"/>
      <c r="H73" s="1058"/>
      <c r="I73" s="592">
        <v>0.5</v>
      </c>
      <c r="J73" s="1387"/>
      <c r="K73" s="1389"/>
      <c r="L73" s="1031" t="s">
        <v>1289</v>
      </c>
      <c r="M73" s="1031"/>
      <c r="N73" s="1031"/>
      <c r="O73" s="592">
        <v>1</v>
      </c>
    </row>
    <row r="74" spans="1:15" x14ac:dyDescent="0.25">
      <c r="A74" s="1387"/>
      <c r="B74" s="1388"/>
      <c r="C74" s="1388"/>
      <c r="D74" s="1389"/>
      <c r="E74" s="1057"/>
      <c r="F74" s="1334"/>
      <c r="G74" s="1334"/>
      <c r="H74" s="1058"/>
      <c r="I74" s="591"/>
      <c r="J74" s="1387"/>
      <c r="K74" s="1389"/>
      <c r="L74" s="1031"/>
      <c r="M74" s="1031"/>
      <c r="N74" s="1031"/>
      <c r="O74" s="592"/>
    </row>
    <row r="75" spans="1:15" x14ac:dyDescent="0.25">
      <c r="A75" s="1390"/>
      <c r="B75" s="1391"/>
      <c r="C75" s="1391"/>
      <c r="D75" s="1392"/>
      <c r="E75" s="1031"/>
      <c r="F75" s="1031"/>
      <c r="G75" s="1031"/>
      <c r="H75" s="1031"/>
      <c r="I75" s="591"/>
      <c r="J75" s="1390"/>
      <c r="K75" s="1392"/>
      <c r="L75" s="1031"/>
      <c r="M75" s="1031"/>
      <c r="N75" s="1031"/>
      <c r="O75" s="628"/>
    </row>
    <row r="76" spans="1:15" x14ac:dyDescent="0.25">
      <c r="A76" s="610"/>
      <c r="B76" s="611"/>
      <c r="C76" s="612"/>
      <c r="D76" s="612"/>
      <c r="E76" s="612"/>
      <c r="F76" s="612"/>
      <c r="G76" s="612"/>
      <c r="H76" s="612"/>
      <c r="I76" s="612"/>
      <c r="J76" s="612"/>
      <c r="K76" s="612"/>
      <c r="L76" s="612"/>
      <c r="M76" s="612"/>
      <c r="N76" s="612"/>
      <c r="O76" s="610"/>
    </row>
    <row r="77" spans="1:15" ht="30" x14ac:dyDescent="0.25">
      <c r="A77" s="595" t="s">
        <v>48</v>
      </c>
      <c r="B77" s="596" t="s">
        <v>49</v>
      </c>
      <c r="C77" s="1362" t="s">
        <v>50</v>
      </c>
      <c r="D77" s="1362"/>
      <c r="E77" s="1362"/>
      <c r="F77" s="1362" t="s">
        <v>53</v>
      </c>
      <c r="G77" s="1362"/>
      <c r="H77" s="1362" t="s">
        <v>54</v>
      </c>
      <c r="I77" s="1362"/>
      <c r="J77" s="596" t="s">
        <v>55</v>
      </c>
      <c r="K77" s="1362" t="s">
        <v>56</v>
      </c>
      <c r="L77" s="1362"/>
      <c r="M77" s="1363" t="s">
        <v>57</v>
      </c>
      <c r="N77" s="1364"/>
      <c r="O77" s="1365"/>
    </row>
    <row r="78" spans="1:15" ht="45" x14ac:dyDescent="0.25">
      <c r="A78" s="752" t="s">
        <v>892</v>
      </c>
      <c r="B78" s="630">
        <v>100</v>
      </c>
      <c r="C78" s="1353" t="s">
        <v>1290</v>
      </c>
      <c r="D78" s="1354"/>
      <c r="E78" s="1355"/>
      <c r="F78" s="1353" t="s">
        <v>1291</v>
      </c>
      <c r="G78" s="1355"/>
      <c r="H78" s="1393" t="s">
        <v>1285</v>
      </c>
      <c r="I78" s="1394"/>
      <c r="J78" s="600">
        <v>1</v>
      </c>
      <c r="K78" s="1395" t="s">
        <v>1292</v>
      </c>
      <c r="L78" s="1395"/>
      <c r="M78" s="1031" t="s">
        <v>1274</v>
      </c>
      <c r="N78" s="1031"/>
      <c r="O78" s="1031"/>
    </row>
    <row r="79" spans="1:15" x14ac:dyDescent="0.25">
      <c r="A79" s="1351" t="s">
        <v>67</v>
      </c>
      <c r="B79" s="1352"/>
      <c r="C79" s="1353" t="s">
        <v>1293</v>
      </c>
      <c r="D79" s="1354"/>
      <c r="E79" s="1354"/>
      <c r="F79" s="1354"/>
      <c r="G79" s="1355"/>
      <c r="H79" s="1404" t="s">
        <v>98</v>
      </c>
      <c r="I79" s="1357"/>
      <c r="J79" s="1358"/>
      <c r="K79" s="1353" t="s">
        <v>1294</v>
      </c>
      <c r="L79" s="1405"/>
      <c r="M79" s="1405"/>
      <c r="N79" s="1405"/>
      <c r="O79" s="1406"/>
    </row>
    <row r="80" spans="1:15" x14ac:dyDescent="0.25">
      <c r="A80" s="1370" t="s">
        <v>71</v>
      </c>
      <c r="B80" s="1371"/>
      <c r="C80" s="1371"/>
      <c r="D80" s="1371"/>
      <c r="E80" s="1371"/>
      <c r="F80" s="1372"/>
      <c r="G80" s="1373" t="s">
        <v>72</v>
      </c>
      <c r="H80" s="1373"/>
      <c r="I80" s="1373"/>
      <c r="J80" s="1373"/>
      <c r="K80" s="1373"/>
      <c r="L80" s="1373"/>
      <c r="M80" s="1373"/>
      <c r="N80" s="1373"/>
      <c r="O80" s="1373"/>
    </row>
    <row r="81" spans="1:15" x14ac:dyDescent="0.25">
      <c r="A81" s="1397" t="s">
        <v>1173</v>
      </c>
      <c r="B81" s="1398"/>
      <c r="C81" s="1398"/>
      <c r="D81" s="1398"/>
      <c r="E81" s="1398"/>
      <c r="F81" s="1398"/>
      <c r="G81" s="1378" t="s">
        <v>1277</v>
      </c>
      <c r="H81" s="1378"/>
      <c r="I81" s="1378"/>
      <c r="J81" s="1378"/>
      <c r="K81" s="1378"/>
      <c r="L81" s="1378"/>
      <c r="M81" s="1378"/>
      <c r="N81" s="1378"/>
      <c r="O81" s="1378"/>
    </row>
    <row r="82" spans="1:15" x14ac:dyDescent="0.25">
      <c r="A82" s="1399"/>
      <c r="B82" s="1400"/>
      <c r="C82" s="1400"/>
      <c r="D82" s="1400"/>
      <c r="E82" s="1400"/>
      <c r="F82" s="1400"/>
      <c r="G82" s="1378"/>
      <c r="H82" s="1378"/>
      <c r="I82" s="1378"/>
      <c r="J82" s="1378"/>
      <c r="K82" s="1378"/>
      <c r="L82" s="1378"/>
      <c r="M82" s="1378"/>
      <c r="N82" s="1378"/>
      <c r="O82" s="1378"/>
    </row>
    <row r="83" spans="1:15" x14ac:dyDescent="0.25">
      <c r="A83" s="1370" t="s">
        <v>75</v>
      </c>
      <c r="B83" s="1371"/>
      <c r="C83" s="1371"/>
      <c r="D83" s="1371"/>
      <c r="E83" s="1371"/>
      <c r="F83" s="1371"/>
      <c r="G83" s="1373" t="s">
        <v>76</v>
      </c>
      <c r="H83" s="1373"/>
      <c r="I83" s="1373"/>
      <c r="J83" s="1373"/>
      <c r="K83" s="1373"/>
      <c r="L83" s="1373"/>
      <c r="M83" s="1373"/>
      <c r="N83" s="1373"/>
      <c r="O83" s="1373"/>
    </row>
    <row r="84" spans="1:15" x14ac:dyDescent="0.25">
      <c r="A84" s="1366" t="s">
        <v>1111</v>
      </c>
      <c r="B84" s="1366"/>
      <c r="C84" s="1366"/>
      <c r="D84" s="1366"/>
      <c r="E84" s="1366"/>
      <c r="F84" s="1366"/>
      <c r="G84" s="1366" t="s">
        <v>1112</v>
      </c>
      <c r="H84" s="1366"/>
      <c r="I84" s="1366"/>
      <c r="J84" s="1366"/>
      <c r="K84" s="1366"/>
      <c r="L84" s="1366"/>
      <c r="M84" s="1366"/>
      <c r="N84" s="1366"/>
      <c r="O84" s="1366"/>
    </row>
    <row r="85" spans="1:15" x14ac:dyDescent="0.25">
      <c r="A85" s="1366"/>
      <c r="B85" s="1366"/>
      <c r="C85" s="1366"/>
      <c r="D85" s="1366"/>
      <c r="E85" s="1366"/>
      <c r="F85" s="1366"/>
      <c r="G85" s="1366"/>
      <c r="H85" s="1366"/>
      <c r="I85" s="1366"/>
      <c r="J85" s="1366"/>
      <c r="K85" s="1366"/>
      <c r="L85" s="1366"/>
      <c r="M85" s="1366"/>
      <c r="N85" s="1366"/>
      <c r="O85" s="1366"/>
    </row>
    <row r="86" spans="1:15" x14ac:dyDescent="0.25">
      <c r="A86" s="619"/>
      <c r="B86" s="620"/>
      <c r="C86" s="620"/>
      <c r="D86" s="620"/>
      <c r="E86" s="620"/>
      <c r="F86" s="620"/>
      <c r="G86" s="620"/>
      <c r="H86" s="620"/>
      <c r="I86" s="620"/>
      <c r="J86" s="620"/>
      <c r="K86" s="620"/>
      <c r="L86" s="620"/>
      <c r="M86" s="620"/>
      <c r="N86" s="620"/>
      <c r="O86" s="604"/>
    </row>
    <row r="87" spans="1:15" x14ac:dyDescent="0.25">
      <c r="A87" s="643"/>
      <c r="B87" s="643"/>
      <c r="C87" s="621"/>
      <c r="D87" s="596" t="s">
        <v>78</v>
      </c>
      <c r="E87" s="596" t="s">
        <v>79</v>
      </c>
      <c r="F87" s="596" t="s">
        <v>80</v>
      </c>
      <c r="G87" s="596" t="s">
        <v>81</v>
      </c>
      <c r="H87" s="596" t="s">
        <v>82</v>
      </c>
      <c r="I87" s="596" t="s">
        <v>83</v>
      </c>
      <c r="J87" s="596" t="s">
        <v>84</v>
      </c>
      <c r="K87" s="596" t="s">
        <v>85</v>
      </c>
      <c r="L87" s="596" t="s">
        <v>86</v>
      </c>
      <c r="M87" s="596" t="s">
        <v>87</v>
      </c>
      <c r="N87" s="596" t="s">
        <v>88</v>
      </c>
      <c r="O87" s="596" t="s">
        <v>89</v>
      </c>
    </row>
    <row r="88" spans="1:15" x14ac:dyDescent="0.25">
      <c r="A88" s="1368" t="s">
        <v>90</v>
      </c>
      <c r="B88" s="1368"/>
      <c r="C88" s="1368"/>
      <c r="D88" s="631">
        <v>1</v>
      </c>
      <c r="E88" s="631">
        <v>1</v>
      </c>
      <c r="F88" s="631">
        <v>1</v>
      </c>
      <c r="G88" s="631">
        <v>1</v>
      </c>
      <c r="H88" s="631">
        <v>1</v>
      </c>
      <c r="I88" s="631">
        <v>1</v>
      </c>
      <c r="J88" s="631">
        <v>1</v>
      </c>
      <c r="K88" s="631">
        <v>1</v>
      </c>
      <c r="L88" s="631">
        <v>1</v>
      </c>
      <c r="M88" s="631">
        <v>1</v>
      </c>
      <c r="N88" s="631">
        <v>1</v>
      </c>
      <c r="O88" s="631">
        <v>1</v>
      </c>
    </row>
    <row r="89" spans="1:15" x14ac:dyDescent="0.25">
      <c r="A89" s="1369" t="s">
        <v>91</v>
      </c>
      <c r="B89" s="1369"/>
      <c r="C89" s="1369"/>
      <c r="D89" s="632">
        <v>1</v>
      </c>
      <c r="E89" s="632">
        <v>1</v>
      </c>
      <c r="F89" s="632">
        <v>1</v>
      </c>
      <c r="G89" s="632">
        <v>1</v>
      </c>
      <c r="H89" s="632">
        <v>1</v>
      </c>
      <c r="I89" s="632">
        <v>1</v>
      </c>
      <c r="J89" s="632">
        <v>1</v>
      </c>
      <c r="K89" s="632">
        <v>1</v>
      </c>
      <c r="L89" s="632">
        <v>1</v>
      </c>
      <c r="M89" s="632"/>
      <c r="N89" s="632"/>
      <c r="O89" s="632"/>
    </row>
    <row r="90" spans="1:15" x14ac:dyDescent="0.25">
      <c r="A90" s="635"/>
      <c r="B90" s="635"/>
      <c r="C90" s="634"/>
      <c r="D90" s="634"/>
      <c r="E90" s="634"/>
      <c r="F90" s="634"/>
      <c r="G90" s="634"/>
      <c r="H90" s="634"/>
      <c r="I90" s="634"/>
      <c r="J90" s="634"/>
      <c r="K90" s="634"/>
      <c r="L90" s="634"/>
      <c r="M90" s="634"/>
      <c r="N90" s="634"/>
      <c r="O90" s="634"/>
    </row>
    <row r="91" spans="1:15" x14ac:dyDescent="0.25">
      <c r="A91" s="636"/>
      <c r="B91" s="615"/>
      <c r="C91" s="615"/>
      <c r="D91" s="615"/>
      <c r="E91" s="615"/>
      <c r="F91" s="615"/>
      <c r="G91" s="615"/>
      <c r="H91" s="615"/>
      <c r="I91" s="615"/>
      <c r="J91" s="615"/>
      <c r="K91" s="615"/>
      <c r="L91" s="615"/>
      <c r="M91" s="637"/>
      <c r="N91" s="637"/>
      <c r="O91" s="637"/>
    </row>
    <row r="92" spans="1:15" x14ac:dyDescent="0.25">
      <c r="A92" s="636"/>
      <c r="B92" s="615"/>
      <c r="C92" s="615"/>
      <c r="D92" s="615"/>
      <c r="E92" s="615"/>
      <c r="F92" s="615"/>
      <c r="G92" s="615"/>
      <c r="H92" s="615"/>
      <c r="I92" s="615"/>
      <c r="J92" s="615"/>
      <c r="K92" s="615"/>
      <c r="L92" s="615"/>
      <c r="M92" s="637"/>
      <c r="N92" s="637"/>
      <c r="O92" s="637"/>
    </row>
    <row r="93" spans="1:15" x14ac:dyDescent="0.25">
      <c r="A93" s="638"/>
      <c r="B93" s="639"/>
      <c r="C93" s="640"/>
      <c r="D93" s="640"/>
      <c r="E93" s="640"/>
      <c r="F93" s="640"/>
      <c r="G93" s="640"/>
      <c r="H93" s="641"/>
      <c r="I93" s="641"/>
      <c r="J93" s="642"/>
      <c r="K93" s="641"/>
      <c r="L93" s="641"/>
      <c r="M93" s="642"/>
      <c r="N93" s="642"/>
      <c r="O93" s="642"/>
    </row>
    <row r="94" spans="1:15" ht="30" x14ac:dyDescent="0.25">
      <c r="A94" s="608" t="s">
        <v>484</v>
      </c>
      <c r="B94" s="1328" t="s">
        <v>1295</v>
      </c>
      <c r="C94" s="1329"/>
      <c r="D94" s="1329"/>
      <c r="E94" s="1329"/>
      <c r="F94" s="1329"/>
      <c r="G94" s="1329"/>
      <c r="H94" s="1329"/>
      <c r="I94" s="1329"/>
      <c r="J94" s="1330"/>
      <c r="K94" s="1328" t="s">
        <v>11</v>
      </c>
      <c r="L94" s="1329"/>
      <c r="M94" s="1329"/>
      <c r="N94" s="1330"/>
      <c r="O94" s="609">
        <v>0.2</v>
      </c>
    </row>
    <row r="95" spans="1:15" x14ac:dyDescent="0.25">
      <c r="A95" s="619"/>
      <c r="B95" s="620"/>
      <c r="C95" s="621"/>
      <c r="D95" s="621"/>
      <c r="E95" s="621"/>
      <c r="F95" s="621"/>
      <c r="G95" s="621"/>
      <c r="H95" s="621"/>
      <c r="I95" s="621"/>
      <c r="J95" s="621"/>
      <c r="K95" s="621"/>
      <c r="L95" s="621"/>
      <c r="M95" s="621"/>
      <c r="N95" s="621"/>
      <c r="O95" s="619"/>
    </row>
    <row r="96" spans="1:15" ht="30" x14ac:dyDescent="0.25">
      <c r="A96" s="613" t="s">
        <v>202</v>
      </c>
      <c r="B96" s="1401" t="s">
        <v>1296</v>
      </c>
      <c r="C96" s="1402"/>
      <c r="D96" s="1402"/>
      <c r="E96" s="1402"/>
      <c r="F96" s="1402"/>
      <c r="G96" s="1402"/>
      <c r="H96" s="1402"/>
      <c r="I96" s="1402"/>
      <c r="J96" s="1402"/>
      <c r="K96" s="1402"/>
      <c r="L96" s="1402"/>
      <c r="M96" s="1402"/>
      <c r="N96" s="1402"/>
      <c r="O96" s="1403"/>
    </row>
    <row r="97" spans="1:15" x14ac:dyDescent="0.25">
      <c r="A97" s="644"/>
      <c r="B97" s="645"/>
      <c r="C97" s="646"/>
      <c r="D97" s="646"/>
      <c r="E97" s="646"/>
      <c r="F97" s="646"/>
      <c r="G97" s="646"/>
      <c r="H97" s="646"/>
      <c r="I97" s="646"/>
      <c r="J97" s="646"/>
      <c r="K97" s="646"/>
      <c r="L97" s="646"/>
      <c r="M97" s="646"/>
      <c r="N97" s="646"/>
      <c r="O97" s="647"/>
    </row>
    <row r="98" spans="1:15" x14ac:dyDescent="0.25">
      <c r="A98" s="1336" t="s">
        <v>17</v>
      </c>
      <c r="B98" s="1385"/>
      <c r="C98" s="1385"/>
      <c r="D98" s="1386"/>
      <c r="E98" s="1031" t="s">
        <v>1097</v>
      </c>
      <c r="F98" s="1031"/>
      <c r="G98" s="1031"/>
      <c r="H98" s="1031"/>
      <c r="I98" s="628">
        <v>0.1</v>
      </c>
      <c r="J98" s="1336" t="s">
        <v>19</v>
      </c>
      <c r="K98" s="1386"/>
      <c r="L98" s="1031" t="s">
        <v>1281</v>
      </c>
      <c r="M98" s="1031"/>
      <c r="N98" s="1031"/>
      <c r="O98" s="628">
        <v>0.25</v>
      </c>
    </row>
    <row r="99" spans="1:15" x14ac:dyDescent="0.25">
      <c r="A99" s="1387"/>
      <c r="B99" s="1388"/>
      <c r="C99" s="1388"/>
      <c r="D99" s="1389"/>
      <c r="E99" s="1031"/>
      <c r="F99" s="1031"/>
      <c r="G99" s="1031"/>
      <c r="H99" s="1031"/>
      <c r="I99" s="591"/>
      <c r="J99" s="1387"/>
      <c r="K99" s="1389"/>
      <c r="L99" s="1031"/>
      <c r="M99" s="1031"/>
      <c r="N99" s="1031"/>
      <c r="O99" s="628"/>
    </row>
    <row r="100" spans="1:15" x14ac:dyDescent="0.25">
      <c r="A100" s="1387"/>
      <c r="B100" s="1388"/>
      <c r="C100" s="1388"/>
      <c r="D100" s="1389"/>
      <c r="E100" s="1031"/>
      <c r="F100" s="1031"/>
      <c r="G100" s="1031"/>
      <c r="H100" s="1031"/>
      <c r="I100" s="591"/>
      <c r="J100" s="1387"/>
      <c r="K100" s="1389"/>
      <c r="L100" s="1031"/>
      <c r="M100" s="1031"/>
      <c r="N100" s="1031"/>
      <c r="O100" s="628"/>
    </row>
    <row r="101" spans="1:15" x14ac:dyDescent="0.25">
      <c r="A101" s="1387"/>
      <c r="B101" s="1388"/>
      <c r="C101" s="1388"/>
      <c r="D101" s="1389"/>
      <c r="E101" s="1031"/>
      <c r="F101" s="1031"/>
      <c r="G101" s="1031"/>
      <c r="H101" s="1031"/>
      <c r="I101" s="591"/>
      <c r="J101" s="1387"/>
      <c r="K101" s="1389"/>
      <c r="L101" s="1031"/>
      <c r="M101" s="1031"/>
      <c r="N101" s="1031"/>
      <c r="O101" s="628"/>
    </row>
    <row r="102" spans="1:15" x14ac:dyDescent="0.25">
      <c r="A102" s="1390"/>
      <c r="B102" s="1391"/>
      <c r="C102" s="1391"/>
      <c r="D102" s="1392"/>
      <c r="E102" s="1031"/>
      <c r="F102" s="1031"/>
      <c r="G102" s="1031"/>
      <c r="H102" s="1031"/>
      <c r="I102" s="591"/>
      <c r="J102" s="1390"/>
      <c r="K102" s="1392"/>
      <c r="L102" s="1031"/>
      <c r="M102" s="1031"/>
      <c r="N102" s="1031"/>
      <c r="O102" s="591"/>
    </row>
    <row r="103" spans="1:15" x14ac:dyDescent="0.25">
      <c r="A103" s="619"/>
      <c r="B103" s="620"/>
      <c r="C103" s="621"/>
      <c r="D103" s="621"/>
      <c r="E103" s="621"/>
      <c r="F103" s="621"/>
      <c r="G103" s="621"/>
      <c r="H103" s="621"/>
      <c r="I103" s="621"/>
      <c r="J103" s="621"/>
      <c r="K103" s="621"/>
      <c r="L103" s="621"/>
      <c r="M103" s="621"/>
      <c r="N103" s="621"/>
      <c r="O103" s="619"/>
    </row>
    <row r="104" spans="1:15" ht="30" x14ac:dyDescent="0.25">
      <c r="A104" s="595" t="s">
        <v>48</v>
      </c>
      <c r="B104" s="596" t="s">
        <v>49</v>
      </c>
      <c r="C104" s="1362" t="s">
        <v>50</v>
      </c>
      <c r="D104" s="1362"/>
      <c r="E104" s="1362"/>
      <c r="F104" s="1362" t="s">
        <v>53</v>
      </c>
      <c r="G104" s="1362"/>
      <c r="H104" s="1362" t="s">
        <v>54</v>
      </c>
      <c r="I104" s="1362"/>
      <c r="J104" s="596" t="s">
        <v>55</v>
      </c>
      <c r="K104" s="1362" t="s">
        <v>56</v>
      </c>
      <c r="L104" s="1362"/>
      <c r="M104" s="1363" t="s">
        <v>57</v>
      </c>
      <c r="N104" s="1364"/>
      <c r="O104" s="1365"/>
    </row>
    <row r="105" spans="1:15" ht="45" x14ac:dyDescent="0.25">
      <c r="A105" s="752" t="s">
        <v>892</v>
      </c>
      <c r="B105" s="630">
        <v>100</v>
      </c>
      <c r="C105" s="1353" t="s">
        <v>1297</v>
      </c>
      <c r="D105" s="1354"/>
      <c r="E105" s="1355"/>
      <c r="F105" s="1353" t="s">
        <v>1298</v>
      </c>
      <c r="G105" s="1355"/>
      <c r="H105" s="1393" t="s">
        <v>290</v>
      </c>
      <c r="I105" s="1394"/>
      <c r="J105" s="600">
        <v>0.3</v>
      </c>
      <c r="K105" s="1395" t="s">
        <v>1292</v>
      </c>
      <c r="L105" s="1395"/>
      <c r="M105" s="1031" t="s">
        <v>1274</v>
      </c>
      <c r="N105" s="1031"/>
      <c r="O105" s="1031"/>
    </row>
    <row r="106" spans="1:15" x14ac:dyDescent="0.25">
      <c r="A106" s="1351" t="s">
        <v>67</v>
      </c>
      <c r="B106" s="1352"/>
      <c r="C106" s="1353" t="s">
        <v>1299</v>
      </c>
      <c r="D106" s="1354"/>
      <c r="E106" s="1354"/>
      <c r="F106" s="1354"/>
      <c r="G106" s="1355"/>
      <c r="H106" s="1404" t="s">
        <v>98</v>
      </c>
      <c r="I106" s="1357"/>
      <c r="J106" s="1358"/>
      <c r="K106" s="1407" t="s">
        <v>1300</v>
      </c>
      <c r="L106" s="1396"/>
      <c r="M106" s="1396"/>
      <c r="N106" s="1396"/>
      <c r="O106" s="1394"/>
    </row>
    <row r="107" spans="1:15" x14ac:dyDescent="0.25">
      <c r="A107" s="1370" t="s">
        <v>71</v>
      </c>
      <c r="B107" s="1371"/>
      <c r="C107" s="1371"/>
      <c r="D107" s="1371"/>
      <c r="E107" s="1371"/>
      <c r="F107" s="1372"/>
      <c r="G107" s="1373" t="s">
        <v>72</v>
      </c>
      <c r="H107" s="1373"/>
      <c r="I107" s="1373"/>
      <c r="J107" s="1373"/>
      <c r="K107" s="1373"/>
      <c r="L107" s="1373"/>
      <c r="M107" s="1373"/>
      <c r="N107" s="1373"/>
      <c r="O107" s="1373"/>
    </row>
    <row r="108" spans="1:15" x14ac:dyDescent="0.25">
      <c r="A108" s="1397" t="s">
        <v>1301</v>
      </c>
      <c r="B108" s="1398"/>
      <c r="C108" s="1398"/>
      <c r="D108" s="1398"/>
      <c r="E108" s="1398"/>
      <c r="F108" s="1398"/>
      <c r="G108" s="1378" t="s">
        <v>1302</v>
      </c>
      <c r="H108" s="1378"/>
      <c r="I108" s="1378"/>
      <c r="J108" s="1378"/>
      <c r="K108" s="1378"/>
      <c r="L108" s="1378"/>
      <c r="M108" s="1378"/>
      <c r="N108" s="1378"/>
      <c r="O108" s="1378"/>
    </row>
    <row r="109" spans="1:15" x14ac:dyDescent="0.25">
      <c r="A109" s="1399"/>
      <c r="B109" s="1400"/>
      <c r="C109" s="1400"/>
      <c r="D109" s="1400"/>
      <c r="E109" s="1400"/>
      <c r="F109" s="1400"/>
      <c r="G109" s="1378"/>
      <c r="H109" s="1378"/>
      <c r="I109" s="1378"/>
      <c r="J109" s="1378"/>
      <c r="K109" s="1378"/>
      <c r="L109" s="1378"/>
      <c r="M109" s="1378"/>
      <c r="N109" s="1378"/>
      <c r="O109" s="1378"/>
    </row>
    <row r="110" spans="1:15" x14ac:dyDescent="0.25">
      <c r="A110" s="1370" t="s">
        <v>75</v>
      </c>
      <c r="B110" s="1371"/>
      <c r="C110" s="1371"/>
      <c r="D110" s="1371"/>
      <c r="E110" s="1371"/>
      <c r="F110" s="1371"/>
      <c r="G110" s="1373" t="s">
        <v>76</v>
      </c>
      <c r="H110" s="1373"/>
      <c r="I110" s="1373"/>
      <c r="J110" s="1373"/>
      <c r="K110" s="1373"/>
      <c r="L110" s="1373"/>
      <c r="M110" s="1373"/>
      <c r="N110" s="1373"/>
      <c r="O110" s="1373"/>
    </row>
    <row r="111" spans="1:15" x14ac:dyDescent="0.25">
      <c r="A111" s="1366" t="s">
        <v>1111</v>
      </c>
      <c r="B111" s="1366"/>
      <c r="C111" s="1366"/>
      <c r="D111" s="1366"/>
      <c r="E111" s="1366"/>
      <c r="F111" s="1366"/>
      <c r="G111" s="1366" t="s">
        <v>1112</v>
      </c>
      <c r="H111" s="1366"/>
      <c r="I111" s="1366"/>
      <c r="J111" s="1366"/>
      <c r="K111" s="1366"/>
      <c r="L111" s="1366"/>
      <c r="M111" s="1366"/>
      <c r="N111" s="1366"/>
      <c r="O111" s="1366"/>
    </row>
    <row r="112" spans="1:15" x14ac:dyDescent="0.25">
      <c r="A112" s="1366"/>
      <c r="B112" s="1366"/>
      <c r="C112" s="1366"/>
      <c r="D112" s="1366"/>
      <c r="E112" s="1366"/>
      <c r="F112" s="1366"/>
      <c r="G112" s="1366"/>
      <c r="H112" s="1366"/>
      <c r="I112" s="1366"/>
      <c r="J112" s="1366"/>
      <c r="K112" s="1366"/>
      <c r="L112" s="1366"/>
      <c r="M112" s="1366"/>
      <c r="N112" s="1366"/>
      <c r="O112" s="1366"/>
    </row>
    <row r="113" spans="1:15" x14ac:dyDescent="0.25">
      <c r="A113" s="619"/>
      <c r="B113" s="620"/>
      <c r="C113" s="620"/>
      <c r="D113" s="620"/>
      <c r="E113" s="620"/>
      <c r="F113" s="620"/>
      <c r="G113" s="620"/>
      <c r="H113" s="620"/>
      <c r="I113" s="620"/>
      <c r="J113" s="620"/>
      <c r="K113" s="620"/>
      <c r="L113" s="620"/>
      <c r="M113" s="620"/>
      <c r="N113" s="620"/>
      <c r="O113" s="604"/>
    </row>
    <row r="114" spans="1:15" x14ac:dyDescent="0.25">
      <c r="A114" s="643"/>
      <c r="B114" s="643"/>
      <c r="C114" s="621"/>
      <c r="D114" s="596" t="s">
        <v>78</v>
      </c>
      <c r="E114" s="596" t="s">
        <v>79</v>
      </c>
      <c r="F114" s="596" t="s">
        <v>80</v>
      </c>
      <c r="G114" s="596" t="s">
        <v>81</v>
      </c>
      <c r="H114" s="596" t="s">
        <v>82</v>
      </c>
      <c r="I114" s="596" t="s">
        <v>83</v>
      </c>
      <c r="J114" s="596" t="s">
        <v>84</v>
      </c>
      <c r="K114" s="596" t="s">
        <v>85</v>
      </c>
      <c r="L114" s="596" t="s">
        <v>86</v>
      </c>
      <c r="M114" s="596" t="s">
        <v>87</v>
      </c>
      <c r="N114" s="596" t="s">
        <v>88</v>
      </c>
      <c r="O114" s="596" t="s">
        <v>89</v>
      </c>
    </row>
    <row r="115" spans="1:15" x14ac:dyDescent="0.25">
      <c r="A115" s="1368" t="s">
        <v>90</v>
      </c>
      <c r="B115" s="1368"/>
      <c r="C115" s="1368"/>
      <c r="D115" s="631">
        <v>0.01</v>
      </c>
      <c r="E115" s="631">
        <v>0.04</v>
      </c>
      <c r="F115" s="631">
        <v>7.0000000000000007E-2</v>
      </c>
      <c r="G115" s="631">
        <v>0.1</v>
      </c>
      <c r="H115" s="631">
        <v>0.13</v>
      </c>
      <c r="I115" s="631">
        <v>0.16</v>
      </c>
      <c r="J115" s="631">
        <v>0.17</v>
      </c>
      <c r="K115" s="631">
        <v>0.2</v>
      </c>
      <c r="L115" s="631">
        <v>0.23</v>
      </c>
      <c r="M115" s="631">
        <v>0.26</v>
      </c>
      <c r="N115" s="631">
        <v>0.29000000000000004</v>
      </c>
      <c r="O115" s="631">
        <v>0.30000000000000004</v>
      </c>
    </row>
    <row r="116" spans="1:15" x14ac:dyDescent="0.25">
      <c r="A116" s="1369" t="s">
        <v>91</v>
      </c>
      <c r="B116" s="1369"/>
      <c r="C116" s="1369"/>
      <c r="D116" s="632">
        <v>0.2</v>
      </c>
      <c r="E116" s="632">
        <v>9.6000000000000002E-2</v>
      </c>
      <c r="F116" s="632">
        <v>0.16</v>
      </c>
      <c r="G116" s="590">
        <v>0.3</v>
      </c>
      <c r="H116" s="590">
        <v>0.42</v>
      </c>
      <c r="I116" s="590">
        <v>0.18266666666666667</v>
      </c>
      <c r="J116" s="632">
        <v>0.23</v>
      </c>
      <c r="K116" s="632">
        <v>0.26</v>
      </c>
      <c r="L116" s="590">
        <v>0.3</v>
      </c>
      <c r="M116" s="632"/>
      <c r="N116" s="632"/>
      <c r="O116" s="632"/>
    </row>
  </sheetData>
  <sheetProtection password="E09B" sheet="1" objects="1" scenarios="1" selectLockedCells="1" selectUnlockedCells="1"/>
  <mergeCells count="165">
    <mergeCell ref="A111:F112"/>
    <mergeCell ref="G111:O112"/>
    <mergeCell ref="A115:C115"/>
    <mergeCell ref="A116:C116"/>
    <mergeCell ref="A107:F107"/>
    <mergeCell ref="G107:O107"/>
    <mergeCell ref="A108:F109"/>
    <mergeCell ref="G108:O109"/>
    <mergeCell ref="A110:F110"/>
    <mergeCell ref="G110:O110"/>
    <mergeCell ref="C105:E105"/>
    <mergeCell ref="F105:G105"/>
    <mergeCell ref="H105:I105"/>
    <mergeCell ref="K105:L105"/>
    <mergeCell ref="M105:O105"/>
    <mergeCell ref="A106:B106"/>
    <mergeCell ref="C106:G106"/>
    <mergeCell ref="H106:J106"/>
    <mergeCell ref="K106:O106"/>
    <mergeCell ref="C104:E104"/>
    <mergeCell ref="F104:G104"/>
    <mergeCell ref="H104:I104"/>
    <mergeCell ref="K104:L104"/>
    <mergeCell ref="M104:O104"/>
    <mergeCell ref="L101:N101"/>
    <mergeCell ref="E102:H102"/>
    <mergeCell ref="L102:N102"/>
    <mergeCell ref="B96:O96"/>
    <mergeCell ref="A98:D102"/>
    <mergeCell ref="E98:H98"/>
    <mergeCell ref="J98:K102"/>
    <mergeCell ref="L98:N98"/>
    <mergeCell ref="E99:H99"/>
    <mergeCell ref="L99:N99"/>
    <mergeCell ref="E100:H100"/>
    <mergeCell ref="L100:N100"/>
    <mergeCell ref="E101:H101"/>
    <mergeCell ref="A84:F85"/>
    <mergeCell ref="G84:O85"/>
    <mergeCell ref="A88:C88"/>
    <mergeCell ref="A89:C89"/>
    <mergeCell ref="B94:J94"/>
    <mergeCell ref="K94:N94"/>
    <mergeCell ref="A80:F80"/>
    <mergeCell ref="G80:O80"/>
    <mergeCell ref="A81:F82"/>
    <mergeCell ref="G81:O82"/>
    <mergeCell ref="A83:F83"/>
    <mergeCell ref="G83:O83"/>
    <mergeCell ref="C78:E78"/>
    <mergeCell ref="F78:G78"/>
    <mergeCell ref="H78:I78"/>
    <mergeCell ref="K78:L78"/>
    <mergeCell ref="M78:O78"/>
    <mergeCell ref="A79:B79"/>
    <mergeCell ref="C79:G79"/>
    <mergeCell ref="H79:J79"/>
    <mergeCell ref="K79:O79"/>
    <mergeCell ref="C77:E77"/>
    <mergeCell ref="F77:G77"/>
    <mergeCell ref="H77:I77"/>
    <mergeCell ref="K77:L77"/>
    <mergeCell ref="M77:O77"/>
    <mergeCell ref="L75:N75"/>
    <mergeCell ref="B70:O70"/>
    <mergeCell ref="A72:D75"/>
    <mergeCell ref="E72:H72"/>
    <mergeCell ref="J72:K75"/>
    <mergeCell ref="L72:N72"/>
    <mergeCell ref="E73:H73"/>
    <mergeCell ref="L73:N73"/>
    <mergeCell ref="E74:H74"/>
    <mergeCell ref="L74:N74"/>
    <mergeCell ref="E75:H75"/>
    <mergeCell ref="A57:F58"/>
    <mergeCell ref="G57:O58"/>
    <mergeCell ref="D60:O60"/>
    <mergeCell ref="A62:C62"/>
    <mergeCell ref="A63:C63"/>
    <mergeCell ref="B68:J68"/>
    <mergeCell ref="K68:N68"/>
    <mergeCell ref="A53:F53"/>
    <mergeCell ref="G53:O53"/>
    <mergeCell ref="A54:F55"/>
    <mergeCell ref="G54:O55"/>
    <mergeCell ref="A56:F56"/>
    <mergeCell ref="G56:O56"/>
    <mergeCell ref="C51:E51"/>
    <mergeCell ref="F51:G51"/>
    <mergeCell ref="H51:I51"/>
    <mergeCell ref="K51:L51"/>
    <mergeCell ref="M51:O51"/>
    <mergeCell ref="A52:B52"/>
    <mergeCell ref="C52:G52"/>
    <mergeCell ref="H52:J52"/>
    <mergeCell ref="K52:O52"/>
    <mergeCell ref="F50:G50"/>
    <mergeCell ref="H50:I50"/>
    <mergeCell ref="K50:L50"/>
    <mergeCell ref="M50:O50"/>
    <mergeCell ref="L47:N47"/>
    <mergeCell ref="E48:H48"/>
    <mergeCell ref="L48:N48"/>
    <mergeCell ref="B42:O42"/>
    <mergeCell ref="E44:H44"/>
    <mergeCell ref="L44:N44"/>
    <mergeCell ref="A45:D48"/>
    <mergeCell ref="E45:H45"/>
    <mergeCell ref="J45:K48"/>
    <mergeCell ref="L45:N45"/>
    <mergeCell ref="L46:N46"/>
    <mergeCell ref="E47:H47"/>
    <mergeCell ref="E46:G46"/>
    <mergeCell ref="A29:F30"/>
    <mergeCell ref="G29:O30"/>
    <mergeCell ref="D32:O32"/>
    <mergeCell ref="A34:C34"/>
    <mergeCell ref="A35:C35"/>
    <mergeCell ref="B40:J40"/>
    <mergeCell ref="K40:N40"/>
    <mergeCell ref="A25:F25"/>
    <mergeCell ref="G25:O25"/>
    <mergeCell ref="A26:F27"/>
    <mergeCell ref="G26:O27"/>
    <mergeCell ref="A28:F28"/>
    <mergeCell ref="G28:O28"/>
    <mergeCell ref="K34:O35"/>
    <mergeCell ref="F23:G23"/>
    <mergeCell ref="H23:I23"/>
    <mergeCell ref="K23:L23"/>
    <mergeCell ref="M23:O23"/>
    <mergeCell ref="A24:B24"/>
    <mergeCell ref="C24:G24"/>
    <mergeCell ref="H24:J24"/>
    <mergeCell ref="K24:O24"/>
    <mergeCell ref="E19:H19"/>
    <mergeCell ref="L19:N19"/>
    <mergeCell ref="E20:H20"/>
    <mergeCell ref="L20:N20"/>
    <mergeCell ref="F22:G22"/>
    <mergeCell ref="H22:I22"/>
    <mergeCell ref="K22:L22"/>
    <mergeCell ref="M22:O22"/>
    <mergeCell ref="E18:H18"/>
    <mergeCell ref="L18:N18"/>
    <mergeCell ref="E12:H12"/>
    <mergeCell ref="L12:N12"/>
    <mergeCell ref="A13:D20"/>
    <mergeCell ref="E13:H13"/>
    <mergeCell ref="J13:K20"/>
    <mergeCell ref="L13:N13"/>
    <mergeCell ref="E14:H14"/>
    <mergeCell ref="L14:N14"/>
    <mergeCell ref="E15:H15"/>
    <mergeCell ref="L15:N15"/>
    <mergeCell ref="B1:O1"/>
    <mergeCell ref="B2:O2"/>
    <mergeCell ref="B3:O3"/>
    <mergeCell ref="B8:J8"/>
    <mergeCell ref="K8:N8"/>
    <mergeCell ref="B10:O10"/>
    <mergeCell ref="E16:H16"/>
    <mergeCell ref="L16:N16"/>
    <mergeCell ref="E17:H17"/>
    <mergeCell ref="L17:N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workbookViewId="0">
      <selection activeCell="C15" sqref="C15:G15"/>
    </sheetView>
  </sheetViews>
  <sheetFormatPr baseColWidth="10" defaultRowHeight="15" x14ac:dyDescent="0.25"/>
  <cols>
    <col min="5" max="5" width="13.42578125" customWidth="1"/>
    <col min="9" max="9" width="14.42578125" customWidth="1"/>
    <col min="15" max="15" width="14.42578125" customWidth="1"/>
  </cols>
  <sheetData>
    <row r="1" spans="1:17" ht="31.5" x14ac:dyDescent="0.25">
      <c r="A1" s="401" t="s">
        <v>202</v>
      </c>
      <c r="B1" s="1411" t="s">
        <v>769</v>
      </c>
      <c r="C1" s="1412"/>
      <c r="D1" s="1412"/>
      <c r="E1" s="1412"/>
      <c r="F1" s="1412"/>
      <c r="G1" s="1412"/>
      <c r="H1" s="1412"/>
      <c r="I1" s="1412"/>
      <c r="J1" s="1412"/>
      <c r="K1" s="1412"/>
      <c r="L1" s="1412"/>
      <c r="M1" s="1412"/>
      <c r="N1" s="1412"/>
      <c r="O1" s="1413"/>
      <c r="P1" s="375"/>
      <c r="Q1" s="375"/>
    </row>
    <row r="2" spans="1:17" ht="31.5" x14ac:dyDescent="0.25">
      <c r="A2" s="402"/>
      <c r="B2" s="384"/>
      <c r="C2" s="391"/>
      <c r="D2" s="385"/>
      <c r="E2" s="1049" t="s">
        <v>14</v>
      </c>
      <c r="F2" s="1049"/>
      <c r="G2" s="1049"/>
      <c r="H2" s="1049"/>
      <c r="I2" s="393" t="s">
        <v>15</v>
      </c>
      <c r="J2" s="391"/>
      <c r="K2" s="391"/>
      <c r="L2" s="1049" t="s">
        <v>16</v>
      </c>
      <c r="M2" s="1049"/>
      <c r="N2" s="1049"/>
      <c r="O2" s="393" t="s">
        <v>15</v>
      </c>
      <c r="P2" s="375"/>
      <c r="Q2" s="375"/>
    </row>
    <row r="3" spans="1:17" ht="15.75" x14ac:dyDescent="0.25">
      <c r="A3" s="1002" t="s">
        <v>17</v>
      </c>
      <c r="B3" s="1008"/>
      <c r="C3" s="1008"/>
      <c r="D3" s="1003"/>
      <c r="E3" s="1408" t="s">
        <v>770</v>
      </c>
      <c r="F3" s="1409"/>
      <c r="G3" s="1409"/>
      <c r="H3" s="1410"/>
      <c r="I3" s="398">
        <v>0.5</v>
      </c>
      <c r="J3" s="1002" t="s">
        <v>19</v>
      </c>
      <c r="K3" s="1003"/>
      <c r="L3" s="1408" t="s">
        <v>771</v>
      </c>
      <c r="M3" s="1409"/>
      <c r="N3" s="1410"/>
      <c r="O3" s="398">
        <v>0.8</v>
      </c>
      <c r="P3" s="376"/>
      <c r="Q3" s="410"/>
    </row>
    <row r="4" spans="1:17" ht="15.75" x14ac:dyDescent="0.25">
      <c r="A4" s="1004"/>
      <c r="B4" s="1009"/>
      <c r="C4" s="1009"/>
      <c r="D4" s="1005"/>
      <c r="E4" s="1408" t="s">
        <v>772</v>
      </c>
      <c r="F4" s="1409"/>
      <c r="G4" s="1409"/>
      <c r="H4" s="1410"/>
      <c r="I4" s="398">
        <v>0.8</v>
      </c>
      <c r="J4" s="1004"/>
      <c r="K4" s="1005"/>
      <c r="L4" s="1408" t="s">
        <v>773</v>
      </c>
      <c r="M4" s="1409"/>
      <c r="N4" s="1410"/>
      <c r="O4" s="398">
        <v>0.05</v>
      </c>
      <c r="P4" s="376"/>
      <c r="Q4" s="410"/>
    </row>
    <row r="5" spans="1:17" ht="15.75" x14ac:dyDescent="0.25">
      <c r="A5" s="1004"/>
      <c r="B5" s="1009"/>
      <c r="C5" s="1009"/>
      <c r="D5" s="1005"/>
      <c r="E5" s="1408" t="s">
        <v>774</v>
      </c>
      <c r="F5" s="1409"/>
      <c r="G5" s="1409"/>
      <c r="H5" s="1410"/>
      <c r="I5" s="398">
        <v>0.9</v>
      </c>
      <c r="J5" s="1004"/>
      <c r="K5" s="1005"/>
      <c r="L5" s="1408" t="s">
        <v>775</v>
      </c>
      <c r="M5" s="1409"/>
      <c r="N5" s="1410"/>
      <c r="O5" s="398">
        <v>0.7</v>
      </c>
      <c r="P5" s="376"/>
      <c r="Q5" s="410"/>
    </row>
    <row r="6" spans="1:17" ht="15.75" x14ac:dyDescent="0.25">
      <c r="A6" s="1004"/>
      <c r="B6" s="1009"/>
      <c r="C6" s="1009"/>
      <c r="D6" s="1005"/>
      <c r="E6" s="1408" t="s">
        <v>776</v>
      </c>
      <c r="F6" s="1409"/>
      <c r="G6" s="1409"/>
      <c r="H6" s="1410"/>
      <c r="I6" s="398">
        <v>1</v>
      </c>
      <c r="J6" s="1004"/>
      <c r="K6" s="1005"/>
      <c r="L6" s="1408" t="s">
        <v>777</v>
      </c>
      <c r="M6" s="1409"/>
      <c r="N6" s="1410"/>
      <c r="O6" s="398">
        <v>1</v>
      </c>
      <c r="P6" s="376"/>
      <c r="Q6" s="410"/>
    </row>
    <row r="7" spans="1:17" ht="15.75" x14ac:dyDescent="0.25">
      <c r="A7" s="1004"/>
      <c r="B7" s="1009"/>
      <c r="C7" s="1009"/>
      <c r="D7" s="1005"/>
      <c r="E7" s="1408" t="s">
        <v>778</v>
      </c>
      <c r="F7" s="1409"/>
      <c r="G7" s="1409"/>
      <c r="H7" s="1410"/>
      <c r="I7" s="398">
        <v>0.35</v>
      </c>
      <c r="J7" s="1004"/>
      <c r="K7" s="1005"/>
      <c r="L7" s="1408" t="s">
        <v>779</v>
      </c>
      <c r="M7" s="1409"/>
      <c r="N7" s="1410"/>
      <c r="O7" s="398">
        <v>1</v>
      </c>
      <c r="P7" s="376"/>
      <c r="Q7" s="410"/>
    </row>
    <row r="8" spans="1:17" ht="15.75" x14ac:dyDescent="0.25">
      <c r="A8" s="1004"/>
      <c r="B8" s="1009"/>
      <c r="C8" s="1009"/>
      <c r="D8" s="1005"/>
      <c r="E8" s="1408" t="s">
        <v>780</v>
      </c>
      <c r="F8" s="1409"/>
      <c r="G8" s="1409"/>
      <c r="H8" s="1410"/>
      <c r="I8" s="398">
        <v>1</v>
      </c>
      <c r="J8" s="1004"/>
      <c r="K8" s="1005"/>
      <c r="L8" s="1408" t="s">
        <v>781</v>
      </c>
      <c r="M8" s="1409"/>
      <c r="N8" s="1410"/>
      <c r="O8" s="398">
        <v>1</v>
      </c>
      <c r="P8" s="376"/>
      <c r="Q8" s="410"/>
    </row>
    <row r="9" spans="1:17" ht="15.75" x14ac:dyDescent="0.25">
      <c r="A9" s="1004"/>
      <c r="B9" s="1009"/>
      <c r="C9" s="1009"/>
      <c r="D9" s="1005"/>
      <c r="E9" s="1045"/>
      <c r="F9" s="1045"/>
      <c r="G9" s="1045"/>
      <c r="H9" s="1045"/>
      <c r="I9" s="398"/>
      <c r="J9" s="1004"/>
      <c r="K9" s="1005"/>
      <c r="L9" s="1045"/>
      <c r="M9" s="1045"/>
      <c r="N9" s="1045"/>
      <c r="O9" s="392"/>
      <c r="P9" s="376"/>
      <c r="Q9" s="410"/>
    </row>
    <row r="10" spans="1:17" ht="15.75" x14ac:dyDescent="0.25">
      <c r="A10" s="1006"/>
      <c r="B10" s="1010"/>
      <c r="C10" s="1010"/>
      <c r="D10" s="1007"/>
      <c r="E10" s="1045"/>
      <c r="F10" s="1045"/>
      <c r="G10" s="1045"/>
      <c r="H10" s="1045"/>
      <c r="I10" s="398"/>
      <c r="J10" s="1006"/>
      <c r="K10" s="1007"/>
      <c r="L10" s="1045"/>
      <c r="M10" s="1045"/>
      <c r="N10" s="1045"/>
      <c r="O10" s="392"/>
      <c r="P10" s="376"/>
      <c r="Q10" s="410"/>
    </row>
    <row r="11" spans="1:17" ht="15.75" x14ac:dyDescent="0.25">
      <c r="A11" s="402"/>
      <c r="B11" s="384"/>
      <c r="C11" s="391"/>
      <c r="D11" s="385"/>
      <c r="E11" s="385"/>
      <c r="F11" s="385"/>
      <c r="G11" s="385"/>
      <c r="H11" s="385"/>
      <c r="I11" s="400"/>
      <c r="J11" s="385"/>
      <c r="K11" s="385"/>
      <c r="L11" s="385"/>
      <c r="M11" s="385"/>
      <c r="N11" s="385"/>
      <c r="O11" s="383"/>
      <c r="P11" s="375"/>
      <c r="Q11" s="375"/>
    </row>
    <row r="12" spans="1:17" ht="15.75" x14ac:dyDescent="0.25">
      <c r="A12" s="402"/>
      <c r="B12" s="384"/>
      <c r="C12" s="391"/>
      <c r="D12" s="385"/>
      <c r="E12" s="385"/>
      <c r="F12" s="385"/>
      <c r="G12" s="385"/>
      <c r="H12" s="385"/>
      <c r="I12" s="385"/>
      <c r="J12" s="385"/>
      <c r="K12" s="385"/>
      <c r="L12" s="385"/>
      <c r="M12" s="385"/>
      <c r="N12" s="385"/>
      <c r="O12" s="383"/>
      <c r="P12" s="375"/>
      <c r="Q12" s="375"/>
    </row>
    <row r="13" spans="1:17" ht="63" x14ac:dyDescent="0.25">
      <c r="A13" s="403" t="s">
        <v>48</v>
      </c>
      <c r="B13" s="387" t="s">
        <v>49</v>
      </c>
      <c r="C13" s="387" t="s">
        <v>50</v>
      </c>
      <c r="D13" s="706" t="s">
        <v>51</v>
      </c>
      <c r="E13" s="706" t="s">
        <v>52</v>
      </c>
      <c r="F13" s="1041" t="s">
        <v>53</v>
      </c>
      <c r="G13" s="1041"/>
      <c r="H13" s="1041" t="s">
        <v>54</v>
      </c>
      <c r="I13" s="1041"/>
      <c r="J13" s="387" t="s">
        <v>55</v>
      </c>
      <c r="K13" s="1041" t="s">
        <v>56</v>
      </c>
      <c r="L13" s="1041"/>
      <c r="M13" s="1042" t="s">
        <v>57</v>
      </c>
      <c r="N13" s="1043"/>
      <c r="O13" s="1044"/>
      <c r="P13" s="375"/>
      <c r="Q13" s="375"/>
    </row>
    <row r="14" spans="1:17" ht="63" x14ac:dyDescent="0.25">
      <c r="A14" s="404" t="s">
        <v>92</v>
      </c>
      <c r="B14" s="399"/>
      <c r="C14" s="408" t="s">
        <v>782</v>
      </c>
      <c r="D14" s="396" t="s">
        <v>262</v>
      </c>
      <c r="E14" s="396" t="s">
        <v>783</v>
      </c>
      <c r="F14" s="1422" t="s">
        <v>784</v>
      </c>
      <c r="G14" s="1422"/>
      <c r="H14" s="1108" t="s">
        <v>227</v>
      </c>
      <c r="I14" s="1108"/>
      <c r="J14" s="397">
        <v>1</v>
      </c>
      <c r="K14" s="1108" t="s">
        <v>291</v>
      </c>
      <c r="L14" s="1108"/>
      <c r="M14" s="1109" t="s">
        <v>785</v>
      </c>
      <c r="N14" s="1109"/>
      <c r="O14" s="1109"/>
      <c r="P14" s="381"/>
      <c r="Q14" s="375"/>
    </row>
    <row r="15" spans="1:17" ht="15.75" x14ac:dyDescent="0.25">
      <c r="A15" s="1041" t="s">
        <v>67</v>
      </c>
      <c r="B15" s="1041"/>
      <c r="C15" s="1127" t="s">
        <v>786</v>
      </c>
      <c r="D15" s="1127"/>
      <c r="E15" s="1127"/>
      <c r="F15" s="1127"/>
      <c r="G15" s="1127"/>
      <c r="H15" s="1423" t="s">
        <v>98</v>
      </c>
      <c r="I15" s="1423"/>
      <c r="J15" s="1423"/>
      <c r="K15" s="1109" t="s">
        <v>787</v>
      </c>
      <c r="L15" s="1109"/>
      <c r="M15" s="1109"/>
      <c r="N15" s="1109"/>
      <c r="O15" s="1109"/>
      <c r="P15" s="382"/>
      <c r="Q15" s="409"/>
    </row>
    <row r="16" spans="1:17" ht="15.75" x14ac:dyDescent="0.25">
      <c r="A16" s="1099" t="s">
        <v>71</v>
      </c>
      <c r="B16" s="1099"/>
      <c r="C16" s="1099"/>
      <c r="D16" s="1099"/>
      <c r="E16" s="1099"/>
      <c r="F16" s="1099"/>
      <c r="G16" s="1099" t="s">
        <v>72</v>
      </c>
      <c r="H16" s="1099"/>
      <c r="I16" s="1099"/>
      <c r="J16" s="1099"/>
      <c r="K16" s="1099"/>
      <c r="L16" s="1099"/>
      <c r="M16" s="1099"/>
      <c r="N16" s="1099"/>
      <c r="O16" s="1099"/>
      <c r="P16" s="382"/>
      <c r="Q16" s="409"/>
    </row>
    <row r="17" spans="1:17" ht="15.75" x14ac:dyDescent="0.25">
      <c r="A17" s="1419" t="s">
        <v>788</v>
      </c>
      <c r="B17" s="1420"/>
      <c r="C17" s="1420"/>
      <c r="D17" s="1420"/>
      <c r="E17" s="1420"/>
      <c r="F17" s="1420"/>
      <c r="G17" s="1421" t="s">
        <v>789</v>
      </c>
      <c r="H17" s="1421"/>
      <c r="I17" s="1421"/>
      <c r="J17" s="1421"/>
      <c r="K17" s="1421"/>
      <c r="L17" s="1421"/>
      <c r="M17" s="1421"/>
      <c r="N17" s="1421"/>
      <c r="O17" s="1421"/>
      <c r="P17" s="382"/>
      <c r="Q17" s="409"/>
    </row>
    <row r="18" spans="1:17" ht="15.75" x14ac:dyDescent="0.25">
      <c r="A18" s="1420"/>
      <c r="B18" s="1420"/>
      <c r="C18" s="1420"/>
      <c r="D18" s="1420"/>
      <c r="E18" s="1420"/>
      <c r="F18" s="1420"/>
      <c r="G18" s="1421"/>
      <c r="H18" s="1421"/>
      <c r="I18" s="1421"/>
      <c r="J18" s="1421"/>
      <c r="K18" s="1421"/>
      <c r="L18" s="1421"/>
      <c r="M18" s="1421"/>
      <c r="N18" s="1421"/>
      <c r="O18" s="1421"/>
      <c r="P18" s="382"/>
      <c r="Q18" s="409"/>
    </row>
    <row r="19" spans="1:17" ht="15.75" x14ac:dyDescent="0.25">
      <c r="A19" s="1099" t="s">
        <v>75</v>
      </c>
      <c r="B19" s="1099"/>
      <c r="C19" s="1099"/>
      <c r="D19" s="1099"/>
      <c r="E19" s="1099"/>
      <c r="F19" s="1099"/>
      <c r="G19" s="1099" t="s">
        <v>76</v>
      </c>
      <c r="H19" s="1099"/>
      <c r="I19" s="1099"/>
      <c r="J19" s="1099"/>
      <c r="K19" s="1099"/>
      <c r="L19" s="1099"/>
      <c r="M19" s="1099"/>
      <c r="N19" s="1099"/>
      <c r="O19" s="1099"/>
      <c r="P19" s="382"/>
      <c r="Q19" s="409"/>
    </row>
    <row r="20" spans="1:17" ht="15.75" x14ac:dyDescent="0.25">
      <c r="A20" s="1420" t="s">
        <v>790</v>
      </c>
      <c r="B20" s="1420"/>
      <c r="C20" s="1420"/>
      <c r="D20" s="1420"/>
      <c r="E20" s="1420"/>
      <c r="F20" s="1420"/>
      <c r="G20" s="1420" t="s">
        <v>791</v>
      </c>
      <c r="H20" s="1420"/>
      <c r="I20" s="1420"/>
      <c r="J20" s="1420"/>
      <c r="K20" s="1420"/>
      <c r="L20" s="1420"/>
      <c r="M20" s="1420"/>
      <c r="N20" s="1420"/>
      <c r="O20" s="1420"/>
      <c r="P20" s="382"/>
      <c r="Q20" s="409"/>
    </row>
    <row r="21" spans="1:17" ht="15.75" x14ac:dyDescent="0.25">
      <c r="A21" s="1420"/>
      <c r="B21" s="1420"/>
      <c r="C21" s="1420"/>
      <c r="D21" s="1420"/>
      <c r="E21" s="1420"/>
      <c r="F21" s="1420"/>
      <c r="G21" s="1420"/>
      <c r="H21" s="1420"/>
      <c r="I21" s="1420"/>
      <c r="J21" s="1420"/>
      <c r="K21" s="1420"/>
      <c r="L21" s="1420"/>
      <c r="M21" s="1420"/>
      <c r="N21" s="1420"/>
      <c r="O21" s="1420"/>
      <c r="P21" s="382"/>
      <c r="Q21" s="409"/>
    </row>
    <row r="22" spans="1:17" ht="15.75" x14ac:dyDescent="0.25">
      <c r="A22" s="405"/>
      <c r="B22" s="378"/>
      <c r="C22" s="384"/>
      <c r="D22" s="384"/>
      <c r="E22" s="384"/>
      <c r="F22" s="384"/>
      <c r="G22" s="384"/>
      <c r="H22" s="384"/>
      <c r="I22" s="384"/>
      <c r="J22" s="384"/>
      <c r="K22" s="384"/>
      <c r="L22" s="384"/>
      <c r="M22" s="384"/>
      <c r="N22" s="384"/>
      <c r="O22" s="377"/>
      <c r="P22" s="381"/>
      <c r="Q22" s="375"/>
    </row>
    <row r="23" spans="1:17" ht="15.75" x14ac:dyDescent="0.25">
      <c r="A23" s="406"/>
      <c r="B23" s="384"/>
      <c r="C23" s="378"/>
      <c r="D23" s="1015" t="s">
        <v>77</v>
      </c>
      <c r="E23" s="1016"/>
      <c r="F23" s="1016"/>
      <c r="G23" s="1016"/>
      <c r="H23" s="1016"/>
      <c r="I23" s="1016"/>
      <c r="J23" s="1016"/>
      <c r="K23" s="1016"/>
      <c r="L23" s="1016"/>
      <c r="M23" s="1016"/>
      <c r="N23" s="1016"/>
      <c r="O23" s="1017"/>
      <c r="P23" s="376"/>
      <c r="Q23" s="411"/>
    </row>
    <row r="24" spans="1:17" ht="15.75" x14ac:dyDescent="0.25">
      <c r="A24" s="405"/>
      <c r="B24" s="378"/>
      <c r="C24" s="384"/>
      <c r="D24" s="387" t="s">
        <v>78</v>
      </c>
      <c r="E24" s="387" t="s">
        <v>79</v>
      </c>
      <c r="F24" s="387" t="s">
        <v>80</v>
      </c>
      <c r="G24" s="387" t="s">
        <v>81</v>
      </c>
      <c r="H24" s="387" t="s">
        <v>82</v>
      </c>
      <c r="I24" s="387" t="s">
        <v>83</v>
      </c>
      <c r="J24" s="387" t="s">
        <v>84</v>
      </c>
      <c r="K24" s="387" t="s">
        <v>85</v>
      </c>
      <c r="L24" s="387" t="s">
        <v>86</v>
      </c>
      <c r="M24" s="387" t="s">
        <v>87</v>
      </c>
      <c r="N24" s="387" t="s">
        <v>88</v>
      </c>
      <c r="O24" s="387" t="s">
        <v>89</v>
      </c>
      <c r="P24" s="382"/>
      <c r="Q24" s="411"/>
    </row>
    <row r="25" spans="1:17" ht="15.75" x14ac:dyDescent="0.25">
      <c r="A25" s="1050" t="s">
        <v>90</v>
      </c>
      <c r="B25" s="1050"/>
      <c r="C25" s="1050"/>
      <c r="D25" s="388"/>
      <c r="E25" s="388"/>
      <c r="F25" s="388"/>
      <c r="G25" s="388"/>
      <c r="H25" s="388"/>
      <c r="I25" s="388"/>
      <c r="J25" s="388"/>
      <c r="K25" s="388"/>
      <c r="L25" s="388"/>
      <c r="M25" s="388"/>
      <c r="N25" s="388"/>
      <c r="O25" s="388">
        <v>1</v>
      </c>
      <c r="P25" s="382"/>
      <c r="Q25" s="411"/>
    </row>
    <row r="26" spans="1:17" ht="15.75" x14ac:dyDescent="0.25">
      <c r="A26" s="1051" t="s">
        <v>91</v>
      </c>
      <c r="B26" s="1051"/>
      <c r="C26" s="1051"/>
      <c r="D26" s="389"/>
      <c r="E26" s="389"/>
      <c r="F26" s="389"/>
      <c r="G26" s="389"/>
      <c r="H26" s="389"/>
      <c r="I26" s="389"/>
      <c r="J26" s="389"/>
      <c r="K26" s="389"/>
      <c r="L26" s="389"/>
      <c r="M26" s="389"/>
      <c r="N26" s="389"/>
      <c r="O26" s="389"/>
      <c r="P26" s="382"/>
      <c r="Q26" s="411"/>
    </row>
    <row r="27" spans="1:17" ht="15.75" x14ac:dyDescent="0.25">
      <c r="A27" s="405"/>
      <c r="B27" s="378"/>
      <c r="C27" s="380"/>
      <c r="D27" s="379"/>
      <c r="E27" s="379"/>
      <c r="F27" s="379"/>
      <c r="G27" s="379"/>
      <c r="H27" s="379"/>
      <c r="I27" s="379"/>
      <c r="J27" s="379"/>
      <c r="K27" s="379"/>
      <c r="L27" s="380"/>
      <c r="M27" s="380"/>
      <c r="N27" s="380"/>
      <c r="O27" s="377"/>
      <c r="P27" s="381"/>
      <c r="Q27" s="409"/>
    </row>
    <row r="28" spans="1:17" ht="31.5" x14ac:dyDescent="0.25">
      <c r="A28" s="407" t="s">
        <v>101</v>
      </c>
      <c r="B28" s="1443"/>
      <c r="C28" s="1444"/>
      <c r="D28" s="1444"/>
      <c r="E28" s="1444"/>
      <c r="F28" s="1444"/>
      <c r="G28" s="1444"/>
      <c r="H28" s="1444"/>
      <c r="I28" s="1444"/>
      <c r="J28" s="1444"/>
      <c r="K28" s="1444"/>
      <c r="L28" s="1444"/>
      <c r="M28" s="1444"/>
      <c r="N28" s="1444"/>
      <c r="O28" s="1444"/>
      <c r="P28" s="1444"/>
      <c r="Q28" s="1444"/>
    </row>
    <row r="29" spans="1:17" ht="31.5" x14ac:dyDescent="0.25">
      <c r="A29" s="1416" t="s">
        <v>792</v>
      </c>
      <c r="B29" s="1418">
        <v>2</v>
      </c>
      <c r="C29" s="390" t="s">
        <v>90</v>
      </c>
      <c r="D29" s="390"/>
      <c r="E29" s="390"/>
      <c r="F29" s="390"/>
      <c r="G29" s="390">
        <v>0.5</v>
      </c>
      <c r="H29" s="390">
        <v>0.5</v>
      </c>
      <c r="I29" s="390"/>
      <c r="J29" s="390"/>
      <c r="K29" s="390"/>
      <c r="L29" s="390"/>
      <c r="M29" s="390"/>
      <c r="N29" s="390"/>
      <c r="O29" s="390"/>
      <c r="P29" s="390">
        <v>1</v>
      </c>
      <c r="Q29" s="412"/>
    </row>
    <row r="30" spans="1:17" ht="72.75" x14ac:dyDescent="0.25">
      <c r="A30" s="1417"/>
      <c r="B30" s="1418"/>
      <c r="C30" s="389" t="s">
        <v>91</v>
      </c>
      <c r="D30" s="394"/>
      <c r="E30" s="394"/>
      <c r="F30" s="394"/>
      <c r="G30" s="394"/>
      <c r="H30" s="394"/>
      <c r="I30" s="394"/>
      <c r="J30" s="394"/>
      <c r="K30" s="394">
        <v>0.8</v>
      </c>
      <c r="L30" s="394"/>
      <c r="M30" s="394"/>
      <c r="N30" s="394"/>
      <c r="O30" s="394"/>
      <c r="P30" s="395">
        <v>0.8</v>
      </c>
      <c r="Q30" s="413" t="s">
        <v>793</v>
      </c>
    </row>
    <row r="31" spans="1:17" ht="31.5" x14ac:dyDescent="0.25">
      <c r="A31" s="1416" t="s">
        <v>794</v>
      </c>
      <c r="B31" s="1418">
        <v>2</v>
      </c>
      <c r="C31" s="390" t="s">
        <v>90</v>
      </c>
      <c r="D31" s="390">
        <v>0.09</v>
      </c>
      <c r="E31" s="390">
        <v>0.09</v>
      </c>
      <c r="F31" s="390">
        <v>0.08</v>
      </c>
      <c r="G31" s="390">
        <v>0.08</v>
      </c>
      <c r="H31" s="390">
        <v>0.08</v>
      </c>
      <c r="I31" s="390">
        <v>0.08</v>
      </c>
      <c r="J31" s="390">
        <v>0.08</v>
      </c>
      <c r="K31" s="390">
        <v>0.08</v>
      </c>
      <c r="L31" s="390">
        <v>0.08</v>
      </c>
      <c r="M31" s="390">
        <v>0.08</v>
      </c>
      <c r="N31" s="390">
        <v>0.09</v>
      </c>
      <c r="O31" s="390">
        <v>0.09</v>
      </c>
      <c r="P31" s="390">
        <v>0.99999999999999978</v>
      </c>
      <c r="Q31" s="412"/>
    </row>
    <row r="32" spans="1:17" ht="144" x14ac:dyDescent="0.25">
      <c r="A32" s="1417"/>
      <c r="B32" s="1418"/>
      <c r="C32" s="389" t="s">
        <v>91</v>
      </c>
      <c r="D32" s="394">
        <v>0.09</v>
      </c>
      <c r="E32" s="394">
        <v>0.09</v>
      </c>
      <c r="F32" s="394">
        <v>0.08</v>
      </c>
      <c r="G32" s="394">
        <v>0.08</v>
      </c>
      <c r="H32" s="394">
        <v>0.08</v>
      </c>
      <c r="I32" s="394">
        <v>0.08</v>
      </c>
      <c r="J32" s="394">
        <v>0.08</v>
      </c>
      <c r="K32" s="394">
        <v>0.08</v>
      </c>
      <c r="L32" s="394">
        <v>0.08</v>
      </c>
      <c r="M32" s="394"/>
      <c r="N32" s="394"/>
      <c r="O32" s="394"/>
      <c r="P32" s="395">
        <v>0.73999999999999988</v>
      </c>
      <c r="Q32" s="413" t="s">
        <v>795</v>
      </c>
    </row>
    <row r="33" spans="1:17" ht="31.5" x14ac:dyDescent="0.25">
      <c r="A33" s="1424" t="s">
        <v>796</v>
      </c>
      <c r="B33" s="1430">
        <v>4</v>
      </c>
      <c r="C33" s="390" t="s">
        <v>90</v>
      </c>
      <c r="D33" s="390">
        <v>0.08</v>
      </c>
      <c r="E33" s="390">
        <v>0.09</v>
      </c>
      <c r="F33" s="390">
        <v>0.08</v>
      </c>
      <c r="G33" s="390">
        <v>0.08</v>
      </c>
      <c r="H33" s="390">
        <v>0.09</v>
      </c>
      <c r="I33" s="390">
        <v>0.08</v>
      </c>
      <c r="J33" s="390">
        <v>0.08</v>
      </c>
      <c r="K33" s="390">
        <v>0.09</v>
      </c>
      <c r="L33" s="390">
        <v>0.08</v>
      </c>
      <c r="M33" s="390">
        <v>0.08</v>
      </c>
      <c r="N33" s="390">
        <v>0.08</v>
      </c>
      <c r="O33" s="390">
        <v>0.09</v>
      </c>
      <c r="P33" s="390">
        <v>0.99999999999999978</v>
      </c>
      <c r="Q33" s="412"/>
    </row>
    <row r="34" spans="1:17" ht="129.75" x14ac:dyDescent="0.25">
      <c r="A34" s="1425"/>
      <c r="B34" s="1431"/>
      <c r="C34" s="389" t="s">
        <v>91</v>
      </c>
      <c r="D34" s="394">
        <v>0.08</v>
      </c>
      <c r="E34" s="394">
        <v>0.09</v>
      </c>
      <c r="F34" s="394">
        <v>0.08</v>
      </c>
      <c r="G34" s="394">
        <v>0.08</v>
      </c>
      <c r="H34" s="394">
        <v>0.09</v>
      </c>
      <c r="I34" s="394">
        <v>0.08</v>
      </c>
      <c r="J34" s="394">
        <v>0.08</v>
      </c>
      <c r="K34" s="394">
        <v>0.09</v>
      </c>
      <c r="L34" s="394">
        <v>0.08</v>
      </c>
      <c r="M34" s="394"/>
      <c r="N34" s="394"/>
      <c r="O34" s="394"/>
      <c r="P34" s="395">
        <v>0.74999999999999989</v>
      </c>
      <c r="Q34" s="413" t="s">
        <v>797</v>
      </c>
    </row>
    <row r="35" spans="1:17" ht="31.5" x14ac:dyDescent="0.25">
      <c r="A35" s="1416" t="s">
        <v>798</v>
      </c>
      <c r="B35" s="1418">
        <v>8</v>
      </c>
      <c r="C35" s="390" t="s">
        <v>90</v>
      </c>
      <c r="D35" s="390">
        <v>0.05</v>
      </c>
      <c r="E35" s="390">
        <v>0.05</v>
      </c>
      <c r="F35" s="390">
        <v>0.05</v>
      </c>
      <c r="G35" s="390">
        <v>0.05</v>
      </c>
      <c r="H35" s="390">
        <v>0.08</v>
      </c>
      <c r="I35" s="390">
        <v>0.08</v>
      </c>
      <c r="J35" s="390">
        <v>0.12</v>
      </c>
      <c r="K35" s="390">
        <v>0.12</v>
      </c>
      <c r="L35" s="390">
        <v>0.1</v>
      </c>
      <c r="M35" s="390">
        <v>0.1</v>
      </c>
      <c r="N35" s="390">
        <v>0.1</v>
      </c>
      <c r="O35" s="390">
        <v>0.1</v>
      </c>
      <c r="P35" s="390">
        <v>1</v>
      </c>
      <c r="Q35" s="412"/>
    </row>
    <row r="36" spans="1:17" ht="409.5" x14ac:dyDescent="0.25">
      <c r="A36" s="1417"/>
      <c r="B36" s="1418"/>
      <c r="C36" s="389" t="s">
        <v>91</v>
      </c>
      <c r="D36" s="394">
        <v>0.05</v>
      </c>
      <c r="E36" s="394">
        <v>0.31</v>
      </c>
      <c r="F36" s="394">
        <v>0.05</v>
      </c>
      <c r="G36" s="394">
        <v>0.05</v>
      </c>
      <c r="H36" s="394">
        <v>0.04</v>
      </c>
      <c r="I36" s="394">
        <v>0.17</v>
      </c>
      <c r="J36" s="394">
        <v>0.12</v>
      </c>
      <c r="K36" s="394">
        <v>0.1</v>
      </c>
      <c r="L36" s="394">
        <v>0.03</v>
      </c>
      <c r="M36" s="394"/>
      <c r="N36" s="394"/>
      <c r="O36" s="394"/>
      <c r="P36" s="395">
        <v>0.91999999999999993</v>
      </c>
      <c r="Q36" s="413" t="s">
        <v>799</v>
      </c>
    </row>
    <row r="37" spans="1:17" ht="31.5" x14ac:dyDescent="0.25">
      <c r="A37" s="1416" t="s">
        <v>800</v>
      </c>
      <c r="B37" s="1418">
        <v>6</v>
      </c>
      <c r="C37" s="390" t="s">
        <v>90</v>
      </c>
      <c r="D37" s="390">
        <v>0.03</v>
      </c>
      <c r="E37" s="390">
        <v>0.03</v>
      </c>
      <c r="F37" s="390">
        <v>0.57999999999999996</v>
      </c>
      <c r="G37" s="390">
        <v>0.25</v>
      </c>
      <c r="H37" s="390">
        <v>0.03</v>
      </c>
      <c r="I37" s="390">
        <v>0.02</v>
      </c>
      <c r="J37" s="390">
        <v>0.02</v>
      </c>
      <c r="K37" s="390">
        <v>0.01</v>
      </c>
      <c r="L37" s="390">
        <v>0.01</v>
      </c>
      <c r="M37" s="390">
        <v>0.01</v>
      </c>
      <c r="N37" s="390">
        <v>0.01</v>
      </c>
      <c r="O37" s="390"/>
      <c r="P37" s="390">
        <v>1</v>
      </c>
      <c r="Q37" s="412"/>
    </row>
    <row r="38" spans="1:17" ht="215.25" x14ac:dyDescent="0.25">
      <c r="A38" s="1417"/>
      <c r="B38" s="1418"/>
      <c r="C38" s="389" t="s">
        <v>91</v>
      </c>
      <c r="D38" s="394">
        <v>0.03</v>
      </c>
      <c r="E38" s="394">
        <v>0.03</v>
      </c>
      <c r="F38" s="394">
        <v>0.84</v>
      </c>
      <c r="G38" s="394">
        <v>0.05</v>
      </c>
      <c r="H38" s="394">
        <v>0</v>
      </c>
      <c r="I38" s="394">
        <v>0</v>
      </c>
      <c r="J38" s="394">
        <v>0.01</v>
      </c>
      <c r="K38" s="394">
        <v>0.01</v>
      </c>
      <c r="L38" s="394">
        <v>0.01</v>
      </c>
      <c r="M38" s="394"/>
      <c r="N38" s="394"/>
      <c r="O38" s="394"/>
      <c r="P38" s="395">
        <v>0.98</v>
      </c>
      <c r="Q38" s="413" t="s">
        <v>801</v>
      </c>
    </row>
    <row r="39" spans="1:17" ht="31.5" x14ac:dyDescent="0.25">
      <c r="A39" s="1416" t="s">
        <v>802</v>
      </c>
      <c r="B39" s="1418">
        <v>6</v>
      </c>
      <c r="C39" s="390" t="s">
        <v>90</v>
      </c>
      <c r="D39" s="390">
        <v>0.1</v>
      </c>
      <c r="E39" s="390">
        <v>0.2</v>
      </c>
      <c r="F39" s="390">
        <v>0.2</v>
      </c>
      <c r="G39" s="390">
        <v>0.1</v>
      </c>
      <c r="H39" s="390">
        <v>0.05</v>
      </c>
      <c r="I39" s="390">
        <v>0.05</v>
      </c>
      <c r="J39" s="390">
        <v>0.05</v>
      </c>
      <c r="K39" s="390">
        <v>0.05</v>
      </c>
      <c r="L39" s="390">
        <v>0.05</v>
      </c>
      <c r="M39" s="390">
        <v>0.05</v>
      </c>
      <c r="N39" s="390">
        <v>0.05</v>
      </c>
      <c r="O39" s="390">
        <v>0.05</v>
      </c>
      <c r="P39" s="390">
        <v>1.0000000000000002</v>
      </c>
      <c r="Q39" s="412"/>
    </row>
    <row r="40" spans="1:17" ht="102" x14ac:dyDescent="0.25">
      <c r="A40" s="1417"/>
      <c r="B40" s="1418"/>
      <c r="C40" s="389" t="s">
        <v>91</v>
      </c>
      <c r="D40" s="394">
        <v>0.1</v>
      </c>
      <c r="E40" s="394">
        <v>0.05</v>
      </c>
      <c r="F40" s="394">
        <v>0.2</v>
      </c>
      <c r="G40" s="394">
        <v>0.04</v>
      </c>
      <c r="H40" s="394">
        <v>0.54</v>
      </c>
      <c r="I40" s="394">
        <v>0.04</v>
      </c>
      <c r="J40" s="394">
        <v>0</v>
      </c>
      <c r="K40" s="394">
        <v>0.01</v>
      </c>
      <c r="L40" s="394"/>
      <c r="M40" s="394"/>
      <c r="N40" s="394"/>
      <c r="O40" s="394"/>
      <c r="P40" s="395">
        <v>0.98000000000000009</v>
      </c>
      <c r="Q40" s="413" t="s">
        <v>803</v>
      </c>
    </row>
    <row r="41" spans="1:17" ht="31.5" x14ac:dyDescent="0.25">
      <c r="A41" s="1428" t="s">
        <v>804</v>
      </c>
      <c r="B41" s="1418">
        <v>2</v>
      </c>
      <c r="C41" s="390" t="s">
        <v>90</v>
      </c>
      <c r="D41" s="390">
        <v>0.15</v>
      </c>
      <c r="E41" s="390">
        <v>0.25</v>
      </c>
      <c r="F41" s="390">
        <v>0.3</v>
      </c>
      <c r="G41" s="390">
        <v>0.1</v>
      </c>
      <c r="H41" s="390">
        <v>0.04</v>
      </c>
      <c r="I41" s="390">
        <v>0.04</v>
      </c>
      <c r="J41" s="390">
        <v>0.03</v>
      </c>
      <c r="K41" s="390">
        <v>0.03</v>
      </c>
      <c r="L41" s="390">
        <v>0.03</v>
      </c>
      <c r="M41" s="390">
        <v>0.03</v>
      </c>
      <c r="N41" s="390"/>
      <c r="O41" s="390"/>
      <c r="P41" s="390">
        <v>1</v>
      </c>
      <c r="Q41" s="412"/>
    </row>
    <row r="42" spans="1:17" ht="316.5" x14ac:dyDescent="0.25">
      <c r="A42" s="1429"/>
      <c r="B42" s="1418"/>
      <c r="C42" s="389" t="s">
        <v>91</v>
      </c>
      <c r="D42" s="394">
        <v>0.03</v>
      </c>
      <c r="E42" s="394">
        <v>0.03</v>
      </c>
      <c r="F42" s="394">
        <v>0.08</v>
      </c>
      <c r="G42" s="394">
        <v>0.02</v>
      </c>
      <c r="H42" s="394">
        <v>0</v>
      </c>
      <c r="I42" s="394">
        <v>0.04</v>
      </c>
      <c r="J42" s="394">
        <v>0.02</v>
      </c>
      <c r="K42" s="394">
        <v>0.01</v>
      </c>
      <c r="L42" s="394">
        <v>0.01</v>
      </c>
      <c r="M42" s="394"/>
      <c r="N42" s="394"/>
      <c r="O42" s="394"/>
      <c r="P42" s="395">
        <v>0.24000000000000002</v>
      </c>
      <c r="Q42" s="413" t="s">
        <v>805</v>
      </c>
    </row>
    <row r="43" spans="1:17" ht="31.5" x14ac:dyDescent="0.25">
      <c r="A43" s="1428" t="s">
        <v>806</v>
      </c>
      <c r="B43" s="1418">
        <v>2</v>
      </c>
      <c r="C43" s="390" t="s">
        <v>90</v>
      </c>
      <c r="D43" s="390">
        <v>0.25</v>
      </c>
      <c r="E43" s="390"/>
      <c r="F43" s="390"/>
      <c r="G43" s="390">
        <v>0.25</v>
      </c>
      <c r="H43" s="390"/>
      <c r="I43" s="390"/>
      <c r="J43" s="390"/>
      <c r="K43" s="390">
        <v>0.25</v>
      </c>
      <c r="L43" s="390"/>
      <c r="M43" s="390"/>
      <c r="N43" s="390"/>
      <c r="O43" s="390">
        <v>0.25</v>
      </c>
      <c r="P43" s="390">
        <v>1</v>
      </c>
      <c r="Q43" s="412"/>
    </row>
    <row r="44" spans="1:17" ht="409.5" x14ac:dyDescent="0.25">
      <c r="A44" s="1429"/>
      <c r="B44" s="1418"/>
      <c r="C44" s="389" t="s">
        <v>91</v>
      </c>
      <c r="D44" s="394">
        <v>0.25</v>
      </c>
      <c r="E44" s="394">
        <v>0.03</v>
      </c>
      <c r="F44" s="394">
        <v>0.02</v>
      </c>
      <c r="G44" s="394">
        <v>0.01</v>
      </c>
      <c r="H44" s="394">
        <v>0</v>
      </c>
      <c r="I44" s="394">
        <v>0.05</v>
      </c>
      <c r="J44" s="394">
        <v>0</v>
      </c>
      <c r="K44" s="394">
        <v>0</v>
      </c>
      <c r="L44" s="394">
        <v>0.01</v>
      </c>
      <c r="M44" s="394"/>
      <c r="N44" s="394"/>
      <c r="O44" s="394"/>
      <c r="P44" s="395">
        <v>0.37000000000000005</v>
      </c>
      <c r="Q44" s="413" t="s">
        <v>807</v>
      </c>
    </row>
    <row r="45" spans="1:17" ht="31.5" x14ac:dyDescent="0.25">
      <c r="A45" s="1416" t="s">
        <v>808</v>
      </c>
      <c r="B45" s="1418">
        <v>4</v>
      </c>
      <c r="C45" s="390" t="s">
        <v>90</v>
      </c>
      <c r="D45" s="390">
        <v>0.1</v>
      </c>
      <c r="E45" s="390">
        <v>0.1</v>
      </c>
      <c r="F45" s="390">
        <v>0.1</v>
      </c>
      <c r="G45" s="390">
        <v>0.1</v>
      </c>
      <c r="H45" s="390">
        <v>0.1</v>
      </c>
      <c r="I45" s="390">
        <v>0.1</v>
      </c>
      <c r="J45" s="390">
        <v>0.1</v>
      </c>
      <c r="K45" s="390">
        <v>0.1</v>
      </c>
      <c r="L45" s="390">
        <v>0.05</v>
      </c>
      <c r="M45" s="390">
        <v>0.05</v>
      </c>
      <c r="N45" s="390">
        <v>0.05</v>
      </c>
      <c r="O45" s="390">
        <v>0.05</v>
      </c>
      <c r="P45" s="390">
        <v>1</v>
      </c>
      <c r="Q45" s="412"/>
    </row>
    <row r="46" spans="1:17" x14ac:dyDescent="0.25">
      <c r="A46" s="1426"/>
      <c r="B46" s="1418"/>
      <c r="C46" s="1437" t="s">
        <v>91</v>
      </c>
      <c r="D46" s="1414">
        <v>0.1</v>
      </c>
      <c r="E46" s="1414">
        <v>0.1</v>
      </c>
      <c r="F46" s="1414">
        <v>0.1</v>
      </c>
      <c r="G46" s="1414">
        <v>0.05</v>
      </c>
      <c r="H46" s="1414">
        <v>0.05</v>
      </c>
      <c r="I46" s="1441">
        <v>0.05</v>
      </c>
      <c r="J46" s="1441">
        <v>0.05</v>
      </c>
      <c r="K46" s="1441">
        <v>0.1</v>
      </c>
      <c r="L46" s="1441"/>
      <c r="M46" s="1441"/>
      <c r="N46" s="1441"/>
      <c r="O46" s="1441"/>
      <c r="P46" s="1414">
        <v>0.6</v>
      </c>
      <c r="Q46" s="1439" t="s">
        <v>809</v>
      </c>
    </row>
    <row r="47" spans="1:17" x14ac:dyDescent="0.25">
      <c r="A47" s="1417"/>
      <c r="B47" s="1418"/>
      <c r="C47" s="1438"/>
      <c r="D47" s="1415"/>
      <c r="E47" s="1415"/>
      <c r="F47" s="1415"/>
      <c r="G47" s="1415"/>
      <c r="H47" s="1415"/>
      <c r="I47" s="1442"/>
      <c r="J47" s="1442"/>
      <c r="K47" s="1442"/>
      <c r="L47" s="1442"/>
      <c r="M47" s="1442"/>
      <c r="N47" s="1442"/>
      <c r="O47" s="1442"/>
      <c r="P47" s="1415"/>
      <c r="Q47" s="1440"/>
    </row>
    <row r="48" spans="1:17" ht="31.5" x14ac:dyDescent="0.25">
      <c r="A48" s="1432" t="s">
        <v>810</v>
      </c>
      <c r="B48" s="1430">
        <v>2</v>
      </c>
      <c r="C48" s="390" t="s">
        <v>90</v>
      </c>
      <c r="D48" s="390">
        <v>0.15</v>
      </c>
      <c r="E48" s="390">
        <v>0.1</v>
      </c>
      <c r="F48" s="390">
        <v>0.1</v>
      </c>
      <c r="G48" s="390">
        <v>0.05</v>
      </c>
      <c r="H48" s="390">
        <v>0.05</v>
      </c>
      <c r="I48" s="390">
        <v>0.05</v>
      </c>
      <c r="J48" s="390">
        <v>0.1</v>
      </c>
      <c r="K48" s="390">
        <v>0.1</v>
      </c>
      <c r="L48" s="390">
        <v>0.1</v>
      </c>
      <c r="M48" s="390">
        <v>0.1</v>
      </c>
      <c r="N48" s="390">
        <v>0.05</v>
      </c>
      <c r="O48" s="390">
        <v>0.05</v>
      </c>
      <c r="P48" s="390">
        <v>1</v>
      </c>
      <c r="Q48" s="412"/>
    </row>
    <row r="49" spans="1:17" ht="30" x14ac:dyDescent="0.25">
      <c r="A49" s="1433"/>
      <c r="B49" s="1431"/>
      <c r="C49" s="389" t="s">
        <v>91</v>
      </c>
      <c r="D49" s="394">
        <v>0.15</v>
      </c>
      <c r="E49" s="394">
        <v>0</v>
      </c>
      <c r="F49" s="394">
        <v>0.1</v>
      </c>
      <c r="G49" s="394">
        <v>0.05</v>
      </c>
      <c r="H49" s="394">
        <v>0.05</v>
      </c>
      <c r="I49" s="394">
        <v>0.05</v>
      </c>
      <c r="J49" s="394">
        <v>0</v>
      </c>
      <c r="K49" s="394"/>
      <c r="L49" s="394"/>
      <c r="M49" s="394"/>
      <c r="N49" s="394"/>
      <c r="O49" s="394"/>
      <c r="P49" s="395">
        <v>0.39999999999999997</v>
      </c>
      <c r="Q49" s="413" t="s">
        <v>811</v>
      </c>
    </row>
    <row r="50" spans="1:17" ht="31.5" x14ac:dyDescent="0.25">
      <c r="A50" s="1427" t="s">
        <v>812</v>
      </c>
      <c r="B50" s="1418">
        <v>4</v>
      </c>
      <c r="C50" s="390" t="s">
        <v>90</v>
      </c>
      <c r="D50" s="390">
        <v>0.09</v>
      </c>
      <c r="E50" s="390">
        <v>0.09</v>
      </c>
      <c r="F50" s="390">
        <v>0.09</v>
      </c>
      <c r="G50" s="390">
        <v>0.09</v>
      </c>
      <c r="H50" s="390">
        <v>0.09</v>
      </c>
      <c r="I50" s="390">
        <v>0.09</v>
      </c>
      <c r="J50" s="390">
        <v>0.09</v>
      </c>
      <c r="K50" s="390">
        <v>0.09</v>
      </c>
      <c r="L50" s="390">
        <v>0.09</v>
      </c>
      <c r="M50" s="390">
        <v>0.09</v>
      </c>
      <c r="N50" s="390">
        <v>0.05</v>
      </c>
      <c r="O50" s="390">
        <v>0.05</v>
      </c>
      <c r="P50" s="390">
        <v>0.99999999999999989</v>
      </c>
      <c r="Q50" s="412"/>
    </row>
    <row r="51" spans="1:17" ht="409.5" x14ac:dyDescent="0.25">
      <c r="A51" s="1427"/>
      <c r="B51" s="1418"/>
      <c r="C51" s="389" t="s">
        <v>91</v>
      </c>
      <c r="D51" s="394">
        <v>0.09</v>
      </c>
      <c r="E51" s="394">
        <v>0.09</v>
      </c>
      <c r="F51" s="394">
        <v>0.09</v>
      </c>
      <c r="G51" s="394">
        <v>0.09</v>
      </c>
      <c r="H51" s="394">
        <v>0.09</v>
      </c>
      <c r="I51" s="394">
        <v>0.09</v>
      </c>
      <c r="J51" s="394">
        <v>0.09</v>
      </c>
      <c r="K51" s="394">
        <v>0.09</v>
      </c>
      <c r="L51" s="394"/>
      <c r="M51" s="394"/>
      <c r="N51" s="394"/>
      <c r="O51" s="394"/>
      <c r="P51" s="395">
        <v>0.71999999999999986</v>
      </c>
      <c r="Q51" s="413" t="s">
        <v>813</v>
      </c>
    </row>
    <row r="52" spans="1:17" ht="31.5" x14ac:dyDescent="0.25">
      <c r="A52" s="1424" t="s">
        <v>814</v>
      </c>
      <c r="B52" s="1430">
        <v>10</v>
      </c>
      <c r="C52" s="390" t="s">
        <v>90</v>
      </c>
      <c r="D52" s="390">
        <v>0.09</v>
      </c>
      <c r="E52" s="390">
        <v>0.09</v>
      </c>
      <c r="F52" s="390">
        <v>0.09</v>
      </c>
      <c r="G52" s="390">
        <v>0.09</v>
      </c>
      <c r="H52" s="390">
        <v>0.09</v>
      </c>
      <c r="I52" s="390">
        <v>0.09</v>
      </c>
      <c r="J52" s="390">
        <v>0.09</v>
      </c>
      <c r="K52" s="390">
        <v>0.09</v>
      </c>
      <c r="L52" s="390">
        <v>0.09</v>
      </c>
      <c r="M52" s="390">
        <v>0.09</v>
      </c>
      <c r="N52" s="390">
        <v>0.05</v>
      </c>
      <c r="O52" s="390">
        <v>0.05</v>
      </c>
      <c r="P52" s="390">
        <v>0.99999999999999989</v>
      </c>
      <c r="Q52" s="412"/>
    </row>
    <row r="53" spans="1:17" ht="215.25" x14ac:dyDescent="0.25">
      <c r="A53" s="1425"/>
      <c r="B53" s="1431"/>
      <c r="C53" s="389" t="s">
        <v>91</v>
      </c>
      <c r="D53" s="394">
        <v>0.09</v>
      </c>
      <c r="E53" s="394">
        <v>0.09</v>
      </c>
      <c r="F53" s="394">
        <v>0.09</v>
      </c>
      <c r="G53" s="394">
        <v>0.09</v>
      </c>
      <c r="H53" s="394">
        <v>0.09</v>
      </c>
      <c r="I53" s="394">
        <v>0.09</v>
      </c>
      <c r="J53" s="394">
        <v>0.09</v>
      </c>
      <c r="K53" s="394">
        <v>0.09</v>
      </c>
      <c r="L53" s="394">
        <v>0.09</v>
      </c>
      <c r="M53" s="394"/>
      <c r="N53" s="394"/>
      <c r="O53" s="394"/>
      <c r="P53" s="395">
        <v>0.80999999999999983</v>
      </c>
      <c r="Q53" s="413" t="s">
        <v>815</v>
      </c>
    </row>
    <row r="54" spans="1:17" ht="31.5" x14ac:dyDescent="0.25">
      <c r="A54" s="1416" t="s">
        <v>816</v>
      </c>
      <c r="B54" s="1418">
        <v>6</v>
      </c>
      <c r="C54" s="390" t="s">
        <v>90</v>
      </c>
      <c r="D54" s="390"/>
      <c r="E54" s="390"/>
      <c r="F54" s="390"/>
      <c r="G54" s="390">
        <v>0.05</v>
      </c>
      <c r="H54" s="390">
        <v>0.05</v>
      </c>
      <c r="I54" s="390">
        <v>0.1</v>
      </c>
      <c r="J54" s="390">
        <v>0.1</v>
      </c>
      <c r="K54" s="390">
        <v>0.1</v>
      </c>
      <c r="L54" s="390">
        <v>0.1</v>
      </c>
      <c r="M54" s="390">
        <v>0.2</v>
      </c>
      <c r="N54" s="390">
        <v>0.2</v>
      </c>
      <c r="O54" s="390">
        <v>0.1</v>
      </c>
      <c r="P54" s="390">
        <v>0.99999999999999989</v>
      </c>
      <c r="Q54" s="412"/>
    </row>
    <row r="55" spans="1:17" ht="115.5" x14ac:dyDescent="0.25">
      <c r="A55" s="1417"/>
      <c r="B55" s="1418"/>
      <c r="C55" s="389" t="s">
        <v>91</v>
      </c>
      <c r="D55" s="394"/>
      <c r="E55" s="394"/>
      <c r="F55" s="394"/>
      <c r="G55" s="394"/>
      <c r="H55" s="394"/>
      <c r="I55" s="394"/>
      <c r="J55" s="394"/>
      <c r="K55" s="394"/>
      <c r="L55" s="394"/>
      <c r="M55" s="394"/>
      <c r="N55" s="394"/>
      <c r="O55" s="394"/>
      <c r="P55" s="395">
        <v>0</v>
      </c>
      <c r="Q55" s="414" t="s">
        <v>817</v>
      </c>
    </row>
    <row r="56" spans="1:17" ht="31.5" x14ac:dyDescent="0.25">
      <c r="A56" s="1428" t="s">
        <v>818</v>
      </c>
      <c r="B56" s="1418">
        <v>8</v>
      </c>
      <c r="C56" s="390" t="s">
        <v>90</v>
      </c>
      <c r="D56" s="390">
        <v>0.15</v>
      </c>
      <c r="E56" s="390">
        <v>0.25</v>
      </c>
      <c r="F56" s="390">
        <v>0.2</v>
      </c>
      <c r="G56" s="390"/>
      <c r="H56" s="390"/>
      <c r="I56" s="390"/>
      <c r="J56" s="390"/>
      <c r="K56" s="390">
        <v>0.2</v>
      </c>
      <c r="L56" s="390">
        <v>0.2</v>
      </c>
      <c r="M56" s="390"/>
      <c r="N56" s="390"/>
      <c r="O56" s="390"/>
      <c r="P56" s="390">
        <v>1</v>
      </c>
      <c r="Q56" s="412"/>
    </row>
    <row r="57" spans="1:17" ht="409.5" x14ac:dyDescent="0.25">
      <c r="A57" s="1429"/>
      <c r="B57" s="1418"/>
      <c r="C57" s="389" t="s">
        <v>91</v>
      </c>
      <c r="D57" s="394">
        <v>0.15</v>
      </c>
      <c r="E57" s="394">
        <v>0.35</v>
      </c>
      <c r="F57" s="394">
        <v>0.2</v>
      </c>
      <c r="G57" s="394">
        <v>0.05</v>
      </c>
      <c r="H57" s="394">
        <v>0.03</v>
      </c>
      <c r="I57" s="394">
        <v>0.03</v>
      </c>
      <c r="J57" s="394">
        <v>0.03</v>
      </c>
      <c r="K57" s="394">
        <v>0.1</v>
      </c>
      <c r="L57" s="394"/>
      <c r="M57" s="394"/>
      <c r="N57" s="394"/>
      <c r="O57" s="394"/>
      <c r="P57" s="395">
        <v>0.94000000000000006</v>
      </c>
      <c r="Q57" s="413" t="s">
        <v>819</v>
      </c>
    </row>
    <row r="58" spans="1:17" ht="31.5" x14ac:dyDescent="0.25">
      <c r="A58" s="1434" t="s">
        <v>820</v>
      </c>
      <c r="B58" s="1418">
        <v>2</v>
      </c>
      <c r="C58" s="390" t="s">
        <v>90</v>
      </c>
      <c r="D58" s="390">
        <v>0.25</v>
      </c>
      <c r="E58" s="390"/>
      <c r="F58" s="390">
        <v>0.25</v>
      </c>
      <c r="G58" s="390"/>
      <c r="H58" s="390">
        <v>0.25</v>
      </c>
      <c r="I58" s="390">
        <v>0.25</v>
      </c>
      <c r="J58" s="390"/>
      <c r="K58" s="390"/>
      <c r="L58" s="390"/>
      <c r="M58" s="390"/>
      <c r="N58" s="390"/>
      <c r="O58" s="390"/>
      <c r="P58" s="390">
        <v>1</v>
      </c>
      <c r="Q58" s="412"/>
    </row>
    <row r="59" spans="1:17" ht="30" x14ac:dyDescent="0.25">
      <c r="A59" s="1435"/>
      <c r="B59" s="1418"/>
      <c r="C59" s="389" t="s">
        <v>91</v>
      </c>
      <c r="D59" s="394"/>
      <c r="E59" s="394">
        <v>0.05</v>
      </c>
      <c r="F59" s="394">
        <v>0</v>
      </c>
      <c r="G59" s="394">
        <v>0.95</v>
      </c>
      <c r="H59" s="394"/>
      <c r="I59" s="394"/>
      <c r="J59" s="394"/>
      <c r="K59" s="394"/>
      <c r="L59" s="394"/>
      <c r="M59" s="394"/>
      <c r="N59" s="394"/>
      <c r="O59" s="394"/>
      <c r="P59" s="395">
        <v>1</v>
      </c>
      <c r="Q59" s="413" t="s">
        <v>821</v>
      </c>
    </row>
    <row r="60" spans="1:17" ht="31.5" x14ac:dyDescent="0.25">
      <c r="A60" s="1416" t="s">
        <v>822</v>
      </c>
      <c r="B60" s="1430">
        <v>4</v>
      </c>
      <c r="C60" s="390" t="s">
        <v>90</v>
      </c>
      <c r="D60" s="390"/>
      <c r="E60" s="390"/>
      <c r="F60" s="390"/>
      <c r="G60" s="390"/>
      <c r="H60" s="390"/>
      <c r="I60" s="390"/>
      <c r="J60" s="390"/>
      <c r="K60" s="390"/>
      <c r="L60" s="390"/>
      <c r="M60" s="390"/>
      <c r="N60" s="390">
        <v>1</v>
      </c>
      <c r="O60" s="390"/>
      <c r="P60" s="390">
        <v>1</v>
      </c>
      <c r="Q60" s="412"/>
    </row>
    <row r="61" spans="1:17" ht="272.25" x14ac:dyDescent="0.25">
      <c r="A61" s="1417"/>
      <c r="B61" s="1431"/>
      <c r="C61" s="389" t="s">
        <v>91</v>
      </c>
      <c r="D61" s="394"/>
      <c r="E61" s="394"/>
      <c r="F61" s="394"/>
      <c r="G61" s="394">
        <v>0.5</v>
      </c>
      <c r="H61" s="394"/>
      <c r="I61" s="394"/>
      <c r="J61" s="394"/>
      <c r="K61" s="394">
        <v>0.47</v>
      </c>
      <c r="L61" s="394">
        <v>0.03</v>
      </c>
      <c r="M61" s="394"/>
      <c r="N61" s="394"/>
      <c r="O61" s="394"/>
      <c r="P61" s="395">
        <v>1</v>
      </c>
      <c r="Q61" s="413" t="s">
        <v>823</v>
      </c>
    </row>
    <row r="62" spans="1:17" ht="31.5" x14ac:dyDescent="0.25">
      <c r="A62" s="1428" t="s">
        <v>824</v>
      </c>
      <c r="B62" s="1418">
        <v>7</v>
      </c>
      <c r="C62" s="390" t="s">
        <v>90</v>
      </c>
      <c r="D62" s="390">
        <v>0.25</v>
      </c>
      <c r="E62" s="390">
        <v>0.25</v>
      </c>
      <c r="F62" s="390">
        <v>0.05</v>
      </c>
      <c r="G62" s="390">
        <v>0.05</v>
      </c>
      <c r="H62" s="390">
        <v>0.05</v>
      </c>
      <c r="I62" s="390">
        <v>0.05</v>
      </c>
      <c r="J62" s="390">
        <v>0.05</v>
      </c>
      <c r="K62" s="390">
        <v>0.05</v>
      </c>
      <c r="L62" s="390">
        <v>0.05</v>
      </c>
      <c r="M62" s="390">
        <v>0.05</v>
      </c>
      <c r="N62" s="390">
        <v>0.05</v>
      </c>
      <c r="O62" s="390">
        <v>0.05</v>
      </c>
      <c r="P62" s="390">
        <v>1.0000000000000004</v>
      </c>
      <c r="Q62" s="412"/>
    </row>
    <row r="63" spans="1:17" ht="409.5" x14ac:dyDescent="0.25">
      <c r="A63" s="1429"/>
      <c r="B63" s="1418"/>
      <c r="C63" s="389" t="s">
        <v>91</v>
      </c>
      <c r="D63" s="394">
        <v>0.25</v>
      </c>
      <c r="E63" s="394">
        <v>0.25</v>
      </c>
      <c r="F63" s="394">
        <v>0.28000000000000003</v>
      </c>
      <c r="G63" s="394">
        <v>0.15</v>
      </c>
      <c r="H63" s="394">
        <v>0.02</v>
      </c>
      <c r="I63" s="394"/>
      <c r="J63" s="394">
        <v>0.04</v>
      </c>
      <c r="K63" s="415">
        <v>2E-3</v>
      </c>
      <c r="L63" s="394"/>
      <c r="M63" s="394"/>
      <c r="N63" s="394"/>
      <c r="O63" s="394"/>
      <c r="P63" s="395">
        <v>0.9920000000000001</v>
      </c>
      <c r="Q63" s="414" t="s">
        <v>825</v>
      </c>
    </row>
    <row r="64" spans="1:17" ht="31.5" x14ac:dyDescent="0.25">
      <c r="A64" s="1424" t="s">
        <v>826</v>
      </c>
      <c r="B64" s="1418">
        <v>7</v>
      </c>
      <c r="C64" s="390" t="s">
        <v>90</v>
      </c>
      <c r="D64" s="390">
        <v>0.12</v>
      </c>
      <c r="E64" s="390">
        <v>0.12</v>
      </c>
      <c r="F64" s="390">
        <v>0.12</v>
      </c>
      <c r="G64" s="390">
        <v>0.12</v>
      </c>
      <c r="H64" s="390">
        <v>0.1</v>
      </c>
      <c r="I64" s="390">
        <v>0.1</v>
      </c>
      <c r="J64" s="390">
        <v>0.1</v>
      </c>
      <c r="K64" s="390">
        <v>0.1</v>
      </c>
      <c r="L64" s="390">
        <v>0.04</v>
      </c>
      <c r="M64" s="390">
        <v>0.04</v>
      </c>
      <c r="N64" s="390">
        <v>0.03</v>
      </c>
      <c r="O64" s="390">
        <v>0.01</v>
      </c>
      <c r="P64" s="390">
        <v>1</v>
      </c>
      <c r="Q64" s="412"/>
    </row>
    <row r="65" spans="1:17" ht="286.5" x14ac:dyDescent="0.25">
      <c r="A65" s="1425"/>
      <c r="B65" s="1418"/>
      <c r="C65" s="389" t="s">
        <v>91</v>
      </c>
      <c r="D65" s="394">
        <v>0.12</v>
      </c>
      <c r="E65" s="394">
        <v>0.12</v>
      </c>
      <c r="F65" s="394">
        <v>0.12</v>
      </c>
      <c r="G65" s="394">
        <v>0.2</v>
      </c>
      <c r="H65" s="394">
        <v>0.1</v>
      </c>
      <c r="I65" s="394">
        <v>0.1</v>
      </c>
      <c r="J65" s="394">
        <v>0.13</v>
      </c>
      <c r="K65" s="394">
        <v>0.03</v>
      </c>
      <c r="L65" s="394"/>
      <c r="M65" s="394"/>
      <c r="N65" s="394"/>
      <c r="O65" s="394"/>
      <c r="P65" s="395">
        <v>0.92</v>
      </c>
      <c r="Q65" s="413" t="s">
        <v>827</v>
      </c>
    </row>
    <row r="66" spans="1:17" ht="31.5" x14ac:dyDescent="0.25">
      <c r="A66" s="1416" t="s">
        <v>828</v>
      </c>
      <c r="B66" s="1430">
        <v>2</v>
      </c>
      <c r="C66" s="390" t="s">
        <v>90</v>
      </c>
      <c r="D66" s="390">
        <v>0.09</v>
      </c>
      <c r="E66" s="390">
        <v>0.09</v>
      </c>
      <c r="F66" s="390">
        <v>0.09</v>
      </c>
      <c r="G66" s="390">
        <v>0.09</v>
      </c>
      <c r="H66" s="390">
        <v>0.08</v>
      </c>
      <c r="I66" s="390">
        <v>0.08</v>
      </c>
      <c r="J66" s="390">
        <v>0.08</v>
      </c>
      <c r="K66" s="390">
        <v>0.08</v>
      </c>
      <c r="L66" s="390">
        <v>0.08</v>
      </c>
      <c r="M66" s="390">
        <v>0.08</v>
      </c>
      <c r="N66" s="390">
        <v>0.08</v>
      </c>
      <c r="O66" s="390">
        <v>0.08</v>
      </c>
      <c r="P66" s="390">
        <v>0.99999999999999978</v>
      </c>
      <c r="Q66" s="412"/>
    </row>
    <row r="67" spans="1:17" ht="101.25" x14ac:dyDescent="0.25">
      <c r="A67" s="1417"/>
      <c r="B67" s="1431"/>
      <c r="C67" s="389" t="s">
        <v>91</v>
      </c>
      <c r="D67" s="394">
        <v>0.09</v>
      </c>
      <c r="E67" s="394">
        <v>0.09</v>
      </c>
      <c r="F67" s="394">
        <v>0.09</v>
      </c>
      <c r="G67" s="394">
        <v>0.09</v>
      </c>
      <c r="H67" s="394">
        <v>0.08</v>
      </c>
      <c r="I67" s="394">
        <v>0.08</v>
      </c>
      <c r="J67" s="394">
        <v>0.08</v>
      </c>
      <c r="K67" s="394">
        <v>0.08</v>
      </c>
      <c r="L67" s="394"/>
      <c r="M67" s="394"/>
      <c r="N67" s="394"/>
      <c r="O67" s="394"/>
      <c r="P67" s="395">
        <v>0.67999999999999994</v>
      </c>
      <c r="Q67" s="413" t="s">
        <v>829</v>
      </c>
    </row>
    <row r="68" spans="1:17" ht="31.5" x14ac:dyDescent="0.25">
      <c r="A68" s="1416" t="s">
        <v>830</v>
      </c>
      <c r="B68" s="1430">
        <v>3</v>
      </c>
      <c r="C68" s="390" t="s">
        <v>90</v>
      </c>
      <c r="D68" s="390">
        <v>0.2</v>
      </c>
      <c r="E68" s="390">
        <v>0.08</v>
      </c>
      <c r="F68" s="390">
        <v>0.08</v>
      </c>
      <c r="G68" s="390">
        <v>0.08</v>
      </c>
      <c r="H68" s="390">
        <v>7.0000000000000007E-2</v>
      </c>
      <c r="I68" s="390">
        <v>7.0000000000000007E-2</v>
      </c>
      <c r="J68" s="390">
        <v>7.0000000000000007E-2</v>
      </c>
      <c r="K68" s="390">
        <v>7.0000000000000007E-2</v>
      </c>
      <c r="L68" s="390">
        <v>7.0000000000000007E-2</v>
      </c>
      <c r="M68" s="390">
        <v>7.0000000000000007E-2</v>
      </c>
      <c r="N68" s="390">
        <v>7.0000000000000007E-2</v>
      </c>
      <c r="O68" s="390">
        <v>7.0000000000000007E-2</v>
      </c>
      <c r="P68" s="390">
        <v>1.0000000000000004</v>
      </c>
      <c r="Q68" s="412"/>
    </row>
    <row r="69" spans="1:17" ht="409.5" x14ac:dyDescent="0.25">
      <c r="A69" s="1417"/>
      <c r="B69" s="1431"/>
      <c r="C69" s="389" t="s">
        <v>91</v>
      </c>
      <c r="D69" s="394">
        <v>0.2</v>
      </c>
      <c r="E69" s="394">
        <v>0.08</v>
      </c>
      <c r="F69" s="394">
        <v>0.08</v>
      </c>
      <c r="G69" s="394">
        <v>0.08</v>
      </c>
      <c r="H69" s="394">
        <v>7.0000000000000007E-2</v>
      </c>
      <c r="I69" s="394">
        <v>7.0000000000000007E-2</v>
      </c>
      <c r="J69" s="394">
        <v>0.2</v>
      </c>
      <c r="K69" s="394">
        <v>7.0000000000000007E-2</v>
      </c>
      <c r="L69" s="394"/>
      <c r="M69" s="394"/>
      <c r="N69" s="394"/>
      <c r="O69" s="394"/>
      <c r="P69" s="395">
        <v>0.85000000000000009</v>
      </c>
      <c r="Q69" s="413" t="s">
        <v>831</v>
      </c>
    </row>
    <row r="70" spans="1:17" ht="31.5" x14ac:dyDescent="0.25">
      <c r="A70" s="1416" t="s">
        <v>832</v>
      </c>
      <c r="B70" s="1430">
        <v>5</v>
      </c>
      <c r="C70" s="390" t="s">
        <v>90</v>
      </c>
      <c r="D70" s="390">
        <v>0.12</v>
      </c>
      <c r="E70" s="390">
        <v>0.12</v>
      </c>
      <c r="F70" s="390">
        <v>0.06</v>
      </c>
      <c r="G70" s="390">
        <v>0.06</v>
      </c>
      <c r="H70" s="390">
        <v>0.06</v>
      </c>
      <c r="I70" s="390">
        <v>0.06</v>
      </c>
      <c r="J70" s="390">
        <v>0.17</v>
      </c>
      <c r="K70" s="390">
        <v>7.0000000000000007E-2</v>
      </c>
      <c r="L70" s="390">
        <v>7.0000000000000007E-2</v>
      </c>
      <c r="M70" s="390">
        <v>7.0000000000000007E-2</v>
      </c>
      <c r="N70" s="390">
        <v>7.0000000000000007E-2</v>
      </c>
      <c r="O70" s="390">
        <v>7.0000000000000007E-2</v>
      </c>
      <c r="P70" s="390">
        <v>1.0000000000000002</v>
      </c>
      <c r="Q70" s="412"/>
    </row>
    <row r="71" spans="1:17" ht="409.5" x14ac:dyDescent="0.25">
      <c r="A71" s="1417"/>
      <c r="B71" s="1431"/>
      <c r="C71" s="389" t="s">
        <v>91</v>
      </c>
      <c r="D71" s="394">
        <v>0.12</v>
      </c>
      <c r="E71" s="394">
        <v>0.12</v>
      </c>
      <c r="F71" s="394">
        <v>0.06</v>
      </c>
      <c r="G71" s="394">
        <v>0.06</v>
      </c>
      <c r="H71" s="394">
        <v>0.06</v>
      </c>
      <c r="I71" s="394">
        <v>0.06</v>
      </c>
      <c r="J71" s="394">
        <v>0.25</v>
      </c>
      <c r="K71" s="394">
        <v>0.2</v>
      </c>
      <c r="L71" s="394"/>
      <c r="M71" s="394"/>
      <c r="N71" s="394"/>
      <c r="O71" s="394"/>
      <c r="P71" s="395">
        <v>0.92999999999999994</v>
      </c>
      <c r="Q71" s="413" t="s">
        <v>833</v>
      </c>
    </row>
    <row r="72" spans="1:17" ht="31.5" x14ac:dyDescent="0.25">
      <c r="A72" s="1416" t="s">
        <v>834</v>
      </c>
      <c r="B72" s="1418">
        <v>2</v>
      </c>
      <c r="C72" s="390" t="s">
        <v>90</v>
      </c>
      <c r="D72" s="390"/>
      <c r="E72" s="390"/>
      <c r="F72" s="390"/>
      <c r="G72" s="390">
        <v>0.35</v>
      </c>
      <c r="H72" s="390"/>
      <c r="I72" s="390"/>
      <c r="J72" s="390">
        <v>0.35</v>
      </c>
      <c r="K72" s="390"/>
      <c r="L72" s="390"/>
      <c r="M72" s="390">
        <v>0.3</v>
      </c>
      <c r="N72" s="390"/>
      <c r="O72" s="390"/>
      <c r="P72" s="390">
        <v>1</v>
      </c>
      <c r="Q72" s="412"/>
    </row>
    <row r="73" spans="1:17" ht="272.25" x14ac:dyDescent="0.25">
      <c r="A73" s="1417"/>
      <c r="B73" s="1418"/>
      <c r="C73" s="389" t="s">
        <v>91</v>
      </c>
      <c r="D73" s="394"/>
      <c r="E73" s="394">
        <v>0.2</v>
      </c>
      <c r="F73" s="394">
        <v>0.3</v>
      </c>
      <c r="G73" s="394">
        <v>0.2</v>
      </c>
      <c r="H73" s="394">
        <v>0.1</v>
      </c>
      <c r="I73" s="394">
        <v>0.1</v>
      </c>
      <c r="J73" s="394">
        <v>0.05</v>
      </c>
      <c r="K73" s="394">
        <v>0.02</v>
      </c>
      <c r="L73" s="394"/>
      <c r="M73" s="394"/>
      <c r="N73" s="394"/>
      <c r="O73" s="394"/>
      <c r="P73" s="395">
        <v>0.97</v>
      </c>
      <c r="Q73" s="413" t="s">
        <v>835</v>
      </c>
    </row>
    <row r="74" spans="1:17" ht="31.5" x14ac:dyDescent="0.25">
      <c r="A74" s="1436" t="s">
        <v>836</v>
      </c>
      <c r="B74" s="1418">
        <v>2</v>
      </c>
      <c r="C74" s="390" t="s">
        <v>90</v>
      </c>
      <c r="D74" s="390">
        <v>0.08</v>
      </c>
      <c r="E74" s="390">
        <v>0.08</v>
      </c>
      <c r="F74" s="390">
        <v>0.1</v>
      </c>
      <c r="G74" s="390">
        <v>0.08</v>
      </c>
      <c r="H74" s="390">
        <v>0.08</v>
      </c>
      <c r="I74" s="390">
        <v>0.1</v>
      </c>
      <c r="J74" s="390">
        <v>0.08</v>
      </c>
      <c r="K74" s="390">
        <v>0.08</v>
      </c>
      <c r="L74" s="390">
        <v>0.08</v>
      </c>
      <c r="M74" s="390">
        <v>0.08</v>
      </c>
      <c r="N74" s="390">
        <v>0.08</v>
      </c>
      <c r="O74" s="390">
        <v>0.08</v>
      </c>
      <c r="P74" s="390">
        <v>0.99999999999999978</v>
      </c>
      <c r="Q74" s="412"/>
    </row>
    <row r="75" spans="1:17" ht="243.75" x14ac:dyDescent="0.25">
      <c r="A75" s="1436"/>
      <c r="B75" s="1418"/>
      <c r="C75" s="389" t="s">
        <v>91</v>
      </c>
      <c r="D75" s="394">
        <v>0.08</v>
      </c>
      <c r="E75" s="395">
        <v>0.08</v>
      </c>
      <c r="F75" s="394">
        <v>0.1</v>
      </c>
      <c r="G75" s="394">
        <v>0.08</v>
      </c>
      <c r="H75" s="394">
        <v>0.08</v>
      </c>
      <c r="I75" s="394">
        <v>0.1</v>
      </c>
      <c r="J75" s="394">
        <v>0.08</v>
      </c>
      <c r="K75" s="394">
        <v>0.08</v>
      </c>
      <c r="L75" s="394">
        <v>0.08</v>
      </c>
      <c r="M75" s="394"/>
      <c r="N75" s="394"/>
      <c r="O75" s="394"/>
      <c r="P75" s="395">
        <v>0.7599999999999999</v>
      </c>
      <c r="Q75" s="413" t="s">
        <v>837</v>
      </c>
    </row>
  </sheetData>
  <sheetProtection password="E09B" sheet="1" objects="1" scenarios="1" selectLockedCells="1" selectUnlockedCells="1"/>
  <mergeCells count="106">
    <mergeCell ref="A37:A38"/>
    <mergeCell ref="B37:B38"/>
    <mergeCell ref="A39:A40"/>
    <mergeCell ref="B39:B40"/>
    <mergeCell ref="A41:A42"/>
    <mergeCell ref="B41:B42"/>
    <mergeCell ref="A33:A34"/>
    <mergeCell ref="B33:B34"/>
    <mergeCell ref="A43:A44"/>
    <mergeCell ref="B43:B44"/>
    <mergeCell ref="A31:A32"/>
    <mergeCell ref="B31:B32"/>
    <mergeCell ref="B28:Q28"/>
    <mergeCell ref="A20:F21"/>
    <mergeCell ref="G20:O21"/>
    <mergeCell ref="D23:O23"/>
    <mergeCell ref="A25:C25"/>
    <mergeCell ref="A26:C26"/>
    <mergeCell ref="A35:A36"/>
    <mergeCell ref="B35:B36"/>
    <mergeCell ref="C46:C47"/>
    <mergeCell ref="Q46:Q47"/>
    <mergeCell ref="J46:J47"/>
    <mergeCell ref="K46:K47"/>
    <mergeCell ref="L46:L47"/>
    <mergeCell ref="M46:M47"/>
    <mergeCell ref="N46:N47"/>
    <mergeCell ref="B64:B65"/>
    <mergeCell ref="B45:B47"/>
    <mergeCell ref="B50:B51"/>
    <mergeCell ref="B52:B53"/>
    <mergeCell ref="B56:B57"/>
    <mergeCell ref="B62:B63"/>
    <mergeCell ref="B54:B55"/>
    <mergeCell ref="B60:B61"/>
    <mergeCell ref="P46:P47"/>
    <mergeCell ref="I46:I47"/>
    <mergeCell ref="O46:O47"/>
    <mergeCell ref="H46:H47"/>
    <mergeCell ref="B48:B49"/>
    <mergeCell ref="B58:B59"/>
    <mergeCell ref="A64:A65"/>
    <mergeCell ref="A72:A73"/>
    <mergeCell ref="A45:A47"/>
    <mergeCell ref="A50:A51"/>
    <mergeCell ref="A56:A57"/>
    <mergeCell ref="A52:A53"/>
    <mergeCell ref="A62:A63"/>
    <mergeCell ref="B72:B73"/>
    <mergeCell ref="B74:B75"/>
    <mergeCell ref="B68:B69"/>
    <mergeCell ref="A60:A61"/>
    <mergeCell ref="A48:A49"/>
    <mergeCell ref="A58:A59"/>
    <mergeCell ref="A70:A71"/>
    <mergeCell ref="B70:B71"/>
    <mergeCell ref="A74:A75"/>
    <mergeCell ref="A54:A55"/>
    <mergeCell ref="A68:A69"/>
    <mergeCell ref="A66:A67"/>
    <mergeCell ref="B66:B67"/>
    <mergeCell ref="F13:G13"/>
    <mergeCell ref="H13:I13"/>
    <mergeCell ref="K13:L13"/>
    <mergeCell ref="M13:O13"/>
    <mergeCell ref="G46:G47"/>
    <mergeCell ref="F46:F47"/>
    <mergeCell ref="E46:E47"/>
    <mergeCell ref="A16:F16"/>
    <mergeCell ref="G16:O16"/>
    <mergeCell ref="A29:A30"/>
    <mergeCell ref="B29:B30"/>
    <mergeCell ref="A17:F18"/>
    <mergeCell ref="G17:O18"/>
    <mergeCell ref="A19:F19"/>
    <mergeCell ref="G19:O19"/>
    <mergeCell ref="F14:G14"/>
    <mergeCell ref="H14:I14"/>
    <mergeCell ref="K14:L14"/>
    <mergeCell ref="M14:O14"/>
    <mergeCell ref="A15:B15"/>
    <mergeCell ref="C15:G15"/>
    <mergeCell ref="H15:J15"/>
    <mergeCell ref="K15:O15"/>
    <mergeCell ref="D46:D47"/>
    <mergeCell ref="E6:H6"/>
    <mergeCell ref="E7:H7"/>
    <mergeCell ref="E8:H8"/>
    <mergeCell ref="E9:H9"/>
    <mergeCell ref="L7:N7"/>
    <mergeCell ref="L8:N8"/>
    <mergeCell ref="L9:N9"/>
    <mergeCell ref="L10:N10"/>
    <mergeCell ref="B1:O1"/>
    <mergeCell ref="A3:D10"/>
    <mergeCell ref="J3:K10"/>
    <mergeCell ref="E10:H10"/>
    <mergeCell ref="E2:H2"/>
    <mergeCell ref="L3:N3"/>
    <mergeCell ref="L4:N4"/>
    <mergeCell ref="L5:N5"/>
    <mergeCell ref="L2:N2"/>
    <mergeCell ref="E3:H3"/>
    <mergeCell ref="E4:H4"/>
    <mergeCell ref="E5:H5"/>
    <mergeCell ref="L6:N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selection activeCell="F20" sqref="F20:G20"/>
    </sheetView>
  </sheetViews>
  <sheetFormatPr baseColWidth="10" defaultRowHeight="15" x14ac:dyDescent="0.25"/>
  <sheetData>
    <row r="1" spans="1:15" ht="38.25" x14ac:dyDescent="0.25">
      <c r="A1" s="549" t="s">
        <v>245</v>
      </c>
      <c r="B1" s="1236" t="s">
        <v>1225</v>
      </c>
      <c r="C1" s="1237"/>
      <c r="D1" s="1237"/>
      <c r="E1" s="1237"/>
      <c r="F1" s="1237"/>
      <c r="G1" s="1237"/>
      <c r="H1" s="1237"/>
      <c r="I1" s="1237"/>
      <c r="J1" s="1237"/>
      <c r="K1" s="1237"/>
      <c r="L1" s="1237"/>
      <c r="M1" s="1237"/>
      <c r="N1" s="1237"/>
      <c r="O1" s="1238"/>
    </row>
    <row r="2" spans="1:15" x14ac:dyDescent="0.25">
      <c r="A2" s="549" t="s">
        <v>247</v>
      </c>
      <c r="B2" s="1454" t="s">
        <v>1226</v>
      </c>
      <c r="C2" s="1191"/>
      <c r="D2" s="1191"/>
      <c r="E2" s="1191"/>
      <c r="F2" s="1191"/>
      <c r="G2" s="1191"/>
      <c r="H2" s="1191"/>
      <c r="I2" s="1191"/>
      <c r="J2" s="1191"/>
      <c r="K2" s="1191"/>
      <c r="L2" s="1191"/>
      <c r="M2" s="1191"/>
      <c r="N2" s="1191"/>
      <c r="O2" s="1192"/>
    </row>
    <row r="3" spans="1:15" x14ac:dyDescent="0.25">
      <c r="A3" s="549" t="s">
        <v>2</v>
      </c>
      <c r="B3" s="1245" t="s">
        <v>1227</v>
      </c>
      <c r="C3" s="1246"/>
      <c r="D3" s="1246"/>
      <c r="E3" s="1246"/>
      <c r="F3" s="1246"/>
      <c r="G3" s="1246"/>
      <c r="H3" s="1246"/>
      <c r="I3" s="1246"/>
      <c r="J3" s="1246"/>
      <c r="K3" s="1246"/>
      <c r="L3" s="1246"/>
      <c r="M3" s="1246"/>
      <c r="N3" s="1246"/>
      <c r="O3" s="1247"/>
    </row>
    <row r="4" spans="1:15" x14ac:dyDescent="0.25">
      <c r="A4" s="549" t="s">
        <v>250</v>
      </c>
      <c r="B4" s="1245" t="s">
        <v>1094</v>
      </c>
      <c r="C4" s="1246"/>
      <c r="D4" s="1246"/>
      <c r="E4" s="1246"/>
      <c r="F4" s="1246"/>
      <c r="G4" s="1246"/>
      <c r="H4" s="1246"/>
      <c r="I4" s="1246"/>
      <c r="J4" s="1246"/>
      <c r="K4" s="1246"/>
      <c r="L4" s="1246"/>
      <c r="M4" s="1246"/>
      <c r="N4" s="1246"/>
      <c r="O4" s="1247"/>
    </row>
    <row r="5" spans="1:15" x14ac:dyDescent="0.25">
      <c r="A5" s="550" t="s">
        <v>5</v>
      </c>
      <c r="B5" s="1245" t="s">
        <v>251</v>
      </c>
      <c r="C5" s="1246"/>
      <c r="D5" s="1246"/>
      <c r="E5" s="1246"/>
      <c r="F5" s="1246"/>
      <c r="G5" s="1246"/>
      <c r="H5" s="1246"/>
      <c r="I5" s="1246"/>
      <c r="J5" s="1246"/>
      <c r="K5" s="1246"/>
      <c r="L5" s="1246"/>
      <c r="M5" s="1246"/>
      <c r="N5" s="1246"/>
      <c r="O5" s="1247"/>
    </row>
    <row r="6" spans="1:15" x14ac:dyDescent="0.25">
      <c r="A6" s="550" t="s">
        <v>199</v>
      </c>
      <c r="B6" s="1245" t="s">
        <v>1228</v>
      </c>
      <c r="C6" s="1246"/>
      <c r="D6" s="1246"/>
      <c r="E6" s="1246"/>
      <c r="F6" s="1246"/>
      <c r="G6" s="1246"/>
      <c r="H6" s="1246"/>
      <c r="I6" s="1246"/>
      <c r="J6" s="1246"/>
      <c r="K6" s="1246"/>
      <c r="L6" s="1246"/>
      <c r="M6" s="1246"/>
      <c r="N6" s="1246"/>
      <c r="O6" s="1247"/>
    </row>
    <row r="7" spans="1:15" x14ac:dyDescent="0.25">
      <c r="A7" s="572"/>
      <c r="B7" s="573"/>
      <c r="C7" s="573"/>
      <c r="D7" s="573"/>
      <c r="E7" s="573"/>
      <c r="F7" s="573"/>
      <c r="G7" s="573"/>
      <c r="H7" s="573"/>
      <c r="I7" s="573"/>
      <c r="J7" s="573"/>
      <c r="K7" s="573"/>
      <c r="L7" s="573"/>
      <c r="M7" s="573"/>
      <c r="N7" s="573"/>
      <c r="O7" s="573"/>
    </row>
    <row r="8" spans="1:15" x14ac:dyDescent="0.25">
      <c r="A8" s="572"/>
      <c r="B8" s="573"/>
      <c r="C8" s="573"/>
      <c r="D8" s="573"/>
      <c r="E8" s="573"/>
      <c r="F8" s="573"/>
      <c r="G8" s="573"/>
      <c r="H8" s="573"/>
      <c r="I8" s="573"/>
      <c r="J8" s="573"/>
      <c r="K8" s="573"/>
      <c r="L8" s="573"/>
      <c r="M8" s="573"/>
      <c r="N8" s="573"/>
      <c r="O8" s="573"/>
    </row>
    <row r="9" spans="1:15" x14ac:dyDescent="0.25">
      <c r="A9" s="572"/>
      <c r="B9" s="573"/>
      <c r="C9" s="573"/>
      <c r="D9" s="573"/>
      <c r="E9" s="573"/>
      <c r="F9" s="573"/>
      <c r="G9" s="573"/>
      <c r="H9" s="573"/>
      <c r="I9" s="573"/>
      <c r="J9" s="573"/>
      <c r="K9" s="573"/>
      <c r="L9" s="573"/>
      <c r="M9" s="573"/>
      <c r="N9" s="573"/>
      <c r="O9" s="573"/>
    </row>
    <row r="10" spans="1:15" x14ac:dyDescent="0.25">
      <c r="A10" s="558"/>
      <c r="B10" s="559"/>
      <c r="C10" s="560"/>
      <c r="D10" s="560"/>
      <c r="E10" s="560"/>
      <c r="F10" s="560"/>
      <c r="G10" s="560"/>
      <c r="H10" s="560"/>
      <c r="I10" s="560"/>
      <c r="J10" s="560"/>
      <c r="K10" s="560"/>
      <c r="L10" s="561"/>
      <c r="M10" s="561"/>
      <c r="N10" s="561"/>
      <c r="O10" s="558"/>
    </row>
    <row r="11" spans="1:15" x14ac:dyDescent="0.25">
      <c r="A11" s="568" t="s">
        <v>9</v>
      </c>
      <c r="B11" s="1279" t="s">
        <v>1229</v>
      </c>
      <c r="C11" s="1219"/>
      <c r="D11" s="1219"/>
      <c r="E11" s="1219"/>
      <c r="F11" s="1219"/>
      <c r="G11" s="1219"/>
      <c r="H11" s="1219"/>
      <c r="I11" s="1219"/>
      <c r="J11" s="1220"/>
      <c r="K11" s="1221" t="s">
        <v>11</v>
      </c>
      <c r="L11" s="1221"/>
      <c r="M11" s="1221"/>
      <c r="N11" s="1221"/>
      <c r="O11" s="571">
        <v>1</v>
      </c>
    </row>
    <row r="12" spans="1:15" x14ac:dyDescent="0.25">
      <c r="A12" s="564"/>
      <c r="B12" s="565"/>
      <c r="C12" s="566"/>
      <c r="D12" s="566"/>
      <c r="E12" s="566"/>
      <c r="F12" s="566"/>
      <c r="G12" s="566"/>
      <c r="H12" s="566"/>
      <c r="I12" s="566"/>
      <c r="J12" s="566"/>
      <c r="K12" s="566"/>
      <c r="L12" s="566"/>
      <c r="M12" s="566"/>
      <c r="N12" s="566"/>
      <c r="O12" s="564"/>
    </row>
    <row r="13" spans="1:15" ht="25.5" x14ac:dyDescent="0.25">
      <c r="A13" s="553" t="s">
        <v>202</v>
      </c>
      <c r="B13" s="1222"/>
      <c r="C13" s="1223"/>
      <c r="D13" s="1223"/>
      <c r="E13" s="1223"/>
      <c r="F13" s="1223"/>
      <c r="G13" s="1223"/>
      <c r="H13" s="1223"/>
      <c r="I13" s="1223"/>
      <c r="J13" s="1223"/>
      <c r="K13" s="1223"/>
      <c r="L13" s="1223"/>
      <c r="M13" s="1223"/>
      <c r="N13" s="1223"/>
      <c r="O13" s="1224"/>
    </row>
    <row r="14" spans="1:15" x14ac:dyDescent="0.25">
      <c r="A14" s="564"/>
      <c r="B14" s="565"/>
      <c r="C14" s="566"/>
      <c r="D14" s="566"/>
      <c r="E14" s="566"/>
      <c r="F14" s="566"/>
      <c r="G14" s="566"/>
      <c r="H14" s="566"/>
      <c r="I14" s="566"/>
      <c r="J14" s="566"/>
      <c r="K14" s="566"/>
      <c r="L14" s="566"/>
      <c r="M14" s="566"/>
      <c r="N14" s="566"/>
      <c r="O14" s="564"/>
    </row>
    <row r="15" spans="1:15" x14ac:dyDescent="0.25">
      <c r="A15" s="564"/>
      <c r="B15" s="565"/>
      <c r="C15" s="566"/>
      <c r="D15" s="566"/>
      <c r="E15" s="1210" t="s">
        <v>14</v>
      </c>
      <c r="F15" s="1210"/>
      <c r="G15" s="1210"/>
      <c r="H15" s="1210"/>
      <c r="I15" s="583" t="s">
        <v>15</v>
      </c>
      <c r="J15" s="566"/>
      <c r="K15" s="566"/>
      <c r="L15" s="1210" t="s">
        <v>16</v>
      </c>
      <c r="M15" s="1210"/>
      <c r="N15" s="1210"/>
      <c r="O15" s="584" t="s">
        <v>15</v>
      </c>
    </row>
    <row r="16" spans="1:15" x14ac:dyDescent="0.25">
      <c r="A16" s="1453" t="s">
        <v>17</v>
      </c>
      <c r="B16" s="1453"/>
      <c r="C16" s="1453"/>
      <c r="D16" s="1453"/>
      <c r="E16" s="1209" t="s">
        <v>1230</v>
      </c>
      <c r="F16" s="1209"/>
      <c r="G16" s="1209"/>
      <c r="H16" s="1209"/>
      <c r="I16" s="585"/>
      <c r="J16" s="1453" t="s">
        <v>19</v>
      </c>
      <c r="K16" s="1453"/>
      <c r="L16" s="1226" t="s">
        <v>1231</v>
      </c>
      <c r="M16" s="1226"/>
      <c r="N16" s="1226"/>
      <c r="O16" s="582"/>
    </row>
    <row r="17" spans="1:15" x14ac:dyDescent="0.25">
      <c r="A17" s="1453"/>
      <c r="B17" s="1453"/>
      <c r="C17" s="1453"/>
      <c r="D17" s="1453"/>
      <c r="E17" s="1209" t="s">
        <v>1232</v>
      </c>
      <c r="F17" s="1209"/>
      <c r="G17" s="1209"/>
      <c r="H17" s="1209"/>
      <c r="I17" s="585"/>
      <c r="J17" s="1453"/>
      <c r="K17" s="1453"/>
      <c r="L17" s="1226" t="s">
        <v>1233</v>
      </c>
      <c r="M17" s="1226"/>
      <c r="N17" s="1226"/>
      <c r="O17" s="582"/>
    </row>
    <row r="18" spans="1:15" x14ac:dyDescent="0.25">
      <c r="A18" s="564"/>
      <c r="B18" s="565"/>
      <c r="C18" s="566"/>
      <c r="D18" s="566"/>
      <c r="E18" s="566"/>
      <c r="F18" s="566"/>
      <c r="G18" s="566"/>
      <c r="H18" s="566"/>
      <c r="I18" s="566"/>
      <c r="J18" s="566"/>
      <c r="K18" s="566"/>
      <c r="L18" s="566"/>
      <c r="M18" s="566"/>
      <c r="N18" s="566"/>
      <c r="O18" s="564"/>
    </row>
    <row r="19" spans="1:15" ht="25.5" x14ac:dyDescent="0.25">
      <c r="A19" s="555" t="s">
        <v>48</v>
      </c>
      <c r="B19" s="555" t="s">
        <v>49</v>
      </c>
      <c r="C19" s="555" t="s">
        <v>50</v>
      </c>
      <c r="D19" s="555" t="s">
        <v>51</v>
      </c>
      <c r="E19" s="555" t="s">
        <v>52</v>
      </c>
      <c r="F19" s="1235" t="s">
        <v>53</v>
      </c>
      <c r="G19" s="1235"/>
      <c r="H19" s="1235" t="s">
        <v>54</v>
      </c>
      <c r="I19" s="1235"/>
      <c r="J19" s="555" t="s">
        <v>55</v>
      </c>
      <c r="K19" s="1235" t="s">
        <v>56</v>
      </c>
      <c r="L19" s="1235"/>
      <c r="M19" s="1196" t="s">
        <v>57</v>
      </c>
      <c r="N19" s="1197"/>
      <c r="O19" s="1198"/>
    </row>
    <row r="20" spans="1:15" ht="114" x14ac:dyDescent="0.25">
      <c r="A20" s="562" t="s">
        <v>58</v>
      </c>
      <c r="B20" s="570">
        <v>0.1</v>
      </c>
      <c r="C20" s="586" t="s">
        <v>1234</v>
      </c>
      <c r="D20" s="563"/>
      <c r="E20" s="563"/>
      <c r="F20" s="1451"/>
      <c r="G20" s="1452"/>
      <c r="H20" s="1201" t="s">
        <v>1235</v>
      </c>
      <c r="I20" s="1202"/>
      <c r="J20" s="580">
        <v>1</v>
      </c>
      <c r="K20" s="1232" t="s">
        <v>139</v>
      </c>
      <c r="L20" s="1232"/>
      <c r="M20" s="1226" t="s">
        <v>1236</v>
      </c>
      <c r="N20" s="1226"/>
      <c r="O20" s="1226"/>
    </row>
    <row r="21" spans="1:15" x14ac:dyDescent="0.25">
      <c r="A21" s="1188" t="s">
        <v>67</v>
      </c>
      <c r="B21" s="1189"/>
      <c r="C21" s="1185" t="s">
        <v>1237</v>
      </c>
      <c r="D21" s="1186"/>
      <c r="E21" s="1186"/>
      <c r="F21" s="1186"/>
      <c r="G21" s="1187"/>
      <c r="H21" s="1193" t="s">
        <v>69</v>
      </c>
      <c r="I21" s="1233"/>
      <c r="J21" s="1234"/>
      <c r="K21" s="1190" t="s">
        <v>1238</v>
      </c>
      <c r="L21" s="1191"/>
      <c r="M21" s="1191"/>
      <c r="N21" s="1191"/>
      <c r="O21" s="1192"/>
    </row>
    <row r="22" spans="1:15" x14ac:dyDescent="0.25">
      <c r="A22" s="1162" t="s">
        <v>71</v>
      </c>
      <c r="B22" s="1163"/>
      <c r="C22" s="1163"/>
      <c r="D22" s="1163"/>
      <c r="E22" s="1163"/>
      <c r="F22" s="1164"/>
      <c r="G22" s="1227" t="s">
        <v>72</v>
      </c>
      <c r="H22" s="1227"/>
      <c r="I22" s="1227"/>
      <c r="J22" s="1227"/>
      <c r="K22" s="1227"/>
      <c r="L22" s="1227"/>
      <c r="M22" s="1227"/>
      <c r="N22" s="1227"/>
      <c r="O22" s="1227"/>
    </row>
    <row r="23" spans="1:15" x14ac:dyDescent="0.25">
      <c r="A23" s="1228" t="s">
        <v>1239</v>
      </c>
      <c r="B23" s="1229"/>
      <c r="C23" s="1229"/>
      <c r="D23" s="1229"/>
      <c r="E23" s="1229"/>
      <c r="F23" s="1229"/>
      <c r="G23" s="1230" t="s">
        <v>1240</v>
      </c>
      <c r="H23" s="1230"/>
      <c r="I23" s="1230"/>
      <c r="J23" s="1230"/>
      <c r="K23" s="1230"/>
      <c r="L23" s="1230"/>
      <c r="M23" s="1230"/>
      <c r="N23" s="1230"/>
      <c r="O23" s="1230"/>
    </row>
    <row r="24" spans="1:15" x14ac:dyDescent="0.25">
      <c r="A24" s="1228"/>
      <c r="B24" s="1229"/>
      <c r="C24" s="1229"/>
      <c r="D24" s="1229"/>
      <c r="E24" s="1229"/>
      <c r="F24" s="1229"/>
      <c r="G24" s="1230"/>
      <c r="H24" s="1230"/>
      <c r="I24" s="1230"/>
      <c r="J24" s="1230"/>
      <c r="K24" s="1230"/>
      <c r="L24" s="1230"/>
      <c r="M24" s="1230"/>
      <c r="N24" s="1230"/>
      <c r="O24" s="1230"/>
    </row>
    <row r="25" spans="1:15" x14ac:dyDescent="0.25">
      <c r="A25" s="1182"/>
      <c r="B25" s="1183"/>
      <c r="C25" s="1183"/>
      <c r="D25" s="1183"/>
      <c r="E25" s="1183"/>
      <c r="F25" s="1183"/>
      <c r="G25" s="1230"/>
      <c r="H25" s="1230"/>
      <c r="I25" s="1230"/>
      <c r="J25" s="1230"/>
      <c r="K25" s="1230"/>
      <c r="L25" s="1230"/>
      <c r="M25" s="1230"/>
      <c r="N25" s="1230"/>
      <c r="O25" s="1230"/>
    </row>
    <row r="26" spans="1:15" x14ac:dyDescent="0.25">
      <c r="A26" s="1162" t="s">
        <v>75</v>
      </c>
      <c r="B26" s="1163"/>
      <c r="C26" s="1163"/>
      <c r="D26" s="1163"/>
      <c r="E26" s="1163"/>
      <c r="F26" s="1163"/>
      <c r="G26" s="1227" t="s">
        <v>76</v>
      </c>
      <c r="H26" s="1227"/>
      <c r="I26" s="1227"/>
      <c r="J26" s="1227"/>
      <c r="K26" s="1227"/>
      <c r="L26" s="1227"/>
      <c r="M26" s="1227"/>
      <c r="N26" s="1227"/>
      <c r="O26" s="1227"/>
    </row>
    <row r="27" spans="1:15" x14ac:dyDescent="0.25">
      <c r="A27" s="1208" t="s">
        <v>1236</v>
      </c>
      <c r="B27" s="1208"/>
      <c r="C27" s="1208"/>
      <c r="D27" s="1208"/>
      <c r="E27" s="1208"/>
      <c r="F27" s="1208"/>
      <c r="G27" s="1208" t="s">
        <v>1236</v>
      </c>
      <c r="H27" s="1208"/>
      <c r="I27" s="1208"/>
      <c r="J27" s="1208"/>
      <c r="K27" s="1208"/>
      <c r="L27" s="1208"/>
      <c r="M27" s="1208"/>
      <c r="N27" s="1208"/>
      <c r="O27" s="1208"/>
    </row>
    <row r="28" spans="1:15" x14ac:dyDescent="0.25">
      <c r="A28" s="1208"/>
      <c r="B28" s="1208"/>
      <c r="C28" s="1208"/>
      <c r="D28" s="1208"/>
      <c r="E28" s="1208"/>
      <c r="F28" s="1208"/>
      <c r="G28" s="1208"/>
      <c r="H28" s="1208"/>
      <c r="I28" s="1208"/>
      <c r="J28" s="1208"/>
      <c r="K28" s="1208"/>
      <c r="L28" s="1208"/>
      <c r="M28" s="1208"/>
      <c r="N28" s="1208"/>
      <c r="O28" s="1208"/>
    </row>
    <row r="29" spans="1:15" x14ac:dyDescent="0.25">
      <c r="A29" s="558"/>
      <c r="B29" s="559"/>
      <c r="C29" s="565"/>
      <c r="D29" s="565"/>
      <c r="E29" s="565"/>
      <c r="F29" s="565"/>
      <c r="G29" s="565"/>
      <c r="H29" s="565"/>
      <c r="I29" s="565"/>
      <c r="J29" s="565"/>
      <c r="K29" s="565"/>
      <c r="L29" s="565"/>
      <c r="M29" s="565"/>
      <c r="N29" s="565"/>
      <c r="O29" s="558"/>
    </row>
    <row r="30" spans="1:15" x14ac:dyDescent="0.25">
      <c r="A30" s="565"/>
      <c r="B30" s="565"/>
      <c r="C30" s="558"/>
      <c r="D30" s="1188" t="s">
        <v>77</v>
      </c>
      <c r="E30" s="1446"/>
      <c r="F30" s="1446"/>
      <c r="G30" s="1446"/>
      <c r="H30" s="1446"/>
      <c r="I30" s="1446"/>
      <c r="J30" s="1446"/>
      <c r="K30" s="1446"/>
      <c r="L30" s="1446"/>
      <c r="M30" s="1446"/>
      <c r="N30" s="1446"/>
      <c r="O30" s="1189"/>
    </row>
    <row r="31" spans="1:15" x14ac:dyDescent="0.25">
      <c r="A31" s="558"/>
      <c r="B31" s="559"/>
      <c r="C31" s="565"/>
      <c r="D31" s="555" t="s">
        <v>78</v>
      </c>
      <c r="E31" s="555" t="s">
        <v>79</v>
      </c>
      <c r="F31" s="555" t="s">
        <v>80</v>
      </c>
      <c r="G31" s="555" t="s">
        <v>81</v>
      </c>
      <c r="H31" s="555" t="s">
        <v>82</v>
      </c>
      <c r="I31" s="555" t="s">
        <v>83</v>
      </c>
      <c r="J31" s="555" t="s">
        <v>84</v>
      </c>
      <c r="K31" s="555" t="s">
        <v>85</v>
      </c>
      <c r="L31" s="555" t="s">
        <v>86</v>
      </c>
      <c r="M31" s="555" t="s">
        <v>87</v>
      </c>
      <c r="N31" s="555" t="s">
        <v>88</v>
      </c>
      <c r="O31" s="555" t="s">
        <v>89</v>
      </c>
    </row>
    <row r="32" spans="1:15" x14ac:dyDescent="0.25">
      <c r="A32" s="1447" t="s">
        <v>90</v>
      </c>
      <c r="B32" s="1447"/>
      <c r="C32" s="1447"/>
      <c r="D32" s="578"/>
      <c r="E32" s="578"/>
      <c r="F32" s="578"/>
      <c r="G32" s="578"/>
      <c r="H32" s="578"/>
      <c r="I32" s="578"/>
      <c r="J32" s="578"/>
      <c r="K32" s="578"/>
      <c r="L32" s="578"/>
      <c r="M32" s="578"/>
      <c r="N32" s="578"/>
      <c r="O32" s="578"/>
    </row>
    <row r="33" spans="1:15" x14ac:dyDescent="0.25">
      <c r="A33" s="1445" t="s">
        <v>91</v>
      </c>
      <c r="B33" s="1445"/>
      <c r="C33" s="1445"/>
      <c r="D33" s="579"/>
      <c r="E33" s="579"/>
      <c r="F33" s="579"/>
      <c r="G33" s="579"/>
      <c r="H33" s="579"/>
      <c r="I33" s="579"/>
      <c r="J33" s="579"/>
      <c r="K33" s="579"/>
      <c r="L33" s="579"/>
      <c r="M33" s="579"/>
      <c r="N33" s="579"/>
      <c r="O33" s="579"/>
    </row>
    <row r="34" spans="1:15" x14ac:dyDescent="0.25">
      <c r="A34" s="558"/>
      <c r="B34" s="559"/>
      <c r="C34" s="560"/>
      <c r="D34" s="560"/>
      <c r="E34" s="560"/>
      <c r="F34" s="560"/>
      <c r="G34" s="560"/>
      <c r="H34" s="560"/>
      <c r="I34" s="560"/>
      <c r="J34" s="560"/>
      <c r="K34" s="560"/>
      <c r="L34" s="561"/>
      <c r="M34" s="561"/>
      <c r="N34" s="561"/>
      <c r="O34" s="558"/>
    </row>
    <row r="35" spans="1:15" x14ac:dyDescent="0.25">
      <c r="A35" s="558"/>
      <c r="B35" s="559"/>
      <c r="C35" s="560"/>
      <c r="D35" s="560"/>
      <c r="E35" s="560"/>
      <c r="F35" s="560"/>
      <c r="G35" s="560"/>
      <c r="H35" s="560"/>
      <c r="I35" s="560"/>
      <c r="J35" s="560"/>
      <c r="K35" s="560"/>
      <c r="L35" s="561"/>
      <c r="M35" s="561"/>
      <c r="N35" s="561"/>
      <c r="O35" s="558"/>
    </row>
    <row r="36" spans="1:15" ht="25.5" x14ac:dyDescent="0.25">
      <c r="A36" s="553" t="s">
        <v>202</v>
      </c>
      <c r="B36" s="1222"/>
      <c r="C36" s="1223"/>
      <c r="D36" s="1223"/>
      <c r="E36" s="1223"/>
      <c r="F36" s="1223"/>
      <c r="G36" s="1223"/>
      <c r="H36" s="1223"/>
      <c r="I36" s="1223"/>
      <c r="J36" s="1223"/>
      <c r="K36" s="1223"/>
      <c r="L36" s="1223"/>
      <c r="M36" s="1223"/>
      <c r="N36" s="1223"/>
      <c r="O36" s="1224"/>
    </row>
    <row r="37" spans="1:15" x14ac:dyDescent="0.25">
      <c r="A37" s="558"/>
      <c r="B37" s="559"/>
      <c r="C37" s="560"/>
      <c r="D37" s="560"/>
      <c r="E37" s="560"/>
      <c r="F37" s="560"/>
      <c r="G37" s="560"/>
      <c r="H37" s="560"/>
      <c r="I37" s="560"/>
      <c r="J37" s="560"/>
      <c r="K37" s="560"/>
      <c r="L37" s="561"/>
      <c r="M37" s="561"/>
      <c r="N37" s="561"/>
      <c r="O37" s="558"/>
    </row>
    <row r="38" spans="1:15" ht="25.5" x14ac:dyDescent="0.25">
      <c r="A38" s="555" t="s">
        <v>48</v>
      </c>
      <c r="B38" s="555" t="s">
        <v>49</v>
      </c>
      <c r="C38" s="555" t="s">
        <v>50</v>
      </c>
      <c r="D38" s="555" t="s">
        <v>51</v>
      </c>
      <c r="E38" s="555" t="s">
        <v>52</v>
      </c>
      <c r="F38" s="1235" t="s">
        <v>53</v>
      </c>
      <c r="G38" s="1235"/>
      <c r="H38" s="1235" t="s">
        <v>54</v>
      </c>
      <c r="I38" s="1235"/>
      <c r="J38" s="555" t="s">
        <v>55</v>
      </c>
      <c r="K38" s="1235" t="s">
        <v>56</v>
      </c>
      <c r="L38" s="1235"/>
      <c r="M38" s="1196" t="s">
        <v>57</v>
      </c>
      <c r="N38" s="1197"/>
      <c r="O38" s="1198"/>
    </row>
    <row r="39" spans="1:15" ht="114.75" x14ac:dyDescent="0.25">
      <c r="A39" s="562" t="s">
        <v>92</v>
      </c>
      <c r="B39" s="570">
        <v>0.8</v>
      </c>
      <c r="C39" s="563" t="s">
        <v>1241</v>
      </c>
      <c r="D39" s="563"/>
      <c r="E39" s="563"/>
      <c r="F39" s="1231" t="s">
        <v>1242</v>
      </c>
      <c r="G39" s="1231"/>
      <c r="H39" s="1201" t="s">
        <v>290</v>
      </c>
      <c r="I39" s="1202"/>
      <c r="J39" s="569">
        <v>1</v>
      </c>
      <c r="K39" s="1232" t="s">
        <v>433</v>
      </c>
      <c r="L39" s="1232"/>
      <c r="M39" s="1226" t="s">
        <v>1236</v>
      </c>
      <c r="N39" s="1226"/>
      <c r="O39" s="1226"/>
    </row>
    <row r="40" spans="1:15" x14ac:dyDescent="0.25">
      <c r="A40" s="1188" t="s">
        <v>67</v>
      </c>
      <c r="B40" s="1189"/>
      <c r="C40" s="1185" t="s">
        <v>1243</v>
      </c>
      <c r="D40" s="1186"/>
      <c r="E40" s="1186"/>
      <c r="F40" s="1186"/>
      <c r="G40" s="1187"/>
      <c r="H40" s="1193" t="s">
        <v>98</v>
      </c>
      <c r="I40" s="1233"/>
      <c r="J40" s="1234"/>
      <c r="K40" s="1190" t="s">
        <v>1244</v>
      </c>
      <c r="L40" s="1191"/>
      <c r="M40" s="1191"/>
      <c r="N40" s="1191"/>
      <c r="O40" s="1192"/>
    </row>
    <row r="41" spans="1:15" x14ac:dyDescent="0.25">
      <c r="A41" s="1162" t="s">
        <v>71</v>
      </c>
      <c r="B41" s="1163"/>
      <c r="C41" s="1163"/>
      <c r="D41" s="1163"/>
      <c r="E41" s="1163"/>
      <c r="F41" s="1164"/>
      <c r="G41" s="1227" t="s">
        <v>72</v>
      </c>
      <c r="H41" s="1227"/>
      <c r="I41" s="1227"/>
      <c r="J41" s="1227"/>
      <c r="K41" s="1227"/>
      <c r="L41" s="1227"/>
      <c r="M41" s="1227"/>
      <c r="N41" s="1227"/>
      <c r="O41" s="1227"/>
    </row>
    <row r="42" spans="1:15" x14ac:dyDescent="0.25">
      <c r="A42" s="1228" t="s">
        <v>1245</v>
      </c>
      <c r="B42" s="1229"/>
      <c r="C42" s="1229"/>
      <c r="D42" s="1229"/>
      <c r="E42" s="1229"/>
      <c r="F42" s="1229"/>
      <c r="G42" s="1230" t="s">
        <v>1246</v>
      </c>
      <c r="H42" s="1230"/>
      <c r="I42" s="1230"/>
      <c r="J42" s="1230"/>
      <c r="K42" s="1230"/>
      <c r="L42" s="1230"/>
      <c r="M42" s="1230"/>
      <c r="N42" s="1230"/>
      <c r="O42" s="1230"/>
    </row>
    <row r="43" spans="1:15" x14ac:dyDescent="0.25">
      <c r="A43" s="1228"/>
      <c r="B43" s="1229"/>
      <c r="C43" s="1229"/>
      <c r="D43" s="1229"/>
      <c r="E43" s="1229"/>
      <c r="F43" s="1229"/>
      <c r="G43" s="1230"/>
      <c r="H43" s="1230"/>
      <c r="I43" s="1230"/>
      <c r="J43" s="1230"/>
      <c r="K43" s="1230"/>
      <c r="L43" s="1230"/>
      <c r="M43" s="1230"/>
      <c r="N43" s="1230"/>
      <c r="O43" s="1230"/>
    </row>
    <row r="44" spans="1:15" x14ac:dyDescent="0.25">
      <c r="A44" s="1182"/>
      <c r="B44" s="1183"/>
      <c r="C44" s="1183"/>
      <c r="D44" s="1183"/>
      <c r="E44" s="1183"/>
      <c r="F44" s="1183"/>
      <c r="G44" s="1230"/>
      <c r="H44" s="1230"/>
      <c r="I44" s="1230"/>
      <c r="J44" s="1230"/>
      <c r="K44" s="1230"/>
      <c r="L44" s="1230"/>
      <c r="M44" s="1230"/>
      <c r="N44" s="1230"/>
      <c r="O44" s="1230"/>
    </row>
    <row r="45" spans="1:15" x14ac:dyDescent="0.25">
      <c r="A45" s="1162" t="s">
        <v>75</v>
      </c>
      <c r="B45" s="1163"/>
      <c r="C45" s="1163"/>
      <c r="D45" s="1163"/>
      <c r="E45" s="1163"/>
      <c r="F45" s="1163"/>
      <c r="G45" s="1227" t="s">
        <v>76</v>
      </c>
      <c r="H45" s="1227"/>
      <c r="I45" s="1227"/>
      <c r="J45" s="1227"/>
      <c r="K45" s="1227"/>
      <c r="L45" s="1227"/>
      <c r="M45" s="1227"/>
      <c r="N45" s="1227"/>
      <c r="O45" s="1227"/>
    </row>
    <row r="46" spans="1:15" x14ac:dyDescent="0.25">
      <c r="A46" s="1208" t="s">
        <v>1247</v>
      </c>
      <c r="B46" s="1208"/>
      <c r="C46" s="1208"/>
      <c r="D46" s="1208"/>
      <c r="E46" s="1208"/>
      <c r="F46" s="1208"/>
      <c r="G46" s="1208" t="s">
        <v>1236</v>
      </c>
      <c r="H46" s="1208"/>
      <c r="I46" s="1208"/>
      <c r="J46" s="1208"/>
      <c r="K46" s="1208"/>
      <c r="L46" s="1208"/>
      <c r="M46" s="1208"/>
      <c r="N46" s="1208"/>
      <c r="O46" s="1208"/>
    </row>
    <row r="47" spans="1:15" x14ac:dyDescent="0.25">
      <c r="A47" s="1208"/>
      <c r="B47" s="1208"/>
      <c r="C47" s="1208"/>
      <c r="D47" s="1208"/>
      <c r="E47" s="1208"/>
      <c r="F47" s="1208"/>
      <c r="G47" s="1208"/>
      <c r="H47" s="1208"/>
      <c r="I47" s="1208"/>
      <c r="J47" s="1208"/>
      <c r="K47" s="1208"/>
      <c r="L47" s="1208"/>
      <c r="M47" s="1208"/>
      <c r="N47" s="1208"/>
      <c r="O47" s="1208"/>
    </row>
    <row r="48" spans="1:15" x14ac:dyDescent="0.25">
      <c r="A48" s="551"/>
      <c r="B48" s="552"/>
      <c r="C48" s="554"/>
      <c r="D48" s="554"/>
      <c r="E48" s="554"/>
      <c r="F48" s="554"/>
      <c r="G48" s="554"/>
      <c r="H48" s="554"/>
      <c r="I48" s="554"/>
      <c r="J48" s="554"/>
      <c r="K48" s="554"/>
      <c r="L48" s="554"/>
      <c r="M48" s="554"/>
      <c r="N48" s="554"/>
      <c r="O48" s="551"/>
    </row>
    <row r="49" spans="1:15" x14ac:dyDescent="0.25">
      <c r="A49" s="556" t="s">
        <v>101</v>
      </c>
      <c r="B49" s="556" t="s">
        <v>49</v>
      </c>
      <c r="C49" s="557"/>
      <c r="D49" s="555" t="s">
        <v>78</v>
      </c>
      <c r="E49" s="555" t="s">
        <v>79</v>
      </c>
      <c r="F49" s="555" t="s">
        <v>80</v>
      </c>
      <c r="G49" s="555" t="s">
        <v>81</v>
      </c>
      <c r="H49" s="555" t="s">
        <v>82</v>
      </c>
      <c r="I49" s="555" t="s">
        <v>83</v>
      </c>
      <c r="J49" s="555" t="s">
        <v>84</v>
      </c>
      <c r="K49" s="555" t="s">
        <v>85</v>
      </c>
      <c r="L49" s="555" t="s">
        <v>86</v>
      </c>
      <c r="M49" s="555" t="s">
        <v>87</v>
      </c>
      <c r="N49" s="555" t="s">
        <v>88</v>
      </c>
      <c r="O49" s="555" t="s">
        <v>89</v>
      </c>
    </row>
    <row r="50" spans="1:15" x14ac:dyDescent="0.25">
      <c r="A50" s="1448" t="s">
        <v>1248</v>
      </c>
      <c r="B50" s="1449">
        <v>12.5</v>
      </c>
      <c r="C50" s="578" t="s">
        <v>90</v>
      </c>
      <c r="D50" s="578">
        <v>5</v>
      </c>
      <c r="E50" s="578">
        <v>10</v>
      </c>
      <c r="F50" s="578">
        <v>15</v>
      </c>
      <c r="G50" s="578">
        <v>20</v>
      </c>
      <c r="H50" s="578">
        <v>30</v>
      </c>
      <c r="I50" s="578">
        <v>40</v>
      </c>
      <c r="J50" s="578">
        <v>50</v>
      </c>
      <c r="K50" s="578">
        <v>60</v>
      </c>
      <c r="L50" s="578">
        <v>70</v>
      </c>
      <c r="M50" s="578">
        <v>80</v>
      </c>
      <c r="N50" s="578">
        <v>90</v>
      </c>
      <c r="O50" s="578">
        <v>100</v>
      </c>
    </row>
    <row r="51" spans="1:15" x14ac:dyDescent="0.25">
      <c r="A51" s="1448"/>
      <c r="B51" s="1450"/>
      <c r="C51" s="579" t="s">
        <v>91</v>
      </c>
      <c r="D51" s="579">
        <v>5</v>
      </c>
      <c r="E51" s="579">
        <v>10</v>
      </c>
      <c r="F51" s="579">
        <v>15</v>
      </c>
      <c r="G51" s="579">
        <v>20</v>
      </c>
      <c r="H51" s="579">
        <v>30</v>
      </c>
      <c r="I51" s="579">
        <v>40</v>
      </c>
      <c r="J51" s="579">
        <v>50</v>
      </c>
      <c r="K51" s="579">
        <v>60</v>
      </c>
      <c r="L51" s="579">
        <v>70</v>
      </c>
      <c r="M51" s="579"/>
      <c r="N51" s="579"/>
      <c r="O51" s="579"/>
    </row>
    <row r="52" spans="1:15" x14ac:dyDescent="0.25">
      <c r="A52" s="1448" t="s">
        <v>1249</v>
      </c>
      <c r="B52" s="1449">
        <v>37.5</v>
      </c>
      <c r="C52" s="578" t="s">
        <v>90</v>
      </c>
      <c r="D52" s="578">
        <v>5</v>
      </c>
      <c r="E52" s="578">
        <v>10</v>
      </c>
      <c r="F52" s="578">
        <v>15</v>
      </c>
      <c r="G52" s="578">
        <v>20</v>
      </c>
      <c r="H52" s="578">
        <v>30</v>
      </c>
      <c r="I52" s="578">
        <v>40</v>
      </c>
      <c r="J52" s="578">
        <v>50</v>
      </c>
      <c r="K52" s="578">
        <v>60</v>
      </c>
      <c r="L52" s="578">
        <v>70</v>
      </c>
      <c r="M52" s="578">
        <v>80</v>
      </c>
      <c r="N52" s="578">
        <v>90</v>
      </c>
      <c r="O52" s="578">
        <v>100</v>
      </c>
    </row>
    <row r="53" spans="1:15" x14ac:dyDescent="0.25">
      <c r="A53" s="1448"/>
      <c r="B53" s="1450"/>
      <c r="C53" s="579" t="s">
        <v>91</v>
      </c>
      <c r="D53" s="579">
        <v>5</v>
      </c>
      <c r="E53" s="579">
        <v>10</v>
      </c>
      <c r="F53" s="579">
        <v>15</v>
      </c>
      <c r="G53" s="579">
        <v>20</v>
      </c>
      <c r="H53" s="579">
        <v>30</v>
      </c>
      <c r="I53" s="579">
        <v>40</v>
      </c>
      <c r="J53" s="579">
        <v>50</v>
      </c>
      <c r="K53" s="579">
        <v>60</v>
      </c>
      <c r="L53" s="579">
        <v>70</v>
      </c>
      <c r="M53" s="579"/>
      <c r="N53" s="579"/>
      <c r="O53" s="579"/>
    </row>
    <row r="54" spans="1:15" x14ac:dyDescent="0.25">
      <c r="A54" s="1448" t="s">
        <v>1250</v>
      </c>
      <c r="B54" s="1449">
        <v>25</v>
      </c>
      <c r="C54" s="578" t="s">
        <v>90</v>
      </c>
      <c r="D54" s="578">
        <v>5</v>
      </c>
      <c r="E54" s="578">
        <v>10</v>
      </c>
      <c r="F54" s="578">
        <v>15</v>
      </c>
      <c r="G54" s="578">
        <v>20</v>
      </c>
      <c r="H54" s="578">
        <v>30</v>
      </c>
      <c r="I54" s="578">
        <v>40</v>
      </c>
      <c r="J54" s="578">
        <v>50</v>
      </c>
      <c r="K54" s="578">
        <v>60</v>
      </c>
      <c r="L54" s="578">
        <v>70</v>
      </c>
      <c r="M54" s="578">
        <v>80</v>
      </c>
      <c r="N54" s="578">
        <v>90</v>
      </c>
      <c r="O54" s="578">
        <v>100</v>
      </c>
    </row>
    <row r="55" spans="1:15" x14ac:dyDescent="0.25">
      <c r="A55" s="1448"/>
      <c r="B55" s="1450"/>
      <c r="C55" s="579" t="s">
        <v>91</v>
      </c>
      <c r="D55" s="579">
        <v>5</v>
      </c>
      <c r="E55" s="579">
        <v>10</v>
      </c>
      <c r="F55" s="579">
        <v>15</v>
      </c>
      <c r="G55" s="579">
        <v>20</v>
      </c>
      <c r="H55" s="579">
        <v>30</v>
      </c>
      <c r="I55" s="579">
        <v>40</v>
      </c>
      <c r="J55" s="579">
        <v>50</v>
      </c>
      <c r="K55" s="579">
        <v>60</v>
      </c>
      <c r="L55" s="579">
        <v>70</v>
      </c>
      <c r="M55" s="579"/>
      <c r="N55" s="579"/>
      <c r="O55" s="579"/>
    </row>
    <row r="56" spans="1:15" x14ac:dyDescent="0.25">
      <c r="A56" s="1448" t="s">
        <v>1251</v>
      </c>
      <c r="B56" s="1449">
        <v>12.5</v>
      </c>
      <c r="C56" s="578" t="s">
        <v>90</v>
      </c>
      <c r="D56" s="578">
        <v>5</v>
      </c>
      <c r="E56" s="578">
        <v>10</v>
      </c>
      <c r="F56" s="578">
        <v>20</v>
      </c>
      <c r="G56" s="578">
        <v>30</v>
      </c>
      <c r="H56" s="578">
        <v>50</v>
      </c>
      <c r="I56" s="578">
        <v>60</v>
      </c>
      <c r="J56" s="578">
        <v>65</v>
      </c>
      <c r="K56" s="578">
        <v>70</v>
      </c>
      <c r="L56" s="578">
        <v>75</v>
      </c>
      <c r="M56" s="578">
        <v>80</v>
      </c>
      <c r="N56" s="578">
        <v>90</v>
      </c>
      <c r="O56" s="578">
        <v>100</v>
      </c>
    </row>
    <row r="57" spans="1:15" x14ac:dyDescent="0.25">
      <c r="A57" s="1448"/>
      <c r="B57" s="1450"/>
      <c r="C57" s="579" t="s">
        <v>91</v>
      </c>
      <c r="D57" s="579">
        <v>5</v>
      </c>
      <c r="E57" s="579">
        <v>10</v>
      </c>
      <c r="F57" s="579">
        <v>20</v>
      </c>
      <c r="G57" s="579">
        <v>30</v>
      </c>
      <c r="H57" s="579">
        <v>50</v>
      </c>
      <c r="I57" s="579">
        <v>40</v>
      </c>
      <c r="J57" s="579">
        <v>65</v>
      </c>
      <c r="K57" s="579">
        <v>70</v>
      </c>
      <c r="L57" s="579">
        <v>75</v>
      </c>
      <c r="M57" s="579"/>
      <c r="N57" s="579"/>
      <c r="O57" s="579"/>
    </row>
    <row r="58" spans="1:15" x14ac:dyDescent="0.25">
      <c r="A58" s="1448" t="s">
        <v>1252</v>
      </c>
      <c r="B58" s="1449">
        <v>12.5</v>
      </c>
      <c r="C58" s="578" t="s">
        <v>90</v>
      </c>
      <c r="D58" s="578">
        <v>5</v>
      </c>
      <c r="E58" s="578">
        <v>10</v>
      </c>
      <c r="F58" s="578">
        <v>15</v>
      </c>
      <c r="G58" s="578">
        <v>20</v>
      </c>
      <c r="H58" s="578">
        <v>30</v>
      </c>
      <c r="I58" s="578">
        <v>40</v>
      </c>
      <c r="J58" s="578">
        <v>50</v>
      </c>
      <c r="K58" s="578">
        <v>60</v>
      </c>
      <c r="L58" s="578">
        <v>70</v>
      </c>
      <c r="M58" s="578">
        <v>80</v>
      </c>
      <c r="N58" s="578">
        <v>90</v>
      </c>
      <c r="O58" s="578">
        <v>100</v>
      </c>
    </row>
    <row r="59" spans="1:15" x14ac:dyDescent="0.25">
      <c r="A59" s="1448"/>
      <c r="B59" s="1450"/>
      <c r="C59" s="579" t="s">
        <v>91</v>
      </c>
      <c r="D59" s="579">
        <v>5</v>
      </c>
      <c r="E59" s="579">
        <v>10</v>
      </c>
      <c r="F59" s="579">
        <v>15</v>
      </c>
      <c r="G59" s="579">
        <v>20</v>
      </c>
      <c r="H59" s="579">
        <v>30</v>
      </c>
      <c r="I59" s="579">
        <v>40</v>
      </c>
      <c r="J59" s="579">
        <v>50</v>
      </c>
      <c r="K59" s="579">
        <v>60</v>
      </c>
      <c r="L59" s="579">
        <v>70</v>
      </c>
      <c r="M59" s="579"/>
      <c r="N59" s="579"/>
      <c r="O59" s="579"/>
    </row>
    <row r="60" spans="1:15" x14ac:dyDescent="0.25">
      <c r="A60" s="567"/>
      <c r="B60" s="567"/>
      <c r="C60" s="581"/>
      <c r="D60" s="581"/>
      <c r="E60" s="581"/>
      <c r="F60" s="581"/>
      <c r="G60" s="581"/>
      <c r="H60" s="581"/>
      <c r="I60" s="581"/>
      <c r="J60" s="581"/>
      <c r="K60" s="581"/>
      <c r="L60" s="581"/>
      <c r="M60" s="581"/>
      <c r="N60" s="581"/>
      <c r="O60" s="581"/>
    </row>
    <row r="61" spans="1:15" x14ac:dyDescent="0.25">
      <c r="A61" s="567"/>
      <c r="B61" s="567"/>
      <c r="C61" s="581"/>
      <c r="D61" s="581"/>
      <c r="E61" s="581"/>
      <c r="F61" s="581"/>
      <c r="G61" s="581"/>
      <c r="H61" s="581"/>
      <c r="I61" s="581"/>
      <c r="J61" s="581"/>
      <c r="K61" s="581"/>
      <c r="L61" s="581"/>
      <c r="M61" s="581"/>
      <c r="N61" s="581"/>
      <c r="O61" s="581"/>
    </row>
    <row r="62" spans="1:15" ht="25.5" x14ac:dyDescent="0.25">
      <c r="A62" s="553" t="s">
        <v>202</v>
      </c>
      <c r="B62" s="1222"/>
      <c r="C62" s="1223"/>
      <c r="D62" s="1223"/>
      <c r="E62" s="1223"/>
      <c r="F62" s="1223"/>
      <c r="G62" s="1223"/>
      <c r="H62" s="1223"/>
      <c r="I62" s="1223"/>
      <c r="J62" s="1223"/>
      <c r="K62" s="1223"/>
      <c r="L62" s="1223"/>
      <c r="M62" s="1223"/>
      <c r="N62" s="1223"/>
      <c r="O62" s="1224"/>
    </row>
    <row r="63" spans="1:15" x14ac:dyDescent="0.25">
      <c r="A63" s="567"/>
      <c r="B63" s="567"/>
      <c r="C63" s="581"/>
      <c r="D63" s="581"/>
      <c r="E63" s="581"/>
      <c r="F63" s="581"/>
      <c r="G63" s="581"/>
      <c r="H63" s="581"/>
      <c r="I63" s="581"/>
      <c r="J63" s="581"/>
      <c r="K63" s="581"/>
      <c r="L63" s="581"/>
      <c r="M63" s="581"/>
      <c r="N63" s="581"/>
      <c r="O63" s="581"/>
    </row>
    <row r="64" spans="1:15" ht="25.5" x14ac:dyDescent="0.25">
      <c r="A64" s="555" t="s">
        <v>48</v>
      </c>
      <c r="B64" s="555" t="s">
        <v>49</v>
      </c>
      <c r="C64" s="555" t="s">
        <v>50</v>
      </c>
      <c r="D64" s="555" t="s">
        <v>51</v>
      </c>
      <c r="E64" s="555" t="s">
        <v>52</v>
      </c>
      <c r="F64" s="1235" t="s">
        <v>53</v>
      </c>
      <c r="G64" s="1235"/>
      <c r="H64" s="1235" t="s">
        <v>54</v>
      </c>
      <c r="I64" s="1235"/>
      <c r="J64" s="555" t="s">
        <v>55</v>
      </c>
      <c r="K64" s="1235" t="s">
        <v>56</v>
      </c>
      <c r="L64" s="1235"/>
      <c r="M64" s="1196" t="s">
        <v>57</v>
      </c>
      <c r="N64" s="1197"/>
      <c r="O64" s="1198"/>
    </row>
    <row r="65" spans="1:15" ht="51" x14ac:dyDescent="0.25">
      <c r="A65" s="562" t="s">
        <v>439</v>
      </c>
      <c r="B65" s="570">
        <v>0.1</v>
      </c>
      <c r="C65" s="563" t="s">
        <v>1253</v>
      </c>
      <c r="D65" s="563"/>
      <c r="E65" s="563"/>
      <c r="F65" s="1231" t="s">
        <v>1254</v>
      </c>
      <c r="G65" s="1231"/>
      <c r="H65" s="1201" t="s">
        <v>290</v>
      </c>
      <c r="I65" s="1202"/>
      <c r="J65" s="569" t="s">
        <v>1255</v>
      </c>
      <c r="K65" s="1232" t="s">
        <v>433</v>
      </c>
      <c r="L65" s="1232"/>
      <c r="M65" s="1226" t="s">
        <v>1236</v>
      </c>
      <c r="N65" s="1226"/>
      <c r="O65" s="1226"/>
    </row>
    <row r="66" spans="1:15" x14ac:dyDescent="0.25">
      <c r="A66" s="1188" t="s">
        <v>67</v>
      </c>
      <c r="B66" s="1189"/>
      <c r="C66" s="1185" t="s">
        <v>1256</v>
      </c>
      <c r="D66" s="1186"/>
      <c r="E66" s="1186"/>
      <c r="F66" s="1186"/>
      <c r="G66" s="1187"/>
      <c r="H66" s="1193" t="s">
        <v>69</v>
      </c>
      <c r="I66" s="1233"/>
      <c r="J66" s="1234"/>
      <c r="K66" s="1190" t="s">
        <v>1257</v>
      </c>
      <c r="L66" s="1191"/>
      <c r="M66" s="1191"/>
      <c r="N66" s="1191"/>
      <c r="O66" s="1192"/>
    </row>
    <row r="67" spans="1:15" x14ac:dyDescent="0.25">
      <c r="A67" s="1162" t="s">
        <v>71</v>
      </c>
      <c r="B67" s="1163"/>
      <c r="C67" s="1163"/>
      <c r="D67" s="1163"/>
      <c r="E67" s="1163"/>
      <c r="F67" s="1164"/>
      <c r="G67" s="1227" t="s">
        <v>72</v>
      </c>
      <c r="H67" s="1227"/>
      <c r="I67" s="1227"/>
      <c r="J67" s="1227"/>
      <c r="K67" s="1227"/>
      <c r="L67" s="1227"/>
      <c r="M67" s="1227"/>
      <c r="N67" s="1227"/>
      <c r="O67" s="1227"/>
    </row>
    <row r="68" spans="1:15" x14ac:dyDescent="0.25">
      <c r="A68" s="1228" t="s">
        <v>1258</v>
      </c>
      <c r="B68" s="1229"/>
      <c r="C68" s="1229"/>
      <c r="D68" s="1229"/>
      <c r="E68" s="1229"/>
      <c r="F68" s="1229"/>
      <c r="G68" s="1230" t="s">
        <v>1259</v>
      </c>
      <c r="H68" s="1230"/>
      <c r="I68" s="1230"/>
      <c r="J68" s="1230"/>
      <c r="K68" s="1230"/>
      <c r="L68" s="1230"/>
      <c r="M68" s="1230"/>
      <c r="N68" s="1230"/>
      <c r="O68" s="1230"/>
    </row>
    <row r="69" spans="1:15" x14ac:dyDescent="0.25">
      <c r="A69" s="1182"/>
      <c r="B69" s="1183"/>
      <c r="C69" s="1183"/>
      <c r="D69" s="1183"/>
      <c r="E69" s="1183"/>
      <c r="F69" s="1183"/>
      <c r="G69" s="1230"/>
      <c r="H69" s="1230"/>
      <c r="I69" s="1230"/>
      <c r="J69" s="1230"/>
      <c r="K69" s="1230"/>
      <c r="L69" s="1230"/>
      <c r="M69" s="1230"/>
      <c r="N69" s="1230"/>
      <c r="O69" s="1230"/>
    </row>
    <row r="70" spans="1:15" x14ac:dyDescent="0.25">
      <c r="A70" s="1162" t="s">
        <v>75</v>
      </c>
      <c r="B70" s="1163"/>
      <c r="C70" s="1163"/>
      <c r="D70" s="1163"/>
      <c r="E70" s="1163"/>
      <c r="F70" s="1163"/>
      <c r="G70" s="1227" t="s">
        <v>76</v>
      </c>
      <c r="H70" s="1227"/>
      <c r="I70" s="1227"/>
      <c r="J70" s="1227"/>
      <c r="K70" s="1227"/>
      <c r="L70" s="1227"/>
      <c r="M70" s="1227"/>
      <c r="N70" s="1227"/>
      <c r="O70" s="1227"/>
    </row>
    <row r="71" spans="1:15" x14ac:dyDescent="0.25">
      <c r="A71" s="1208" t="s">
        <v>1247</v>
      </c>
      <c r="B71" s="1208"/>
      <c r="C71" s="1208"/>
      <c r="D71" s="1208"/>
      <c r="E71" s="1208"/>
      <c r="F71" s="1208"/>
      <c r="G71" s="1208" t="s">
        <v>1236</v>
      </c>
      <c r="H71" s="1208"/>
      <c r="I71" s="1208"/>
      <c r="J71" s="1208"/>
      <c r="K71" s="1208"/>
      <c r="L71" s="1208"/>
      <c r="M71" s="1208"/>
      <c r="N71" s="1208"/>
      <c r="O71" s="1208"/>
    </row>
    <row r="72" spans="1:15" x14ac:dyDescent="0.25">
      <c r="A72" s="1208"/>
      <c r="B72" s="1208"/>
      <c r="C72" s="1208"/>
      <c r="D72" s="1208"/>
      <c r="E72" s="1208"/>
      <c r="F72" s="1208"/>
      <c r="G72" s="1208"/>
      <c r="H72" s="1208"/>
      <c r="I72" s="1208"/>
      <c r="J72" s="1208"/>
      <c r="K72" s="1208"/>
      <c r="L72" s="1208"/>
      <c r="M72" s="1208"/>
      <c r="N72" s="1208"/>
      <c r="O72" s="1208"/>
    </row>
    <row r="73" spans="1:15" x14ac:dyDescent="0.25">
      <c r="A73" s="574"/>
      <c r="B73" s="574"/>
      <c r="C73" s="574"/>
      <c r="D73" s="577"/>
      <c r="E73" s="577"/>
      <c r="F73" s="577"/>
      <c r="G73" s="575"/>
      <c r="H73" s="575"/>
      <c r="I73" s="575"/>
      <c r="J73" s="575"/>
      <c r="K73" s="575"/>
      <c r="L73" s="575"/>
      <c r="M73" s="575"/>
      <c r="N73" s="575"/>
      <c r="O73" s="576"/>
    </row>
    <row r="74" spans="1:15" x14ac:dyDescent="0.25">
      <c r="A74" s="565"/>
      <c r="B74" s="565"/>
      <c r="C74" s="558"/>
      <c r="D74" s="1196" t="s">
        <v>125</v>
      </c>
      <c r="E74" s="1446"/>
      <c r="F74" s="1446"/>
      <c r="G74" s="1446"/>
      <c r="H74" s="1446"/>
      <c r="I74" s="1446"/>
      <c r="J74" s="1446"/>
      <c r="K74" s="1446"/>
      <c r="L74" s="1446"/>
      <c r="M74" s="1446"/>
      <c r="N74" s="1446"/>
      <c r="O74" s="1189"/>
    </row>
    <row r="75" spans="1:15" x14ac:dyDescent="0.25">
      <c r="A75" s="558"/>
      <c r="B75" s="559"/>
      <c r="C75" s="565"/>
      <c r="D75" s="555" t="s">
        <v>78</v>
      </c>
      <c r="E75" s="555" t="s">
        <v>79</v>
      </c>
      <c r="F75" s="555" t="s">
        <v>80</v>
      </c>
      <c r="G75" s="555" t="s">
        <v>81</v>
      </c>
      <c r="H75" s="555" t="s">
        <v>82</v>
      </c>
      <c r="I75" s="555" t="s">
        <v>83</v>
      </c>
      <c r="J75" s="555" t="s">
        <v>84</v>
      </c>
      <c r="K75" s="555" t="s">
        <v>85</v>
      </c>
      <c r="L75" s="555" t="s">
        <v>86</v>
      </c>
      <c r="M75" s="555" t="s">
        <v>87</v>
      </c>
      <c r="N75" s="555" t="s">
        <v>88</v>
      </c>
      <c r="O75" s="555" t="s">
        <v>89</v>
      </c>
    </row>
    <row r="76" spans="1:15" x14ac:dyDescent="0.25">
      <c r="A76" s="1447" t="s">
        <v>90</v>
      </c>
      <c r="B76" s="1447"/>
      <c r="C76" s="1447"/>
      <c r="D76" s="578" t="s">
        <v>1260</v>
      </c>
      <c r="E76" s="578" t="s">
        <v>1260</v>
      </c>
      <c r="F76" s="578" t="s">
        <v>1260</v>
      </c>
      <c r="G76" s="578" t="s">
        <v>1260</v>
      </c>
      <c r="H76" s="578" t="s">
        <v>1260</v>
      </c>
      <c r="I76" s="578" t="s">
        <v>1260</v>
      </c>
      <c r="J76" s="578" t="s">
        <v>1260</v>
      </c>
      <c r="K76" s="578" t="s">
        <v>1260</v>
      </c>
      <c r="L76" s="578" t="s">
        <v>1260</v>
      </c>
      <c r="M76" s="578" t="s">
        <v>1260</v>
      </c>
      <c r="N76" s="578" t="s">
        <v>1260</v>
      </c>
      <c r="O76" s="578" t="s">
        <v>1260</v>
      </c>
    </row>
    <row r="77" spans="1:15" x14ac:dyDescent="0.25">
      <c r="A77" s="1445" t="s">
        <v>91</v>
      </c>
      <c r="B77" s="1445"/>
      <c r="C77" s="1445"/>
      <c r="D77" s="587">
        <v>4.3137254901960782</v>
      </c>
      <c r="E77" s="587">
        <v>4.3307086614173231</v>
      </c>
      <c r="F77" s="587">
        <v>3.1620553359683794</v>
      </c>
      <c r="G77" s="579">
        <v>4.3</v>
      </c>
      <c r="H77" s="588">
        <v>3.1496062992125982</v>
      </c>
      <c r="I77" s="588">
        <v>2</v>
      </c>
      <c r="J77" s="588">
        <v>3.1128404669260701</v>
      </c>
      <c r="K77" s="588">
        <v>3.296703296703297</v>
      </c>
      <c r="L77" s="588">
        <v>0.68259385665529015</v>
      </c>
      <c r="M77" s="579"/>
      <c r="N77" s="579"/>
      <c r="O77" s="579"/>
    </row>
  </sheetData>
  <sheetProtection password="E09B" sheet="1" objects="1" scenarios="1" selectLockedCells="1" selectUnlockedCells="1"/>
  <mergeCells count="95">
    <mergeCell ref="E15:H15"/>
    <mergeCell ref="L15:N15"/>
    <mergeCell ref="E16:H16"/>
    <mergeCell ref="E17:H17"/>
    <mergeCell ref="L17:N17"/>
    <mergeCell ref="L16:N16"/>
    <mergeCell ref="B6:O6"/>
    <mergeCell ref="B11:J11"/>
    <mergeCell ref="K11:N11"/>
    <mergeCell ref="B13:O13"/>
    <mergeCell ref="B1:O1"/>
    <mergeCell ref="B2:O2"/>
    <mergeCell ref="B3:O3"/>
    <mergeCell ref="B4:O4"/>
    <mergeCell ref="B5:O5"/>
    <mergeCell ref="A16:D17"/>
    <mergeCell ref="J16:K17"/>
    <mergeCell ref="F38:G38"/>
    <mergeCell ref="H38:I38"/>
    <mergeCell ref="K38:L38"/>
    <mergeCell ref="D30:O30"/>
    <mergeCell ref="A32:C32"/>
    <mergeCell ref="A33:C33"/>
    <mergeCell ref="K20:L20"/>
    <mergeCell ref="M20:O20"/>
    <mergeCell ref="A21:B21"/>
    <mergeCell ref="C21:G21"/>
    <mergeCell ref="H21:J21"/>
    <mergeCell ref="K21:O21"/>
    <mergeCell ref="M38:O38"/>
    <mergeCell ref="F19:G19"/>
    <mergeCell ref="H19:I19"/>
    <mergeCell ref="K19:L19"/>
    <mergeCell ref="M19:O19"/>
    <mergeCell ref="A22:F22"/>
    <mergeCell ref="G22:O22"/>
    <mergeCell ref="A23:F25"/>
    <mergeCell ref="G23:O25"/>
    <mergeCell ref="A26:F26"/>
    <mergeCell ref="G26:O26"/>
    <mergeCell ref="F20:G20"/>
    <mergeCell ref="H20:I20"/>
    <mergeCell ref="B36:O36"/>
    <mergeCell ref="A27:F28"/>
    <mergeCell ref="G27:O28"/>
    <mergeCell ref="F39:G39"/>
    <mergeCell ref="H39:I39"/>
    <mergeCell ref="K39:L39"/>
    <mergeCell ref="M39:O39"/>
    <mergeCell ref="A40:B40"/>
    <mergeCell ref="C40:G40"/>
    <mergeCell ref="H40:J40"/>
    <mergeCell ref="K40:O40"/>
    <mergeCell ref="A41:F41"/>
    <mergeCell ref="G41:O41"/>
    <mergeCell ref="A42:F44"/>
    <mergeCell ref="G42:O44"/>
    <mergeCell ref="A45:F45"/>
    <mergeCell ref="G45:O45"/>
    <mergeCell ref="A46:F47"/>
    <mergeCell ref="G46:O47"/>
    <mergeCell ref="A50:A51"/>
    <mergeCell ref="B50:B51"/>
    <mergeCell ref="A52:A53"/>
    <mergeCell ref="B52:B53"/>
    <mergeCell ref="M64:O64"/>
    <mergeCell ref="A54:A55"/>
    <mergeCell ref="B54:B55"/>
    <mergeCell ref="A56:A57"/>
    <mergeCell ref="B56:B57"/>
    <mergeCell ref="A58:A59"/>
    <mergeCell ref="B58:B59"/>
    <mergeCell ref="B62:O62"/>
    <mergeCell ref="F64:G64"/>
    <mergeCell ref="H64:I64"/>
    <mergeCell ref="K64:L64"/>
    <mergeCell ref="A77:C77"/>
    <mergeCell ref="A67:F67"/>
    <mergeCell ref="G67:O67"/>
    <mergeCell ref="A68:F69"/>
    <mergeCell ref="G68:O69"/>
    <mergeCell ref="A70:F70"/>
    <mergeCell ref="G70:O70"/>
    <mergeCell ref="A71:F72"/>
    <mergeCell ref="G71:O72"/>
    <mergeCell ref="D74:O74"/>
    <mergeCell ref="A76:C76"/>
    <mergeCell ref="F65:G65"/>
    <mergeCell ref="H65:I65"/>
    <mergeCell ref="K65:L65"/>
    <mergeCell ref="M65:O65"/>
    <mergeCell ref="A66:B66"/>
    <mergeCell ref="C66:G66"/>
    <mergeCell ref="H66:J66"/>
    <mergeCell ref="K66:O6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workbookViewId="0">
      <selection activeCell="E10" sqref="E10:H10"/>
    </sheetView>
  </sheetViews>
  <sheetFormatPr baseColWidth="10" defaultRowHeight="15" x14ac:dyDescent="0.25"/>
  <cols>
    <col min="1" max="1" width="15.42578125" customWidth="1"/>
    <col min="4" max="4" width="18.5703125" customWidth="1"/>
    <col min="5" max="5" width="12.5703125" customWidth="1"/>
    <col min="9" max="9" width="13" customWidth="1"/>
    <col min="15" max="15" width="13.85546875" customWidth="1"/>
  </cols>
  <sheetData>
    <row r="1" spans="1:15" ht="15.75" x14ac:dyDescent="0.25">
      <c r="A1" s="74" t="s">
        <v>2</v>
      </c>
      <c r="B1" s="1510" t="s">
        <v>243</v>
      </c>
      <c r="C1" s="1511"/>
      <c r="D1" s="1511"/>
      <c r="E1" s="1511"/>
      <c r="F1" s="1511"/>
      <c r="G1" s="1511"/>
      <c r="H1" s="1511"/>
      <c r="I1" s="1511"/>
      <c r="J1" s="1511"/>
      <c r="K1" s="1511"/>
      <c r="L1" s="1511"/>
      <c r="M1" s="1511"/>
      <c r="N1" s="1511"/>
      <c r="O1" s="1512"/>
    </row>
    <row r="2" spans="1:15" ht="15.75" x14ac:dyDescent="0.25">
      <c r="A2" s="75" t="s">
        <v>199</v>
      </c>
      <c r="B2" s="1510" t="s">
        <v>244</v>
      </c>
      <c r="C2" s="1511"/>
      <c r="D2" s="1511"/>
      <c r="E2" s="1511"/>
      <c r="F2" s="1511"/>
      <c r="G2" s="1511"/>
      <c r="H2" s="1511"/>
      <c r="I2" s="1511"/>
      <c r="J2" s="1511"/>
      <c r="K2" s="1511"/>
      <c r="L2" s="1511"/>
      <c r="M2" s="1511"/>
      <c r="N2" s="1511"/>
      <c r="O2" s="1512"/>
    </row>
    <row r="3" spans="1:15" ht="31.5" x14ac:dyDescent="0.25">
      <c r="A3" s="75" t="s">
        <v>5</v>
      </c>
      <c r="B3" s="1510" t="s">
        <v>200</v>
      </c>
      <c r="C3" s="1511"/>
      <c r="D3" s="1511"/>
      <c r="E3" s="1511"/>
      <c r="F3" s="1511"/>
      <c r="G3" s="1511"/>
      <c r="H3" s="1511"/>
      <c r="I3" s="1511"/>
      <c r="J3" s="1511"/>
      <c r="K3" s="1511"/>
      <c r="L3" s="1511"/>
      <c r="M3" s="1511"/>
      <c r="N3" s="1511"/>
      <c r="O3" s="1512"/>
    </row>
    <row r="4" spans="1:15" ht="15.75" x14ac:dyDescent="0.25">
      <c r="A4" s="76"/>
      <c r="B4" s="76"/>
      <c r="C4" s="76"/>
      <c r="D4" s="76"/>
      <c r="E4" s="76"/>
      <c r="F4" s="76"/>
      <c r="G4" s="76"/>
      <c r="H4" s="76"/>
      <c r="I4" s="76"/>
      <c r="J4" s="76"/>
      <c r="K4" s="76"/>
      <c r="L4" s="76"/>
      <c r="M4" s="76"/>
      <c r="N4" s="76"/>
      <c r="O4" s="76"/>
    </row>
    <row r="5" spans="1:15" ht="15.75" x14ac:dyDescent="0.25">
      <c r="A5" s="77"/>
      <c r="B5" s="78"/>
      <c r="C5" s="79"/>
      <c r="D5" s="79"/>
      <c r="E5" s="79"/>
      <c r="F5" s="79"/>
      <c r="G5" s="79"/>
      <c r="H5" s="79"/>
      <c r="I5" s="79"/>
      <c r="J5" s="79"/>
      <c r="K5" s="79"/>
      <c r="L5" s="80"/>
      <c r="M5" s="80"/>
      <c r="N5" s="80"/>
      <c r="O5" s="77"/>
    </row>
    <row r="6" spans="1:15" ht="31.5" x14ac:dyDescent="0.25">
      <c r="A6" s="81" t="s">
        <v>9</v>
      </c>
      <c r="B6" s="1046" t="s">
        <v>201</v>
      </c>
      <c r="C6" s="1047"/>
      <c r="D6" s="1047"/>
      <c r="E6" s="1047"/>
      <c r="F6" s="1047"/>
      <c r="G6" s="1047"/>
      <c r="H6" s="1047"/>
      <c r="I6" s="1047"/>
      <c r="J6" s="1048"/>
      <c r="K6" s="1052" t="s">
        <v>11</v>
      </c>
      <c r="L6" s="1052"/>
      <c r="M6" s="1052"/>
      <c r="N6" s="1052"/>
      <c r="O6" s="82">
        <v>0.45</v>
      </c>
    </row>
    <row r="7" spans="1:15" ht="15.75" x14ac:dyDescent="0.25">
      <c r="A7" s="83"/>
      <c r="B7" s="84"/>
      <c r="C7" s="85"/>
      <c r="D7" s="85"/>
      <c r="E7" s="85"/>
      <c r="F7" s="85"/>
      <c r="G7" s="85"/>
      <c r="H7" s="85"/>
      <c r="I7" s="85"/>
      <c r="J7" s="85"/>
      <c r="K7" s="85"/>
      <c r="L7" s="85"/>
      <c r="M7" s="85"/>
      <c r="N7" s="85"/>
      <c r="O7" s="83"/>
    </row>
    <row r="8" spans="1:15" ht="31.5" x14ac:dyDescent="0.25">
      <c r="A8" s="81" t="s">
        <v>202</v>
      </c>
      <c r="B8" s="1046"/>
      <c r="C8" s="1047"/>
      <c r="D8" s="1047"/>
      <c r="E8" s="1047"/>
      <c r="F8" s="1047"/>
      <c r="G8" s="1047"/>
      <c r="H8" s="1047"/>
      <c r="I8" s="1047"/>
      <c r="J8" s="1047"/>
      <c r="K8" s="1047"/>
      <c r="L8" s="1047"/>
      <c r="M8" s="1047"/>
      <c r="N8" s="1047"/>
      <c r="O8" s="1048"/>
    </row>
    <row r="9" spans="1:15" ht="47.25" x14ac:dyDescent="0.25">
      <c r="A9" s="83"/>
      <c r="B9" s="84"/>
      <c r="C9" s="85"/>
      <c r="D9" s="85"/>
      <c r="E9" s="1049" t="s">
        <v>14</v>
      </c>
      <c r="F9" s="1049"/>
      <c r="G9" s="1049"/>
      <c r="H9" s="1049"/>
      <c r="I9" s="86" t="s">
        <v>15</v>
      </c>
      <c r="J9" s="87"/>
      <c r="K9" s="87"/>
      <c r="L9" s="1049" t="s">
        <v>16</v>
      </c>
      <c r="M9" s="1049"/>
      <c r="N9" s="1049"/>
      <c r="O9" s="86" t="s">
        <v>15</v>
      </c>
    </row>
    <row r="10" spans="1:15" x14ac:dyDescent="0.25">
      <c r="A10" s="1487" t="s">
        <v>17</v>
      </c>
      <c r="B10" s="1488"/>
      <c r="C10" s="1488"/>
      <c r="D10" s="1489"/>
      <c r="E10" s="1045" t="s">
        <v>203</v>
      </c>
      <c r="F10" s="1045"/>
      <c r="G10" s="1045"/>
      <c r="H10" s="1045"/>
      <c r="I10" s="108">
        <v>0.45</v>
      </c>
      <c r="J10" s="1487" t="s">
        <v>19</v>
      </c>
      <c r="K10" s="1489"/>
      <c r="L10" s="1045" t="s">
        <v>204</v>
      </c>
      <c r="M10" s="1045"/>
      <c r="N10" s="1045"/>
      <c r="O10" s="108">
        <v>0.45</v>
      </c>
    </row>
    <row r="11" spans="1:15" x14ac:dyDescent="0.25">
      <c r="A11" s="1490"/>
      <c r="B11" s="1491"/>
      <c r="C11" s="1491"/>
      <c r="D11" s="1492"/>
      <c r="E11" s="1045"/>
      <c r="F11" s="1045"/>
      <c r="G11" s="1045"/>
      <c r="H11" s="1045"/>
      <c r="I11" s="88"/>
      <c r="J11" s="1490"/>
      <c r="K11" s="1492"/>
      <c r="L11" s="1045" t="s">
        <v>205</v>
      </c>
      <c r="M11" s="1045"/>
      <c r="N11" s="1045"/>
      <c r="O11" s="108">
        <v>0.45</v>
      </c>
    </row>
    <row r="12" spans="1:15" x14ac:dyDescent="0.25">
      <c r="A12" s="1490"/>
      <c r="B12" s="1491"/>
      <c r="C12" s="1491"/>
      <c r="D12" s="1492"/>
      <c r="E12" s="1045"/>
      <c r="F12" s="1045"/>
      <c r="G12" s="1045"/>
      <c r="H12" s="1045"/>
      <c r="I12" s="88"/>
      <c r="J12" s="1490"/>
      <c r="K12" s="1492"/>
      <c r="L12" s="1045" t="s">
        <v>206</v>
      </c>
      <c r="M12" s="1045"/>
      <c r="N12" s="1045"/>
      <c r="O12" s="108">
        <v>0.45</v>
      </c>
    </row>
    <row r="13" spans="1:15" x14ac:dyDescent="0.25">
      <c r="A13" s="1490"/>
      <c r="B13" s="1491"/>
      <c r="C13" s="1491"/>
      <c r="D13" s="1492"/>
      <c r="E13" s="1045"/>
      <c r="F13" s="1045"/>
      <c r="G13" s="1045"/>
      <c r="H13" s="1045"/>
      <c r="I13" s="88"/>
      <c r="J13" s="1490"/>
      <c r="K13" s="1492"/>
      <c r="L13" s="1045" t="s">
        <v>207</v>
      </c>
      <c r="M13" s="1045"/>
      <c r="N13" s="1045"/>
      <c r="O13" s="108">
        <v>0.2</v>
      </c>
    </row>
    <row r="14" spans="1:15" x14ac:dyDescent="0.25">
      <c r="A14" s="1490"/>
      <c r="B14" s="1491"/>
      <c r="C14" s="1491"/>
      <c r="D14" s="1492"/>
      <c r="E14" s="1045"/>
      <c r="F14" s="1045"/>
      <c r="G14" s="1045"/>
      <c r="H14" s="1045"/>
      <c r="I14" s="88"/>
      <c r="J14" s="1490"/>
      <c r="K14" s="1492"/>
      <c r="L14" s="1045"/>
      <c r="M14" s="1045"/>
      <c r="N14" s="1045"/>
      <c r="O14" s="88"/>
    </row>
    <row r="15" spans="1:15" x14ac:dyDescent="0.25">
      <c r="A15" s="1490"/>
      <c r="B15" s="1491"/>
      <c r="C15" s="1491"/>
      <c r="D15" s="1492"/>
      <c r="E15" s="1045"/>
      <c r="F15" s="1045"/>
      <c r="G15" s="1045"/>
      <c r="H15" s="1045"/>
      <c r="I15" s="88"/>
      <c r="J15" s="1490"/>
      <c r="K15" s="1492"/>
      <c r="L15" s="1045"/>
      <c r="M15" s="1045"/>
      <c r="N15" s="1045"/>
      <c r="O15" s="88"/>
    </row>
    <row r="16" spans="1:15" x14ac:dyDescent="0.25">
      <c r="A16" s="1490"/>
      <c r="B16" s="1491"/>
      <c r="C16" s="1491"/>
      <c r="D16" s="1492"/>
      <c r="E16" s="1045"/>
      <c r="F16" s="1045"/>
      <c r="G16" s="1045"/>
      <c r="H16" s="1045"/>
      <c r="I16" s="88"/>
      <c r="J16" s="1490"/>
      <c r="K16" s="1492"/>
      <c r="L16" s="1045"/>
      <c r="M16" s="1045"/>
      <c r="N16" s="1045"/>
      <c r="O16" s="88"/>
    </row>
    <row r="17" spans="1:15" x14ac:dyDescent="0.25">
      <c r="A17" s="1493"/>
      <c r="B17" s="1494"/>
      <c r="C17" s="1494"/>
      <c r="D17" s="1495"/>
      <c r="E17" s="1045"/>
      <c r="F17" s="1045"/>
      <c r="G17" s="1045"/>
      <c r="H17" s="1045"/>
      <c r="I17" s="88"/>
      <c r="J17" s="1493"/>
      <c r="K17" s="1495"/>
      <c r="L17" s="1045"/>
      <c r="M17" s="1045"/>
      <c r="N17" s="1045"/>
      <c r="O17" s="88"/>
    </row>
    <row r="18" spans="1:15" ht="15.75" x14ac:dyDescent="0.25">
      <c r="A18" s="83"/>
      <c r="B18" s="84"/>
      <c r="C18" s="85"/>
      <c r="D18" s="85"/>
      <c r="E18" s="85"/>
      <c r="F18" s="85"/>
      <c r="G18" s="85"/>
      <c r="H18" s="85"/>
      <c r="I18" s="85"/>
      <c r="J18" s="85"/>
      <c r="K18" s="85"/>
      <c r="L18" s="85"/>
      <c r="M18" s="85"/>
      <c r="N18" s="85"/>
      <c r="O18" s="83"/>
    </row>
    <row r="19" spans="1:15" ht="15.75" x14ac:dyDescent="0.25">
      <c r="A19" s="83"/>
      <c r="B19" s="84"/>
      <c r="C19" s="85"/>
      <c r="D19" s="85"/>
      <c r="E19" s="85"/>
      <c r="F19" s="85"/>
      <c r="G19" s="85"/>
      <c r="H19" s="85"/>
      <c r="I19" s="85"/>
      <c r="J19" s="85"/>
      <c r="K19" s="85"/>
      <c r="L19" s="85"/>
      <c r="M19" s="85"/>
      <c r="N19" s="85"/>
      <c r="O19" s="83"/>
    </row>
    <row r="20" spans="1:15" ht="63" x14ac:dyDescent="0.25">
      <c r="A20" s="90" t="s">
        <v>48</v>
      </c>
      <c r="B20" s="90" t="s">
        <v>49</v>
      </c>
      <c r="C20" s="90" t="s">
        <v>50</v>
      </c>
      <c r="D20" s="90" t="s">
        <v>51</v>
      </c>
      <c r="E20" s="90" t="s">
        <v>52</v>
      </c>
      <c r="F20" s="1483" t="s">
        <v>53</v>
      </c>
      <c r="G20" s="1483"/>
      <c r="H20" s="1483" t="s">
        <v>54</v>
      </c>
      <c r="I20" s="1483"/>
      <c r="J20" s="90" t="s">
        <v>55</v>
      </c>
      <c r="K20" s="1483" t="s">
        <v>56</v>
      </c>
      <c r="L20" s="1483"/>
      <c r="M20" s="1484" t="s">
        <v>57</v>
      </c>
      <c r="N20" s="1485"/>
      <c r="O20" s="1486"/>
    </row>
    <row r="21" spans="1:15" ht="114" x14ac:dyDescent="0.25">
      <c r="A21" s="102" t="s">
        <v>208</v>
      </c>
      <c r="B21" s="92">
        <v>0.45</v>
      </c>
      <c r="C21" s="103" t="s">
        <v>209</v>
      </c>
      <c r="D21" s="93" t="s">
        <v>210</v>
      </c>
      <c r="E21" s="93" t="s">
        <v>211</v>
      </c>
      <c r="F21" s="1505" t="s">
        <v>212</v>
      </c>
      <c r="G21" s="1505"/>
      <c r="H21" s="1497" t="s">
        <v>213</v>
      </c>
      <c r="I21" s="1498"/>
      <c r="J21" s="94">
        <v>384</v>
      </c>
      <c r="K21" s="1500" t="s">
        <v>214</v>
      </c>
      <c r="L21" s="1500"/>
      <c r="M21" s="1501" t="s">
        <v>215</v>
      </c>
      <c r="N21" s="1501"/>
      <c r="O21" s="1501"/>
    </row>
    <row r="22" spans="1:15" ht="15.75" x14ac:dyDescent="0.25">
      <c r="A22" s="1474" t="s">
        <v>67</v>
      </c>
      <c r="B22" s="1475"/>
      <c r="C22" s="1506" t="s">
        <v>216</v>
      </c>
      <c r="D22" s="1507"/>
      <c r="E22" s="1507"/>
      <c r="F22" s="1507"/>
      <c r="G22" s="1508"/>
      <c r="H22" s="1478" t="s">
        <v>69</v>
      </c>
      <c r="I22" s="1479"/>
      <c r="J22" s="1480"/>
      <c r="K22" s="1497" t="s">
        <v>217</v>
      </c>
      <c r="L22" s="1509"/>
      <c r="M22" s="1509"/>
      <c r="N22" s="1509"/>
      <c r="O22" s="1498"/>
    </row>
    <row r="23" spans="1:15" ht="15.75" x14ac:dyDescent="0.25">
      <c r="A23" s="1096" t="s">
        <v>71</v>
      </c>
      <c r="B23" s="1097"/>
      <c r="C23" s="1097"/>
      <c r="D23" s="1097"/>
      <c r="E23" s="1097"/>
      <c r="F23" s="1098"/>
      <c r="G23" s="1099" t="s">
        <v>72</v>
      </c>
      <c r="H23" s="1099"/>
      <c r="I23" s="1099"/>
      <c r="J23" s="1099"/>
      <c r="K23" s="1099"/>
      <c r="L23" s="1099"/>
      <c r="M23" s="1099"/>
      <c r="N23" s="1099"/>
      <c r="O23" s="1099"/>
    </row>
    <row r="24" spans="1:15" x14ac:dyDescent="0.25">
      <c r="A24" s="1148" t="s">
        <v>218</v>
      </c>
      <c r="B24" s="1101"/>
      <c r="C24" s="1101"/>
      <c r="D24" s="1101"/>
      <c r="E24" s="1101"/>
      <c r="F24" s="1101"/>
      <c r="G24" s="1104" t="s">
        <v>219</v>
      </c>
      <c r="H24" s="1104"/>
      <c r="I24" s="1104"/>
      <c r="J24" s="1104"/>
      <c r="K24" s="1104"/>
      <c r="L24" s="1104"/>
      <c r="M24" s="1104"/>
      <c r="N24" s="1104"/>
      <c r="O24" s="1104"/>
    </row>
    <row r="25" spans="1:15" x14ac:dyDescent="0.25">
      <c r="A25" s="1102"/>
      <c r="B25" s="1103"/>
      <c r="C25" s="1103"/>
      <c r="D25" s="1103"/>
      <c r="E25" s="1103"/>
      <c r="F25" s="1103"/>
      <c r="G25" s="1104"/>
      <c r="H25" s="1104"/>
      <c r="I25" s="1104"/>
      <c r="J25" s="1104"/>
      <c r="K25" s="1104"/>
      <c r="L25" s="1104"/>
      <c r="M25" s="1104"/>
      <c r="N25" s="1104"/>
      <c r="O25" s="1104"/>
    </row>
    <row r="26" spans="1:15" ht="15.75" x14ac:dyDescent="0.25">
      <c r="A26" s="1096" t="s">
        <v>75</v>
      </c>
      <c r="B26" s="1097"/>
      <c r="C26" s="1097"/>
      <c r="D26" s="1097"/>
      <c r="E26" s="1097"/>
      <c r="F26" s="1097"/>
      <c r="G26" s="1099" t="s">
        <v>76</v>
      </c>
      <c r="H26" s="1099"/>
      <c r="I26" s="1099"/>
      <c r="J26" s="1099"/>
      <c r="K26" s="1099"/>
      <c r="L26" s="1099"/>
      <c r="M26" s="1099"/>
      <c r="N26" s="1099"/>
      <c r="O26" s="1099"/>
    </row>
    <row r="27" spans="1:15" x14ac:dyDescent="0.25">
      <c r="A27" s="1123" t="s">
        <v>220</v>
      </c>
      <c r="B27" s="1123"/>
      <c r="C27" s="1123"/>
      <c r="D27" s="1123"/>
      <c r="E27" s="1123"/>
      <c r="F27" s="1123"/>
      <c r="G27" s="1123" t="s">
        <v>221</v>
      </c>
      <c r="H27" s="1123"/>
      <c r="I27" s="1123"/>
      <c r="J27" s="1123"/>
      <c r="K27" s="1123"/>
      <c r="L27" s="1123"/>
      <c r="M27" s="1123"/>
      <c r="N27" s="1123"/>
      <c r="O27" s="1123"/>
    </row>
    <row r="28" spans="1:15" x14ac:dyDescent="0.25">
      <c r="A28" s="1123"/>
      <c r="B28" s="1123"/>
      <c r="C28" s="1123"/>
      <c r="D28" s="1123"/>
      <c r="E28" s="1123"/>
      <c r="F28" s="1123"/>
      <c r="G28" s="1123"/>
      <c r="H28" s="1123"/>
      <c r="I28" s="1123"/>
      <c r="J28" s="1123"/>
      <c r="K28" s="1123"/>
      <c r="L28" s="1123"/>
      <c r="M28" s="1123"/>
      <c r="N28" s="1123"/>
      <c r="O28" s="1123"/>
    </row>
    <row r="29" spans="1:15" ht="15.75" x14ac:dyDescent="0.25">
      <c r="A29" s="77"/>
      <c r="B29" s="78"/>
      <c r="C29" s="84"/>
      <c r="D29" s="84"/>
      <c r="E29" s="84"/>
      <c r="F29" s="84"/>
      <c r="G29" s="84"/>
      <c r="H29" s="84"/>
      <c r="I29" s="84"/>
      <c r="J29" s="84"/>
      <c r="K29" s="84"/>
      <c r="L29" s="84"/>
      <c r="M29" s="84"/>
      <c r="N29" s="84"/>
      <c r="O29" s="77"/>
    </row>
    <row r="30" spans="1:15" ht="15.75" x14ac:dyDescent="0.25">
      <c r="A30" s="84"/>
      <c r="B30" s="84"/>
      <c r="C30" s="77"/>
      <c r="D30" s="1474" t="s">
        <v>77</v>
      </c>
      <c r="E30" s="1496"/>
      <c r="F30" s="1496"/>
      <c r="G30" s="1496"/>
      <c r="H30" s="1496"/>
      <c r="I30" s="1496"/>
      <c r="J30" s="1496"/>
      <c r="K30" s="1496"/>
      <c r="L30" s="1496"/>
      <c r="M30" s="1496"/>
      <c r="N30" s="1496"/>
      <c r="O30" s="1475"/>
    </row>
    <row r="31" spans="1:15" ht="15.75" x14ac:dyDescent="0.25">
      <c r="A31" s="77"/>
      <c r="B31" s="78"/>
      <c r="C31" s="84"/>
      <c r="D31" s="90" t="s">
        <v>78</v>
      </c>
      <c r="E31" s="90" t="s">
        <v>79</v>
      </c>
      <c r="F31" s="90" t="s">
        <v>80</v>
      </c>
      <c r="G31" s="90" t="s">
        <v>81</v>
      </c>
      <c r="H31" s="90" t="s">
        <v>82</v>
      </c>
      <c r="I31" s="90" t="s">
        <v>83</v>
      </c>
      <c r="J31" s="90" t="s">
        <v>84</v>
      </c>
      <c r="K31" s="90" t="s">
        <v>85</v>
      </c>
      <c r="L31" s="90" t="s">
        <v>86</v>
      </c>
      <c r="M31" s="90" t="s">
        <v>87</v>
      </c>
      <c r="N31" s="90" t="s">
        <v>88</v>
      </c>
      <c r="O31" s="90" t="s">
        <v>89</v>
      </c>
    </row>
    <row r="32" spans="1:15" ht="15.75" x14ac:dyDescent="0.25">
      <c r="A32" s="1460" t="s">
        <v>90</v>
      </c>
      <c r="B32" s="1460"/>
      <c r="C32" s="1460"/>
      <c r="D32" s="95">
        <v>32</v>
      </c>
      <c r="E32" s="95">
        <v>32</v>
      </c>
      <c r="F32" s="95">
        <v>32</v>
      </c>
      <c r="G32" s="95">
        <v>32</v>
      </c>
      <c r="H32" s="95">
        <v>32</v>
      </c>
      <c r="I32" s="95">
        <v>32</v>
      </c>
      <c r="J32" s="95">
        <v>32</v>
      </c>
      <c r="K32" s="95">
        <v>32</v>
      </c>
      <c r="L32" s="95">
        <v>32</v>
      </c>
      <c r="M32" s="95">
        <v>32</v>
      </c>
      <c r="N32" s="95">
        <v>32</v>
      </c>
      <c r="O32" s="95">
        <v>32</v>
      </c>
    </row>
    <row r="33" spans="1:15" ht="15.75" x14ac:dyDescent="0.25">
      <c r="A33" s="1461" t="s">
        <v>91</v>
      </c>
      <c r="B33" s="1461"/>
      <c r="C33" s="1461"/>
      <c r="D33" s="96">
        <v>32</v>
      </c>
      <c r="E33" s="96">
        <v>32</v>
      </c>
      <c r="F33" s="96">
        <v>32</v>
      </c>
      <c r="G33" s="96">
        <v>32</v>
      </c>
      <c r="H33" s="96">
        <v>32</v>
      </c>
      <c r="I33" s="96">
        <v>32</v>
      </c>
      <c r="J33" s="96">
        <v>32</v>
      </c>
      <c r="K33" s="96">
        <v>32</v>
      </c>
      <c r="L33" s="96">
        <v>32</v>
      </c>
      <c r="M33" s="96"/>
      <c r="N33" s="96"/>
      <c r="O33" s="96"/>
    </row>
    <row r="34" spans="1:15" ht="15.75" x14ac:dyDescent="0.25">
      <c r="A34" s="77"/>
      <c r="B34" s="78"/>
      <c r="C34" s="79"/>
      <c r="D34" s="79"/>
      <c r="E34" s="79"/>
      <c r="F34" s="79"/>
      <c r="G34" s="79"/>
      <c r="H34" s="79"/>
      <c r="I34" s="79"/>
      <c r="J34" s="79"/>
      <c r="K34" s="79"/>
      <c r="L34" s="80"/>
      <c r="M34" s="80"/>
      <c r="N34" s="80"/>
      <c r="O34" s="77"/>
    </row>
    <row r="35" spans="1:15" ht="15.75" x14ac:dyDescent="0.25">
      <c r="A35" s="77"/>
      <c r="B35" s="78"/>
      <c r="C35" s="84"/>
      <c r="D35" s="84"/>
      <c r="E35" s="84"/>
      <c r="F35" s="84"/>
      <c r="G35" s="84"/>
      <c r="H35" s="84"/>
      <c r="I35" s="84"/>
      <c r="J35" s="84"/>
      <c r="K35" s="84"/>
      <c r="L35" s="84"/>
      <c r="M35" s="84"/>
      <c r="N35" s="84"/>
      <c r="O35" s="77"/>
    </row>
    <row r="36" spans="1:15" ht="31.5" x14ac:dyDescent="0.25">
      <c r="A36" s="81" t="s">
        <v>129</v>
      </c>
      <c r="B36" s="1046" t="s">
        <v>222</v>
      </c>
      <c r="C36" s="1047"/>
      <c r="D36" s="1047"/>
      <c r="E36" s="1047"/>
      <c r="F36" s="1047"/>
      <c r="G36" s="1047"/>
      <c r="H36" s="1047"/>
      <c r="I36" s="1047"/>
      <c r="J36" s="1048"/>
      <c r="K36" s="1052" t="s">
        <v>11</v>
      </c>
      <c r="L36" s="1052"/>
      <c r="M36" s="1052"/>
      <c r="N36" s="1052"/>
      <c r="O36" s="82">
        <v>0.45</v>
      </c>
    </row>
    <row r="37" spans="1:15" ht="15.75" x14ac:dyDescent="0.25">
      <c r="A37" s="83"/>
      <c r="B37" s="84"/>
      <c r="C37" s="85"/>
      <c r="D37" s="85"/>
      <c r="E37" s="85"/>
      <c r="F37" s="85"/>
      <c r="G37" s="85"/>
      <c r="H37" s="85"/>
      <c r="I37" s="85"/>
      <c r="J37" s="85"/>
      <c r="K37" s="85"/>
      <c r="L37" s="85"/>
      <c r="M37" s="85"/>
      <c r="N37" s="85"/>
      <c r="O37" s="83"/>
    </row>
    <row r="38" spans="1:15" ht="31.5" x14ac:dyDescent="0.25">
      <c r="A38" s="81" t="s">
        <v>202</v>
      </c>
      <c r="B38" s="1046"/>
      <c r="C38" s="1047"/>
      <c r="D38" s="1047"/>
      <c r="E38" s="1047"/>
      <c r="F38" s="1047"/>
      <c r="G38" s="1047"/>
      <c r="H38" s="1047"/>
      <c r="I38" s="1047"/>
      <c r="J38" s="1047"/>
      <c r="K38" s="1047"/>
      <c r="L38" s="1047"/>
      <c r="M38" s="1047"/>
      <c r="N38" s="1047"/>
      <c r="O38" s="1048"/>
    </row>
    <row r="39" spans="1:15" ht="47.25" x14ac:dyDescent="0.25">
      <c r="A39" s="83"/>
      <c r="B39" s="84"/>
      <c r="C39" s="85"/>
      <c r="D39" s="85"/>
      <c r="E39" s="1049" t="s">
        <v>14</v>
      </c>
      <c r="F39" s="1049"/>
      <c r="G39" s="1049"/>
      <c r="H39" s="1049"/>
      <c r="I39" s="86" t="s">
        <v>15</v>
      </c>
      <c r="J39" s="85"/>
      <c r="K39" s="85"/>
      <c r="L39" s="1049" t="s">
        <v>16</v>
      </c>
      <c r="M39" s="1049"/>
      <c r="N39" s="1049"/>
      <c r="O39" s="86" t="s">
        <v>15</v>
      </c>
    </row>
    <row r="40" spans="1:15" x14ac:dyDescent="0.25">
      <c r="A40" s="1487" t="s">
        <v>17</v>
      </c>
      <c r="B40" s="1488"/>
      <c r="C40" s="1488"/>
      <c r="D40" s="1489"/>
      <c r="E40" s="1045" t="s">
        <v>203</v>
      </c>
      <c r="F40" s="1045"/>
      <c r="G40" s="1045"/>
      <c r="H40" s="1045"/>
      <c r="I40" s="108">
        <v>0.45</v>
      </c>
      <c r="J40" s="1487" t="s">
        <v>19</v>
      </c>
      <c r="K40" s="1489"/>
      <c r="L40" s="1045" t="s">
        <v>223</v>
      </c>
      <c r="M40" s="1045"/>
      <c r="N40" s="1045"/>
      <c r="O40" s="108">
        <v>0.45</v>
      </c>
    </row>
    <row r="41" spans="1:15" x14ac:dyDescent="0.25">
      <c r="A41" s="1490"/>
      <c r="B41" s="1491"/>
      <c r="C41" s="1491"/>
      <c r="D41" s="1492"/>
      <c r="E41" s="1045"/>
      <c r="F41" s="1045"/>
      <c r="G41" s="1045"/>
      <c r="H41" s="1045"/>
      <c r="I41" s="88"/>
      <c r="J41" s="1490"/>
      <c r="K41" s="1492"/>
      <c r="L41" s="1045" t="s">
        <v>205</v>
      </c>
      <c r="M41" s="1045"/>
      <c r="N41" s="1045"/>
      <c r="O41" s="108">
        <v>0.45</v>
      </c>
    </row>
    <row r="42" spans="1:15" x14ac:dyDescent="0.25">
      <c r="A42" s="1490"/>
      <c r="B42" s="1491"/>
      <c r="C42" s="1491"/>
      <c r="D42" s="1492"/>
      <c r="E42" s="1045"/>
      <c r="F42" s="1045"/>
      <c r="G42" s="1045"/>
      <c r="H42" s="1045"/>
      <c r="I42" s="88"/>
      <c r="J42" s="1490"/>
      <c r="K42" s="1492"/>
      <c r="L42" s="1045" t="s">
        <v>224</v>
      </c>
      <c r="M42" s="1045"/>
      <c r="N42" s="1045"/>
      <c r="O42" s="108">
        <v>0.45</v>
      </c>
    </row>
    <row r="43" spans="1:15" x14ac:dyDescent="0.25">
      <c r="A43" s="1490"/>
      <c r="B43" s="1491"/>
      <c r="C43" s="1491"/>
      <c r="D43" s="1492"/>
      <c r="E43" s="1045"/>
      <c r="F43" s="1045"/>
      <c r="G43" s="1045"/>
      <c r="H43" s="1045"/>
      <c r="I43" s="88"/>
      <c r="J43" s="1490"/>
      <c r="K43" s="1492"/>
      <c r="L43" s="1045" t="s">
        <v>207</v>
      </c>
      <c r="M43" s="1045"/>
      <c r="N43" s="1045"/>
      <c r="O43" s="108">
        <v>0.7</v>
      </c>
    </row>
    <row r="44" spans="1:15" x14ac:dyDescent="0.25">
      <c r="A44" s="1490"/>
      <c r="B44" s="1491"/>
      <c r="C44" s="1491"/>
      <c r="D44" s="1492"/>
      <c r="E44" s="1045"/>
      <c r="F44" s="1045"/>
      <c r="G44" s="1045"/>
      <c r="H44" s="1045"/>
      <c r="I44" s="88"/>
      <c r="J44" s="1490"/>
      <c r="K44" s="1492"/>
      <c r="L44" s="1045"/>
      <c r="M44" s="1045"/>
      <c r="N44" s="1045"/>
      <c r="O44" s="88"/>
    </row>
    <row r="45" spans="1:15" x14ac:dyDescent="0.25">
      <c r="A45" s="1490"/>
      <c r="B45" s="1491"/>
      <c r="C45" s="1491"/>
      <c r="D45" s="1492"/>
      <c r="E45" s="1045"/>
      <c r="F45" s="1045"/>
      <c r="G45" s="1045"/>
      <c r="H45" s="1045"/>
      <c r="I45" s="88"/>
      <c r="J45" s="1490"/>
      <c r="K45" s="1492"/>
      <c r="L45" s="1045"/>
      <c r="M45" s="1045"/>
      <c r="N45" s="1045"/>
      <c r="O45" s="88"/>
    </row>
    <row r="46" spans="1:15" x14ac:dyDescent="0.25">
      <c r="A46" s="1490"/>
      <c r="B46" s="1491"/>
      <c r="C46" s="1491"/>
      <c r="D46" s="1492"/>
      <c r="E46" s="1045"/>
      <c r="F46" s="1045"/>
      <c r="G46" s="1045"/>
      <c r="H46" s="1045"/>
      <c r="I46" s="88"/>
      <c r="J46" s="1490"/>
      <c r="K46" s="1492"/>
      <c r="L46" s="1045"/>
      <c r="M46" s="1045"/>
      <c r="N46" s="1045"/>
      <c r="O46" s="88"/>
    </row>
    <row r="47" spans="1:15" x14ac:dyDescent="0.25">
      <c r="A47" s="1493"/>
      <c r="B47" s="1494"/>
      <c r="C47" s="1494"/>
      <c r="D47" s="1495"/>
      <c r="E47" s="1045"/>
      <c r="F47" s="1045"/>
      <c r="G47" s="1045"/>
      <c r="H47" s="1045"/>
      <c r="I47" s="88"/>
      <c r="J47" s="1493"/>
      <c r="K47" s="1495"/>
      <c r="L47" s="1045"/>
      <c r="M47" s="1045"/>
      <c r="N47" s="1045"/>
      <c r="O47" s="88"/>
    </row>
    <row r="48" spans="1:15" ht="15.75" x14ac:dyDescent="0.25">
      <c r="A48" s="83"/>
      <c r="B48" s="84"/>
      <c r="C48" s="85"/>
      <c r="D48" s="85"/>
      <c r="E48" s="85"/>
      <c r="F48" s="85"/>
      <c r="G48" s="85"/>
      <c r="H48" s="85"/>
      <c r="I48" s="85"/>
      <c r="J48" s="85"/>
      <c r="K48" s="85"/>
      <c r="L48" s="85"/>
      <c r="M48" s="85"/>
      <c r="N48" s="85"/>
      <c r="O48" s="83"/>
    </row>
    <row r="49" spans="1:15" ht="15.75" x14ac:dyDescent="0.25">
      <c r="A49" s="83"/>
      <c r="B49" s="84"/>
      <c r="C49" s="85"/>
      <c r="D49" s="85"/>
      <c r="E49" s="85"/>
      <c r="F49" s="85"/>
      <c r="G49" s="85"/>
      <c r="H49" s="85"/>
      <c r="I49" s="85"/>
      <c r="J49" s="85"/>
      <c r="K49" s="85"/>
      <c r="L49" s="85"/>
      <c r="M49" s="85"/>
      <c r="N49" s="85"/>
      <c r="O49" s="83"/>
    </row>
    <row r="50" spans="1:15" ht="63" x14ac:dyDescent="0.25">
      <c r="A50" s="90" t="s">
        <v>48</v>
      </c>
      <c r="B50" s="90" t="s">
        <v>49</v>
      </c>
      <c r="C50" s="90" t="s">
        <v>50</v>
      </c>
      <c r="D50" s="90" t="s">
        <v>51</v>
      </c>
      <c r="E50" s="89" t="s">
        <v>52</v>
      </c>
      <c r="F50" s="1483" t="s">
        <v>53</v>
      </c>
      <c r="G50" s="1483"/>
      <c r="H50" s="1483" t="s">
        <v>54</v>
      </c>
      <c r="I50" s="1483"/>
      <c r="J50" s="90" t="s">
        <v>55</v>
      </c>
      <c r="K50" s="1483" t="s">
        <v>56</v>
      </c>
      <c r="L50" s="1483"/>
      <c r="M50" s="1484" t="s">
        <v>57</v>
      </c>
      <c r="N50" s="1485"/>
      <c r="O50" s="1486"/>
    </row>
    <row r="51" spans="1:15" ht="120" x14ac:dyDescent="0.25">
      <c r="A51" s="91" t="s">
        <v>58</v>
      </c>
      <c r="B51" s="92">
        <v>0.45</v>
      </c>
      <c r="C51" s="94" t="s">
        <v>225</v>
      </c>
      <c r="D51" s="93" t="s">
        <v>210</v>
      </c>
      <c r="E51" s="93" t="s">
        <v>211</v>
      </c>
      <c r="F51" s="1497" t="s">
        <v>226</v>
      </c>
      <c r="G51" s="1498"/>
      <c r="H51" s="1499" t="s">
        <v>227</v>
      </c>
      <c r="I51" s="1482"/>
      <c r="J51" s="97">
        <v>0.9</v>
      </c>
      <c r="K51" s="1500" t="s">
        <v>228</v>
      </c>
      <c r="L51" s="1500"/>
      <c r="M51" s="1501" t="s">
        <v>215</v>
      </c>
      <c r="N51" s="1501"/>
      <c r="O51" s="1501"/>
    </row>
    <row r="52" spans="1:15" ht="15.75" x14ac:dyDescent="0.25">
      <c r="A52" s="1474" t="s">
        <v>67</v>
      </c>
      <c r="B52" s="1475"/>
      <c r="C52" s="1502" t="s">
        <v>229</v>
      </c>
      <c r="D52" s="1503"/>
      <c r="E52" s="1503"/>
      <c r="F52" s="1503"/>
      <c r="G52" s="1504"/>
      <c r="H52" s="1478" t="s">
        <v>69</v>
      </c>
      <c r="I52" s="1479"/>
      <c r="J52" s="1480"/>
      <c r="K52" s="1481"/>
      <c r="L52" s="1481"/>
      <c r="M52" s="1481"/>
      <c r="N52" s="1481"/>
      <c r="O52" s="1482"/>
    </row>
    <row r="53" spans="1:15" ht="15.75" x14ac:dyDescent="0.25">
      <c r="A53" s="1096" t="s">
        <v>71</v>
      </c>
      <c r="B53" s="1097"/>
      <c r="C53" s="1097"/>
      <c r="D53" s="1097"/>
      <c r="E53" s="1097"/>
      <c r="F53" s="1098"/>
      <c r="G53" s="1099" t="s">
        <v>72</v>
      </c>
      <c r="H53" s="1099"/>
      <c r="I53" s="1099"/>
      <c r="J53" s="1099"/>
      <c r="K53" s="1099"/>
      <c r="L53" s="1099"/>
      <c r="M53" s="1099"/>
      <c r="N53" s="1099"/>
      <c r="O53" s="1099"/>
    </row>
    <row r="54" spans="1:15" x14ac:dyDescent="0.25">
      <c r="A54" s="1148" t="s">
        <v>230</v>
      </c>
      <c r="B54" s="1101"/>
      <c r="C54" s="1101"/>
      <c r="D54" s="1101"/>
      <c r="E54" s="1101"/>
      <c r="F54" s="1101"/>
      <c r="G54" s="1104" t="s">
        <v>231</v>
      </c>
      <c r="H54" s="1104"/>
      <c r="I54" s="1104"/>
      <c r="J54" s="1104"/>
      <c r="K54" s="1104"/>
      <c r="L54" s="1104"/>
      <c r="M54" s="1104"/>
      <c r="N54" s="1104"/>
      <c r="O54" s="1104"/>
    </row>
    <row r="55" spans="1:15" x14ac:dyDescent="0.25">
      <c r="A55" s="1102"/>
      <c r="B55" s="1103"/>
      <c r="C55" s="1103"/>
      <c r="D55" s="1103"/>
      <c r="E55" s="1103"/>
      <c r="F55" s="1103"/>
      <c r="G55" s="1104"/>
      <c r="H55" s="1104"/>
      <c r="I55" s="1104"/>
      <c r="J55" s="1104"/>
      <c r="K55" s="1104"/>
      <c r="L55" s="1104"/>
      <c r="M55" s="1104"/>
      <c r="N55" s="1104"/>
      <c r="O55" s="1104"/>
    </row>
    <row r="56" spans="1:15" ht="15.75" x14ac:dyDescent="0.25">
      <c r="A56" s="1096" t="s">
        <v>75</v>
      </c>
      <c r="B56" s="1097"/>
      <c r="C56" s="1097"/>
      <c r="D56" s="1097"/>
      <c r="E56" s="1097"/>
      <c r="F56" s="1097"/>
      <c r="G56" s="1099" t="s">
        <v>76</v>
      </c>
      <c r="H56" s="1099"/>
      <c r="I56" s="1099"/>
      <c r="J56" s="1099"/>
      <c r="K56" s="1099"/>
      <c r="L56" s="1099"/>
      <c r="M56" s="1099"/>
      <c r="N56" s="1099"/>
      <c r="O56" s="1099"/>
    </row>
    <row r="57" spans="1:15" x14ac:dyDescent="0.25">
      <c r="A57" s="1123" t="s">
        <v>232</v>
      </c>
      <c r="B57" s="1123"/>
      <c r="C57" s="1123"/>
      <c r="D57" s="1123"/>
      <c r="E57" s="1123"/>
      <c r="F57" s="1123"/>
      <c r="G57" s="1123" t="s">
        <v>221</v>
      </c>
      <c r="H57" s="1123"/>
      <c r="I57" s="1123"/>
      <c r="J57" s="1123"/>
      <c r="K57" s="1123"/>
      <c r="L57" s="1123"/>
      <c r="M57" s="1123"/>
      <c r="N57" s="1123"/>
      <c r="O57" s="1123"/>
    </row>
    <row r="58" spans="1:15" x14ac:dyDescent="0.25">
      <c r="A58" s="1123"/>
      <c r="B58" s="1123"/>
      <c r="C58" s="1123"/>
      <c r="D58" s="1123"/>
      <c r="E58" s="1123"/>
      <c r="F58" s="1123"/>
      <c r="G58" s="1123"/>
      <c r="H58" s="1123"/>
      <c r="I58" s="1123"/>
      <c r="J58" s="1123"/>
      <c r="K58" s="1123"/>
      <c r="L58" s="1123"/>
      <c r="M58" s="1123"/>
      <c r="N58" s="1123"/>
      <c r="O58" s="1123"/>
    </row>
    <row r="59" spans="1:15" ht="15.75" x14ac:dyDescent="0.25">
      <c r="A59" s="77"/>
      <c r="B59" s="78"/>
      <c r="C59" s="84"/>
      <c r="D59" s="84"/>
      <c r="E59" s="84"/>
      <c r="F59" s="84"/>
      <c r="G59" s="84"/>
      <c r="H59" s="84"/>
      <c r="I59" s="84"/>
      <c r="J59" s="84"/>
      <c r="K59" s="84"/>
      <c r="L59" s="84"/>
      <c r="M59" s="84"/>
      <c r="N59" s="84"/>
      <c r="O59" s="77"/>
    </row>
    <row r="60" spans="1:15" ht="15.75" x14ac:dyDescent="0.25">
      <c r="A60" s="84"/>
      <c r="B60" s="84"/>
      <c r="C60" s="77"/>
      <c r="D60" s="1474" t="s">
        <v>77</v>
      </c>
      <c r="E60" s="1496"/>
      <c r="F60" s="1496"/>
      <c r="G60" s="1496"/>
      <c r="H60" s="1496"/>
      <c r="I60" s="1496"/>
      <c r="J60" s="1496"/>
      <c r="K60" s="1496"/>
      <c r="L60" s="1496"/>
      <c r="M60" s="1496"/>
      <c r="N60" s="1496"/>
      <c r="O60" s="1475"/>
    </row>
    <row r="61" spans="1:15" ht="15.75" x14ac:dyDescent="0.25">
      <c r="A61" s="77"/>
      <c r="B61" s="78"/>
      <c r="C61" s="84"/>
      <c r="D61" s="90" t="s">
        <v>78</v>
      </c>
      <c r="E61" s="90" t="s">
        <v>79</v>
      </c>
      <c r="F61" s="90" t="s">
        <v>80</v>
      </c>
      <c r="G61" s="90" t="s">
        <v>81</v>
      </c>
      <c r="H61" s="90" t="s">
        <v>82</v>
      </c>
      <c r="I61" s="90" t="s">
        <v>83</v>
      </c>
      <c r="J61" s="90" t="s">
        <v>84</v>
      </c>
      <c r="K61" s="90" t="s">
        <v>85</v>
      </c>
      <c r="L61" s="90" t="s">
        <v>86</v>
      </c>
      <c r="M61" s="90" t="s">
        <v>87</v>
      </c>
      <c r="N61" s="90" t="s">
        <v>88</v>
      </c>
      <c r="O61" s="90" t="s">
        <v>89</v>
      </c>
    </row>
    <row r="62" spans="1:15" ht="15.75" x14ac:dyDescent="0.25">
      <c r="A62" s="1460" t="s">
        <v>90</v>
      </c>
      <c r="B62" s="1460"/>
      <c r="C62" s="1460"/>
      <c r="D62" s="95"/>
      <c r="E62" s="98">
        <v>0.9</v>
      </c>
      <c r="F62" s="95"/>
      <c r="G62" s="98">
        <v>0.9</v>
      </c>
      <c r="H62" s="95"/>
      <c r="I62" s="98">
        <v>0.9</v>
      </c>
      <c r="J62" s="95"/>
      <c r="K62" s="98">
        <v>0.9</v>
      </c>
      <c r="L62" s="95"/>
      <c r="M62" s="98">
        <v>0.9</v>
      </c>
      <c r="N62" s="95"/>
      <c r="O62" s="98">
        <v>0.9</v>
      </c>
    </row>
    <row r="63" spans="1:15" ht="15.75" x14ac:dyDescent="0.25">
      <c r="A63" s="1461" t="s">
        <v>91</v>
      </c>
      <c r="B63" s="1461"/>
      <c r="C63" s="1461"/>
      <c r="D63" s="96"/>
      <c r="E63" s="99">
        <v>1</v>
      </c>
      <c r="F63" s="96"/>
      <c r="G63" s="99">
        <v>0.91600000000000004</v>
      </c>
      <c r="H63" s="96"/>
      <c r="I63" s="99">
        <v>0.95199999999999996</v>
      </c>
      <c r="J63" s="96"/>
      <c r="K63" s="99">
        <v>0.92600000000000005</v>
      </c>
      <c r="L63" s="96"/>
      <c r="M63" s="96"/>
      <c r="N63" s="96"/>
      <c r="O63" s="96"/>
    </row>
    <row r="64" spans="1:15" ht="15.75" x14ac:dyDescent="0.25">
      <c r="A64" s="77"/>
      <c r="B64" s="78"/>
      <c r="C64" s="79"/>
      <c r="D64" s="79"/>
      <c r="E64" s="79"/>
      <c r="F64" s="79"/>
      <c r="G64" s="79"/>
      <c r="H64" s="79"/>
      <c r="I64" s="79"/>
      <c r="J64" s="79"/>
      <c r="K64" s="79"/>
      <c r="L64" s="80"/>
      <c r="M64" s="80"/>
      <c r="N64" s="80"/>
      <c r="O64" s="77"/>
    </row>
    <row r="65" spans="1:15" ht="15.75" x14ac:dyDescent="0.25">
      <c r="A65" s="77"/>
      <c r="B65" s="78"/>
      <c r="C65" s="79"/>
      <c r="D65" s="79"/>
      <c r="E65" s="79"/>
      <c r="F65" s="79"/>
      <c r="G65" s="79"/>
      <c r="H65" s="79"/>
      <c r="I65" s="79"/>
      <c r="J65" s="79"/>
      <c r="K65" s="79"/>
      <c r="L65" s="80"/>
      <c r="M65" s="80"/>
      <c r="N65" s="80"/>
      <c r="O65" s="77"/>
    </row>
    <row r="66" spans="1:15" ht="31.5" x14ac:dyDescent="0.25">
      <c r="A66" s="81" t="s">
        <v>178</v>
      </c>
      <c r="B66" s="1046" t="s">
        <v>233</v>
      </c>
      <c r="C66" s="1047"/>
      <c r="D66" s="1047"/>
      <c r="E66" s="1047"/>
      <c r="F66" s="1047"/>
      <c r="G66" s="1047"/>
      <c r="H66" s="1047"/>
      <c r="I66" s="1047"/>
      <c r="J66" s="1048"/>
      <c r="K66" s="1052" t="s">
        <v>11</v>
      </c>
      <c r="L66" s="1052"/>
      <c r="M66" s="1052"/>
      <c r="N66" s="1052"/>
      <c r="O66" s="82">
        <v>0.1</v>
      </c>
    </row>
    <row r="67" spans="1:15" ht="15.75" x14ac:dyDescent="0.25">
      <c r="A67" s="83"/>
      <c r="B67" s="84"/>
      <c r="C67" s="85"/>
      <c r="D67" s="85"/>
      <c r="E67" s="85"/>
      <c r="F67" s="85"/>
      <c r="G67" s="85"/>
      <c r="H67" s="85"/>
      <c r="I67" s="85"/>
      <c r="J67" s="85"/>
      <c r="K67" s="85"/>
      <c r="L67" s="85"/>
      <c r="M67" s="85"/>
      <c r="N67" s="85"/>
      <c r="O67" s="83"/>
    </row>
    <row r="68" spans="1:15" ht="31.5" x14ac:dyDescent="0.25">
      <c r="A68" s="81" t="s">
        <v>202</v>
      </c>
      <c r="B68" s="1046"/>
      <c r="C68" s="1047"/>
      <c r="D68" s="1047"/>
      <c r="E68" s="1047"/>
      <c r="F68" s="1047"/>
      <c r="G68" s="1047"/>
      <c r="H68" s="1047"/>
      <c r="I68" s="1047"/>
      <c r="J68" s="1047"/>
      <c r="K68" s="1047"/>
      <c r="L68" s="1047"/>
      <c r="M68" s="1047"/>
      <c r="N68" s="1047"/>
      <c r="O68" s="1048"/>
    </row>
    <row r="69" spans="1:15" ht="47.25" x14ac:dyDescent="0.25">
      <c r="A69" s="83"/>
      <c r="B69" s="84"/>
      <c r="C69" s="85"/>
      <c r="D69" s="85"/>
      <c r="E69" s="1049" t="s">
        <v>14</v>
      </c>
      <c r="F69" s="1049"/>
      <c r="G69" s="1049"/>
      <c r="H69" s="1049"/>
      <c r="I69" s="86" t="s">
        <v>15</v>
      </c>
      <c r="J69" s="85"/>
      <c r="K69" s="85"/>
      <c r="L69" s="1049" t="s">
        <v>16</v>
      </c>
      <c r="M69" s="1049"/>
      <c r="N69" s="1049"/>
      <c r="O69" s="86" t="s">
        <v>15</v>
      </c>
    </row>
    <row r="70" spans="1:15" x14ac:dyDescent="0.25">
      <c r="A70" s="1487" t="s">
        <v>17</v>
      </c>
      <c r="B70" s="1488"/>
      <c r="C70" s="1488"/>
      <c r="D70" s="1489"/>
      <c r="E70" s="1045" t="s">
        <v>203</v>
      </c>
      <c r="F70" s="1045"/>
      <c r="G70" s="1045"/>
      <c r="H70" s="1045"/>
      <c r="I70" s="108">
        <v>0.1</v>
      </c>
      <c r="J70" s="1487" t="s">
        <v>19</v>
      </c>
      <c r="K70" s="1489"/>
      <c r="L70" s="1045" t="s">
        <v>223</v>
      </c>
      <c r="M70" s="1045"/>
      <c r="N70" s="1045"/>
      <c r="O70" s="108">
        <v>0.1</v>
      </c>
    </row>
    <row r="71" spans="1:15" x14ac:dyDescent="0.25">
      <c r="A71" s="1490"/>
      <c r="B71" s="1491"/>
      <c r="C71" s="1491"/>
      <c r="D71" s="1492"/>
      <c r="E71" s="1045"/>
      <c r="F71" s="1045"/>
      <c r="G71" s="1045"/>
      <c r="H71" s="1045"/>
      <c r="I71" s="88"/>
      <c r="J71" s="1490"/>
      <c r="K71" s="1492"/>
      <c r="L71" s="1045" t="s">
        <v>205</v>
      </c>
      <c r="M71" s="1045"/>
      <c r="N71" s="1045"/>
      <c r="O71" s="108">
        <v>0.1</v>
      </c>
    </row>
    <row r="72" spans="1:15" x14ac:dyDescent="0.25">
      <c r="A72" s="1490"/>
      <c r="B72" s="1491"/>
      <c r="C72" s="1491"/>
      <c r="D72" s="1492"/>
      <c r="E72" s="1045"/>
      <c r="F72" s="1045"/>
      <c r="G72" s="1045"/>
      <c r="H72" s="1045"/>
      <c r="I72" s="88"/>
      <c r="J72" s="1490"/>
      <c r="K72" s="1492"/>
      <c r="L72" s="1045" t="s">
        <v>234</v>
      </c>
      <c r="M72" s="1045"/>
      <c r="N72" s="1045"/>
      <c r="O72" s="108">
        <v>0.1</v>
      </c>
    </row>
    <row r="73" spans="1:15" x14ac:dyDescent="0.25">
      <c r="A73" s="1490"/>
      <c r="B73" s="1491"/>
      <c r="C73" s="1491"/>
      <c r="D73" s="1492"/>
      <c r="E73" s="1045"/>
      <c r="F73" s="1045"/>
      <c r="G73" s="1045"/>
      <c r="H73" s="1045"/>
      <c r="I73" s="88"/>
      <c r="J73" s="1490"/>
      <c r="K73" s="1492"/>
      <c r="L73" s="1045" t="s">
        <v>207</v>
      </c>
      <c r="M73" s="1045"/>
      <c r="N73" s="1045"/>
      <c r="O73" s="108">
        <v>0.1</v>
      </c>
    </row>
    <row r="74" spans="1:15" x14ac:dyDescent="0.25">
      <c r="A74" s="1490"/>
      <c r="B74" s="1491"/>
      <c r="C74" s="1491"/>
      <c r="D74" s="1492"/>
      <c r="E74" s="1045"/>
      <c r="F74" s="1045"/>
      <c r="G74" s="1045"/>
      <c r="H74" s="1045"/>
      <c r="I74" s="88"/>
      <c r="J74" s="1490"/>
      <c r="K74" s="1492"/>
      <c r="L74" s="1045"/>
      <c r="M74" s="1045"/>
      <c r="N74" s="1045"/>
      <c r="O74" s="88"/>
    </row>
    <row r="75" spans="1:15" x14ac:dyDescent="0.25">
      <c r="A75" s="1490"/>
      <c r="B75" s="1491"/>
      <c r="C75" s="1491"/>
      <c r="D75" s="1492"/>
      <c r="E75" s="1045"/>
      <c r="F75" s="1045"/>
      <c r="G75" s="1045"/>
      <c r="H75" s="1045"/>
      <c r="I75" s="88"/>
      <c r="J75" s="1490"/>
      <c r="K75" s="1492"/>
      <c r="L75" s="1045"/>
      <c r="M75" s="1045"/>
      <c r="N75" s="1045"/>
      <c r="O75" s="88"/>
    </row>
    <row r="76" spans="1:15" x14ac:dyDescent="0.25">
      <c r="A76" s="1490"/>
      <c r="B76" s="1491"/>
      <c r="C76" s="1491"/>
      <c r="D76" s="1492"/>
      <c r="E76" s="1045"/>
      <c r="F76" s="1045"/>
      <c r="G76" s="1045"/>
      <c r="H76" s="1045"/>
      <c r="I76" s="88"/>
      <c r="J76" s="1490"/>
      <c r="K76" s="1492"/>
      <c r="L76" s="1045"/>
      <c r="M76" s="1045"/>
      <c r="N76" s="1045"/>
      <c r="O76" s="88"/>
    </row>
    <row r="77" spans="1:15" x14ac:dyDescent="0.25">
      <c r="A77" s="1493"/>
      <c r="B77" s="1494"/>
      <c r="C77" s="1494"/>
      <c r="D77" s="1495"/>
      <c r="E77" s="1045"/>
      <c r="F77" s="1045"/>
      <c r="G77" s="1045"/>
      <c r="H77" s="1045"/>
      <c r="I77" s="88"/>
      <c r="J77" s="1493"/>
      <c r="K77" s="1495"/>
      <c r="L77" s="1045"/>
      <c r="M77" s="1045"/>
      <c r="N77" s="1045"/>
      <c r="O77" s="88"/>
    </row>
    <row r="78" spans="1:15" ht="15.75" x14ac:dyDescent="0.25">
      <c r="A78" s="83"/>
      <c r="B78" s="84"/>
      <c r="C78" s="85"/>
      <c r="D78" s="85"/>
      <c r="E78" s="85"/>
      <c r="F78" s="85"/>
      <c r="G78" s="85"/>
      <c r="H78" s="85"/>
      <c r="I78" s="85"/>
      <c r="J78" s="85"/>
      <c r="K78" s="85"/>
      <c r="L78" s="85"/>
      <c r="M78" s="85"/>
      <c r="N78" s="85"/>
      <c r="O78" s="83"/>
    </row>
    <row r="79" spans="1:15" ht="15.75" x14ac:dyDescent="0.25">
      <c r="A79" s="83"/>
      <c r="B79" s="84"/>
      <c r="C79" s="85"/>
      <c r="D79" s="85"/>
      <c r="E79" s="85"/>
      <c r="F79" s="85"/>
      <c r="G79" s="85"/>
      <c r="H79" s="85"/>
      <c r="I79" s="85"/>
      <c r="J79" s="85"/>
      <c r="K79" s="85"/>
      <c r="L79" s="85"/>
      <c r="M79" s="85"/>
      <c r="N79" s="85"/>
      <c r="O79" s="83"/>
    </row>
    <row r="80" spans="1:15" ht="63" x14ac:dyDescent="0.25">
      <c r="A80" s="90" t="s">
        <v>48</v>
      </c>
      <c r="B80" s="90" t="s">
        <v>49</v>
      </c>
      <c r="C80" s="90" t="s">
        <v>50</v>
      </c>
      <c r="D80" s="90" t="s">
        <v>51</v>
      </c>
      <c r="E80" s="89" t="s">
        <v>52</v>
      </c>
      <c r="F80" s="1483" t="s">
        <v>53</v>
      </c>
      <c r="G80" s="1483"/>
      <c r="H80" s="1483" t="s">
        <v>54</v>
      </c>
      <c r="I80" s="1483"/>
      <c r="J80" s="90" t="s">
        <v>55</v>
      </c>
      <c r="K80" s="1483" t="s">
        <v>56</v>
      </c>
      <c r="L80" s="1483"/>
      <c r="M80" s="1484" t="s">
        <v>57</v>
      </c>
      <c r="N80" s="1485"/>
      <c r="O80" s="1486"/>
    </row>
    <row r="81" spans="1:15" ht="242.25" x14ac:dyDescent="0.25">
      <c r="A81" s="91" t="s">
        <v>58</v>
      </c>
      <c r="B81" s="92">
        <v>0.1</v>
      </c>
      <c r="C81" s="104" t="s">
        <v>235</v>
      </c>
      <c r="D81" s="94" t="s">
        <v>236</v>
      </c>
      <c r="E81" s="93" t="s">
        <v>211</v>
      </c>
      <c r="F81" s="1472" t="s">
        <v>237</v>
      </c>
      <c r="G81" s="1473"/>
      <c r="H81" s="1393" t="s">
        <v>238</v>
      </c>
      <c r="I81" s="1394"/>
      <c r="J81" s="100">
        <v>240</v>
      </c>
      <c r="K81" s="1393" t="s">
        <v>239</v>
      </c>
      <c r="L81" s="1394"/>
      <c r="M81" s="1472" t="s">
        <v>221</v>
      </c>
      <c r="N81" s="1407"/>
      <c r="O81" s="1473"/>
    </row>
    <row r="82" spans="1:15" ht="15.75" x14ac:dyDescent="0.25">
      <c r="A82" s="1474" t="s">
        <v>67</v>
      </c>
      <c r="B82" s="1475"/>
      <c r="C82" s="1112" t="s">
        <v>240</v>
      </c>
      <c r="D82" s="1476"/>
      <c r="E82" s="1476"/>
      <c r="F82" s="1476"/>
      <c r="G82" s="1477"/>
      <c r="H82" s="1478" t="s">
        <v>69</v>
      </c>
      <c r="I82" s="1479"/>
      <c r="J82" s="1480"/>
      <c r="K82" s="1481"/>
      <c r="L82" s="1481"/>
      <c r="M82" s="1481"/>
      <c r="N82" s="1481"/>
      <c r="O82" s="1482"/>
    </row>
    <row r="83" spans="1:15" ht="15.75" x14ac:dyDescent="0.25">
      <c r="A83" s="1096" t="s">
        <v>71</v>
      </c>
      <c r="B83" s="1097"/>
      <c r="C83" s="1097"/>
      <c r="D83" s="1097"/>
      <c r="E83" s="1097"/>
      <c r="F83" s="1098"/>
      <c r="G83" s="1099" t="s">
        <v>72</v>
      </c>
      <c r="H83" s="1099"/>
      <c r="I83" s="1099"/>
      <c r="J83" s="1099"/>
      <c r="K83" s="1099"/>
      <c r="L83" s="1099"/>
      <c r="M83" s="1099"/>
      <c r="N83" s="1099"/>
      <c r="O83" s="1099"/>
    </row>
    <row r="84" spans="1:15" x14ac:dyDescent="0.25">
      <c r="A84" s="1462" t="s">
        <v>237</v>
      </c>
      <c r="B84" s="1463"/>
      <c r="C84" s="1463"/>
      <c r="D84" s="1463"/>
      <c r="E84" s="1463"/>
      <c r="F84" s="1463"/>
      <c r="G84" s="1466" t="s">
        <v>241</v>
      </c>
      <c r="H84" s="1467"/>
      <c r="I84" s="1467"/>
      <c r="J84" s="1467"/>
      <c r="K84" s="1467"/>
      <c r="L84" s="1467"/>
      <c r="M84" s="1467"/>
      <c r="N84" s="1467"/>
      <c r="O84" s="1468"/>
    </row>
    <row r="85" spans="1:15" x14ac:dyDescent="0.25">
      <c r="A85" s="1464"/>
      <c r="B85" s="1465"/>
      <c r="C85" s="1465"/>
      <c r="D85" s="1465"/>
      <c r="E85" s="1465"/>
      <c r="F85" s="1465"/>
      <c r="G85" s="1469"/>
      <c r="H85" s="1470"/>
      <c r="I85" s="1470"/>
      <c r="J85" s="1470"/>
      <c r="K85" s="1470"/>
      <c r="L85" s="1470"/>
      <c r="M85" s="1470"/>
      <c r="N85" s="1470"/>
      <c r="O85" s="1471"/>
    </row>
    <row r="86" spans="1:15" ht="15.75" x14ac:dyDescent="0.25">
      <c r="A86" s="1096" t="s">
        <v>75</v>
      </c>
      <c r="B86" s="1097"/>
      <c r="C86" s="1097"/>
      <c r="D86" s="1097"/>
      <c r="E86" s="1097"/>
      <c r="F86" s="1097"/>
      <c r="G86" s="1096" t="s">
        <v>76</v>
      </c>
      <c r="H86" s="1097"/>
      <c r="I86" s="1097"/>
      <c r="J86" s="1097"/>
      <c r="K86" s="1097"/>
      <c r="L86" s="1097"/>
      <c r="M86" s="1097"/>
      <c r="N86" s="1097"/>
      <c r="O86" s="1098"/>
    </row>
    <row r="87" spans="1:15" x14ac:dyDescent="0.25">
      <c r="A87" s="1455" t="s">
        <v>232</v>
      </c>
      <c r="B87" s="1455"/>
      <c r="C87" s="1455"/>
      <c r="D87" s="1455"/>
      <c r="E87" s="1455"/>
      <c r="F87" s="1455"/>
      <c r="G87" s="1455" t="s">
        <v>221</v>
      </c>
      <c r="H87" s="1455"/>
      <c r="I87" s="1455"/>
      <c r="J87" s="1455"/>
      <c r="K87" s="1455"/>
      <c r="L87" s="1455"/>
      <c r="M87" s="1455"/>
      <c r="N87" s="1455"/>
      <c r="O87" s="1455"/>
    </row>
    <row r="88" spans="1:15" x14ac:dyDescent="0.25">
      <c r="A88" s="1455"/>
      <c r="B88" s="1455"/>
      <c r="C88" s="1455"/>
      <c r="D88" s="1455"/>
      <c r="E88" s="1455"/>
      <c r="F88" s="1455"/>
      <c r="G88" s="1456"/>
      <c r="H88" s="1456"/>
      <c r="I88" s="1456"/>
      <c r="J88" s="1456"/>
      <c r="K88" s="1456"/>
      <c r="L88" s="1456"/>
      <c r="M88" s="1456"/>
      <c r="N88" s="1456"/>
      <c r="O88" s="1456"/>
    </row>
    <row r="89" spans="1:15" ht="15.75" x14ac:dyDescent="0.25">
      <c r="A89" s="83"/>
      <c r="B89" s="84"/>
      <c r="C89" s="84"/>
      <c r="D89" s="84"/>
      <c r="E89" s="84"/>
      <c r="F89" s="84"/>
      <c r="G89" s="101"/>
      <c r="H89" s="84"/>
      <c r="I89" s="84"/>
      <c r="J89" s="84"/>
      <c r="K89" s="84"/>
      <c r="L89" s="84"/>
      <c r="M89" s="84"/>
      <c r="N89" s="84"/>
      <c r="O89" s="83"/>
    </row>
    <row r="90" spans="1:15" ht="15.75" x14ac:dyDescent="0.25">
      <c r="A90" s="84"/>
      <c r="B90" s="84"/>
      <c r="C90" s="77"/>
      <c r="D90" s="1457" t="s">
        <v>77</v>
      </c>
      <c r="E90" s="1458"/>
      <c r="F90" s="1458"/>
      <c r="G90" s="1458"/>
      <c r="H90" s="1458"/>
      <c r="I90" s="1458"/>
      <c r="J90" s="1458"/>
      <c r="K90" s="1458"/>
      <c r="L90" s="1458"/>
      <c r="M90" s="1458"/>
      <c r="N90" s="1458"/>
      <c r="O90" s="1459"/>
    </row>
    <row r="91" spans="1:15" ht="15.75" x14ac:dyDescent="0.25">
      <c r="A91" s="77"/>
      <c r="B91" s="78"/>
      <c r="C91" s="84"/>
      <c r="D91" s="90" t="s">
        <v>78</v>
      </c>
      <c r="E91" s="90" t="s">
        <v>79</v>
      </c>
      <c r="F91" s="90" t="s">
        <v>80</v>
      </c>
      <c r="G91" s="90" t="s">
        <v>81</v>
      </c>
      <c r="H91" s="90" t="s">
        <v>82</v>
      </c>
      <c r="I91" s="90" t="s">
        <v>83</v>
      </c>
      <c r="J91" s="90" t="s">
        <v>84</v>
      </c>
      <c r="K91" s="90" t="s">
        <v>85</v>
      </c>
      <c r="L91" s="90" t="s">
        <v>86</v>
      </c>
      <c r="M91" s="90" t="s">
        <v>87</v>
      </c>
      <c r="N91" s="90" t="s">
        <v>88</v>
      </c>
      <c r="O91" s="90" t="s">
        <v>89</v>
      </c>
    </row>
    <row r="92" spans="1:15" ht="15.75" x14ac:dyDescent="0.25">
      <c r="A92" s="1460" t="s">
        <v>242</v>
      </c>
      <c r="B92" s="1460"/>
      <c r="C92" s="1460"/>
      <c r="D92" s="95"/>
      <c r="E92" s="95"/>
      <c r="F92" s="95">
        <v>60</v>
      </c>
      <c r="G92" s="95"/>
      <c r="H92" s="95"/>
      <c r="I92" s="95">
        <v>60</v>
      </c>
      <c r="J92" s="95"/>
      <c r="K92" s="95"/>
      <c r="L92" s="95">
        <v>60</v>
      </c>
      <c r="M92" s="95"/>
      <c r="N92" s="95"/>
      <c r="O92" s="95">
        <v>60</v>
      </c>
    </row>
    <row r="93" spans="1:15" ht="15.75" x14ac:dyDescent="0.25">
      <c r="A93" s="1461" t="s">
        <v>237</v>
      </c>
      <c r="B93" s="1461"/>
      <c r="C93" s="1461"/>
      <c r="D93" s="96"/>
      <c r="E93" s="96"/>
      <c r="F93" s="96">
        <v>79</v>
      </c>
      <c r="G93" s="96"/>
      <c r="H93" s="96"/>
      <c r="I93" s="96">
        <v>64</v>
      </c>
      <c r="J93" s="96"/>
      <c r="K93" s="96"/>
      <c r="L93" s="96">
        <v>21</v>
      </c>
      <c r="M93" s="96"/>
      <c r="N93" s="96"/>
      <c r="O93" s="96"/>
    </row>
  </sheetData>
  <sheetProtection password="E09B" sheet="1" objects="1" scenarios="1" selectLockedCells="1" selectUnlockedCells="1"/>
  <mergeCells count="141">
    <mergeCell ref="B1:O1"/>
    <mergeCell ref="B2:O2"/>
    <mergeCell ref="B3:O3"/>
    <mergeCell ref="B6:J6"/>
    <mergeCell ref="K6:N6"/>
    <mergeCell ref="B8:O8"/>
    <mergeCell ref="E13:H13"/>
    <mergeCell ref="L13:N13"/>
    <mergeCell ref="E14:H14"/>
    <mergeCell ref="L14:N14"/>
    <mergeCell ref="E15:H15"/>
    <mergeCell ref="L15:N15"/>
    <mergeCell ref="E9:H9"/>
    <mergeCell ref="L9:N9"/>
    <mergeCell ref="A10:D17"/>
    <mergeCell ref="E10:H10"/>
    <mergeCell ref="J10:K17"/>
    <mergeCell ref="L10:N10"/>
    <mergeCell ref="E11:H11"/>
    <mergeCell ref="L11:N11"/>
    <mergeCell ref="E12:H12"/>
    <mergeCell ref="L12:N12"/>
    <mergeCell ref="F21:G21"/>
    <mergeCell ref="H21:I21"/>
    <mergeCell ref="K21:L21"/>
    <mergeCell ref="M21:O21"/>
    <mergeCell ref="A22:B22"/>
    <mergeCell ref="C22:G22"/>
    <mergeCell ref="H22:J22"/>
    <mergeCell ref="K22:O22"/>
    <mergeCell ref="E16:H16"/>
    <mergeCell ref="L16:N16"/>
    <mergeCell ref="E17:H17"/>
    <mergeCell ref="L17:N17"/>
    <mergeCell ref="F20:G20"/>
    <mergeCell ref="H20:I20"/>
    <mergeCell ref="K20:L20"/>
    <mergeCell ref="M20:O20"/>
    <mergeCell ref="A27:F28"/>
    <mergeCell ref="G27:O28"/>
    <mergeCell ref="D30:O30"/>
    <mergeCell ref="A32:C32"/>
    <mergeCell ref="A33:C33"/>
    <mergeCell ref="B36:J36"/>
    <mergeCell ref="K36:N36"/>
    <mergeCell ref="A23:F23"/>
    <mergeCell ref="G23:O23"/>
    <mergeCell ref="A24:F25"/>
    <mergeCell ref="G24:O25"/>
    <mergeCell ref="A26:F26"/>
    <mergeCell ref="G26:O26"/>
    <mergeCell ref="L42:N42"/>
    <mergeCell ref="E43:H43"/>
    <mergeCell ref="L43:N43"/>
    <mergeCell ref="E44:H44"/>
    <mergeCell ref="L44:N44"/>
    <mergeCell ref="E45:H45"/>
    <mergeCell ref="L45:N45"/>
    <mergeCell ref="B38:O38"/>
    <mergeCell ref="E39:H39"/>
    <mergeCell ref="L39:N39"/>
    <mergeCell ref="A40:D47"/>
    <mergeCell ref="E40:H40"/>
    <mergeCell ref="J40:K47"/>
    <mergeCell ref="L40:N40"/>
    <mergeCell ref="E41:H41"/>
    <mergeCell ref="L41:N41"/>
    <mergeCell ref="E42:H42"/>
    <mergeCell ref="F51:G51"/>
    <mergeCell ref="H51:I51"/>
    <mergeCell ref="K51:L51"/>
    <mergeCell ref="M51:O51"/>
    <mergeCell ref="A52:B52"/>
    <mergeCell ref="C52:G52"/>
    <mergeCell ref="H52:J52"/>
    <mergeCell ref="K52:O52"/>
    <mergeCell ref="E46:H46"/>
    <mergeCell ref="L46:N46"/>
    <mergeCell ref="E47:H47"/>
    <mergeCell ref="L47:N47"/>
    <mergeCell ref="F50:G50"/>
    <mergeCell ref="H50:I50"/>
    <mergeCell ref="K50:L50"/>
    <mergeCell ref="M50:O50"/>
    <mergeCell ref="A57:F58"/>
    <mergeCell ref="G57:O58"/>
    <mergeCell ref="D60:O60"/>
    <mergeCell ref="A62:C62"/>
    <mergeCell ref="A63:C63"/>
    <mergeCell ref="B66:J66"/>
    <mergeCell ref="K66:N66"/>
    <mergeCell ref="A53:F53"/>
    <mergeCell ref="G53:O53"/>
    <mergeCell ref="A54:F55"/>
    <mergeCell ref="G54:O55"/>
    <mergeCell ref="A56:F56"/>
    <mergeCell ref="G56:O56"/>
    <mergeCell ref="L72:N72"/>
    <mergeCell ref="E73:H73"/>
    <mergeCell ref="L73:N73"/>
    <mergeCell ref="E74:H74"/>
    <mergeCell ref="L74:N74"/>
    <mergeCell ref="E75:H75"/>
    <mergeCell ref="L75:N75"/>
    <mergeCell ref="B68:O68"/>
    <mergeCell ref="E69:H69"/>
    <mergeCell ref="L69:N69"/>
    <mergeCell ref="A70:D77"/>
    <mergeCell ref="E70:H70"/>
    <mergeCell ref="J70:K77"/>
    <mergeCell ref="L70:N70"/>
    <mergeCell ref="E71:H71"/>
    <mergeCell ref="L71:N71"/>
    <mergeCell ref="E72:H72"/>
    <mergeCell ref="F81:G81"/>
    <mergeCell ref="H81:I81"/>
    <mergeCell ref="K81:L81"/>
    <mergeCell ref="M81:O81"/>
    <mergeCell ref="A82:B82"/>
    <mergeCell ref="C82:G82"/>
    <mergeCell ref="H82:J82"/>
    <mergeCell ref="K82:O82"/>
    <mergeCell ref="E76:H76"/>
    <mergeCell ref="L76:N76"/>
    <mergeCell ref="E77:H77"/>
    <mergeCell ref="L77:N77"/>
    <mergeCell ref="F80:G80"/>
    <mergeCell ref="H80:I80"/>
    <mergeCell ref="K80:L80"/>
    <mergeCell ref="M80:O80"/>
    <mergeCell ref="A87:F88"/>
    <mergeCell ref="G87:O88"/>
    <mergeCell ref="D90:O90"/>
    <mergeCell ref="A92:C92"/>
    <mergeCell ref="A93:C93"/>
    <mergeCell ref="A83:F83"/>
    <mergeCell ref="G83:O83"/>
    <mergeCell ref="A84:F85"/>
    <mergeCell ref="G84:O85"/>
    <mergeCell ref="A86:F86"/>
    <mergeCell ref="G86:O8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workbookViewId="0">
      <selection activeCell="H19" sqref="H19:I19"/>
    </sheetView>
  </sheetViews>
  <sheetFormatPr baseColWidth="10" defaultRowHeight="15" x14ac:dyDescent="0.25"/>
  <cols>
    <col min="9" max="9" width="14.28515625" customWidth="1"/>
    <col min="15" max="15" width="13.7109375" customWidth="1"/>
  </cols>
  <sheetData>
    <row r="1" spans="1:15" ht="15.75" x14ac:dyDescent="0.25">
      <c r="A1" s="248" t="s">
        <v>2</v>
      </c>
      <c r="B1" s="1510" t="s">
        <v>939</v>
      </c>
      <c r="C1" s="1511"/>
      <c r="D1" s="1511"/>
      <c r="E1" s="1511"/>
      <c r="F1" s="1511"/>
      <c r="G1" s="1511"/>
      <c r="H1" s="1511"/>
      <c r="I1" s="1511"/>
      <c r="J1" s="1511"/>
      <c r="K1" s="1511"/>
      <c r="L1" s="1511"/>
      <c r="M1" s="1511"/>
      <c r="N1" s="1511"/>
      <c r="O1" s="1512"/>
    </row>
    <row r="2" spans="1:15" ht="31.5" x14ac:dyDescent="0.25">
      <c r="A2" s="249" t="s">
        <v>199</v>
      </c>
      <c r="B2" s="1510"/>
      <c r="C2" s="1511"/>
      <c r="D2" s="1511"/>
      <c r="E2" s="1511"/>
      <c r="F2" s="1511"/>
      <c r="G2" s="1511"/>
      <c r="H2" s="1511"/>
      <c r="I2" s="1511"/>
      <c r="J2" s="1511"/>
      <c r="K2" s="1511"/>
      <c r="L2" s="1511"/>
      <c r="M2" s="1511"/>
      <c r="N2" s="1511"/>
      <c r="O2" s="1512"/>
    </row>
    <row r="3" spans="1:15" ht="31.5" x14ac:dyDescent="0.25">
      <c r="A3" s="249" t="s">
        <v>5</v>
      </c>
      <c r="B3" s="1510" t="s">
        <v>940</v>
      </c>
      <c r="C3" s="1511"/>
      <c r="D3" s="1511"/>
      <c r="E3" s="1511"/>
      <c r="F3" s="1511"/>
      <c r="G3" s="1511"/>
      <c r="H3" s="1511"/>
      <c r="I3" s="1511"/>
      <c r="J3" s="1511"/>
      <c r="K3" s="1511"/>
      <c r="L3" s="1511"/>
      <c r="M3" s="1511"/>
      <c r="N3" s="1511"/>
      <c r="O3" s="1512"/>
    </row>
    <row r="4" spans="1:15" ht="15.75" x14ac:dyDescent="0.25">
      <c r="A4" s="377"/>
      <c r="B4" s="378"/>
      <c r="C4" s="379"/>
      <c r="D4" s="379"/>
      <c r="E4" s="379"/>
      <c r="F4" s="379"/>
      <c r="G4" s="379"/>
      <c r="H4" s="379"/>
      <c r="I4" s="379"/>
      <c r="J4" s="379"/>
      <c r="K4" s="379"/>
      <c r="L4" s="380"/>
      <c r="M4" s="380"/>
      <c r="N4" s="380"/>
      <c r="O4" s="377"/>
    </row>
    <row r="5" spans="1:15" ht="31.5" x14ac:dyDescent="0.25">
      <c r="A5" s="254" t="s">
        <v>9</v>
      </c>
      <c r="B5" s="1520" t="s">
        <v>941</v>
      </c>
      <c r="C5" s="1047"/>
      <c r="D5" s="1047"/>
      <c r="E5" s="1047"/>
      <c r="F5" s="1047"/>
      <c r="G5" s="1047"/>
      <c r="H5" s="1047"/>
      <c r="I5" s="1047"/>
      <c r="J5" s="1048"/>
      <c r="K5" s="1052" t="s">
        <v>11</v>
      </c>
      <c r="L5" s="1052"/>
      <c r="M5" s="1052"/>
      <c r="N5" s="1052"/>
      <c r="O5" s="255">
        <v>0.2</v>
      </c>
    </row>
    <row r="6" spans="1:15" ht="15.75" x14ac:dyDescent="0.25">
      <c r="A6" s="383"/>
      <c r="B6" s="384"/>
      <c r="C6" s="385"/>
      <c r="D6" s="385"/>
      <c r="E6" s="385"/>
      <c r="F6" s="385"/>
      <c r="G6" s="385"/>
      <c r="H6" s="385"/>
      <c r="I6" s="385"/>
      <c r="J6" s="385"/>
      <c r="K6" s="385"/>
      <c r="L6" s="385"/>
      <c r="M6" s="385"/>
      <c r="N6" s="385"/>
      <c r="O6" s="383"/>
    </row>
    <row r="7" spans="1:15" ht="31.5" x14ac:dyDescent="0.25">
      <c r="A7" s="254" t="s">
        <v>202</v>
      </c>
      <c r="B7" s="1046"/>
      <c r="C7" s="1047"/>
      <c r="D7" s="1047"/>
      <c r="E7" s="1047"/>
      <c r="F7" s="1047"/>
      <c r="G7" s="1047"/>
      <c r="H7" s="1047"/>
      <c r="I7" s="1047"/>
      <c r="J7" s="1047"/>
      <c r="K7" s="1047"/>
      <c r="L7" s="1047"/>
      <c r="M7" s="1047"/>
      <c r="N7" s="1047"/>
      <c r="O7" s="1048"/>
    </row>
    <row r="8" spans="1:15" ht="31.5" x14ac:dyDescent="0.25">
      <c r="A8" s="1542"/>
      <c r="B8" s="1542"/>
      <c r="C8" s="1542"/>
      <c r="D8" s="1543"/>
      <c r="E8" s="1049" t="s">
        <v>14</v>
      </c>
      <c r="F8" s="1049"/>
      <c r="G8" s="1049"/>
      <c r="H8" s="1049"/>
      <c r="I8" s="393" t="s">
        <v>15</v>
      </c>
      <c r="J8" s="391"/>
      <c r="K8" s="391"/>
      <c r="L8" s="1049" t="s">
        <v>16</v>
      </c>
      <c r="M8" s="1049"/>
      <c r="N8" s="1049"/>
      <c r="O8" s="393" t="s">
        <v>15</v>
      </c>
    </row>
    <row r="9" spans="1:15" x14ac:dyDescent="0.25">
      <c r="A9" s="1002" t="s">
        <v>17</v>
      </c>
      <c r="B9" s="1008"/>
      <c r="C9" s="1008"/>
      <c r="D9" s="1003"/>
      <c r="E9" s="1205" t="s">
        <v>942</v>
      </c>
      <c r="F9" s="1206"/>
      <c r="G9" s="1206"/>
      <c r="H9" s="1207"/>
      <c r="I9" s="452">
        <v>25</v>
      </c>
      <c r="J9" s="1008" t="s">
        <v>19</v>
      </c>
      <c r="K9" s="1003"/>
      <c r="L9" s="1451" t="s">
        <v>943</v>
      </c>
      <c r="M9" s="1535"/>
      <c r="N9" s="1452"/>
      <c r="O9" s="453">
        <v>10</v>
      </c>
    </row>
    <row r="10" spans="1:15" x14ac:dyDescent="0.25">
      <c r="A10" s="1004"/>
      <c r="B10" s="1009"/>
      <c r="C10" s="1009"/>
      <c r="D10" s="1005"/>
      <c r="E10" s="1205" t="s">
        <v>944</v>
      </c>
      <c r="F10" s="1206"/>
      <c r="G10" s="1206"/>
      <c r="H10" s="1207"/>
      <c r="I10" s="454">
        <v>10</v>
      </c>
      <c r="J10" s="1009"/>
      <c r="K10" s="1005"/>
      <c r="L10" s="1536" t="s">
        <v>945</v>
      </c>
      <c r="M10" s="1537"/>
      <c r="N10" s="1538"/>
      <c r="O10" s="453">
        <v>15</v>
      </c>
    </row>
    <row r="11" spans="1:15" x14ac:dyDescent="0.25">
      <c r="A11" s="1004"/>
      <c r="B11" s="1009"/>
      <c r="C11" s="1009"/>
      <c r="D11" s="1005"/>
      <c r="E11" s="1205" t="s">
        <v>946</v>
      </c>
      <c r="F11" s="1206"/>
      <c r="G11" s="1206"/>
      <c r="H11" s="1207"/>
      <c r="I11" s="454">
        <v>20</v>
      </c>
      <c r="J11" s="1009"/>
      <c r="K11" s="1005"/>
      <c r="L11" s="1451" t="s">
        <v>947</v>
      </c>
      <c r="M11" s="1535"/>
      <c r="N11" s="1452"/>
      <c r="O11" s="453">
        <v>15</v>
      </c>
    </row>
    <row r="12" spans="1:15" x14ac:dyDescent="0.25">
      <c r="A12" s="1004"/>
      <c r="B12" s="1009"/>
      <c r="C12" s="1009"/>
      <c r="D12" s="1005"/>
      <c r="E12" s="1205" t="s">
        <v>948</v>
      </c>
      <c r="F12" s="1206"/>
      <c r="G12" s="1206"/>
      <c r="H12" s="1207"/>
      <c r="I12" s="454">
        <v>20</v>
      </c>
      <c r="J12" s="1009"/>
      <c r="K12" s="1005"/>
      <c r="L12" s="1205" t="s">
        <v>949</v>
      </c>
      <c r="M12" s="1206"/>
      <c r="N12" s="1207"/>
      <c r="O12" s="455">
        <v>10</v>
      </c>
    </row>
    <row r="13" spans="1:15" x14ac:dyDescent="0.25">
      <c r="A13" s="1004"/>
      <c r="B13" s="1009"/>
      <c r="C13" s="1009"/>
      <c r="D13" s="1005"/>
      <c r="E13" s="1045"/>
      <c r="F13" s="1045"/>
      <c r="G13" s="1045"/>
      <c r="H13" s="1045"/>
      <c r="I13" s="392"/>
      <c r="J13" s="1009"/>
      <c r="K13" s="1005"/>
      <c r="L13" s="1205" t="s">
        <v>950</v>
      </c>
      <c r="M13" s="1206"/>
      <c r="N13" s="1207"/>
      <c r="O13" s="455">
        <v>10</v>
      </c>
    </row>
    <row r="14" spans="1:15" x14ac:dyDescent="0.25">
      <c r="A14" s="1004"/>
      <c r="B14" s="1009"/>
      <c r="C14" s="1009"/>
      <c r="D14" s="1005"/>
      <c r="E14" s="1045"/>
      <c r="F14" s="1045"/>
      <c r="G14" s="1045"/>
      <c r="H14" s="1045"/>
      <c r="I14" s="392"/>
      <c r="J14" s="1009"/>
      <c r="K14" s="1005"/>
      <c r="L14" s="1205" t="s">
        <v>951</v>
      </c>
      <c r="M14" s="1206"/>
      <c r="N14" s="1207"/>
      <c r="O14" s="455">
        <v>15</v>
      </c>
    </row>
    <row r="15" spans="1:15" x14ac:dyDescent="0.25">
      <c r="A15" s="1004"/>
      <c r="B15" s="1009"/>
      <c r="C15" s="1009"/>
      <c r="D15" s="1005"/>
      <c r="E15" s="1045"/>
      <c r="F15" s="1045"/>
      <c r="G15" s="1045"/>
      <c r="H15" s="1045"/>
      <c r="I15" s="392"/>
      <c r="J15" s="1009"/>
      <c r="K15" s="1005"/>
      <c r="L15" s="1205" t="s">
        <v>952</v>
      </c>
      <c r="M15" s="1206"/>
      <c r="N15" s="1207"/>
      <c r="O15" s="455">
        <v>5</v>
      </c>
    </row>
    <row r="16" spans="1:15" ht="15.75" x14ac:dyDescent="0.25">
      <c r="A16" s="1006"/>
      <c r="B16" s="1010"/>
      <c r="C16" s="1010"/>
      <c r="D16" s="1007"/>
      <c r="E16" s="1045"/>
      <c r="F16" s="1045"/>
      <c r="G16" s="1045"/>
      <c r="H16" s="1045"/>
      <c r="I16" s="392"/>
      <c r="J16" s="1010"/>
      <c r="K16" s="1007"/>
      <c r="L16" s="1539"/>
      <c r="M16" s="1540"/>
      <c r="N16" s="1541"/>
      <c r="O16" s="456"/>
    </row>
    <row r="17" spans="1:15" ht="15.75" x14ac:dyDescent="0.25">
      <c r="A17" s="383"/>
      <c r="B17" s="384"/>
      <c r="C17" s="385"/>
      <c r="D17" s="385"/>
      <c r="E17" s="385"/>
      <c r="F17" s="385"/>
      <c r="G17" s="385"/>
      <c r="H17" s="385"/>
      <c r="I17" s="385"/>
      <c r="J17" s="385"/>
      <c r="K17" s="385"/>
      <c r="L17" s="385"/>
      <c r="M17" s="385"/>
      <c r="N17" s="385"/>
      <c r="O17" s="383"/>
    </row>
    <row r="18" spans="1:15" ht="15.75" x14ac:dyDescent="0.25">
      <c r="A18" s="383"/>
      <c r="B18" s="384"/>
      <c r="C18" s="385"/>
      <c r="D18" s="385"/>
      <c r="E18" s="385"/>
      <c r="F18" s="385"/>
      <c r="G18" s="385"/>
      <c r="H18" s="385"/>
      <c r="I18" s="385"/>
      <c r="J18" s="385"/>
      <c r="K18" s="385"/>
      <c r="L18" s="385"/>
      <c r="M18" s="385"/>
      <c r="N18" s="385"/>
      <c r="O18" s="383"/>
    </row>
    <row r="19" spans="1:15" ht="63" x14ac:dyDescent="0.25">
      <c r="A19" s="386" t="s">
        <v>48</v>
      </c>
      <c r="B19" s="387" t="s">
        <v>49</v>
      </c>
      <c r="C19" s="387" t="s">
        <v>50</v>
      </c>
      <c r="D19" s="706" t="s">
        <v>51</v>
      </c>
      <c r="E19" s="386" t="s">
        <v>52</v>
      </c>
      <c r="F19" s="1041" t="s">
        <v>53</v>
      </c>
      <c r="G19" s="1041"/>
      <c r="H19" s="1041" t="s">
        <v>54</v>
      </c>
      <c r="I19" s="1041"/>
      <c r="J19" s="387" t="s">
        <v>55</v>
      </c>
      <c r="K19" s="1041" t="s">
        <v>56</v>
      </c>
      <c r="L19" s="1041"/>
      <c r="M19" s="1042" t="s">
        <v>57</v>
      </c>
      <c r="N19" s="1043"/>
      <c r="O19" s="1044"/>
    </row>
    <row r="20" spans="1:15" ht="47.25" x14ac:dyDescent="0.25">
      <c r="A20" s="245" t="s">
        <v>892</v>
      </c>
      <c r="B20" s="261">
        <v>1</v>
      </c>
      <c r="C20" s="369" t="s">
        <v>953</v>
      </c>
      <c r="D20" s="365"/>
      <c r="E20" s="365"/>
      <c r="F20" s="1505" t="s">
        <v>954</v>
      </c>
      <c r="G20" s="1505"/>
      <c r="H20" s="1497" t="s">
        <v>955</v>
      </c>
      <c r="I20" s="1498"/>
      <c r="J20" s="364">
        <v>150</v>
      </c>
      <c r="K20" s="1500" t="s">
        <v>139</v>
      </c>
      <c r="L20" s="1500"/>
      <c r="M20" s="1501" t="s">
        <v>956</v>
      </c>
      <c r="N20" s="1501"/>
      <c r="O20" s="1501"/>
    </row>
    <row r="21" spans="1:15" ht="15.75" x14ac:dyDescent="0.25">
      <c r="A21" s="1015" t="s">
        <v>67</v>
      </c>
      <c r="B21" s="1017"/>
      <c r="C21" s="1506" t="s">
        <v>957</v>
      </c>
      <c r="D21" s="1507"/>
      <c r="E21" s="1507"/>
      <c r="F21" s="1507"/>
      <c r="G21" s="1508"/>
      <c r="H21" s="1035" t="s">
        <v>69</v>
      </c>
      <c r="I21" s="1036"/>
      <c r="J21" s="1037"/>
      <c r="K21" s="1481" t="s">
        <v>958</v>
      </c>
      <c r="L21" s="1481"/>
      <c r="M21" s="1481"/>
      <c r="N21" s="1481"/>
      <c r="O21" s="1482"/>
    </row>
    <row r="22" spans="1:15" ht="15.75" x14ac:dyDescent="0.25">
      <c r="A22" s="1096" t="s">
        <v>71</v>
      </c>
      <c r="B22" s="1097"/>
      <c r="C22" s="1097"/>
      <c r="D22" s="1097"/>
      <c r="E22" s="1097"/>
      <c r="F22" s="1098"/>
      <c r="G22" s="1099" t="s">
        <v>72</v>
      </c>
      <c r="H22" s="1099"/>
      <c r="I22" s="1099"/>
      <c r="J22" s="1099"/>
      <c r="K22" s="1099"/>
      <c r="L22" s="1099"/>
      <c r="M22" s="1099"/>
      <c r="N22" s="1099"/>
      <c r="O22" s="1099"/>
    </row>
    <row r="23" spans="1:15" x14ac:dyDescent="0.25">
      <c r="A23" s="1100" t="s">
        <v>959</v>
      </c>
      <c r="B23" s="1101"/>
      <c r="C23" s="1101"/>
      <c r="D23" s="1101"/>
      <c r="E23" s="1101"/>
      <c r="F23" s="1101"/>
      <c r="G23" s="1104" t="s">
        <v>960</v>
      </c>
      <c r="H23" s="1104"/>
      <c r="I23" s="1104"/>
      <c r="J23" s="1104"/>
      <c r="K23" s="1104"/>
      <c r="L23" s="1104"/>
      <c r="M23" s="1104"/>
      <c r="N23" s="1104"/>
      <c r="O23" s="1104"/>
    </row>
    <row r="24" spans="1:15" x14ac:dyDescent="0.25">
      <c r="A24" s="1102"/>
      <c r="B24" s="1103"/>
      <c r="C24" s="1103"/>
      <c r="D24" s="1103"/>
      <c r="E24" s="1103"/>
      <c r="F24" s="1103"/>
      <c r="G24" s="1104"/>
      <c r="H24" s="1104"/>
      <c r="I24" s="1104"/>
      <c r="J24" s="1104"/>
      <c r="K24" s="1104"/>
      <c r="L24" s="1104"/>
      <c r="M24" s="1104"/>
      <c r="N24" s="1104"/>
      <c r="O24" s="1104"/>
    </row>
    <row r="25" spans="1:15" ht="15.75" x14ac:dyDescent="0.25">
      <c r="A25" s="1096" t="s">
        <v>75</v>
      </c>
      <c r="B25" s="1097"/>
      <c r="C25" s="1097"/>
      <c r="D25" s="1097"/>
      <c r="E25" s="1097"/>
      <c r="F25" s="1097"/>
      <c r="G25" s="1099" t="s">
        <v>76</v>
      </c>
      <c r="H25" s="1099"/>
      <c r="I25" s="1099"/>
      <c r="J25" s="1099"/>
      <c r="K25" s="1099"/>
      <c r="L25" s="1099"/>
      <c r="M25" s="1099"/>
      <c r="N25" s="1099"/>
      <c r="O25" s="1099"/>
    </row>
    <row r="26" spans="1:15" x14ac:dyDescent="0.25">
      <c r="A26" s="1123" t="s">
        <v>961</v>
      </c>
      <c r="B26" s="1123"/>
      <c r="C26" s="1123"/>
      <c r="D26" s="1123"/>
      <c r="E26" s="1123"/>
      <c r="F26" s="1123"/>
      <c r="G26" s="1123" t="s">
        <v>962</v>
      </c>
      <c r="H26" s="1123"/>
      <c r="I26" s="1123"/>
      <c r="J26" s="1123"/>
      <c r="K26" s="1123"/>
      <c r="L26" s="1123"/>
      <c r="M26" s="1123"/>
      <c r="N26" s="1123"/>
      <c r="O26" s="1123"/>
    </row>
    <row r="27" spans="1:15" x14ac:dyDescent="0.25">
      <c r="A27" s="1123"/>
      <c r="B27" s="1123"/>
      <c r="C27" s="1123"/>
      <c r="D27" s="1123"/>
      <c r="E27" s="1123"/>
      <c r="F27" s="1123"/>
      <c r="G27" s="1123"/>
      <c r="H27" s="1123"/>
      <c r="I27" s="1123"/>
      <c r="J27" s="1123"/>
      <c r="K27" s="1123"/>
      <c r="L27" s="1123"/>
      <c r="M27" s="1123"/>
      <c r="N27" s="1123"/>
      <c r="O27" s="1123"/>
    </row>
    <row r="28" spans="1:15" ht="15.75" x14ac:dyDescent="0.25">
      <c r="A28" s="377"/>
      <c r="B28" s="378"/>
      <c r="C28" s="384"/>
      <c r="D28" s="384"/>
      <c r="E28" s="384"/>
      <c r="F28" s="384"/>
      <c r="G28" s="384"/>
      <c r="H28" s="384"/>
      <c r="I28" s="384"/>
      <c r="J28" s="384"/>
      <c r="K28" s="384"/>
      <c r="L28" s="384"/>
      <c r="M28" s="384"/>
      <c r="N28" s="384"/>
      <c r="O28" s="377"/>
    </row>
    <row r="29" spans="1:15" ht="15.75" x14ac:dyDescent="0.25">
      <c r="A29" s="384"/>
      <c r="B29" s="384"/>
      <c r="C29" s="377"/>
      <c r="D29" s="1015" t="s">
        <v>77</v>
      </c>
      <c r="E29" s="1016"/>
      <c r="F29" s="1016"/>
      <c r="G29" s="1016"/>
      <c r="H29" s="1016"/>
      <c r="I29" s="1016"/>
      <c r="J29" s="1016"/>
      <c r="K29" s="1016"/>
      <c r="L29" s="1016"/>
      <c r="M29" s="1016"/>
      <c r="N29" s="1016"/>
      <c r="O29" s="1017"/>
    </row>
    <row r="30" spans="1:15" ht="15.75" x14ac:dyDescent="0.25">
      <c r="A30" s="377"/>
      <c r="B30" s="378"/>
      <c r="C30" s="384"/>
      <c r="D30" s="387" t="s">
        <v>78</v>
      </c>
      <c r="E30" s="387" t="s">
        <v>79</v>
      </c>
      <c r="F30" s="387" t="s">
        <v>80</v>
      </c>
      <c r="G30" s="387" t="s">
        <v>81</v>
      </c>
      <c r="H30" s="387" t="s">
        <v>82</v>
      </c>
      <c r="I30" s="387" t="s">
        <v>83</v>
      </c>
      <c r="J30" s="387" t="s">
        <v>84</v>
      </c>
      <c r="K30" s="387" t="s">
        <v>85</v>
      </c>
      <c r="L30" s="387" t="s">
        <v>86</v>
      </c>
      <c r="M30" s="387" t="s">
        <v>87</v>
      </c>
      <c r="N30" s="387" t="s">
        <v>88</v>
      </c>
      <c r="O30" s="387" t="s">
        <v>89</v>
      </c>
    </row>
    <row r="31" spans="1:15" ht="15.75" x14ac:dyDescent="0.25">
      <c r="A31" s="1050" t="s">
        <v>963</v>
      </c>
      <c r="B31" s="1050"/>
      <c r="C31" s="1050"/>
      <c r="D31" s="388">
        <v>0</v>
      </c>
      <c r="E31" s="388">
        <v>5</v>
      </c>
      <c r="F31" s="388">
        <v>10</v>
      </c>
      <c r="G31" s="388">
        <v>25</v>
      </c>
      <c r="H31" s="388">
        <v>40</v>
      </c>
      <c r="I31" s="388">
        <v>60</v>
      </c>
      <c r="J31" s="388">
        <v>95</v>
      </c>
      <c r="K31" s="388">
        <v>100</v>
      </c>
      <c r="L31" s="388">
        <v>100</v>
      </c>
      <c r="M31" s="388">
        <v>100</v>
      </c>
      <c r="N31" s="388">
        <v>100</v>
      </c>
      <c r="O31" s="388">
        <v>100</v>
      </c>
    </row>
    <row r="32" spans="1:15" ht="15.75" x14ac:dyDescent="0.25">
      <c r="A32" s="1051" t="s">
        <v>964</v>
      </c>
      <c r="B32" s="1051"/>
      <c r="C32" s="1051"/>
      <c r="D32" s="389">
        <v>0</v>
      </c>
      <c r="E32" s="389">
        <v>2</v>
      </c>
      <c r="F32" s="389">
        <v>8</v>
      </c>
      <c r="G32" s="389">
        <v>15</v>
      </c>
      <c r="H32" s="389">
        <v>20</v>
      </c>
      <c r="I32" s="389">
        <v>30</v>
      </c>
      <c r="J32" s="389">
        <v>40</v>
      </c>
      <c r="K32" s="389">
        <v>60</v>
      </c>
      <c r="L32" s="389">
        <v>70</v>
      </c>
      <c r="M32" s="389"/>
      <c r="N32" s="389"/>
      <c r="O32" s="389"/>
    </row>
    <row r="33" spans="1:15" ht="15.75" thickBot="1" x14ac:dyDescent="0.3">
      <c r="A33" s="375"/>
      <c r="B33" s="375"/>
      <c r="C33" s="375"/>
      <c r="D33" s="375"/>
      <c r="E33" s="375"/>
      <c r="F33" s="375"/>
      <c r="G33" s="375"/>
      <c r="H33" s="375"/>
      <c r="I33" s="375"/>
      <c r="J33" s="375"/>
      <c r="K33" s="375"/>
      <c r="L33" s="375"/>
      <c r="M33" s="375"/>
      <c r="N33" s="375"/>
      <c r="O33" s="375"/>
    </row>
    <row r="34" spans="1:15" ht="16.5" thickBot="1" x14ac:dyDescent="0.3">
      <c r="A34" s="1527" t="s">
        <v>965</v>
      </c>
      <c r="B34" s="1528"/>
      <c r="C34" s="1528"/>
      <c r="D34" s="1528"/>
      <c r="E34" s="1528"/>
      <c r="F34" s="1528"/>
      <c r="G34" s="1528"/>
      <c r="H34" s="1528"/>
      <c r="I34" s="1528"/>
      <c r="J34" s="1528"/>
      <c r="K34" s="1528"/>
      <c r="L34" s="1528"/>
      <c r="M34" s="1528"/>
      <c r="N34" s="1528"/>
      <c r="O34" s="1529"/>
    </row>
    <row r="35" spans="1:15" ht="16.5" thickBot="1" x14ac:dyDescent="0.3">
      <c r="A35" s="1517" t="s">
        <v>966</v>
      </c>
      <c r="B35" s="1518"/>
      <c r="C35" s="1518"/>
      <c r="D35" s="1518"/>
      <c r="E35" s="1518"/>
      <c r="F35" s="1518"/>
      <c r="G35" s="1518"/>
      <c r="H35" s="1518"/>
      <c r="I35" s="1518"/>
      <c r="J35" s="1518"/>
      <c r="K35" s="1518"/>
      <c r="L35" s="1518"/>
      <c r="M35" s="1518"/>
      <c r="N35" s="1518"/>
      <c r="O35" s="1519"/>
    </row>
    <row r="36" spans="1:15" ht="15.75" x14ac:dyDescent="0.25">
      <c r="A36" s="376"/>
      <c r="B36" s="290"/>
      <c r="C36" s="376"/>
      <c r="D36" s="376"/>
      <c r="E36" s="376"/>
      <c r="F36" s="376"/>
      <c r="G36" s="376"/>
      <c r="H36" s="376"/>
      <c r="I36" s="376"/>
      <c r="J36" s="376"/>
      <c r="K36" s="376"/>
      <c r="L36" s="376"/>
      <c r="M36" s="290"/>
      <c r="N36" s="290"/>
      <c r="O36" s="376"/>
    </row>
    <row r="37" spans="1:15" ht="15.75" x14ac:dyDescent="0.25">
      <c r="A37" s="248" t="s">
        <v>2</v>
      </c>
      <c r="B37" s="1510" t="s">
        <v>967</v>
      </c>
      <c r="C37" s="1511"/>
      <c r="D37" s="1511"/>
      <c r="E37" s="1511"/>
      <c r="F37" s="1511"/>
      <c r="G37" s="1511"/>
      <c r="H37" s="1511"/>
      <c r="I37" s="1511"/>
      <c r="J37" s="1511"/>
      <c r="K37" s="1511"/>
      <c r="L37" s="1511"/>
      <c r="M37" s="1511"/>
      <c r="N37" s="1511"/>
      <c r="O37" s="1512"/>
    </row>
    <row r="38" spans="1:15" ht="31.5" x14ac:dyDescent="0.25">
      <c r="A38" s="249" t="s">
        <v>199</v>
      </c>
      <c r="B38" s="1510"/>
      <c r="C38" s="1511"/>
      <c r="D38" s="1511"/>
      <c r="E38" s="1511"/>
      <c r="F38" s="1511"/>
      <c r="G38" s="1511"/>
      <c r="H38" s="1511"/>
      <c r="I38" s="1511"/>
      <c r="J38" s="1511"/>
      <c r="K38" s="1511"/>
      <c r="L38" s="1511"/>
      <c r="M38" s="1511"/>
      <c r="N38" s="1511"/>
      <c r="O38" s="1512"/>
    </row>
    <row r="39" spans="1:15" ht="31.5" x14ac:dyDescent="0.25">
      <c r="A39" s="249" t="s">
        <v>5</v>
      </c>
      <c r="B39" s="1510" t="s">
        <v>968</v>
      </c>
      <c r="C39" s="1511"/>
      <c r="D39" s="1511"/>
      <c r="E39" s="1511"/>
      <c r="F39" s="1511"/>
      <c r="G39" s="1511"/>
      <c r="H39" s="1511"/>
      <c r="I39" s="1511"/>
      <c r="J39" s="1511"/>
      <c r="K39" s="1511"/>
      <c r="L39" s="1511"/>
      <c r="M39" s="1511"/>
      <c r="N39" s="1511"/>
      <c r="O39" s="1512"/>
    </row>
    <row r="40" spans="1:15" ht="15.75" x14ac:dyDescent="0.25">
      <c r="A40" s="376"/>
      <c r="B40" s="376"/>
      <c r="C40" s="376"/>
      <c r="D40" s="376"/>
      <c r="E40" s="376"/>
      <c r="F40" s="376"/>
      <c r="G40" s="376"/>
      <c r="H40" s="376"/>
      <c r="I40" s="376"/>
      <c r="J40" s="376"/>
      <c r="K40" s="376"/>
      <c r="L40" s="376"/>
      <c r="M40" s="376"/>
      <c r="N40" s="376"/>
      <c r="O40" s="376"/>
    </row>
    <row r="41" spans="1:15" ht="15.75" x14ac:dyDescent="0.25">
      <c r="A41" s="376"/>
      <c r="B41" s="376"/>
      <c r="C41" s="376"/>
      <c r="D41" s="376"/>
      <c r="E41" s="376"/>
      <c r="F41" s="376"/>
      <c r="G41" s="376"/>
      <c r="H41" s="376"/>
      <c r="I41" s="376"/>
      <c r="J41" s="376"/>
      <c r="K41" s="376"/>
      <c r="L41" s="376"/>
      <c r="M41" s="376"/>
      <c r="N41" s="376"/>
      <c r="O41" s="376"/>
    </row>
    <row r="42" spans="1:15" ht="15.75" x14ac:dyDescent="0.25">
      <c r="A42" s="377"/>
      <c r="B42" s="378"/>
      <c r="C42" s="379"/>
      <c r="D42" s="379"/>
      <c r="E42" s="379"/>
      <c r="F42" s="379"/>
      <c r="G42" s="379"/>
      <c r="H42" s="379"/>
      <c r="I42" s="379"/>
      <c r="J42" s="379"/>
      <c r="K42" s="379"/>
      <c r="L42" s="380"/>
      <c r="M42" s="380"/>
      <c r="N42" s="380"/>
      <c r="O42" s="377"/>
    </row>
    <row r="43" spans="1:15" ht="31.5" x14ac:dyDescent="0.25">
      <c r="A43" s="254" t="s">
        <v>9</v>
      </c>
      <c r="B43" s="1520" t="s">
        <v>969</v>
      </c>
      <c r="C43" s="1047"/>
      <c r="D43" s="1047"/>
      <c r="E43" s="1047"/>
      <c r="F43" s="1047"/>
      <c r="G43" s="1047"/>
      <c r="H43" s="1047"/>
      <c r="I43" s="1047"/>
      <c r="J43" s="1048"/>
      <c r="K43" s="1052" t="s">
        <v>11</v>
      </c>
      <c r="L43" s="1052"/>
      <c r="M43" s="1052"/>
      <c r="N43" s="1052"/>
      <c r="O43" s="255">
        <v>0.3</v>
      </c>
    </row>
    <row r="44" spans="1:15" ht="15.75" x14ac:dyDescent="0.25">
      <c r="A44" s="383"/>
      <c r="B44" s="384"/>
      <c r="C44" s="385"/>
      <c r="D44" s="385"/>
      <c r="E44" s="385"/>
      <c r="F44" s="385"/>
      <c r="G44" s="385"/>
      <c r="H44" s="385"/>
      <c r="I44" s="385"/>
      <c r="J44" s="385"/>
      <c r="K44" s="385"/>
      <c r="L44" s="385"/>
      <c r="M44" s="385"/>
      <c r="N44" s="385"/>
      <c r="O44" s="383"/>
    </row>
    <row r="45" spans="1:15" ht="31.5" x14ac:dyDescent="0.25">
      <c r="A45" s="254" t="s">
        <v>202</v>
      </c>
      <c r="B45" s="1046" t="s">
        <v>970</v>
      </c>
      <c r="C45" s="1047"/>
      <c r="D45" s="1047"/>
      <c r="E45" s="1047"/>
      <c r="F45" s="1047"/>
      <c r="G45" s="1047"/>
      <c r="H45" s="1047"/>
      <c r="I45" s="1047"/>
      <c r="J45" s="1047"/>
      <c r="K45" s="1047"/>
      <c r="L45" s="1047"/>
      <c r="M45" s="1047"/>
      <c r="N45" s="1047"/>
      <c r="O45" s="1048"/>
    </row>
    <row r="46" spans="1:15" ht="31.5" x14ac:dyDescent="0.25">
      <c r="A46" s="383"/>
      <c r="B46" s="384"/>
      <c r="C46" s="385"/>
      <c r="D46" s="385"/>
      <c r="E46" s="1049" t="s">
        <v>14</v>
      </c>
      <c r="F46" s="1049"/>
      <c r="G46" s="1049"/>
      <c r="H46" s="1049"/>
      <c r="I46" s="393" t="s">
        <v>15</v>
      </c>
      <c r="J46" s="391"/>
      <c r="K46" s="391"/>
      <c r="L46" s="1049" t="s">
        <v>16</v>
      </c>
      <c r="M46" s="1049"/>
      <c r="N46" s="1049"/>
      <c r="O46" s="393" t="s">
        <v>15</v>
      </c>
    </row>
    <row r="47" spans="1:15" x14ac:dyDescent="0.25">
      <c r="A47" s="1002" t="s">
        <v>17</v>
      </c>
      <c r="B47" s="1008"/>
      <c r="C47" s="1008"/>
      <c r="D47" s="1003"/>
      <c r="E47" s="1205" t="s">
        <v>942</v>
      </c>
      <c r="F47" s="1206"/>
      <c r="G47" s="1206"/>
      <c r="H47" s="1207"/>
      <c r="I47" s="454">
        <v>25</v>
      </c>
      <c r="J47" s="1008" t="s">
        <v>19</v>
      </c>
      <c r="K47" s="1003"/>
      <c r="L47" s="1451" t="s">
        <v>943</v>
      </c>
      <c r="M47" s="1535"/>
      <c r="N47" s="1452"/>
      <c r="O47" s="453">
        <v>10</v>
      </c>
    </row>
    <row r="48" spans="1:15" x14ac:dyDescent="0.25">
      <c r="A48" s="1004"/>
      <c r="B48" s="1009"/>
      <c r="C48" s="1009"/>
      <c r="D48" s="1005"/>
      <c r="E48" s="1205" t="s">
        <v>944</v>
      </c>
      <c r="F48" s="1206"/>
      <c r="G48" s="1206"/>
      <c r="H48" s="1207"/>
      <c r="I48" s="454">
        <v>70</v>
      </c>
      <c r="J48" s="1009"/>
      <c r="K48" s="1005"/>
      <c r="L48" s="1536" t="s">
        <v>945</v>
      </c>
      <c r="M48" s="1537"/>
      <c r="N48" s="1538"/>
      <c r="O48" s="453">
        <v>65</v>
      </c>
    </row>
    <row r="49" spans="1:15" x14ac:dyDescent="0.25">
      <c r="A49" s="1004"/>
      <c r="B49" s="1009"/>
      <c r="C49" s="1009"/>
      <c r="D49" s="1005"/>
      <c r="E49" s="1205" t="s">
        <v>946</v>
      </c>
      <c r="F49" s="1206"/>
      <c r="G49" s="1206"/>
      <c r="H49" s="1207"/>
      <c r="I49" s="454">
        <v>80</v>
      </c>
      <c r="J49" s="1009"/>
      <c r="K49" s="1005"/>
      <c r="L49" s="1451" t="s">
        <v>947</v>
      </c>
      <c r="M49" s="1535"/>
      <c r="N49" s="1452"/>
      <c r="O49" s="453">
        <v>75</v>
      </c>
    </row>
    <row r="50" spans="1:15" x14ac:dyDescent="0.25">
      <c r="A50" s="1004"/>
      <c r="B50" s="1009"/>
      <c r="C50" s="1009"/>
      <c r="D50" s="1005"/>
      <c r="E50" s="1205" t="s">
        <v>948</v>
      </c>
      <c r="F50" s="1206"/>
      <c r="G50" s="1206"/>
      <c r="H50" s="1207"/>
      <c r="I50" s="454">
        <v>80</v>
      </c>
      <c r="J50" s="1009"/>
      <c r="K50" s="1005"/>
      <c r="L50" s="1205" t="s">
        <v>971</v>
      </c>
      <c r="M50" s="1206"/>
      <c r="N50" s="1207"/>
      <c r="O50" s="453">
        <v>20</v>
      </c>
    </row>
    <row r="51" spans="1:15" x14ac:dyDescent="0.25">
      <c r="A51" s="1004"/>
      <c r="B51" s="1009"/>
      <c r="C51" s="1009"/>
      <c r="D51" s="1005"/>
      <c r="E51" s="1045"/>
      <c r="F51" s="1045"/>
      <c r="G51" s="1045"/>
      <c r="H51" s="1045"/>
      <c r="I51" s="392"/>
      <c r="J51" s="1009"/>
      <c r="K51" s="1005"/>
      <c r="L51" s="1205" t="s">
        <v>949</v>
      </c>
      <c r="M51" s="1206"/>
      <c r="N51" s="1207"/>
      <c r="O51" s="453">
        <v>10</v>
      </c>
    </row>
    <row r="52" spans="1:15" x14ac:dyDescent="0.25">
      <c r="A52" s="1004"/>
      <c r="B52" s="1009"/>
      <c r="C52" s="1009"/>
      <c r="D52" s="1005"/>
      <c r="E52" s="1045"/>
      <c r="F52" s="1045"/>
      <c r="G52" s="1045"/>
      <c r="H52" s="1045"/>
      <c r="I52" s="392"/>
      <c r="J52" s="1009"/>
      <c r="K52" s="1005"/>
      <c r="L52" s="1205" t="s">
        <v>950</v>
      </c>
      <c r="M52" s="1206"/>
      <c r="N52" s="1207"/>
      <c r="O52" s="453">
        <v>75</v>
      </c>
    </row>
    <row r="53" spans="1:15" x14ac:dyDescent="0.25">
      <c r="A53" s="1004"/>
      <c r="B53" s="1009"/>
      <c r="C53" s="1009"/>
      <c r="D53" s="1005"/>
      <c r="E53" s="1045"/>
      <c r="F53" s="1045"/>
      <c r="G53" s="1045"/>
      <c r="H53" s="1045"/>
      <c r="I53" s="392"/>
      <c r="J53" s="1009"/>
      <c r="K53" s="1005"/>
      <c r="L53" s="1205" t="s">
        <v>972</v>
      </c>
      <c r="M53" s="1206"/>
      <c r="N53" s="1207"/>
      <c r="O53" s="453">
        <v>20</v>
      </c>
    </row>
    <row r="54" spans="1:15" x14ac:dyDescent="0.25">
      <c r="A54" s="1004"/>
      <c r="B54" s="1009"/>
      <c r="C54" s="1009"/>
      <c r="D54" s="1005"/>
      <c r="E54" s="1045"/>
      <c r="F54" s="1045"/>
      <c r="G54" s="1045"/>
      <c r="H54" s="1045"/>
      <c r="I54" s="392"/>
      <c r="J54" s="1009"/>
      <c r="K54" s="1005"/>
      <c r="L54" s="1205" t="s">
        <v>973</v>
      </c>
      <c r="M54" s="1206"/>
      <c r="N54" s="1207"/>
      <c r="O54" s="453">
        <v>20</v>
      </c>
    </row>
    <row r="55" spans="1:15" x14ac:dyDescent="0.25">
      <c r="A55" s="1004"/>
      <c r="B55" s="1009"/>
      <c r="C55" s="1009"/>
      <c r="D55" s="1005"/>
      <c r="E55" s="1045"/>
      <c r="F55" s="1045"/>
      <c r="G55" s="1045"/>
      <c r="H55" s="1045"/>
      <c r="I55" s="392"/>
      <c r="J55" s="1009"/>
      <c r="K55" s="1005"/>
      <c r="L55" s="1205" t="s">
        <v>974</v>
      </c>
      <c r="M55" s="1206"/>
      <c r="N55" s="1207"/>
      <c r="O55" s="453">
        <v>10</v>
      </c>
    </row>
    <row r="56" spans="1:15" x14ac:dyDescent="0.25">
      <c r="A56" s="1004"/>
      <c r="B56" s="1009"/>
      <c r="C56" s="1009"/>
      <c r="D56" s="1005"/>
      <c r="E56" s="1045"/>
      <c r="F56" s="1045"/>
      <c r="G56" s="1045"/>
      <c r="H56" s="1045"/>
      <c r="I56" s="392"/>
      <c r="J56" s="1009"/>
      <c r="K56" s="1005"/>
      <c r="L56" s="1205" t="s">
        <v>951</v>
      </c>
      <c r="M56" s="1206"/>
      <c r="N56" s="1207"/>
      <c r="O56" s="453">
        <v>75</v>
      </c>
    </row>
    <row r="57" spans="1:15" x14ac:dyDescent="0.25">
      <c r="A57" s="1004"/>
      <c r="B57" s="1009"/>
      <c r="C57" s="1009"/>
      <c r="D57" s="1005"/>
      <c r="E57" s="1045"/>
      <c r="F57" s="1045"/>
      <c r="G57" s="1045"/>
      <c r="H57" s="1045"/>
      <c r="I57" s="392"/>
      <c r="J57" s="1009"/>
      <c r="K57" s="1005"/>
      <c r="L57" s="1205" t="s">
        <v>975</v>
      </c>
      <c r="M57" s="1206"/>
      <c r="N57" s="1207"/>
      <c r="O57" s="455">
        <v>20</v>
      </c>
    </row>
    <row r="58" spans="1:15" x14ac:dyDescent="0.25">
      <c r="A58" s="1006"/>
      <c r="B58" s="1010"/>
      <c r="C58" s="1010"/>
      <c r="D58" s="1007"/>
      <c r="E58" s="1045"/>
      <c r="F58" s="1045"/>
      <c r="G58" s="1045"/>
      <c r="H58" s="1045"/>
      <c r="I58" s="392"/>
      <c r="J58" s="1010"/>
      <c r="K58" s="1007"/>
      <c r="L58" s="1205" t="s">
        <v>976</v>
      </c>
      <c r="M58" s="1206"/>
      <c r="N58" s="1207"/>
      <c r="O58" s="455">
        <v>20</v>
      </c>
    </row>
    <row r="59" spans="1:15" ht="15.75" x14ac:dyDescent="0.25">
      <c r="A59" s="383"/>
      <c r="B59" s="384"/>
      <c r="C59" s="385"/>
      <c r="D59" s="385"/>
      <c r="E59" s="385"/>
      <c r="F59" s="385"/>
      <c r="G59" s="385"/>
      <c r="H59" s="385"/>
      <c r="I59" s="385"/>
      <c r="J59" s="385"/>
      <c r="K59" s="385"/>
      <c r="L59" s="385"/>
      <c r="M59" s="385"/>
      <c r="N59" s="385"/>
      <c r="O59" s="383"/>
    </row>
    <row r="60" spans="1:15" ht="15.75" x14ac:dyDescent="0.25">
      <c r="A60" s="383"/>
      <c r="B60" s="384"/>
      <c r="C60" s="385"/>
      <c r="D60" s="385"/>
      <c r="E60" s="385"/>
      <c r="F60" s="385"/>
      <c r="G60" s="385"/>
      <c r="H60" s="385"/>
      <c r="I60" s="385"/>
      <c r="J60" s="385"/>
      <c r="K60" s="385"/>
      <c r="L60" s="385"/>
      <c r="M60" s="385"/>
      <c r="N60" s="385"/>
      <c r="O60" s="383"/>
    </row>
    <row r="61" spans="1:15" ht="63" x14ac:dyDescent="0.25">
      <c r="A61" s="386" t="s">
        <v>48</v>
      </c>
      <c r="B61" s="387" t="s">
        <v>49</v>
      </c>
      <c r="C61" s="386" t="s">
        <v>50</v>
      </c>
      <c r="D61" s="386" t="s">
        <v>51</v>
      </c>
      <c r="E61" s="386" t="s">
        <v>52</v>
      </c>
      <c r="F61" s="1041" t="s">
        <v>53</v>
      </c>
      <c r="G61" s="1041"/>
      <c r="H61" s="1041" t="s">
        <v>54</v>
      </c>
      <c r="I61" s="1041"/>
      <c r="J61" s="387" t="s">
        <v>55</v>
      </c>
      <c r="K61" s="1041" t="s">
        <v>56</v>
      </c>
      <c r="L61" s="1041"/>
      <c r="M61" s="1530" t="s">
        <v>57</v>
      </c>
      <c r="N61" s="1531"/>
      <c r="O61" s="1532"/>
    </row>
    <row r="62" spans="1:15" ht="57" x14ac:dyDescent="0.25">
      <c r="A62" s="245" t="s">
        <v>892</v>
      </c>
      <c r="B62" s="261"/>
      <c r="C62" s="369" t="s">
        <v>977</v>
      </c>
      <c r="D62" s="365"/>
      <c r="E62" s="365"/>
      <c r="F62" s="1505" t="s">
        <v>978</v>
      </c>
      <c r="G62" s="1505"/>
      <c r="H62" s="1497" t="s">
        <v>979</v>
      </c>
      <c r="I62" s="1498"/>
      <c r="J62" s="364">
        <v>215</v>
      </c>
      <c r="K62" s="1500" t="s">
        <v>139</v>
      </c>
      <c r="L62" s="1500"/>
      <c r="M62" s="1501" t="s">
        <v>956</v>
      </c>
      <c r="N62" s="1501"/>
      <c r="O62" s="1501"/>
    </row>
    <row r="63" spans="1:15" ht="15.75" x14ac:dyDescent="0.25">
      <c r="A63" s="1015" t="s">
        <v>67</v>
      </c>
      <c r="B63" s="1017"/>
      <c r="C63" s="1506" t="s">
        <v>980</v>
      </c>
      <c r="D63" s="1507"/>
      <c r="E63" s="1507"/>
      <c r="F63" s="1507"/>
      <c r="G63" s="1508"/>
      <c r="H63" s="1035" t="s">
        <v>69</v>
      </c>
      <c r="I63" s="1036"/>
      <c r="J63" s="1037"/>
      <c r="K63" s="1497" t="s">
        <v>981</v>
      </c>
      <c r="L63" s="1509"/>
      <c r="M63" s="1509"/>
      <c r="N63" s="1509"/>
      <c r="O63" s="1498"/>
    </row>
    <row r="64" spans="1:15" ht="15.75" x14ac:dyDescent="0.25">
      <c r="A64" s="1096" t="s">
        <v>71</v>
      </c>
      <c r="B64" s="1097"/>
      <c r="C64" s="1097"/>
      <c r="D64" s="1097"/>
      <c r="E64" s="1097"/>
      <c r="F64" s="1098"/>
      <c r="G64" s="1099" t="s">
        <v>72</v>
      </c>
      <c r="H64" s="1099"/>
      <c r="I64" s="1099"/>
      <c r="J64" s="1099"/>
      <c r="K64" s="1099"/>
      <c r="L64" s="1099"/>
      <c r="M64" s="1099"/>
      <c r="N64" s="1099"/>
      <c r="O64" s="1099"/>
    </row>
    <row r="65" spans="1:15" x14ac:dyDescent="0.25">
      <c r="A65" s="1100" t="s">
        <v>982</v>
      </c>
      <c r="B65" s="1101"/>
      <c r="C65" s="1101"/>
      <c r="D65" s="1101"/>
      <c r="E65" s="1101"/>
      <c r="F65" s="1101"/>
      <c r="G65" s="1104" t="s">
        <v>960</v>
      </c>
      <c r="H65" s="1104"/>
      <c r="I65" s="1104"/>
      <c r="J65" s="1104"/>
      <c r="K65" s="1104"/>
      <c r="L65" s="1104"/>
      <c r="M65" s="1104"/>
      <c r="N65" s="1104"/>
      <c r="O65" s="1104"/>
    </row>
    <row r="66" spans="1:15" x14ac:dyDescent="0.25">
      <c r="A66" s="1102"/>
      <c r="B66" s="1103"/>
      <c r="C66" s="1103"/>
      <c r="D66" s="1103"/>
      <c r="E66" s="1103"/>
      <c r="F66" s="1103"/>
      <c r="G66" s="1104"/>
      <c r="H66" s="1104"/>
      <c r="I66" s="1104"/>
      <c r="J66" s="1104"/>
      <c r="K66" s="1104"/>
      <c r="L66" s="1104"/>
      <c r="M66" s="1104"/>
      <c r="N66" s="1104"/>
      <c r="O66" s="1104"/>
    </row>
    <row r="67" spans="1:15" ht="15.75" x14ac:dyDescent="0.25">
      <c r="A67" s="1096" t="s">
        <v>75</v>
      </c>
      <c r="B67" s="1097"/>
      <c r="C67" s="1097"/>
      <c r="D67" s="1097"/>
      <c r="E67" s="1097"/>
      <c r="F67" s="1097"/>
      <c r="G67" s="1099" t="s">
        <v>76</v>
      </c>
      <c r="H67" s="1099"/>
      <c r="I67" s="1099"/>
      <c r="J67" s="1099"/>
      <c r="K67" s="1099"/>
      <c r="L67" s="1099"/>
      <c r="M67" s="1099"/>
      <c r="N67" s="1099"/>
      <c r="O67" s="1099"/>
    </row>
    <row r="68" spans="1:15" x14ac:dyDescent="0.25">
      <c r="A68" s="1123" t="s">
        <v>961</v>
      </c>
      <c r="B68" s="1123"/>
      <c r="C68" s="1123"/>
      <c r="D68" s="1123"/>
      <c r="E68" s="1123"/>
      <c r="F68" s="1123"/>
      <c r="G68" s="1123" t="s">
        <v>983</v>
      </c>
      <c r="H68" s="1123"/>
      <c r="I68" s="1123"/>
      <c r="J68" s="1123"/>
      <c r="K68" s="1123"/>
      <c r="L68" s="1123"/>
      <c r="M68" s="1123"/>
      <c r="N68" s="1123"/>
      <c r="O68" s="1123"/>
    </row>
    <row r="69" spans="1:15" x14ac:dyDescent="0.25">
      <c r="A69" s="1123"/>
      <c r="B69" s="1123"/>
      <c r="C69" s="1123"/>
      <c r="D69" s="1123"/>
      <c r="E69" s="1123"/>
      <c r="F69" s="1123"/>
      <c r="G69" s="1123"/>
      <c r="H69" s="1123"/>
      <c r="I69" s="1123"/>
      <c r="J69" s="1123"/>
      <c r="K69" s="1123"/>
      <c r="L69" s="1123"/>
      <c r="M69" s="1123"/>
      <c r="N69" s="1123"/>
      <c r="O69" s="1123"/>
    </row>
    <row r="70" spans="1:15" ht="15.75" x14ac:dyDescent="0.25">
      <c r="A70" s="377"/>
      <c r="B70" s="378"/>
      <c r="C70" s="384"/>
      <c r="D70" s="384"/>
      <c r="E70" s="384"/>
      <c r="F70" s="384"/>
      <c r="G70" s="384"/>
      <c r="H70" s="384"/>
      <c r="I70" s="384"/>
      <c r="J70" s="384"/>
      <c r="K70" s="384"/>
      <c r="L70" s="384"/>
      <c r="M70" s="384"/>
      <c r="N70" s="384"/>
      <c r="O70" s="377"/>
    </row>
    <row r="71" spans="1:15" ht="15.75" x14ac:dyDescent="0.25">
      <c r="A71" s="384"/>
      <c r="B71" s="384"/>
      <c r="C71" s="377"/>
      <c r="D71" s="1015" t="s">
        <v>77</v>
      </c>
      <c r="E71" s="1016"/>
      <c r="F71" s="1016"/>
      <c r="G71" s="1016"/>
      <c r="H71" s="1016"/>
      <c r="I71" s="1016"/>
      <c r="J71" s="1016"/>
      <c r="K71" s="1016"/>
      <c r="L71" s="1016"/>
      <c r="M71" s="1016"/>
      <c r="N71" s="1016"/>
      <c r="O71" s="1017"/>
    </row>
    <row r="72" spans="1:15" ht="15.75" x14ac:dyDescent="0.25">
      <c r="A72" s="377"/>
      <c r="B72" s="378"/>
      <c r="C72" s="384"/>
      <c r="D72" s="387" t="s">
        <v>78</v>
      </c>
      <c r="E72" s="387" t="s">
        <v>79</v>
      </c>
      <c r="F72" s="387" t="s">
        <v>80</v>
      </c>
      <c r="G72" s="387" t="s">
        <v>81</v>
      </c>
      <c r="H72" s="387" t="s">
        <v>82</v>
      </c>
      <c r="I72" s="387" t="s">
        <v>83</v>
      </c>
      <c r="J72" s="387" t="s">
        <v>84</v>
      </c>
      <c r="K72" s="387" t="s">
        <v>85</v>
      </c>
      <c r="L72" s="387" t="s">
        <v>86</v>
      </c>
      <c r="M72" s="387" t="s">
        <v>87</v>
      </c>
      <c r="N72" s="387" t="s">
        <v>88</v>
      </c>
      <c r="O72" s="387" t="s">
        <v>89</v>
      </c>
    </row>
    <row r="73" spans="1:15" ht="15.75" x14ac:dyDescent="0.25">
      <c r="A73" s="1050" t="s">
        <v>984</v>
      </c>
      <c r="B73" s="1050"/>
      <c r="C73" s="1050"/>
      <c r="D73" s="388">
        <v>52</v>
      </c>
      <c r="E73" s="388">
        <v>52</v>
      </c>
      <c r="F73" s="388">
        <v>60</v>
      </c>
      <c r="G73" s="388">
        <v>75</v>
      </c>
      <c r="H73" s="388">
        <v>90</v>
      </c>
      <c r="I73" s="388">
        <v>105</v>
      </c>
      <c r="J73" s="388">
        <v>120</v>
      </c>
      <c r="K73" s="388">
        <v>140</v>
      </c>
      <c r="L73" s="388">
        <v>160</v>
      </c>
      <c r="M73" s="388">
        <v>175</v>
      </c>
      <c r="N73" s="388">
        <v>195</v>
      </c>
      <c r="O73" s="388">
        <v>215</v>
      </c>
    </row>
    <row r="74" spans="1:15" ht="15.75" x14ac:dyDescent="0.25">
      <c r="A74" s="1051" t="s">
        <v>91</v>
      </c>
      <c r="B74" s="1051"/>
      <c r="C74" s="1051"/>
      <c r="D74" s="389">
        <v>49</v>
      </c>
      <c r="E74" s="389">
        <v>42</v>
      </c>
      <c r="F74" s="389">
        <v>62</v>
      </c>
      <c r="G74" s="389">
        <v>66</v>
      </c>
      <c r="H74" s="389">
        <v>80</v>
      </c>
      <c r="I74" s="389">
        <v>95</v>
      </c>
      <c r="J74" s="389">
        <v>96</v>
      </c>
      <c r="K74" s="389">
        <v>100</v>
      </c>
      <c r="L74" s="389">
        <v>106</v>
      </c>
      <c r="M74" s="389"/>
      <c r="N74" s="389"/>
      <c r="O74" s="389"/>
    </row>
    <row r="75" spans="1:15" ht="15.75" thickBot="1" x14ac:dyDescent="0.3">
      <c r="A75" s="375"/>
      <c r="B75" s="375"/>
      <c r="C75" s="375"/>
      <c r="D75" s="375"/>
      <c r="E75" s="375"/>
      <c r="F75" s="375"/>
      <c r="G75" s="375"/>
      <c r="H75" s="375"/>
      <c r="I75" s="375"/>
      <c r="J75" s="375"/>
      <c r="K75" s="375"/>
      <c r="L75" s="375"/>
      <c r="M75" s="375"/>
      <c r="N75" s="375"/>
      <c r="O75" s="375"/>
    </row>
    <row r="76" spans="1:15" ht="16.5" thickBot="1" x14ac:dyDescent="0.3">
      <c r="A76" s="1527" t="s">
        <v>985</v>
      </c>
      <c r="B76" s="1528"/>
      <c r="C76" s="1528"/>
      <c r="D76" s="1528"/>
      <c r="E76" s="1528"/>
      <c r="F76" s="1528"/>
      <c r="G76" s="1528"/>
      <c r="H76" s="1528"/>
      <c r="I76" s="1528"/>
      <c r="J76" s="1528"/>
      <c r="K76" s="1528"/>
      <c r="L76" s="1528"/>
      <c r="M76" s="1528"/>
      <c r="N76" s="1528"/>
      <c r="O76" s="1529"/>
    </row>
    <row r="77" spans="1:15" ht="16.5" thickBot="1" x14ac:dyDescent="0.3">
      <c r="A77" s="1517" t="s">
        <v>986</v>
      </c>
      <c r="B77" s="1518"/>
      <c r="C77" s="1518"/>
      <c r="D77" s="1518"/>
      <c r="E77" s="1518"/>
      <c r="F77" s="1518"/>
      <c r="G77" s="1518"/>
      <c r="H77" s="1518"/>
      <c r="I77" s="1518"/>
      <c r="J77" s="1518"/>
      <c r="K77" s="1518"/>
      <c r="L77" s="1518"/>
      <c r="M77" s="1518"/>
      <c r="N77" s="1518"/>
      <c r="O77" s="1519"/>
    </row>
    <row r="78" spans="1:15" ht="15.75" x14ac:dyDescent="0.25">
      <c r="A78" s="376"/>
      <c r="B78" s="290"/>
      <c r="C78" s="376"/>
      <c r="D78" s="376"/>
      <c r="E78" s="376"/>
      <c r="F78" s="376"/>
      <c r="G78" s="376"/>
      <c r="H78" s="376"/>
      <c r="I78" s="376"/>
      <c r="J78" s="376"/>
      <c r="K78" s="376"/>
      <c r="L78" s="376"/>
      <c r="M78" s="290"/>
      <c r="N78" s="290"/>
      <c r="O78" s="376"/>
    </row>
    <row r="79" spans="1:15" ht="15.75" x14ac:dyDescent="0.25">
      <c r="A79" s="248" t="s">
        <v>2</v>
      </c>
      <c r="B79" s="1510" t="s">
        <v>967</v>
      </c>
      <c r="C79" s="1511"/>
      <c r="D79" s="1511"/>
      <c r="E79" s="1511"/>
      <c r="F79" s="1511"/>
      <c r="G79" s="1511"/>
      <c r="H79" s="1511"/>
      <c r="I79" s="1511"/>
      <c r="J79" s="1511"/>
      <c r="K79" s="1511"/>
      <c r="L79" s="1511"/>
      <c r="M79" s="1511"/>
      <c r="N79" s="1511"/>
      <c r="O79" s="1512"/>
    </row>
    <row r="80" spans="1:15" ht="31.5" x14ac:dyDescent="0.25">
      <c r="A80" s="249" t="s">
        <v>199</v>
      </c>
      <c r="B80" s="1510"/>
      <c r="C80" s="1511"/>
      <c r="D80" s="1511"/>
      <c r="E80" s="1511"/>
      <c r="F80" s="1511"/>
      <c r="G80" s="1511"/>
      <c r="H80" s="1511"/>
      <c r="I80" s="1511"/>
      <c r="J80" s="1511"/>
      <c r="K80" s="1511"/>
      <c r="L80" s="1511"/>
      <c r="M80" s="1511"/>
      <c r="N80" s="1511"/>
      <c r="O80" s="1512"/>
    </row>
    <row r="81" spans="1:15" ht="31.5" x14ac:dyDescent="0.25">
      <c r="A81" s="249" t="s">
        <v>5</v>
      </c>
      <c r="B81" s="1510" t="s">
        <v>940</v>
      </c>
      <c r="C81" s="1511"/>
      <c r="D81" s="1511"/>
      <c r="E81" s="1511"/>
      <c r="F81" s="1511"/>
      <c r="G81" s="1511"/>
      <c r="H81" s="1511"/>
      <c r="I81" s="1511"/>
      <c r="J81" s="1511"/>
      <c r="K81" s="1511"/>
      <c r="L81" s="1511"/>
      <c r="M81" s="1511"/>
      <c r="N81" s="1511"/>
      <c r="O81" s="1512"/>
    </row>
    <row r="82" spans="1:15" ht="15.75" x14ac:dyDescent="0.25">
      <c r="A82" s="376"/>
      <c r="B82" s="376"/>
      <c r="C82" s="376"/>
      <c r="D82" s="376"/>
      <c r="E82" s="376"/>
      <c r="F82" s="376"/>
      <c r="G82" s="376"/>
      <c r="H82" s="376"/>
      <c r="I82" s="376"/>
      <c r="J82" s="376"/>
      <c r="K82" s="376"/>
      <c r="L82" s="376"/>
      <c r="M82" s="376"/>
      <c r="N82" s="376"/>
      <c r="O82" s="376"/>
    </row>
    <row r="83" spans="1:15" ht="15.75" x14ac:dyDescent="0.25">
      <c r="A83" s="377"/>
      <c r="B83" s="378"/>
      <c r="C83" s="379"/>
      <c r="D83" s="379"/>
      <c r="E83" s="379"/>
      <c r="F83" s="379"/>
      <c r="G83" s="379"/>
      <c r="H83" s="379"/>
      <c r="I83" s="379"/>
      <c r="J83" s="379"/>
      <c r="K83" s="379"/>
      <c r="L83" s="380"/>
      <c r="M83" s="380"/>
      <c r="N83" s="380"/>
      <c r="O83" s="377"/>
    </row>
    <row r="84" spans="1:15" ht="31.5" x14ac:dyDescent="0.25">
      <c r="A84" s="254" t="s">
        <v>9</v>
      </c>
      <c r="B84" s="1520" t="s">
        <v>987</v>
      </c>
      <c r="C84" s="1047"/>
      <c r="D84" s="1047"/>
      <c r="E84" s="1047"/>
      <c r="F84" s="1047"/>
      <c r="G84" s="1047"/>
      <c r="H84" s="1047"/>
      <c r="I84" s="1047"/>
      <c r="J84" s="1048"/>
      <c r="K84" s="1052" t="s">
        <v>11</v>
      </c>
      <c r="L84" s="1052"/>
      <c r="M84" s="1052"/>
      <c r="N84" s="1052"/>
      <c r="O84" s="255">
        <v>0.3</v>
      </c>
    </row>
    <row r="85" spans="1:15" ht="15.75" x14ac:dyDescent="0.25">
      <c r="A85" s="383"/>
      <c r="B85" s="384"/>
      <c r="C85" s="385"/>
      <c r="D85" s="385"/>
      <c r="E85" s="385"/>
      <c r="F85" s="385"/>
      <c r="G85" s="385"/>
      <c r="H85" s="385"/>
      <c r="I85" s="385"/>
      <c r="J85" s="385"/>
      <c r="K85" s="385"/>
      <c r="L85" s="385"/>
      <c r="M85" s="385"/>
      <c r="N85" s="385"/>
      <c r="O85" s="383"/>
    </row>
    <row r="86" spans="1:15" ht="31.5" x14ac:dyDescent="0.25">
      <c r="A86" s="254" t="s">
        <v>202</v>
      </c>
      <c r="B86" s="1046"/>
      <c r="C86" s="1047"/>
      <c r="D86" s="1047"/>
      <c r="E86" s="1047"/>
      <c r="F86" s="1047"/>
      <c r="G86" s="1047"/>
      <c r="H86" s="1047"/>
      <c r="I86" s="1047"/>
      <c r="J86" s="1047"/>
      <c r="K86" s="1047"/>
      <c r="L86" s="1047"/>
      <c r="M86" s="1047"/>
      <c r="N86" s="1047"/>
      <c r="O86" s="1048"/>
    </row>
    <row r="87" spans="1:15" ht="31.5" x14ac:dyDescent="0.25">
      <c r="A87" s="1008" t="s">
        <v>17</v>
      </c>
      <c r="B87" s="1008"/>
      <c r="C87" s="1008"/>
      <c r="D87" s="1003"/>
      <c r="E87" s="1049" t="s">
        <v>14</v>
      </c>
      <c r="F87" s="1049"/>
      <c r="G87" s="1049"/>
      <c r="H87" s="1049"/>
      <c r="I87" s="393" t="s">
        <v>15</v>
      </c>
      <c r="J87" s="1008" t="s">
        <v>19</v>
      </c>
      <c r="K87" s="1003"/>
      <c r="L87" s="1049" t="s">
        <v>16</v>
      </c>
      <c r="M87" s="1049"/>
      <c r="N87" s="1049"/>
      <c r="O87" s="393" t="s">
        <v>15</v>
      </c>
    </row>
    <row r="88" spans="1:15" x14ac:dyDescent="0.25">
      <c r="A88" s="1009"/>
      <c r="B88" s="1009"/>
      <c r="C88" s="1009"/>
      <c r="D88" s="1005"/>
      <c r="E88" s="1205" t="s">
        <v>942</v>
      </c>
      <c r="F88" s="1206"/>
      <c r="G88" s="1206"/>
      <c r="H88" s="1207"/>
      <c r="I88" s="455">
        <v>25</v>
      </c>
      <c r="J88" s="1009"/>
      <c r="K88" s="1005"/>
      <c r="L88" s="1260" t="s">
        <v>943</v>
      </c>
      <c r="M88" s="1260"/>
      <c r="N88" s="1260"/>
      <c r="O88" s="453">
        <v>80</v>
      </c>
    </row>
    <row r="89" spans="1:15" x14ac:dyDescent="0.25">
      <c r="A89" s="1009"/>
      <c r="B89" s="1009"/>
      <c r="C89" s="1009"/>
      <c r="D89" s="1005"/>
      <c r="E89" s="1205" t="s">
        <v>944</v>
      </c>
      <c r="F89" s="1206"/>
      <c r="G89" s="1206"/>
      <c r="H89" s="1207"/>
      <c r="I89" s="455">
        <v>20</v>
      </c>
      <c r="J89" s="1009"/>
      <c r="K89" s="1005"/>
      <c r="L89" s="1534" t="s">
        <v>945</v>
      </c>
      <c r="M89" s="1534"/>
      <c r="N89" s="1534"/>
      <c r="O89" s="453">
        <v>10</v>
      </c>
    </row>
    <row r="90" spans="1:15" ht="15.75" x14ac:dyDescent="0.25">
      <c r="A90" s="1009"/>
      <c r="B90" s="1009"/>
      <c r="C90" s="1009"/>
      <c r="D90" s="1005"/>
      <c r="E90" s="370"/>
      <c r="F90" s="371"/>
      <c r="G90" s="371"/>
      <c r="H90" s="372"/>
      <c r="I90" s="393"/>
      <c r="J90" s="1009"/>
      <c r="K90" s="1005"/>
      <c r="L90" s="1260" t="s">
        <v>947</v>
      </c>
      <c r="M90" s="1260"/>
      <c r="N90" s="1260"/>
      <c r="O90" s="453">
        <v>10</v>
      </c>
    </row>
    <row r="91" spans="1:15" ht="15.75" x14ac:dyDescent="0.25">
      <c r="A91" s="1009"/>
      <c r="B91" s="1009"/>
      <c r="C91" s="1009"/>
      <c r="D91" s="1005"/>
      <c r="E91" s="370"/>
      <c r="F91" s="371"/>
      <c r="G91" s="371"/>
      <c r="H91" s="372"/>
      <c r="I91" s="393"/>
      <c r="J91" s="1009"/>
      <c r="K91" s="1005"/>
      <c r="L91" s="1226" t="s">
        <v>971</v>
      </c>
      <c r="M91" s="1226"/>
      <c r="N91" s="1226"/>
      <c r="O91" s="453">
        <v>80</v>
      </c>
    </row>
    <row r="92" spans="1:15" ht="15.75" x14ac:dyDescent="0.25">
      <c r="A92" s="1009"/>
      <c r="B92" s="1009"/>
      <c r="C92" s="1009"/>
      <c r="D92" s="1005"/>
      <c r="E92" s="370"/>
      <c r="F92" s="371"/>
      <c r="G92" s="371"/>
      <c r="H92" s="372"/>
      <c r="I92" s="393"/>
      <c r="J92" s="1009"/>
      <c r="K92" s="1005"/>
      <c r="L92" s="1226" t="s">
        <v>949</v>
      </c>
      <c r="M92" s="1226"/>
      <c r="N92" s="1226"/>
      <c r="O92" s="453">
        <v>80</v>
      </c>
    </row>
    <row r="93" spans="1:15" ht="15.75" x14ac:dyDescent="0.25">
      <c r="A93" s="1009"/>
      <c r="B93" s="1009"/>
      <c r="C93" s="1009"/>
      <c r="D93" s="1005"/>
      <c r="E93" s="370"/>
      <c r="F93" s="371"/>
      <c r="G93" s="371"/>
      <c r="H93" s="372"/>
      <c r="I93" s="393"/>
      <c r="J93" s="1009"/>
      <c r="K93" s="1005"/>
      <c r="L93" s="1226" t="s">
        <v>950</v>
      </c>
      <c r="M93" s="1226"/>
      <c r="N93" s="1226"/>
      <c r="O93" s="453">
        <v>15</v>
      </c>
    </row>
    <row r="94" spans="1:15" ht="15.75" x14ac:dyDescent="0.25">
      <c r="A94" s="1009"/>
      <c r="B94" s="1009"/>
      <c r="C94" s="1009"/>
      <c r="D94" s="1005"/>
      <c r="E94" s="370"/>
      <c r="F94" s="371"/>
      <c r="G94" s="371"/>
      <c r="H94" s="372"/>
      <c r="I94" s="393"/>
      <c r="J94" s="1009"/>
      <c r="K94" s="1005"/>
      <c r="L94" s="1226" t="s">
        <v>988</v>
      </c>
      <c r="M94" s="1226"/>
      <c r="N94" s="1226"/>
      <c r="O94" s="453">
        <v>80</v>
      </c>
    </row>
    <row r="95" spans="1:15" ht="15.75" x14ac:dyDescent="0.25">
      <c r="A95" s="1009"/>
      <c r="B95" s="1009"/>
      <c r="C95" s="1009"/>
      <c r="D95" s="1005"/>
      <c r="E95" s="370"/>
      <c r="F95" s="371"/>
      <c r="G95" s="371"/>
      <c r="H95" s="372"/>
      <c r="I95" s="393"/>
      <c r="J95" s="1009"/>
      <c r="K95" s="1005"/>
      <c r="L95" s="1226" t="s">
        <v>973</v>
      </c>
      <c r="M95" s="1226"/>
      <c r="N95" s="1226"/>
      <c r="O95" s="453">
        <v>80</v>
      </c>
    </row>
    <row r="96" spans="1:15" ht="15.75" x14ac:dyDescent="0.25">
      <c r="A96" s="1009"/>
      <c r="B96" s="1009"/>
      <c r="C96" s="1009"/>
      <c r="D96" s="1005"/>
      <c r="E96" s="370"/>
      <c r="F96" s="371"/>
      <c r="G96" s="371"/>
      <c r="H96" s="372"/>
      <c r="I96" s="393"/>
      <c r="J96" s="1009"/>
      <c r="K96" s="1005"/>
      <c r="L96" s="1226" t="s">
        <v>974</v>
      </c>
      <c r="M96" s="1226"/>
      <c r="N96" s="1226"/>
      <c r="O96" s="453">
        <v>90</v>
      </c>
    </row>
    <row r="97" spans="1:15" ht="15.75" x14ac:dyDescent="0.25">
      <c r="A97" s="1009"/>
      <c r="B97" s="1009"/>
      <c r="C97" s="1009"/>
      <c r="D97" s="1005"/>
      <c r="E97" s="370"/>
      <c r="F97" s="371"/>
      <c r="G97" s="371"/>
      <c r="H97" s="372"/>
      <c r="I97" s="393"/>
      <c r="J97" s="1009"/>
      <c r="K97" s="1005"/>
      <c r="L97" s="1226" t="s">
        <v>951</v>
      </c>
      <c r="M97" s="1226"/>
      <c r="N97" s="1226"/>
      <c r="O97" s="453">
        <v>10</v>
      </c>
    </row>
    <row r="98" spans="1:15" x14ac:dyDescent="0.25">
      <c r="A98" s="1009"/>
      <c r="B98" s="1009"/>
      <c r="C98" s="1009"/>
      <c r="D98" s="1005"/>
      <c r="E98" s="1205"/>
      <c r="F98" s="1206"/>
      <c r="G98" s="1206"/>
      <c r="H98" s="1207"/>
      <c r="I98" s="455"/>
      <c r="J98" s="1009"/>
      <c r="K98" s="1005"/>
      <c r="L98" s="1533" t="s">
        <v>989</v>
      </c>
      <c r="M98" s="1226"/>
      <c r="N98" s="1226"/>
      <c r="O98" s="453">
        <v>100</v>
      </c>
    </row>
    <row r="99" spans="1:15" x14ac:dyDescent="0.25">
      <c r="A99" s="1009"/>
      <c r="B99" s="1009"/>
      <c r="C99" s="1009"/>
      <c r="D99" s="1005"/>
      <c r="E99" s="1205"/>
      <c r="F99" s="1206"/>
      <c r="G99" s="1206"/>
      <c r="H99" s="1207"/>
      <c r="I99" s="455"/>
      <c r="J99" s="1009"/>
      <c r="K99" s="1005"/>
      <c r="L99" s="1226" t="s">
        <v>975</v>
      </c>
      <c r="M99" s="1226"/>
      <c r="N99" s="1226"/>
      <c r="O99" s="453">
        <v>75</v>
      </c>
    </row>
    <row r="100" spans="1:15" x14ac:dyDescent="0.25">
      <c r="A100" s="1009"/>
      <c r="B100" s="1009"/>
      <c r="C100" s="1009"/>
      <c r="D100" s="1005"/>
      <c r="E100" s="1205"/>
      <c r="F100" s="1206"/>
      <c r="G100" s="1206"/>
      <c r="H100" s="1207"/>
      <c r="I100" s="455"/>
      <c r="J100" s="1009"/>
      <c r="K100" s="1005"/>
      <c r="L100" s="1205" t="s">
        <v>976</v>
      </c>
      <c r="M100" s="1206"/>
      <c r="N100" s="1207"/>
      <c r="O100" s="453">
        <v>80</v>
      </c>
    </row>
    <row r="101" spans="1:15" x14ac:dyDescent="0.25">
      <c r="A101" s="1009"/>
      <c r="B101" s="1009"/>
      <c r="C101" s="1009"/>
      <c r="D101" s="1005"/>
      <c r="E101" s="1205"/>
      <c r="F101" s="1206"/>
      <c r="G101" s="1206"/>
      <c r="H101" s="1207"/>
      <c r="I101" s="455"/>
      <c r="J101" s="1009"/>
      <c r="K101" s="1005"/>
      <c r="L101" s="1205" t="s">
        <v>990</v>
      </c>
      <c r="M101" s="1206"/>
      <c r="N101" s="1207"/>
      <c r="O101" s="455">
        <v>100</v>
      </c>
    </row>
    <row r="102" spans="1:15" x14ac:dyDescent="0.25">
      <c r="A102" s="1009"/>
      <c r="B102" s="1009"/>
      <c r="C102" s="1009"/>
      <c r="D102" s="1005"/>
      <c r="E102" s="1045"/>
      <c r="F102" s="1045"/>
      <c r="G102" s="1045"/>
      <c r="H102" s="1045"/>
      <c r="I102" s="392"/>
      <c r="J102" s="1009"/>
      <c r="K102" s="1005"/>
      <c r="L102" s="1205" t="s">
        <v>991</v>
      </c>
      <c r="M102" s="1206"/>
      <c r="N102" s="1207"/>
      <c r="O102" s="455">
        <v>100</v>
      </c>
    </row>
    <row r="103" spans="1:15" x14ac:dyDescent="0.25">
      <c r="A103" s="1009"/>
      <c r="B103" s="1009"/>
      <c r="C103" s="1009"/>
      <c r="D103" s="1005"/>
      <c r="E103" s="1045"/>
      <c r="F103" s="1045"/>
      <c r="G103" s="1045"/>
      <c r="H103" s="1045"/>
      <c r="I103" s="392"/>
      <c r="J103" s="1009"/>
      <c r="K103" s="1005"/>
      <c r="L103" s="1205" t="s">
        <v>992</v>
      </c>
      <c r="M103" s="1206"/>
      <c r="N103" s="1207"/>
      <c r="O103" s="455">
        <v>100</v>
      </c>
    </row>
    <row r="104" spans="1:15" x14ac:dyDescent="0.25">
      <c r="A104" s="1009"/>
      <c r="B104" s="1009"/>
      <c r="C104" s="1009"/>
      <c r="D104" s="1005"/>
      <c r="E104" s="1045"/>
      <c r="F104" s="1045"/>
      <c r="G104" s="1045"/>
      <c r="H104" s="1045"/>
      <c r="I104" s="392"/>
      <c r="J104" s="1009"/>
      <c r="K104" s="1005"/>
      <c r="L104" s="1205" t="s">
        <v>993</v>
      </c>
      <c r="M104" s="1206"/>
      <c r="N104" s="1207"/>
      <c r="O104" s="455">
        <v>100</v>
      </c>
    </row>
    <row r="105" spans="1:15" x14ac:dyDescent="0.25">
      <c r="A105" s="1009"/>
      <c r="B105" s="1009"/>
      <c r="C105" s="1009"/>
      <c r="D105" s="1005"/>
      <c r="E105" s="1045"/>
      <c r="F105" s="1045"/>
      <c r="G105" s="1045"/>
      <c r="H105" s="1045"/>
      <c r="I105" s="392"/>
      <c r="J105" s="1009"/>
      <c r="K105" s="1005"/>
      <c r="L105" s="1205" t="s">
        <v>994</v>
      </c>
      <c r="M105" s="1206"/>
      <c r="N105" s="1207"/>
      <c r="O105" s="455">
        <v>100</v>
      </c>
    </row>
    <row r="106" spans="1:15" x14ac:dyDescent="0.25">
      <c r="A106" s="1009"/>
      <c r="B106" s="1009"/>
      <c r="C106" s="1009"/>
      <c r="D106" s="1005"/>
      <c r="E106" s="1045"/>
      <c r="F106" s="1045"/>
      <c r="G106" s="1045"/>
      <c r="H106" s="1045"/>
      <c r="I106" s="392"/>
      <c r="J106" s="1009"/>
      <c r="K106" s="1005"/>
      <c r="L106" s="1205" t="s">
        <v>995</v>
      </c>
      <c r="M106" s="1206"/>
      <c r="N106" s="1207"/>
      <c r="O106" s="455">
        <v>100</v>
      </c>
    </row>
    <row r="107" spans="1:15" ht="15.75" x14ac:dyDescent="0.25">
      <c r="A107" s="383"/>
      <c r="B107" s="384"/>
      <c r="C107" s="385"/>
      <c r="D107" s="385"/>
      <c r="E107" s="385"/>
      <c r="F107" s="385"/>
      <c r="G107" s="385"/>
      <c r="H107" s="385"/>
      <c r="I107" s="385"/>
      <c r="J107" s="385"/>
      <c r="K107" s="385"/>
      <c r="L107" s="385"/>
      <c r="M107" s="385"/>
      <c r="N107" s="385"/>
      <c r="O107" s="383"/>
    </row>
    <row r="108" spans="1:15" ht="15.75" x14ac:dyDescent="0.25">
      <c r="A108" s="383"/>
      <c r="B108" s="384"/>
      <c r="C108" s="385"/>
      <c r="D108" s="385"/>
      <c r="E108" s="385"/>
      <c r="F108" s="385"/>
      <c r="G108" s="385"/>
      <c r="H108" s="385"/>
      <c r="I108" s="385"/>
      <c r="J108" s="385"/>
      <c r="K108" s="385"/>
      <c r="L108" s="385"/>
      <c r="M108" s="385"/>
      <c r="N108" s="385"/>
      <c r="O108" s="383"/>
    </row>
    <row r="109" spans="1:15" ht="63" x14ac:dyDescent="0.25">
      <c r="A109" s="386" t="s">
        <v>48</v>
      </c>
      <c r="B109" s="387" t="s">
        <v>49</v>
      </c>
      <c r="C109" s="386" t="s">
        <v>50</v>
      </c>
      <c r="D109" s="386" t="s">
        <v>51</v>
      </c>
      <c r="E109" s="386" t="s">
        <v>52</v>
      </c>
      <c r="F109" s="1041" t="s">
        <v>53</v>
      </c>
      <c r="G109" s="1041"/>
      <c r="H109" s="1041" t="s">
        <v>54</v>
      </c>
      <c r="I109" s="1041"/>
      <c r="J109" s="387" t="s">
        <v>55</v>
      </c>
      <c r="K109" s="1041" t="s">
        <v>56</v>
      </c>
      <c r="L109" s="1041"/>
      <c r="M109" s="1530" t="s">
        <v>57</v>
      </c>
      <c r="N109" s="1531"/>
      <c r="O109" s="1532"/>
    </row>
    <row r="110" spans="1:15" ht="47.25" x14ac:dyDescent="0.25">
      <c r="A110" s="245" t="s">
        <v>892</v>
      </c>
      <c r="B110" s="261"/>
      <c r="C110" s="369" t="s">
        <v>162</v>
      </c>
      <c r="D110" s="365" t="s">
        <v>61</v>
      </c>
      <c r="E110" s="365"/>
      <c r="F110" s="1505" t="s">
        <v>996</v>
      </c>
      <c r="G110" s="1505"/>
      <c r="H110" s="1497" t="s">
        <v>162</v>
      </c>
      <c r="I110" s="1498"/>
      <c r="J110" s="364">
        <v>1</v>
      </c>
      <c r="K110" s="1500" t="s">
        <v>433</v>
      </c>
      <c r="L110" s="1500"/>
      <c r="M110" s="1501" t="s">
        <v>956</v>
      </c>
      <c r="N110" s="1501"/>
      <c r="O110" s="1501"/>
    </row>
    <row r="111" spans="1:15" ht="15.75" x14ac:dyDescent="0.25">
      <c r="A111" s="1015" t="s">
        <v>67</v>
      </c>
      <c r="B111" s="1017"/>
      <c r="C111" s="1506" t="s">
        <v>997</v>
      </c>
      <c r="D111" s="1507"/>
      <c r="E111" s="1507"/>
      <c r="F111" s="1507"/>
      <c r="G111" s="1508"/>
      <c r="H111" s="1035" t="s">
        <v>69</v>
      </c>
      <c r="I111" s="1036"/>
      <c r="J111" s="1037"/>
      <c r="K111" s="1481" t="s">
        <v>998</v>
      </c>
      <c r="L111" s="1481"/>
      <c r="M111" s="1481"/>
      <c r="N111" s="1481"/>
      <c r="O111" s="1482"/>
    </row>
    <row r="112" spans="1:15" ht="15.75" x14ac:dyDescent="0.25">
      <c r="A112" s="1096" t="s">
        <v>71</v>
      </c>
      <c r="B112" s="1097"/>
      <c r="C112" s="1097"/>
      <c r="D112" s="1097"/>
      <c r="E112" s="1097"/>
      <c r="F112" s="1098"/>
      <c r="G112" s="1099" t="s">
        <v>72</v>
      </c>
      <c r="H112" s="1099"/>
      <c r="I112" s="1099"/>
      <c r="J112" s="1099"/>
      <c r="K112" s="1099"/>
      <c r="L112" s="1099"/>
      <c r="M112" s="1099"/>
      <c r="N112" s="1099"/>
      <c r="O112" s="1099"/>
    </row>
    <row r="113" spans="1:15" x14ac:dyDescent="0.25">
      <c r="A113" s="1521" t="s">
        <v>999</v>
      </c>
      <c r="B113" s="1522"/>
      <c r="C113" s="1522"/>
      <c r="D113" s="1522"/>
      <c r="E113" s="1522"/>
      <c r="F113" s="1523"/>
      <c r="G113" s="1123" t="s">
        <v>1000</v>
      </c>
      <c r="H113" s="1123"/>
      <c r="I113" s="1123"/>
      <c r="J113" s="1123"/>
      <c r="K113" s="1123"/>
      <c r="L113" s="1123"/>
      <c r="M113" s="1123"/>
      <c r="N113" s="1123"/>
      <c r="O113" s="1123"/>
    </row>
    <row r="114" spans="1:15" x14ac:dyDescent="0.25">
      <c r="A114" s="1524"/>
      <c r="B114" s="1525"/>
      <c r="C114" s="1525"/>
      <c r="D114" s="1525"/>
      <c r="E114" s="1525"/>
      <c r="F114" s="1526"/>
      <c r="G114" s="1123"/>
      <c r="H114" s="1123"/>
      <c r="I114" s="1123"/>
      <c r="J114" s="1123"/>
      <c r="K114" s="1123"/>
      <c r="L114" s="1123"/>
      <c r="M114" s="1123"/>
      <c r="N114" s="1123"/>
      <c r="O114" s="1123"/>
    </row>
    <row r="115" spans="1:15" ht="15.75" x14ac:dyDescent="0.25">
      <c r="A115" s="1096" t="s">
        <v>75</v>
      </c>
      <c r="B115" s="1097"/>
      <c r="C115" s="1097"/>
      <c r="D115" s="1097"/>
      <c r="E115" s="1097"/>
      <c r="F115" s="1097"/>
      <c r="G115" s="1099" t="s">
        <v>76</v>
      </c>
      <c r="H115" s="1099"/>
      <c r="I115" s="1099"/>
      <c r="J115" s="1099"/>
      <c r="K115" s="1099"/>
      <c r="L115" s="1099"/>
      <c r="M115" s="1099"/>
      <c r="N115" s="1099"/>
      <c r="O115" s="1099"/>
    </row>
    <row r="116" spans="1:15" x14ac:dyDescent="0.25">
      <c r="A116" s="1521" t="s">
        <v>1001</v>
      </c>
      <c r="B116" s="1522"/>
      <c r="C116" s="1522"/>
      <c r="D116" s="1522"/>
      <c r="E116" s="1522"/>
      <c r="F116" s="1523"/>
      <c r="G116" s="1123" t="s">
        <v>1002</v>
      </c>
      <c r="H116" s="1123"/>
      <c r="I116" s="1123"/>
      <c r="J116" s="1123"/>
      <c r="K116" s="1123"/>
      <c r="L116" s="1123"/>
      <c r="M116" s="1123"/>
      <c r="N116" s="1123"/>
      <c r="O116" s="1123"/>
    </row>
    <row r="117" spans="1:15" x14ac:dyDescent="0.25">
      <c r="A117" s="1524"/>
      <c r="B117" s="1525"/>
      <c r="C117" s="1525"/>
      <c r="D117" s="1525"/>
      <c r="E117" s="1525"/>
      <c r="F117" s="1526"/>
      <c r="G117" s="1123"/>
      <c r="H117" s="1123"/>
      <c r="I117" s="1123"/>
      <c r="J117" s="1123"/>
      <c r="K117" s="1123"/>
      <c r="L117" s="1123"/>
      <c r="M117" s="1123"/>
      <c r="N117" s="1123"/>
      <c r="O117" s="1123"/>
    </row>
    <row r="118" spans="1:15" ht="15.75" x14ac:dyDescent="0.25">
      <c r="A118" s="377"/>
      <c r="B118" s="378"/>
      <c r="C118" s="384"/>
      <c r="D118" s="384"/>
      <c r="E118" s="384"/>
      <c r="F118" s="384"/>
      <c r="G118" s="384"/>
      <c r="H118" s="384"/>
      <c r="I118" s="384"/>
      <c r="J118" s="384"/>
      <c r="K118" s="384"/>
      <c r="L118" s="384"/>
      <c r="M118" s="384"/>
      <c r="N118" s="384"/>
      <c r="O118" s="377"/>
    </row>
    <row r="119" spans="1:15" ht="15.75" x14ac:dyDescent="0.25">
      <c r="A119" s="384"/>
      <c r="B119" s="384"/>
      <c r="C119" s="377"/>
      <c r="D119" s="1015" t="s">
        <v>77</v>
      </c>
      <c r="E119" s="1016"/>
      <c r="F119" s="1016"/>
      <c r="G119" s="1016"/>
      <c r="H119" s="1016"/>
      <c r="I119" s="1016"/>
      <c r="J119" s="1016"/>
      <c r="K119" s="1016"/>
      <c r="L119" s="1016"/>
      <c r="M119" s="1016"/>
      <c r="N119" s="1016"/>
      <c r="O119" s="1017"/>
    </row>
    <row r="120" spans="1:15" ht="15.75" x14ac:dyDescent="0.25">
      <c r="A120" s="377"/>
      <c r="B120" s="378"/>
      <c r="C120" s="384"/>
      <c r="D120" s="387" t="s">
        <v>78</v>
      </c>
      <c r="E120" s="387" t="s">
        <v>79</v>
      </c>
      <c r="F120" s="387" t="s">
        <v>80</v>
      </c>
      <c r="G120" s="387" t="s">
        <v>81</v>
      </c>
      <c r="H120" s="387" t="s">
        <v>82</v>
      </c>
      <c r="I120" s="387" t="s">
        <v>83</v>
      </c>
      <c r="J120" s="387" t="s">
        <v>84</v>
      </c>
      <c r="K120" s="387" t="s">
        <v>85</v>
      </c>
      <c r="L120" s="387" t="s">
        <v>86</v>
      </c>
      <c r="M120" s="387" t="s">
        <v>87</v>
      </c>
      <c r="N120" s="387" t="s">
        <v>88</v>
      </c>
      <c r="O120" s="387" t="s">
        <v>89</v>
      </c>
    </row>
    <row r="121" spans="1:15" ht="15.75" x14ac:dyDescent="0.25">
      <c r="A121" s="1050" t="s">
        <v>963</v>
      </c>
      <c r="B121" s="1050"/>
      <c r="C121" s="1050"/>
      <c r="D121" s="388">
        <v>5</v>
      </c>
      <c r="E121" s="388">
        <v>15</v>
      </c>
      <c r="F121" s="388">
        <v>23</v>
      </c>
      <c r="G121" s="388">
        <v>31</v>
      </c>
      <c r="H121" s="388">
        <v>40</v>
      </c>
      <c r="I121" s="388">
        <v>48</v>
      </c>
      <c r="J121" s="388">
        <v>56</v>
      </c>
      <c r="K121" s="388">
        <v>64</v>
      </c>
      <c r="L121" s="388">
        <v>72</v>
      </c>
      <c r="M121" s="388">
        <v>80</v>
      </c>
      <c r="N121" s="388">
        <v>88</v>
      </c>
      <c r="O121" s="388">
        <v>100</v>
      </c>
    </row>
    <row r="122" spans="1:15" ht="15.75" x14ac:dyDescent="0.25">
      <c r="A122" s="1051" t="s">
        <v>91</v>
      </c>
      <c r="B122" s="1051"/>
      <c r="C122" s="1051"/>
      <c r="D122" s="389">
        <v>0</v>
      </c>
      <c r="E122" s="389">
        <v>10</v>
      </c>
      <c r="F122" s="389">
        <v>23</v>
      </c>
      <c r="G122" s="389">
        <v>31</v>
      </c>
      <c r="H122" s="389">
        <v>40</v>
      </c>
      <c r="I122" s="389">
        <v>48</v>
      </c>
      <c r="J122" s="389">
        <v>56</v>
      </c>
      <c r="K122" s="389">
        <v>64</v>
      </c>
      <c r="L122" s="389">
        <v>72</v>
      </c>
      <c r="M122" s="389"/>
      <c r="N122" s="389"/>
      <c r="O122" s="389"/>
    </row>
    <row r="123" spans="1:15" ht="15.75" thickBot="1" x14ac:dyDescent="0.3">
      <c r="A123" s="375"/>
      <c r="B123" s="375"/>
      <c r="C123" s="375"/>
      <c r="D123" s="375"/>
      <c r="E123" s="375"/>
      <c r="F123" s="375"/>
      <c r="G123" s="375"/>
      <c r="H123" s="375"/>
      <c r="I123" s="375"/>
      <c r="J123" s="375"/>
      <c r="K123" s="375"/>
      <c r="L123" s="375"/>
      <c r="M123" s="375"/>
      <c r="N123" s="375"/>
      <c r="O123" s="375"/>
    </row>
    <row r="124" spans="1:15" ht="16.5" thickBot="1" x14ac:dyDescent="0.3">
      <c r="A124" s="1527" t="s">
        <v>1003</v>
      </c>
      <c r="B124" s="1528"/>
      <c r="C124" s="1528"/>
      <c r="D124" s="1528"/>
      <c r="E124" s="1528"/>
      <c r="F124" s="1528"/>
      <c r="G124" s="1528"/>
      <c r="H124" s="1528"/>
      <c r="I124" s="1528"/>
      <c r="J124" s="1528"/>
      <c r="K124" s="1528"/>
      <c r="L124" s="1528"/>
      <c r="M124" s="1528"/>
      <c r="N124" s="1528"/>
      <c r="O124" s="1529"/>
    </row>
    <row r="125" spans="1:15" ht="16.5" thickBot="1" x14ac:dyDescent="0.3">
      <c r="A125" s="1517" t="s">
        <v>1004</v>
      </c>
      <c r="B125" s="1518"/>
      <c r="C125" s="1518"/>
      <c r="D125" s="1518"/>
      <c r="E125" s="1518"/>
      <c r="F125" s="1518"/>
      <c r="G125" s="1518"/>
      <c r="H125" s="1518"/>
      <c r="I125" s="1518"/>
      <c r="J125" s="1518"/>
      <c r="K125" s="1518"/>
      <c r="L125" s="1518"/>
      <c r="M125" s="1518"/>
      <c r="N125" s="1518"/>
      <c r="O125" s="1519"/>
    </row>
    <row r="126" spans="1:15" ht="15.75" x14ac:dyDescent="0.25">
      <c r="A126" s="376"/>
      <c r="B126" s="290"/>
      <c r="C126" s="376"/>
      <c r="D126" s="376"/>
      <c r="E126" s="376"/>
      <c r="F126" s="376"/>
      <c r="G126" s="376"/>
      <c r="H126" s="376"/>
      <c r="I126" s="376"/>
      <c r="J126" s="376"/>
      <c r="K126" s="376"/>
      <c r="L126" s="376"/>
      <c r="M126" s="290"/>
      <c r="N126" s="290"/>
      <c r="O126" s="376"/>
    </row>
    <row r="127" spans="1:15" ht="15.75" x14ac:dyDescent="0.25">
      <c r="A127" s="248" t="s">
        <v>2</v>
      </c>
      <c r="B127" s="1510" t="s">
        <v>967</v>
      </c>
      <c r="C127" s="1511"/>
      <c r="D127" s="1511"/>
      <c r="E127" s="1511"/>
      <c r="F127" s="1511"/>
      <c r="G127" s="1511"/>
      <c r="H127" s="1511"/>
      <c r="I127" s="1511"/>
      <c r="J127" s="1511"/>
      <c r="K127" s="1511"/>
      <c r="L127" s="1511"/>
      <c r="M127" s="1511"/>
      <c r="N127" s="1511"/>
      <c r="O127" s="1512"/>
    </row>
    <row r="128" spans="1:15" ht="31.5" x14ac:dyDescent="0.25">
      <c r="A128" s="249" t="s">
        <v>199</v>
      </c>
      <c r="B128" s="1510"/>
      <c r="C128" s="1511"/>
      <c r="D128" s="1511"/>
      <c r="E128" s="1511"/>
      <c r="F128" s="1511"/>
      <c r="G128" s="1511"/>
      <c r="H128" s="1511"/>
      <c r="I128" s="1511"/>
      <c r="J128" s="1511"/>
      <c r="K128" s="1511"/>
      <c r="L128" s="1511"/>
      <c r="M128" s="1511"/>
      <c r="N128" s="1511"/>
      <c r="O128" s="1512"/>
    </row>
    <row r="129" spans="1:15" ht="31.5" x14ac:dyDescent="0.25">
      <c r="A129" s="249" t="s">
        <v>5</v>
      </c>
      <c r="B129" s="1510" t="s">
        <v>940</v>
      </c>
      <c r="C129" s="1511"/>
      <c r="D129" s="1511"/>
      <c r="E129" s="1511"/>
      <c r="F129" s="1511"/>
      <c r="G129" s="1511"/>
      <c r="H129" s="1511"/>
      <c r="I129" s="1511"/>
      <c r="J129" s="1511"/>
      <c r="K129" s="1511"/>
      <c r="L129" s="1511"/>
      <c r="M129" s="1511"/>
      <c r="N129" s="1511"/>
      <c r="O129" s="1512"/>
    </row>
    <row r="130" spans="1:15" ht="15.75" x14ac:dyDescent="0.25">
      <c r="A130" s="376"/>
      <c r="B130" s="376"/>
      <c r="C130" s="376"/>
      <c r="D130" s="376"/>
      <c r="E130" s="376"/>
      <c r="F130" s="376"/>
      <c r="G130" s="376"/>
      <c r="H130" s="376"/>
      <c r="I130" s="376"/>
      <c r="J130" s="376"/>
      <c r="K130" s="376"/>
      <c r="L130" s="376"/>
      <c r="M130" s="376"/>
      <c r="N130" s="376"/>
      <c r="O130" s="376"/>
    </row>
    <row r="131" spans="1:15" ht="15.75" x14ac:dyDescent="0.25">
      <c r="A131" s="377"/>
      <c r="B131" s="378"/>
      <c r="C131" s="379"/>
      <c r="D131" s="379"/>
      <c r="E131" s="379"/>
      <c r="F131" s="379"/>
      <c r="G131" s="379"/>
      <c r="H131" s="379"/>
      <c r="I131" s="379"/>
      <c r="J131" s="379"/>
      <c r="K131" s="379"/>
      <c r="L131" s="380"/>
      <c r="M131" s="380"/>
      <c r="N131" s="380"/>
      <c r="O131" s="377"/>
    </row>
    <row r="132" spans="1:15" ht="31.5" x14ac:dyDescent="0.25">
      <c r="A132" s="254" t="s">
        <v>9</v>
      </c>
      <c r="B132" s="1520" t="s">
        <v>1005</v>
      </c>
      <c r="C132" s="1047"/>
      <c r="D132" s="1047"/>
      <c r="E132" s="1047"/>
      <c r="F132" s="1047"/>
      <c r="G132" s="1047"/>
      <c r="H132" s="1047"/>
      <c r="I132" s="1047"/>
      <c r="J132" s="1048"/>
      <c r="K132" s="1052" t="s">
        <v>11</v>
      </c>
      <c r="L132" s="1052"/>
      <c r="M132" s="1052"/>
      <c r="N132" s="1052"/>
      <c r="O132" s="255">
        <v>0.2</v>
      </c>
    </row>
    <row r="133" spans="1:15" ht="15.75" x14ac:dyDescent="0.25">
      <c r="A133" s="383"/>
      <c r="B133" s="384"/>
      <c r="C133" s="385"/>
      <c r="D133" s="385"/>
      <c r="E133" s="385"/>
      <c r="F133" s="385"/>
      <c r="G133" s="385"/>
      <c r="H133" s="385"/>
      <c r="I133" s="385"/>
      <c r="J133" s="385"/>
      <c r="K133" s="385"/>
      <c r="L133" s="385"/>
      <c r="M133" s="385"/>
      <c r="N133" s="385"/>
      <c r="O133" s="383"/>
    </row>
    <row r="134" spans="1:15" ht="31.5" x14ac:dyDescent="0.25">
      <c r="A134" s="254" t="s">
        <v>202</v>
      </c>
      <c r="B134" s="1046" t="s">
        <v>1006</v>
      </c>
      <c r="C134" s="1047"/>
      <c r="D134" s="1047"/>
      <c r="E134" s="1047"/>
      <c r="F134" s="1047"/>
      <c r="G134" s="1047"/>
      <c r="H134" s="1047"/>
      <c r="I134" s="1047"/>
      <c r="J134" s="1047"/>
      <c r="K134" s="1047"/>
      <c r="L134" s="1047"/>
      <c r="M134" s="1047"/>
      <c r="N134" s="1047"/>
      <c r="O134" s="1048"/>
    </row>
    <row r="135" spans="1:15" ht="31.5" x14ac:dyDescent="0.25">
      <c r="A135" s="1008" t="s">
        <v>17</v>
      </c>
      <c r="B135" s="1008"/>
      <c r="C135" s="1008"/>
      <c r="D135" s="1003"/>
      <c r="E135" s="1049" t="s">
        <v>14</v>
      </c>
      <c r="F135" s="1049"/>
      <c r="G135" s="1049"/>
      <c r="H135" s="1049"/>
      <c r="I135" s="370" t="s">
        <v>15</v>
      </c>
      <c r="J135" s="1513" t="s">
        <v>19</v>
      </c>
      <c r="K135" s="1513"/>
      <c r="L135" s="1049" t="s">
        <v>16</v>
      </c>
      <c r="M135" s="1049"/>
      <c r="N135" s="1049"/>
      <c r="O135" s="393" t="s">
        <v>15</v>
      </c>
    </row>
    <row r="136" spans="1:15" x14ac:dyDescent="0.25">
      <c r="A136" s="1009"/>
      <c r="B136" s="1009"/>
      <c r="C136" s="1009"/>
      <c r="D136" s="1005"/>
      <c r="E136" s="1205" t="s">
        <v>942</v>
      </c>
      <c r="F136" s="1206"/>
      <c r="G136" s="1206"/>
      <c r="H136" s="1207"/>
      <c r="I136" s="454">
        <v>25</v>
      </c>
      <c r="J136" s="1513"/>
      <c r="K136" s="1513"/>
      <c r="L136" s="1514" t="s">
        <v>945</v>
      </c>
      <c r="M136" s="1206"/>
      <c r="N136" s="1207"/>
      <c r="O136" s="455">
        <v>10</v>
      </c>
    </row>
    <row r="137" spans="1:15" ht="15.75" x14ac:dyDescent="0.25">
      <c r="A137" s="1009"/>
      <c r="B137" s="1009"/>
      <c r="C137" s="1009"/>
      <c r="D137" s="1005"/>
      <c r="E137" s="370"/>
      <c r="F137" s="371"/>
      <c r="G137" s="371"/>
      <c r="H137" s="372"/>
      <c r="I137" s="371"/>
      <c r="J137" s="1513"/>
      <c r="K137" s="1513"/>
      <c r="L137" s="1514" t="s">
        <v>1007</v>
      </c>
      <c r="M137" s="1515"/>
      <c r="N137" s="1516"/>
      <c r="O137" s="455">
        <v>100</v>
      </c>
    </row>
    <row r="138" spans="1:15" ht="15.75" x14ac:dyDescent="0.25">
      <c r="A138" s="1009"/>
      <c r="B138" s="1009"/>
      <c r="C138" s="1009"/>
      <c r="D138" s="1005"/>
      <c r="E138" s="370"/>
      <c r="F138" s="371"/>
      <c r="G138" s="371"/>
      <c r="H138" s="372"/>
      <c r="I138" s="371"/>
      <c r="J138" s="1513"/>
      <c r="K138" s="1513"/>
      <c r="L138" s="1205" t="s">
        <v>1008</v>
      </c>
      <c r="M138" s="1206"/>
      <c r="N138" s="1207"/>
      <c r="O138" s="455">
        <v>100</v>
      </c>
    </row>
    <row r="139" spans="1:15" x14ac:dyDescent="0.25">
      <c r="A139" s="1010"/>
      <c r="B139" s="1010"/>
      <c r="C139" s="1010"/>
      <c r="D139" s="1007"/>
      <c r="E139" s="1045"/>
      <c r="F139" s="1045"/>
      <c r="G139" s="1045"/>
      <c r="H139" s="1045"/>
      <c r="I139" s="270"/>
      <c r="J139" s="1513"/>
      <c r="K139" s="1513"/>
      <c r="L139" s="1205"/>
      <c r="M139" s="1206"/>
      <c r="N139" s="1207"/>
      <c r="O139" s="455"/>
    </row>
    <row r="140" spans="1:15" ht="15.75" x14ac:dyDescent="0.25">
      <c r="A140" s="383"/>
      <c r="B140" s="384"/>
      <c r="C140" s="385"/>
      <c r="D140" s="385"/>
      <c r="E140" s="385"/>
      <c r="F140" s="385"/>
      <c r="G140" s="385"/>
      <c r="H140" s="385"/>
      <c r="I140" s="385"/>
      <c r="J140" s="385"/>
      <c r="K140" s="385"/>
      <c r="L140" s="385"/>
      <c r="M140" s="385"/>
      <c r="N140" s="385"/>
      <c r="O140" s="383"/>
    </row>
    <row r="141" spans="1:15" ht="15.75" x14ac:dyDescent="0.25">
      <c r="A141" s="383"/>
      <c r="B141" s="384"/>
      <c r="C141" s="385"/>
      <c r="D141" s="385"/>
      <c r="E141" s="385"/>
      <c r="F141" s="385"/>
      <c r="G141" s="385"/>
      <c r="H141" s="385"/>
      <c r="I141" s="385"/>
      <c r="J141" s="385"/>
      <c r="K141" s="385"/>
      <c r="L141" s="385"/>
      <c r="M141" s="385"/>
      <c r="N141" s="385"/>
      <c r="O141" s="383"/>
    </row>
    <row r="142" spans="1:15" ht="63" x14ac:dyDescent="0.25">
      <c r="A142" s="386" t="s">
        <v>48</v>
      </c>
      <c r="B142" s="387" t="s">
        <v>49</v>
      </c>
      <c r="C142" s="706" t="s">
        <v>50</v>
      </c>
      <c r="D142" s="706" t="s">
        <v>51</v>
      </c>
      <c r="E142" s="386" t="s">
        <v>52</v>
      </c>
      <c r="F142" s="1041" t="s">
        <v>53</v>
      </c>
      <c r="G142" s="1041"/>
      <c r="H142" s="1041" t="s">
        <v>54</v>
      </c>
      <c r="I142" s="1041"/>
      <c r="J142" s="387" t="s">
        <v>55</v>
      </c>
      <c r="K142" s="1041" t="s">
        <v>56</v>
      </c>
      <c r="L142" s="1041"/>
      <c r="M142" s="1042" t="s">
        <v>57</v>
      </c>
      <c r="N142" s="1043"/>
      <c r="O142" s="1044"/>
    </row>
    <row r="143" spans="1:15" ht="47.25" x14ac:dyDescent="0.25">
      <c r="A143" s="102" t="s">
        <v>892</v>
      </c>
      <c r="B143" s="261"/>
      <c r="C143" s="589" t="s">
        <v>162</v>
      </c>
      <c r="D143" s="481" t="s">
        <v>601</v>
      </c>
      <c r="E143" s="481" t="s">
        <v>601</v>
      </c>
      <c r="F143" s="1505" t="s">
        <v>1009</v>
      </c>
      <c r="G143" s="1505"/>
      <c r="H143" s="1497" t="s">
        <v>162</v>
      </c>
      <c r="I143" s="1498"/>
      <c r="J143" s="364"/>
      <c r="K143" s="1500" t="s">
        <v>433</v>
      </c>
      <c r="L143" s="1500"/>
      <c r="M143" s="1501" t="s">
        <v>956</v>
      </c>
      <c r="N143" s="1501"/>
      <c r="O143" s="1501"/>
    </row>
    <row r="144" spans="1:15" ht="15.75" x14ac:dyDescent="0.25">
      <c r="A144" s="1015" t="s">
        <v>67</v>
      </c>
      <c r="B144" s="1017"/>
      <c r="C144" s="1506" t="s">
        <v>1010</v>
      </c>
      <c r="D144" s="1507"/>
      <c r="E144" s="1507"/>
      <c r="F144" s="1507"/>
      <c r="G144" s="1508"/>
      <c r="H144" s="1035" t="s">
        <v>69</v>
      </c>
      <c r="I144" s="1036"/>
      <c r="J144" s="1037"/>
      <c r="K144" s="1497" t="s">
        <v>1011</v>
      </c>
      <c r="L144" s="1509"/>
      <c r="M144" s="1509"/>
      <c r="N144" s="1509"/>
      <c r="O144" s="1498"/>
    </row>
    <row r="145" spans="1:15" ht="15.75" x14ac:dyDescent="0.25">
      <c r="A145" s="1096" t="s">
        <v>71</v>
      </c>
      <c r="B145" s="1097"/>
      <c r="C145" s="1097"/>
      <c r="D145" s="1097"/>
      <c r="E145" s="1097"/>
      <c r="F145" s="1098"/>
      <c r="G145" s="1099" t="s">
        <v>72</v>
      </c>
      <c r="H145" s="1099"/>
      <c r="I145" s="1099"/>
      <c r="J145" s="1099"/>
      <c r="K145" s="1099"/>
      <c r="L145" s="1099"/>
      <c r="M145" s="1099"/>
      <c r="N145" s="1099"/>
      <c r="O145" s="1099"/>
    </row>
    <row r="146" spans="1:15" x14ac:dyDescent="0.25">
      <c r="A146" s="1123" t="s">
        <v>1012</v>
      </c>
      <c r="B146" s="1123"/>
      <c r="C146" s="1123"/>
      <c r="D146" s="1123"/>
      <c r="E146" s="1123"/>
      <c r="F146" s="1123"/>
      <c r="G146" s="1123" t="s">
        <v>1013</v>
      </c>
      <c r="H146" s="1123"/>
      <c r="I146" s="1123"/>
      <c r="J146" s="1123"/>
      <c r="K146" s="1123"/>
      <c r="L146" s="1123"/>
      <c r="M146" s="1123"/>
      <c r="N146" s="1123"/>
      <c r="O146" s="1123"/>
    </row>
    <row r="147" spans="1:15" x14ac:dyDescent="0.25">
      <c r="A147" s="1123"/>
      <c r="B147" s="1123"/>
      <c r="C147" s="1123"/>
      <c r="D147" s="1123"/>
      <c r="E147" s="1123"/>
      <c r="F147" s="1123"/>
      <c r="G147" s="1123"/>
      <c r="H147" s="1123"/>
      <c r="I147" s="1123"/>
      <c r="J147" s="1123"/>
      <c r="K147" s="1123"/>
      <c r="L147" s="1123"/>
      <c r="M147" s="1123"/>
      <c r="N147" s="1123"/>
      <c r="O147" s="1123"/>
    </row>
    <row r="148" spans="1:15" ht="15.75" x14ac:dyDescent="0.25">
      <c r="A148" s="1096" t="s">
        <v>75</v>
      </c>
      <c r="B148" s="1097"/>
      <c r="C148" s="1097"/>
      <c r="D148" s="1097"/>
      <c r="E148" s="1097"/>
      <c r="F148" s="1097"/>
      <c r="G148" s="1099" t="s">
        <v>76</v>
      </c>
      <c r="H148" s="1099"/>
      <c r="I148" s="1099"/>
      <c r="J148" s="1099"/>
      <c r="K148" s="1099"/>
      <c r="L148" s="1099"/>
      <c r="M148" s="1099"/>
      <c r="N148" s="1099"/>
      <c r="O148" s="1099"/>
    </row>
    <row r="149" spans="1:15" x14ac:dyDescent="0.25">
      <c r="A149" s="1123" t="s">
        <v>1014</v>
      </c>
      <c r="B149" s="1123"/>
      <c r="C149" s="1123"/>
      <c r="D149" s="1123"/>
      <c r="E149" s="1123"/>
      <c r="F149" s="1123"/>
      <c r="G149" s="1123" t="s">
        <v>1015</v>
      </c>
      <c r="H149" s="1123"/>
      <c r="I149" s="1123"/>
      <c r="J149" s="1123"/>
      <c r="K149" s="1123"/>
      <c r="L149" s="1123"/>
      <c r="M149" s="1123"/>
      <c r="N149" s="1123"/>
      <c r="O149" s="1123"/>
    </row>
    <row r="150" spans="1:15" x14ac:dyDescent="0.25">
      <c r="A150" s="1123"/>
      <c r="B150" s="1123"/>
      <c r="C150" s="1123"/>
      <c r="D150" s="1123"/>
      <c r="E150" s="1123"/>
      <c r="F150" s="1123"/>
      <c r="G150" s="1123"/>
      <c r="H150" s="1123"/>
      <c r="I150" s="1123"/>
      <c r="J150" s="1123"/>
      <c r="K150" s="1123"/>
      <c r="L150" s="1123"/>
      <c r="M150" s="1123"/>
      <c r="N150" s="1123"/>
      <c r="O150" s="1123"/>
    </row>
    <row r="151" spans="1:15" ht="15.75" x14ac:dyDescent="0.25">
      <c r="A151" s="377"/>
      <c r="B151" s="378"/>
      <c r="C151" s="384"/>
      <c r="D151" s="384"/>
      <c r="E151" s="384"/>
      <c r="F151" s="384"/>
      <c r="G151" s="384"/>
      <c r="H151" s="384"/>
      <c r="I151" s="384"/>
      <c r="J151" s="384"/>
      <c r="K151" s="384"/>
      <c r="L151" s="384"/>
      <c r="M151" s="384"/>
      <c r="N151" s="384"/>
      <c r="O151" s="377"/>
    </row>
    <row r="152" spans="1:15" ht="15.75" x14ac:dyDescent="0.25">
      <c r="A152" s="384"/>
      <c r="B152" s="384"/>
      <c r="C152" s="377"/>
      <c r="D152" s="1015" t="s">
        <v>77</v>
      </c>
      <c r="E152" s="1016"/>
      <c r="F152" s="1016"/>
      <c r="G152" s="1016"/>
      <c r="H152" s="1016"/>
      <c r="I152" s="1016"/>
      <c r="J152" s="1016"/>
      <c r="K152" s="1016"/>
      <c r="L152" s="1016"/>
      <c r="M152" s="1016"/>
      <c r="N152" s="1016"/>
      <c r="O152" s="1017"/>
    </row>
    <row r="153" spans="1:15" ht="15.75" x14ac:dyDescent="0.25">
      <c r="A153" s="377"/>
      <c r="B153" s="378"/>
      <c r="C153" s="384"/>
      <c r="D153" s="387" t="s">
        <v>78</v>
      </c>
      <c r="E153" s="387" t="s">
        <v>79</v>
      </c>
      <c r="F153" s="387" t="s">
        <v>80</v>
      </c>
      <c r="G153" s="387" t="s">
        <v>81</v>
      </c>
      <c r="H153" s="387" t="s">
        <v>82</v>
      </c>
      <c r="I153" s="387" t="s">
        <v>83</v>
      </c>
      <c r="J153" s="387" t="s">
        <v>84</v>
      </c>
      <c r="K153" s="387" t="s">
        <v>85</v>
      </c>
      <c r="L153" s="387" t="s">
        <v>86</v>
      </c>
      <c r="M153" s="387" t="s">
        <v>87</v>
      </c>
      <c r="N153" s="387" t="s">
        <v>88</v>
      </c>
      <c r="O153" s="387" t="s">
        <v>89</v>
      </c>
    </row>
    <row r="154" spans="1:15" ht="15.75" x14ac:dyDescent="0.25">
      <c r="A154" s="1050" t="s">
        <v>963</v>
      </c>
      <c r="B154" s="1050"/>
      <c r="C154" s="1050"/>
      <c r="D154" s="388">
        <v>8</v>
      </c>
      <c r="E154" s="388">
        <v>16</v>
      </c>
      <c r="F154" s="388">
        <v>24</v>
      </c>
      <c r="G154" s="388">
        <v>32</v>
      </c>
      <c r="H154" s="388">
        <v>40</v>
      </c>
      <c r="I154" s="388">
        <v>48</v>
      </c>
      <c r="J154" s="388">
        <v>56</v>
      </c>
      <c r="K154" s="388">
        <v>64</v>
      </c>
      <c r="L154" s="388">
        <v>72</v>
      </c>
      <c r="M154" s="388">
        <v>80</v>
      </c>
      <c r="N154" s="388">
        <v>90</v>
      </c>
      <c r="O154" s="388">
        <v>100</v>
      </c>
    </row>
    <row r="155" spans="1:15" ht="15.75" x14ac:dyDescent="0.25">
      <c r="A155" s="1051" t="s">
        <v>91</v>
      </c>
      <c r="B155" s="1051"/>
      <c r="C155" s="1051"/>
      <c r="D155" s="389">
        <v>8</v>
      </c>
      <c r="E155" s="389">
        <v>16</v>
      </c>
      <c r="F155" s="389">
        <v>24</v>
      </c>
      <c r="G155" s="389">
        <v>32</v>
      </c>
      <c r="H155" s="389">
        <v>40</v>
      </c>
      <c r="I155" s="389">
        <v>48</v>
      </c>
      <c r="J155" s="389">
        <v>56</v>
      </c>
      <c r="K155" s="389">
        <v>64</v>
      </c>
      <c r="L155" s="389">
        <v>64</v>
      </c>
      <c r="M155" s="389"/>
      <c r="N155" s="389"/>
      <c r="O155" s="389"/>
    </row>
  </sheetData>
  <sheetProtection password="E09B" sheet="1" objects="1" scenarios="1" selectLockedCells="1" selectUnlockedCells="1"/>
  <mergeCells count="215">
    <mergeCell ref="B1:O1"/>
    <mergeCell ref="B2:O2"/>
    <mergeCell ref="B3:O3"/>
    <mergeCell ref="B5:J5"/>
    <mergeCell ref="K5:N5"/>
    <mergeCell ref="B7:O7"/>
    <mergeCell ref="A8:D8"/>
    <mergeCell ref="E8:H8"/>
    <mergeCell ref="L8:N8"/>
    <mergeCell ref="A9:D16"/>
    <mergeCell ref="E9:H9"/>
    <mergeCell ref="J9:K16"/>
    <mergeCell ref="L9:N9"/>
    <mergeCell ref="E10:H10"/>
    <mergeCell ref="L10:N10"/>
    <mergeCell ref="E11:H11"/>
    <mergeCell ref="E15:H15"/>
    <mergeCell ref="L15:N15"/>
    <mergeCell ref="E16:H16"/>
    <mergeCell ref="L16:N16"/>
    <mergeCell ref="F19:G19"/>
    <mergeCell ref="H19:I19"/>
    <mergeCell ref="K19:L19"/>
    <mergeCell ref="M19:O19"/>
    <mergeCell ref="L11:N11"/>
    <mergeCell ref="E12:H12"/>
    <mergeCell ref="L12:N12"/>
    <mergeCell ref="E13:H13"/>
    <mergeCell ref="L13:N13"/>
    <mergeCell ref="E14:H14"/>
    <mergeCell ref="L14:N14"/>
    <mergeCell ref="A22:F22"/>
    <mergeCell ref="G22:O22"/>
    <mergeCell ref="A23:F24"/>
    <mergeCell ref="G23:O24"/>
    <mergeCell ref="A25:F25"/>
    <mergeCell ref="G25:O25"/>
    <mergeCell ref="F20:G20"/>
    <mergeCell ref="H20:I20"/>
    <mergeCell ref="K20:L20"/>
    <mergeCell ref="M20:O20"/>
    <mergeCell ref="A21:B21"/>
    <mergeCell ref="C21:G21"/>
    <mergeCell ref="H21:J21"/>
    <mergeCell ref="K21:O21"/>
    <mergeCell ref="A35:O35"/>
    <mergeCell ref="B37:O37"/>
    <mergeCell ref="B38:O38"/>
    <mergeCell ref="B39:O39"/>
    <mergeCell ref="B43:J43"/>
    <mergeCell ref="K43:N43"/>
    <mergeCell ref="A26:F27"/>
    <mergeCell ref="G26:O27"/>
    <mergeCell ref="D29:O29"/>
    <mergeCell ref="A31:C31"/>
    <mergeCell ref="A32:C32"/>
    <mergeCell ref="A34:O34"/>
    <mergeCell ref="L49:N49"/>
    <mergeCell ref="E50:H50"/>
    <mergeCell ref="L50:N50"/>
    <mergeCell ref="E51:H51"/>
    <mergeCell ref="L51:N51"/>
    <mergeCell ref="E52:H52"/>
    <mergeCell ref="L52:N52"/>
    <mergeCell ref="B45:O45"/>
    <mergeCell ref="E46:H46"/>
    <mergeCell ref="L46:N46"/>
    <mergeCell ref="A47:D58"/>
    <mergeCell ref="E47:H47"/>
    <mergeCell ref="J47:K58"/>
    <mergeCell ref="L47:N47"/>
    <mergeCell ref="E48:H48"/>
    <mergeCell ref="L48:N48"/>
    <mergeCell ref="E49:H49"/>
    <mergeCell ref="E56:H56"/>
    <mergeCell ref="L56:N56"/>
    <mergeCell ref="E57:H57"/>
    <mergeCell ref="L57:N57"/>
    <mergeCell ref="E58:H58"/>
    <mergeCell ref="L58:N58"/>
    <mergeCell ref="E53:H53"/>
    <mergeCell ref="L53:N53"/>
    <mergeCell ref="E54:H54"/>
    <mergeCell ref="L54:N54"/>
    <mergeCell ref="E55:H55"/>
    <mergeCell ref="L55:N55"/>
    <mergeCell ref="A63:B63"/>
    <mergeCell ref="C63:G63"/>
    <mergeCell ref="H63:J63"/>
    <mergeCell ref="K63:O63"/>
    <mergeCell ref="A64:F64"/>
    <mergeCell ref="G64:O64"/>
    <mergeCell ref="F61:G61"/>
    <mergeCell ref="H61:I61"/>
    <mergeCell ref="K61:L61"/>
    <mergeCell ref="M61:O61"/>
    <mergeCell ref="F62:G62"/>
    <mergeCell ref="H62:I62"/>
    <mergeCell ref="K62:L62"/>
    <mergeCell ref="M62:O62"/>
    <mergeCell ref="D71:O71"/>
    <mergeCell ref="A73:C73"/>
    <mergeCell ref="A74:C74"/>
    <mergeCell ref="A76:O76"/>
    <mergeCell ref="A77:O77"/>
    <mergeCell ref="B79:O79"/>
    <mergeCell ref="A65:F66"/>
    <mergeCell ref="G65:O66"/>
    <mergeCell ref="A67:F67"/>
    <mergeCell ref="G67:O67"/>
    <mergeCell ref="A68:F69"/>
    <mergeCell ref="G68:O69"/>
    <mergeCell ref="L88:N88"/>
    <mergeCell ref="E89:H89"/>
    <mergeCell ref="L89:N89"/>
    <mergeCell ref="L90:N90"/>
    <mergeCell ref="L91:N91"/>
    <mergeCell ref="L92:N92"/>
    <mergeCell ref="B80:O80"/>
    <mergeCell ref="B81:O81"/>
    <mergeCell ref="B84:J84"/>
    <mergeCell ref="K84:N84"/>
    <mergeCell ref="B86:O86"/>
    <mergeCell ref="A87:D106"/>
    <mergeCell ref="E87:H87"/>
    <mergeCell ref="J87:K106"/>
    <mergeCell ref="L87:N87"/>
    <mergeCell ref="E88:H88"/>
    <mergeCell ref="E99:H99"/>
    <mergeCell ref="L99:N99"/>
    <mergeCell ref="E100:H100"/>
    <mergeCell ref="L100:N100"/>
    <mergeCell ref="E101:H101"/>
    <mergeCell ref="L101:N101"/>
    <mergeCell ref="L93:N93"/>
    <mergeCell ref="L94:N94"/>
    <mergeCell ref="L95:N95"/>
    <mergeCell ref="L96:N96"/>
    <mergeCell ref="L97:N97"/>
    <mergeCell ref="E98:H98"/>
    <mergeCell ref="L98:N98"/>
    <mergeCell ref="E105:H105"/>
    <mergeCell ref="L105:N105"/>
    <mergeCell ref="E106:H106"/>
    <mergeCell ref="L106:N106"/>
    <mergeCell ref="F109:G109"/>
    <mergeCell ref="H109:I109"/>
    <mergeCell ref="K109:L109"/>
    <mergeCell ref="M109:O109"/>
    <mergeCell ref="E102:H102"/>
    <mergeCell ref="L102:N102"/>
    <mergeCell ref="E103:H103"/>
    <mergeCell ref="L103:N103"/>
    <mergeCell ref="E104:H104"/>
    <mergeCell ref="L104:N104"/>
    <mergeCell ref="A112:F112"/>
    <mergeCell ref="G112:O112"/>
    <mergeCell ref="A113:F114"/>
    <mergeCell ref="G113:O114"/>
    <mergeCell ref="A115:F115"/>
    <mergeCell ref="G115:O115"/>
    <mergeCell ref="F110:G110"/>
    <mergeCell ref="H110:I110"/>
    <mergeCell ref="K110:L110"/>
    <mergeCell ref="M110:O110"/>
    <mergeCell ref="A111:B111"/>
    <mergeCell ref="C111:G111"/>
    <mergeCell ref="H111:J111"/>
    <mergeCell ref="K111:O111"/>
    <mergeCell ref="A125:O125"/>
    <mergeCell ref="B127:O127"/>
    <mergeCell ref="B128:O128"/>
    <mergeCell ref="B129:O129"/>
    <mergeCell ref="B132:J132"/>
    <mergeCell ref="K132:N132"/>
    <mergeCell ref="A116:F117"/>
    <mergeCell ref="G116:O117"/>
    <mergeCell ref="D119:O119"/>
    <mergeCell ref="A121:C121"/>
    <mergeCell ref="A122:C122"/>
    <mergeCell ref="A124:O124"/>
    <mergeCell ref="B134:O134"/>
    <mergeCell ref="A135:D139"/>
    <mergeCell ref="E135:H135"/>
    <mergeCell ref="J135:K139"/>
    <mergeCell ref="L135:N135"/>
    <mergeCell ref="E136:H136"/>
    <mergeCell ref="L136:N136"/>
    <mergeCell ref="L137:N137"/>
    <mergeCell ref="L138:N138"/>
    <mergeCell ref="E139:H139"/>
    <mergeCell ref="A144:B144"/>
    <mergeCell ref="C144:G144"/>
    <mergeCell ref="H144:J144"/>
    <mergeCell ref="K144:O144"/>
    <mergeCell ref="A145:F145"/>
    <mergeCell ref="G145:O145"/>
    <mergeCell ref="L139:N139"/>
    <mergeCell ref="F142:G142"/>
    <mergeCell ref="H142:I142"/>
    <mergeCell ref="K142:L142"/>
    <mergeCell ref="M142:O142"/>
    <mergeCell ref="F143:G143"/>
    <mergeCell ref="H143:I143"/>
    <mergeCell ref="K143:L143"/>
    <mergeCell ref="M143:O143"/>
    <mergeCell ref="D152:O152"/>
    <mergeCell ref="A154:C154"/>
    <mergeCell ref="A155:C155"/>
    <mergeCell ref="A146:F147"/>
    <mergeCell ref="G146:O147"/>
    <mergeCell ref="A148:F148"/>
    <mergeCell ref="G148:O148"/>
    <mergeCell ref="A149:F150"/>
    <mergeCell ref="G149:O150"/>
  </mergeCells>
  <dataValidations count="1">
    <dataValidation errorStyle="warning" allowBlank="1" showInputMessage="1" showErrorMessage="1" errorTitle="Área" error="Solo puede seleccionar una de las opciones de la lista desplegable" sqref="B127:B129 B79:B81 B1:B3 B37:B39"/>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6869a7-eb7e-40f0-9e8c-964dac23f706">25XCQX5SHMCR-1902168587-25</_dlc_DocId>
    <_dlc_DocIdUrl xmlns="596869a7-eb7e-40f0-9e8c-964dac23f706">
      <Url>https://www2.sgc.gov.co/ControlYRendicion/TransparenciasYAccesoAlaInformacion/_layouts/15/DocIdRedir.aspx?ID=25XCQX5SHMCR-1902168587-25</Url>
      <Description>25XCQX5SHMCR-1902168587-25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o" ma:contentTypeID="0x010100CBA7AC52A2BAA9489DB82AF8F0AEDF83" ma:contentTypeVersion="2" ma:contentTypeDescription="Crear nuevo documento." ma:contentTypeScope="" ma:versionID="f44dace29543c4908fa297886e2d41cb">
  <xsd:schema xmlns:xsd="http://www.w3.org/2001/XMLSchema" xmlns:xs="http://www.w3.org/2001/XMLSchema" xmlns:p="http://schemas.microsoft.com/office/2006/metadata/properties" xmlns:ns2="596869a7-eb7e-40f0-9e8c-964dac23f706" targetNamespace="http://schemas.microsoft.com/office/2006/metadata/properties" ma:root="true" ma:fieldsID="7e3423ca72e1e201701175621ae40da6" ns2:_="">
    <xsd:import namespace="596869a7-eb7e-40f0-9e8c-964dac23f70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69a7-eb7e-40f0-9e8c-964dac23f70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9F2DBE-C553-454C-AED8-61AB4720F8D7}"/>
</file>

<file path=customXml/itemProps2.xml><?xml version="1.0" encoding="utf-8"?>
<ds:datastoreItem xmlns:ds="http://schemas.openxmlformats.org/officeDocument/2006/customXml" ds:itemID="{AA0855B4-7568-4E3C-BED4-7BAD131CE75A}"/>
</file>

<file path=customXml/itemProps3.xml><?xml version="1.0" encoding="utf-8"?>
<ds:datastoreItem xmlns:ds="http://schemas.openxmlformats.org/officeDocument/2006/customXml" ds:itemID="{B5F88436-7BB7-4A92-9E8E-3B5DA2FC0311}"/>
</file>

<file path=customXml/itemProps4.xml><?xml version="1.0" encoding="utf-8"?>
<ds:datastoreItem xmlns:ds="http://schemas.openxmlformats.org/officeDocument/2006/customXml" ds:itemID="{D0F83E6E-CDE7-45D6-9D8F-A3518CE581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SEG13-00</vt:lpstr>
      <vt:lpstr>FIN13-02</vt:lpstr>
      <vt:lpstr>CON13-01</vt:lpstr>
      <vt:lpstr>ADM13-01</vt:lpstr>
      <vt:lpstr>DOC13-01</vt:lpstr>
      <vt:lpstr>GTH13-01</vt:lpstr>
      <vt:lpstr>GTH13-02</vt:lpstr>
      <vt:lpstr>CID13-01</vt:lpstr>
      <vt:lpstr>GPS13-01</vt:lpstr>
      <vt:lpstr>AME13-04</vt:lpstr>
      <vt:lpstr>GEO13-02</vt:lpstr>
      <vt:lpstr>LAB13-03</vt:lpstr>
      <vt:lpstr>NUC13-01</vt:lpstr>
      <vt:lpstr>NUC13-02</vt:lpstr>
      <vt:lpstr>AME13-07</vt:lpstr>
      <vt:lpstr>PLA14-01</vt:lpstr>
      <vt:lpstr>OCI13-01</vt:lpstr>
      <vt:lpstr>GIG14-01</vt:lpstr>
      <vt:lpstr>SUB13-01</vt:lpstr>
      <vt:lpstr>AME13-02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Lastra Coley</dc:creator>
  <cp:lastModifiedBy>Catalina Valencia Castellanos</cp:lastModifiedBy>
  <dcterms:created xsi:type="dcterms:W3CDTF">2014-10-02T16:01:15Z</dcterms:created>
  <dcterms:modified xsi:type="dcterms:W3CDTF">2014-11-14T15:29:21Z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0x010100CBA7AC52A2BAA9489DB82AF8F0AEDF83</vt:lpwstr>
  </property>
  <property fmtid="{D5CDD505-2E9C-101B-9397-08002B2CF9AE}" pid="3" name="_dlc_DocIdItemGuid">
    <vt:lpwstr>d9ff0359-f619-416e-b82e-c24a10f4864a</vt:lpwstr>
  </property>
</Properties>
</file>